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20190" windowHeight="7920" tabRatio="795"/>
  </bookViews>
  <sheets>
    <sheet name="Литература-9 2018-2023" sheetId="13" r:id="rId1"/>
    <sheet name="Литература-9 2018 расклад" sheetId="12" r:id="rId2"/>
    <sheet name="Литература-9 2019 расклад" sheetId="11" r:id="rId3"/>
    <sheet name="Литература-9 2020 расклад" sheetId="10" r:id="rId4"/>
    <sheet name="Литература-9 2021 расклад" sheetId="9" r:id="rId5"/>
    <sheet name="Литература-9 2022 расклад" sheetId="14" r:id="rId6"/>
    <sheet name="Литература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19" i="13"/>
  <c r="I118" i="13"/>
  <c r="I116" i="13"/>
  <c r="I115" i="13"/>
  <c r="I113" i="13"/>
  <c r="I112" i="13"/>
  <c r="I111" i="13"/>
  <c r="I110" i="13"/>
  <c r="I109" i="13"/>
  <c r="I108" i="13"/>
  <c r="I107" i="13"/>
  <c r="I106" i="13"/>
  <c r="I105" i="13"/>
  <c r="I104" i="13"/>
  <c r="I102" i="13"/>
  <c r="I100" i="13"/>
  <c r="I99" i="13"/>
  <c r="I98" i="13"/>
  <c r="I97" i="13"/>
  <c r="I96" i="13"/>
  <c r="I94" i="13"/>
  <c r="I93" i="13"/>
  <c r="I92" i="13"/>
  <c r="I91" i="13"/>
  <c r="I88" i="13"/>
  <c r="I87" i="13"/>
  <c r="I86" i="13"/>
  <c r="I85" i="13"/>
  <c r="I83" i="13"/>
  <c r="I82" i="13"/>
  <c r="I81" i="13"/>
  <c r="I80" i="13"/>
  <c r="I77" i="13"/>
  <c r="I75" i="13"/>
  <c r="I74" i="13"/>
  <c r="I72" i="13"/>
  <c r="I70" i="13"/>
  <c r="I69" i="13"/>
  <c r="I68" i="13"/>
  <c r="I67" i="13"/>
  <c r="I65" i="13"/>
  <c r="I64" i="13"/>
  <c r="I62" i="13"/>
  <c r="I60" i="13"/>
  <c r="I59" i="13"/>
  <c r="I55" i="13"/>
  <c r="I53" i="13"/>
  <c r="I52" i="13"/>
  <c r="I51" i="13"/>
  <c r="I50" i="13"/>
  <c r="I49" i="13"/>
  <c r="I48" i="13"/>
  <c r="I47" i="13"/>
  <c r="I45" i="13"/>
  <c r="I37" i="13"/>
  <c r="I34" i="13"/>
  <c r="I33" i="13"/>
  <c r="I32" i="13"/>
  <c r="I31" i="13"/>
  <c r="I30" i="13"/>
  <c r="I29" i="13"/>
  <c r="I28" i="13"/>
  <c r="I27" i="13"/>
  <c r="I26" i="13"/>
  <c r="I24" i="13"/>
  <c r="I21" i="13"/>
  <c r="I20" i="13"/>
  <c r="I19" i="13"/>
  <c r="I18" i="13"/>
  <c r="I17" i="13"/>
  <c r="I16" i="13"/>
  <c r="I15" i="13"/>
  <c r="I14" i="13"/>
  <c r="I13" i="13"/>
  <c r="I10" i="13"/>
  <c r="I9" i="13"/>
  <c r="O122" i="13"/>
  <c r="O121" i="13"/>
  <c r="O119" i="13"/>
  <c r="O118" i="13"/>
  <c r="O116" i="13"/>
  <c r="O115" i="13"/>
  <c r="O113" i="13"/>
  <c r="O112" i="13"/>
  <c r="O111" i="13"/>
  <c r="O110" i="13"/>
  <c r="O109" i="13"/>
  <c r="O108" i="13"/>
  <c r="O107" i="13"/>
  <c r="O106" i="13"/>
  <c r="O105" i="13"/>
  <c r="O104" i="13"/>
  <c r="O102" i="13"/>
  <c r="O100" i="13"/>
  <c r="O99" i="13"/>
  <c r="O98" i="13"/>
  <c r="O97" i="13"/>
  <c r="O96" i="13"/>
  <c r="O94" i="13"/>
  <c r="O93" i="13"/>
  <c r="O92" i="13"/>
  <c r="O91" i="13"/>
  <c r="O88" i="13"/>
  <c r="O87" i="13"/>
  <c r="O86" i="13"/>
  <c r="O85" i="13"/>
  <c r="O83" i="13"/>
  <c r="O82" i="13"/>
  <c r="O81" i="13"/>
  <c r="O80" i="13"/>
  <c r="O77" i="13"/>
  <c r="O75" i="13"/>
  <c r="O74" i="13"/>
  <c r="O72" i="13"/>
  <c r="O70" i="13"/>
  <c r="O69" i="13"/>
  <c r="O68" i="13"/>
  <c r="O67" i="13"/>
  <c r="O65" i="13"/>
  <c r="O64" i="13"/>
  <c r="O62" i="13"/>
  <c r="O60" i="13"/>
  <c r="O59" i="13"/>
  <c r="O55" i="13"/>
  <c r="O53" i="13"/>
  <c r="O52" i="13"/>
  <c r="O51" i="13"/>
  <c r="O50" i="13"/>
  <c r="O49" i="13"/>
  <c r="O48" i="13"/>
  <c r="O47" i="13"/>
  <c r="O45" i="13"/>
  <c r="O37" i="13"/>
  <c r="O34" i="13"/>
  <c r="O33" i="13"/>
  <c r="O32" i="13"/>
  <c r="O31" i="13"/>
  <c r="O30" i="13"/>
  <c r="O29" i="13"/>
  <c r="O28" i="13"/>
  <c r="O27" i="13"/>
  <c r="O26" i="13"/>
  <c r="O24" i="13"/>
  <c r="O21" i="13"/>
  <c r="O20" i="13"/>
  <c r="O19" i="13"/>
  <c r="O18" i="13"/>
  <c r="O17" i="13"/>
  <c r="O16" i="13"/>
  <c r="O15" i="13"/>
  <c r="O14" i="13"/>
  <c r="O13" i="13"/>
  <c r="O10" i="13"/>
  <c r="O9" i="13"/>
  <c r="U122" i="13"/>
  <c r="U121" i="13"/>
  <c r="U119" i="13"/>
  <c r="U118" i="13"/>
  <c r="U116" i="13"/>
  <c r="U115" i="13"/>
  <c r="U113" i="13"/>
  <c r="U112" i="13"/>
  <c r="U111" i="13"/>
  <c r="U110" i="13"/>
  <c r="U109" i="13"/>
  <c r="U108" i="13"/>
  <c r="U107" i="13"/>
  <c r="U106" i="13"/>
  <c r="U105" i="13"/>
  <c r="U104" i="13"/>
  <c r="U102" i="13"/>
  <c r="U100" i="13"/>
  <c r="U99" i="13"/>
  <c r="U98" i="13"/>
  <c r="U97" i="13"/>
  <c r="U96" i="13"/>
  <c r="U94" i="13"/>
  <c r="U93" i="13"/>
  <c r="U92" i="13"/>
  <c r="U91" i="13"/>
  <c r="U88" i="13"/>
  <c r="U87" i="13"/>
  <c r="U86" i="13"/>
  <c r="U85" i="13"/>
  <c r="U83" i="13"/>
  <c r="U82" i="13"/>
  <c r="U81" i="13"/>
  <c r="U80" i="13"/>
  <c r="U77" i="13"/>
  <c r="U75" i="13"/>
  <c r="U74" i="13"/>
  <c r="U72" i="13"/>
  <c r="U70" i="13"/>
  <c r="U69" i="13"/>
  <c r="U68" i="13"/>
  <c r="U67" i="13"/>
  <c r="U65" i="13"/>
  <c r="U64" i="13"/>
  <c r="U62" i="13"/>
  <c r="U60" i="13"/>
  <c r="U59" i="13"/>
  <c r="U55" i="13"/>
  <c r="U53" i="13"/>
  <c r="U52" i="13"/>
  <c r="U51" i="13"/>
  <c r="U50" i="13"/>
  <c r="U49" i="13"/>
  <c r="U48" i="13"/>
  <c r="U47" i="13"/>
  <c r="U45" i="13"/>
  <c r="U37" i="13"/>
  <c r="U34" i="13"/>
  <c r="U33" i="13"/>
  <c r="U32" i="13"/>
  <c r="U31" i="13"/>
  <c r="U30" i="13"/>
  <c r="U29" i="13"/>
  <c r="U28" i="13"/>
  <c r="U27" i="13"/>
  <c r="U26" i="13"/>
  <c r="U24" i="13"/>
  <c r="U21" i="13"/>
  <c r="U20" i="13"/>
  <c r="U19" i="13"/>
  <c r="U18" i="13"/>
  <c r="U17" i="13"/>
  <c r="U16" i="13"/>
  <c r="U15" i="13"/>
  <c r="U14" i="13"/>
  <c r="U13" i="13"/>
  <c r="U10" i="13"/>
  <c r="U9" i="13"/>
  <c r="AA122" i="13"/>
  <c r="AA121" i="13"/>
  <c r="AA119" i="13"/>
  <c r="AA118" i="13"/>
  <c r="AA116" i="13"/>
  <c r="AA115" i="13"/>
  <c r="AA113" i="13"/>
  <c r="AA112" i="13"/>
  <c r="AA111" i="13"/>
  <c r="AA110" i="13"/>
  <c r="AA109" i="13"/>
  <c r="AA108" i="13"/>
  <c r="AA107" i="13"/>
  <c r="AA106" i="13"/>
  <c r="AA105" i="13"/>
  <c r="AA104" i="13"/>
  <c r="AA102" i="13"/>
  <c r="AA100" i="13"/>
  <c r="AA99" i="13"/>
  <c r="AA98" i="13"/>
  <c r="AA97" i="13"/>
  <c r="AA96" i="13"/>
  <c r="AA94" i="13"/>
  <c r="AA93" i="13"/>
  <c r="AA92" i="13"/>
  <c r="AA91" i="13"/>
  <c r="AA88" i="13"/>
  <c r="AA87" i="13"/>
  <c r="AA86" i="13"/>
  <c r="AA85" i="13"/>
  <c r="AA83" i="13"/>
  <c r="AA82" i="13"/>
  <c r="AA81" i="13"/>
  <c r="AA80" i="13"/>
  <c r="AA77" i="13"/>
  <c r="AA75" i="13"/>
  <c r="AA74" i="13"/>
  <c r="AA72" i="13"/>
  <c r="AA70" i="13"/>
  <c r="AA69" i="13"/>
  <c r="AA68" i="13"/>
  <c r="AA67" i="13"/>
  <c r="AA65" i="13"/>
  <c r="AA64" i="13"/>
  <c r="AA62" i="13"/>
  <c r="AA60" i="13"/>
  <c r="AA59" i="13"/>
  <c r="AA55" i="13"/>
  <c r="AA53" i="13"/>
  <c r="AA52" i="13"/>
  <c r="AA51" i="13"/>
  <c r="AA50" i="13"/>
  <c r="AA49" i="13"/>
  <c r="AA48" i="13"/>
  <c r="AA47" i="13"/>
  <c r="AA45" i="13"/>
  <c r="AA37" i="13"/>
  <c r="AA34" i="13"/>
  <c r="AA33" i="13"/>
  <c r="AA32" i="13"/>
  <c r="AA31" i="13"/>
  <c r="AA30" i="13"/>
  <c r="AA29" i="13"/>
  <c r="AA28" i="13"/>
  <c r="AA27" i="13"/>
  <c r="AA26" i="13"/>
  <c r="AA24" i="13"/>
  <c r="AA21" i="13"/>
  <c r="AA20" i="13"/>
  <c r="AA19" i="13"/>
  <c r="AA18" i="13"/>
  <c r="AA17" i="13"/>
  <c r="AA16" i="13"/>
  <c r="AA15" i="13"/>
  <c r="AA14" i="13"/>
  <c r="AA13" i="13"/>
  <c r="AA10" i="13"/>
  <c r="AA9" i="13"/>
  <c r="AG122" i="13"/>
  <c r="AG121" i="13"/>
  <c r="AG119" i="13"/>
  <c r="AG118" i="13"/>
  <c r="AG116" i="13"/>
  <c r="AG115" i="13"/>
  <c r="AG113" i="13"/>
  <c r="AG112" i="13"/>
  <c r="AG111" i="13"/>
  <c r="AG110" i="13"/>
  <c r="AG109" i="13"/>
  <c r="AG108" i="13"/>
  <c r="AG107" i="13"/>
  <c r="AG106" i="13"/>
  <c r="AG105" i="13"/>
  <c r="AG104" i="13"/>
  <c r="AG102" i="13"/>
  <c r="AG100" i="13"/>
  <c r="AG99" i="13"/>
  <c r="AG98" i="13"/>
  <c r="AG97" i="13"/>
  <c r="AG96" i="13"/>
  <c r="AG94" i="13"/>
  <c r="AG93" i="13"/>
  <c r="AG92" i="13"/>
  <c r="AG91" i="13"/>
  <c r="AG88" i="13"/>
  <c r="AG87" i="13"/>
  <c r="AG86" i="13"/>
  <c r="AG85" i="13"/>
  <c r="AG83" i="13"/>
  <c r="AG82" i="13"/>
  <c r="AG81" i="13"/>
  <c r="AG80" i="13"/>
  <c r="AG77" i="13"/>
  <c r="AG75" i="13"/>
  <c r="AG74" i="13"/>
  <c r="AG72" i="13"/>
  <c r="AG70" i="13"/>
  <c r="AG69" i="13"/>
  <c r="AG68" i="13"/>
  <c r="AG67" i="13"/>
  <c r="AG65" i="13"/>
  <c r="AG64" i="13"/>
  <c r="AG62" i="13"/>
  <c r="AG60" i="13"/>
  <c r="AG59" i="13"/>
  <c r="AG55" i="13"/>
  <c r="AG53" i="13"/>
  <c r="AG52" i="13"/>
  <c r="AG51" i="13"/>
  <c r="AG50" i="13"/>
  <c r="AG49" i="13"/>
  <c r="AG48" i="13"/>
  <c r="AG47" i="13"/>
  <c r="AG45" i="13"/>
  <c r="AG37" i="13"/>
  <c r="AG34" i="13"/>
  <c r="AG33" i="13"/>
  <c r="AG32" i="13"/>
  <c r="AG31" i="13"/>
  <c r="AG30" i="13"/>
  <c r="AG29" i="13"/>
  <c r="AG28" i="13"/>
  <c r="AG27" i="13"/>
  <c r="AG26" i="13"/>
  <c r="AG24" i="13"/>
  <c r="AG21" i="13"/>
  <c r="AG20" i="13"/>
  <c r="AG19" i="13"/>
  <c r="AG18" i="13"/>
  <c r="AG17" i="13"/>
  <c r="AG16" i="13"/>
  <c r="AG15" i="13"/>
  <c r="AG14" i="13"/>
  <c r="AG13" i="13"/>
  <c r="AG10" i="13"/>
  <c r="AG9" i="13"/>
  <c r="AG7" i="13"/>
  <c r="AG6" i="13"/>
  <c r="AA7" i="13"/>
  <c r="AA6" i="13"/>
  <c r="U7" i="13"/>
  <c r="U6" i="13"/>
  <c r="O7" i="13"/>
  <c r="O6" i="13"/>
  <c r="I7" i="13"/>
  <c r="I6" i="13"/>
  <c r="I29" i="15"/>
  <c r="I47" i="15"/>
  <c r="I67" i="15"/>
  <c r="I82" i="15"/>
  <c r="I113" i="15"/>
  <c r="I123" i="15"/>
  <c r="M122" i="15"/>
  <c r="M121" i="15"/>
  <c r="M119" i="15"/>
  <c r="M118" i="15"/>
  <c r="M116" i="15"/>
  <c r="M115" i="15"/>
  <c r="M113" i="15"/>
  <c r="M112" i="15"/>
  <c r="M111" i="15"/>
  <c r="M110" i="15"/>
  <c r="M109" i="15"/>
  <c r="M108" i="15"/>
  <c r="M107" i="15"/>
  <c r="M106" i="15"/>
  <c r="M105" i="15"/>
  <c r="M104" i="15"/>
  <c r="M102" i="15"/>
  <c r="M100" i="15"/>
  <c r="M99" i="15"/>
  <c r="M98" i="15"/>
  <c r="M97" i="15"/>
  <c r="M96" i="15"/>
  <c r="M94" i="15"/>
  <c r="M93" i="15"/>
  <c r="M92" i="15"/>
  <c r="M91" i="15"/>
  <c r="M88" i="15"/>
  <c r="M87" i="15"/>
  <c r="M86" i="15"/>
  <c r="M85" i="15"/>
  <c r="M83" i="15"/>
  <c r="M82" i="15"/>
  <c r="M81" i="15"/>
  <c r="M80" i="15"/>
  <c r="M77" i="15"/>
  <c r="M75" i="15"/>
  <c r="M74" i="15"/>
  <c r="M72" i="15"/>
  <c r="M70" i="15"/>
  <c r="M69" i="15"/>
  <c r="M68" i="15"/>
  <c r="M67" i="15"/>
  <c r="M65" i="15"/>
  <c r="M64" i="15"/>
  <c r="M62" i="15"/>
  <c r="M60" i="15"/>
  <c r="M59" i="15"/>
  <c r="M55" i="15"/>
  <c r="M53" i="15"/>
  <c r="M52" i="15"/>
  <c r="M51" i="15"/>
  <c r="M50" i="15"/>
  <c r="M49" i="15"/>
  <c r="M48" i="15"/>
  <c r="M47" i="15"/>
  <c r="M45" i="15"/>
  <c r="M37" i="15"/>
  <c r="M34" i="15"/>
  <c r="M33" i="15"/>
  <c r="M32" i="15"/>
  <c r="M31" i="15"/>
  <c r="M30" i="15"/>
  <c r="M29" i="15"/>
  <c r="M28" i="15"/>
  <c r="M27" i="15"/>
  <c r="M26" i="15"/>
  <c r="M24" i="15"/>
  <c r="M21" i="15"/>
  <c r="M20" i="15"/>
  <c r="M19" i="15"/>
  <c r="M18" i="15"/>
  <c r="M17" i="15"/>
  <c r="M16" i="15"/>
  <c r="M15" i="15"/>
  <c r="M14" i="15"/>
  <c r="M13" i="15"/>
  <c r="M10" i="15"/>
  <c r="M9" i="15"/>
  <c r="M7" i="15"/>
  <c r="M6" i="15"/>
  <c r="O122" i="15"/>
  <c r="O121" i="15"/>
  <c r="O119" i="15"/>
  <c r="O118" i="15"/>
  <c r="O116" i="15"/>
  <c r="O115" i="15"/>
  <c r="O113" i="15"/>
  <c r="O112" i="15"/>
  <c r="O111" i="15"/>
  <c r="O110" i="15"/>
  <c r="O109" i="15"/>
  <c r="O108" i="15"/>
  <c r="O107" i="15"/>
  <c r="O106" i="15"/>
  <c r="O105" i="15"/>
  <c r="O104" i="15"/>
  <c r="O102" i="15"/>
  <c r="O100" i="15"/>
  <c r="O99" i="15"/>
  <c r="O98" i="15"/>
  <c r="O97" i="15"/>
  <c r="O96" i="15"/>
  <c r="O94" i="15"/>
  <c r="O93" i="15"/>
  <c r="O92" i="15"/>
  <c r="O91" i="15"/>
  <c r="O88" i="15"/>
  <c r="O87" i="15"/>
  <c r="O86" i="15"/>
  <c r="O85" i="15"/>
  <c r="O83" i="15"/>
  <c r="O82" i="15"/>
  <c r="O81" i="15"/>
  <c r="O80" i="15"/>
  <c r="O77" i="15"/>
  <c r="O75" i="15"/>
  <c r="O74" i="15"/>
  <c r="O72" i="15"/>
  <c r="O70" i="15"/>
  <c r="O69" i="15"/>
  <c r="O68" i="15"/>
  <c r="O67" i="15"/>
  <c r="O65" i="15"/>
  <c r="O64" i="15"/>
  <c r="O62" i="15"/>
  <c r="O60" i="15"/>
  <c r="O59" i="15"/>
  <c r="O55" i="15"/>
  <c r="O53" i="15"/>
  <c r="O52" i="15"/>
  <c r="O51" i="15"/>
  <c r="O50" i="15"/>
  <c r="O49" i="15"/>
  <c r="O48" i="15"/>
  <c r="O47" i="15"/>
  <c r="O45" i="15"/>
  <c r="O37" i="15"/>
  <c r="O34" i="15"/>
  <c r="O33" i="15"/>
  <c r="O32" i="15"/>
  <c r="O31" i="15"/>
  <c r="O30" i="15"/>
  <c r="O29" i="15"/>
  <c r="O28" i="15"/>
  <c r="O27" i="15"/>
  <c r="O26" i="15"/>
  <c r="O24" i="15"/>
  <c r="O21" i="15"/>
  <c r="O20" i="15"/>
  <c r="O19" i="15"/>
  <c r="O18" i="15"/>
  <c r="O17" i="15"/>
  <c r="O16" i="15"/>
  <c r="O15" i="15"/>
  <c r="O14" i="15"/>
  <c r="O13" i="15"/>
  <c r="O10" i="15"/>
  <c r="O9" i="15"/>
  <c r="O7" i="15"/>
  <c r="O6" i="15"/>
  <c r="N121" i="15"/>
  <c r="N119" i="15"/>
  <c r="N118" i="15"/>
  <c r="N116" i="15"/>
  <c r="N115" i="15"/>
  <c r="N113" i="15"/>
  <c r="N112" i="15"/>
  <c r="N111" i="15"/>
  <c r="N110" i="15"/>
  <c r="N109" i="15"/>
  <c r="N108" i="15"/>
  <c r="N107" i="15"/>
  <c r="N106" i="15"/>
  <c r="N105" i="15"/>
  <c r="N104" i="15"/>
  <c r="N102" i="15"/>
  <c r="N100" i="15"/>
  <c r="N99" i="15"/>
  <c r="N98" i="15"/>
  <c r="N97" i="15"/>
  <c r="N96" i="15"/>
  <c r="N94" i="15"/>
  <c r="N93" i="15"/>
  <c r="N92" i="15"/>
  <c r="N91" i="15"/>
  <c r="N88" i="15"/>
  <c r="N87" i="15"/>
  <c r="N86" i="15"/>
  <c r="N85" i="15"/>
  <c r="N83" i="15"/>
  <c r="N82" i="15"/>
  <c r="N81" i="15"/>
  <c r="N80" i="15"/>
  <c r="N77" i="15"/>
  <c r="N75" i="15"/>
  <c r="N74" i="15"/>
  <c r="N72" i="15"/>
  <c r="N70" i="15"/>
  <c r="N69" i="15"/>
  <c r="N68" i="15"/>
  <c r="N67" i="15"/>
  <c r="N65" i="15"/>
  <c r="N64" i="15"/>
  <c r="N62" i="15"/>
  <c r="N60" i="15"/>
  <c r="N59" i="15"/>
  <c r="N55" i="15"/>
  <c r="N53" i="15"/>
  <c r="N52" i="15"/>
  <c r="N51" i="15"/>
  <c r="N50" i="15"/>
  <c r="N49" i="15"/>
  <c r="N48" i="15"/>
  <c r="N47" i="15"/>
  <c r="N45" i="15"/>
  <c r="N37" i="15"/>
  <c r="N34" i="15"/>
  <c r="N33" i="15"/>
  <c r="N32" i="15"/>
  <c r="N31" i="15"/>
  <c r="N30" i="15"/>
  <c r="N29" i="15"/>
  <c r="N28" i="15"/>
  <c r="N27" i="15"/>
  <c r="N26" i="15"/>
  <c r="N24" i="15"/>
  <c r="N21" i="15"/>
  <c r="N20" i="15"/>
  <c r="N19" i="15"/>
  <c r="N18" i="15"/>
  <c r="N17" i="15"/>
  <c r="N16" i="15"/>
  <c r="N15" i="15"/>
  <c r="N14" i="15"/>
  <c r="N13" i="15"/>
  <c r="N10" i="15"/>
  <c r="N9" i="15"/>
  <c r="N7" i="15"/>
  <c r="N6" i="15"/>
  <c r="N122" i="15"/>
  <c r="L122" i="15"/>
  <c r="L121" i="15"/>
  <c r="L119" i="15"/>
  <c r="L118" i="15"/>
  <c r="L116" i="15"/>
  <c r="L115" i="15"/>
  <c r="L113" i="15"/>
  <c r="L112" i="15"/>
  <c r="L111" i="15"/>
  <c r="L110" i="15"/>
  <c r="L109" i="15"/>
  <c r="L108" i="15"/>
  <c r="L107" i="15"/>
  <c r="L106" i="15"/>
  <c r="L105" i="15"/>
  <c r="L104" i="15"/>
  <c r="L102" i="15"/>
  <c r="L100" i="15"/>
  <c r="L99" i="15"/>
  <c r="L98" i="15"/>
  <c r="L97" i="15"/>
  <c r="L96" i="15"/>
  <c r="L94" i="15"/>
  <c r="L93" i="15"/>
  <c r="L92" i="15"/>
  <c r="L91" i="15"/>
  <c r="L88" i="15"/>
  <c r="L87" i="15"/>
  <c r="L86" i="15"/>
  <c r="L85" i="15"/>
  <c r="L83" i="15"/>
  <c r="L82" i="15"/>
  <c r="L81" i="15"/>
  <c r="L80" i="15"/>
  <c r="L77" i="15"/>
  <c r="L75" i="15"/>
  <c r="L74" i="15"/>
  <c r="L72" i="15"/>
  <c r="L70" i="15"/>
  <c r="L69" i="15"/>
  <c r="L68" i="15"/>
  <c r="L67" i="15"/>
  <c r="L65" i="15"/>
  <c r="L64" i="15"/>
  <c r="L62" i="15"/>
  <c r="L60" i="15"/>
  <c r="L59" i="15"/>
  <c r="L55" i="15"/>
  <c r="L53" i="15"/>
  <c r="L52" i="15"/>
  <c r="L51" i="15"/>
  <c r="L50" i="15"/>
  <c r="L49" i="15"/>
  <c r="L48" i="15"/>
  <c r="L47" i="15"/>
  <c r="L45" i="15"/>
  <c r="L37" i="15"/>
  <c r="L34" i="15"/>
  <c r="L33" i="15"/>
  <c r="L32" i="15"/>
  <c r="L31" i="15"/>
  <c r="L30" i="15"/>
  <c r="L29" i="15"/>
  <c r="L28" i="15"/>
  <c r="L27" i="15"/>
  <c r="L26" i="15"/>
  <c r="L24" i="15"/>
  <c r="L21" i="15"/>
  <c r="L20" i="15"/>
  <c r="L19" i="15"/>
  <c r="L18" i="15"/>
  <c r="L17" i="15"/>
  <c r="L16" i="15"/>
  <c r="L15" i="15"/>
  <c r="L14" i="15"/>
  <c r="L13" i="15"/>
  <c r="L10" i="15"/>
  <c r="L9" i="15"/>
  <c r="L7" i="15"/>
  <c r="L6" i="15"/>
  <c r="K122" i="15"/>
  <c r="K121" i="15"/>
  <c r="K119" i="15"/>
  <c r="K118" i="15"/>
  <c r="K116" i="15"/>
  <c r="K115" i="15"/>
  <c r="K113" i="15"/>
  <c r="K112" i="15"/>
  <c r="K111" i="15"/>
  <c r="K110" i="15"/>
  <c r="K109" i="15"/>
  <c r="K108" i="15"/>
  <c r="K107" i="15"/>
  <c r="K106" i="15"/>
  <c r="K105" i="15"/>
  <c r="K104" i="15"/>
  <c r="K102" i="15"/>
  <c r="K100" i="15"/>
  <c r="K99" i="15"/>
  <c r="K98" i="15"/>
  <c r="K97" i="15"/>
  <c r="K96" i="15"/>
  <c r="K94" i="15"/>
  <c r="K93" i="15"/>
  <c r="K92" i="15"/>
  <c r="K91" i="15"/>
  <c r="K88" i="15"/>
  <c r="K87" i="15"/>
  <c r="K86" i="15"/>
  <c r="K85" i="15"/>
  <c r="K83" i="15"/>
  <c r="K82" i="15"/>
  <c r="K81" i="15"/>
  <c r="K80" i="15"/>
  <c r="K77" i="15"/>
  <c r="K75" i="15"/>
  <c r="K74" i="15"/>
  <c r="K72" i="15"/>
  <c r="K70" i="15"/>
  <c r="K69" i="15"/>
  <c r="K68" i="15"/>
  <c r="K67" i="15"/>
  <c r="K65" i="15"/>
  <c r="K64" i="15"/>
  <c r="K62" i="15"/>
  <c r="K60" i="15"/>
  <c r="K59" i="15"/>
  <c r="K55" i="15"/>
  <c r="K53" i="15"/>
  <c r="K52" i="15"/>
  <c r="K51" i="15"/>
  <c r="K50" i="15"/>
  <c r="K49" i="15"/>
  <c r="K48" i="15"/>
  <c r="K47" i="15"/>
  <c r="K45" i="15"/>
  <c r="K37" i="15"/>
  <c r="K34" i="15"/>
  <c r="K33" i="15"/>
  <c r="K32" i="15"/>
  <c r="K31" i="15"/>
  <c r="K30" i="15"/>
  <c r="K29" i="15"/>
  <c r="K28" i="15"/>
  <c r="K27" i="15"/>
  <c r="K26" i="15"/>
  <c r="K24" i="15"/>
  <c r="K21" i="15"/>
  <c r="K20" i="15"/>
  <c r="K19" i="15"/>
  <c r="K18" i="15"/>
  <c r="K17" i="15"/>
  <c r="K16" i="15"/>
  <c r="K15" i="15"/>
  <c r="K14" i="15"/>
  <c r="K13" i="15"/>
  <c r="K10" i="15"/>
  <c r="K9" i="15"/>
  <c r="K7" i="15"/>
  <c r="K6" i="15"/>
  <c r="I65" i="15"/>
  <c r="I45" i="15"/>
  <c r="G113" i="15"/>
  <c r="F113" i="15"/>
  <c r="E113" i="15"/>
  <c r="D113" i="15"/>
  <c r="H113" i="15"/>
  <c r="G7" i="15"/>
  <c r="F7" i="15"/>
  <c r="E7" i="15"/>
  <c r="D7" i="15"/>
  <c r="H7" i="15"/>
  <c r="I122" i="15"/>
  <c r="I121" i="15"/>
  <c r="I119" i="15"/>
  <c r="I118" i="15"/>
  <c r="I116" i="15"/>
  <c r="I115" i="15"/>
  <c r="I112" i="15"/>
  <c r="I111" i="15"/>
  <c r="I110" i="15"/>
  <c r="I109" i="15"/>
  <c r="I108" i="15"/>
  <c r="I107" i="15"/>
  <c r="I106" i="15"/>
  <c r="I105" i="15"/>
  <c r="I104" i="15"/>
  <c r="I102" i="15"/>
  <c r="I100" i="15"/>
  <c r="I99" i="15"/>
  <c r="I98" i="15"/>
  <c r="I97" i="15"/>
  <c r="I96" i="15"/>
  <c r="I94" i="15"/>
  <c r="I93" i="15"/>
  <c r="I92" i="15"/>
  <c r="I91" i="15"/>
  <c r="I88" i="15"/>
  <c r="I87" i="15"/>
  <c r="I86" i="15"/>
  <c r="I85" i="15"/>
  <c r="I83" i="15"/>
  <c r="H82" i="15"/>
  <c r="G82" i="15"/>
  <c r="F82" i="15"/>
  <c r="E82" i="15"/>
  <c r="D82" i="15"/>
  <c r="I81" i="15"/>
  <c r="I80" i="15"/>
  <c r="I77" i="15"/>
  <c r="I75" i="15"/>
  <c r="I74" i="15"/>
  <c r="I72" i="15"/>
  <c r="I70" i="15"/>
  <c r="I69" i="15"/>
  <c r="I68" i="15"/>
  <c r="H67" i="15"/>
  <c r="G67" i="15"/>
  <c r="F67" i="15"/>
  <c r="E67" i="15"/>
  <c r="D67" i="15"/>
  <c r="I64" i="15"/>
  <c r="I62" i="15"/>
  <c r="I60" i="15"/>
  <c r="I59" i="15"/>
  <c r="I55" i="15"/>
  <c r="I53" i="15"/>
  <c r="I52" i="15"/>
  <c r="I51" i="15"/>
  <c r="I50" i="15"/>
  <c r="I49" i="15"/>
  <c r="I48" i="15"/>
  <c r="H47" i="15"/>
  <c r="G47" i="15"/>
  <c r="F47" i="15"/>
  <c r="E47" i="15"/>
  <c r="D47" i="15"/>
  <c r="I37" i="15"/>
  <c r="I34" i="15"/>
  <c r="I33" i="15"/>
  <c r="I32" i="15"/>
  <c r="I31" i="15"/>
  <c r="I30" i="15"/>
  <c r="H29" i="15"/>
  <c r="G29" i="15"/>
  <c r="F29" i="15"/>
  <c r="E29" i="15"/>
  <c r="D29" i="15"/>
  <c r="I28" i="15"/>
  <c r="I27" i="15"/>
  <c r="I26" i="15"/>
  <c r="I24" i="15"/>
  <c r="I21" i="15"/>
  <c r="I20" i="15"/>
  <c r="I19" i="15"/>
  <c r="I18" i="15"/>
  <c r="I17" i="15"/>
  <c r="I16" i="15" s="1"/>
  <c r="H16" i="15"/>
  <c r="G16" i="15"/>
  <c r="F16" i="15"/>
  <c r="E16" i="15"/>
  <c r="D16" i="15"/>
  <c r="I15" i="15"/>
  <c r="I14" i="15"/>
  <c r="I13" i="15"/>
  <c r="I10" i="15"/>
  <c r="I9" i="15"/>
  <c r="H6" i="15"/>
  <c r="G6" i="15"/>
  <c r="F6" i="15"/>
  <c r="E6" i="15"/>
  <c r="D6" i="15"/>
  <c r="I7" i="15" l="1"/>
  <c r="I6" i="15"/>
  <c r="I123" i="14"/>
  <c r="A6" i="13"/>
  <c r="AF33" i="13" l="1"/>
  <c r="Z33" i="13"/>
  <c r="T33" i="13"/>
  <c r="N33" i="13"/>
  <c r="D36" i="13"/>
  <c r="J36" i="13"/>
  <c r="P36" i="13"/>
  <c r="V36" i="13"/>
  <c r="AB36" i="13"/>
  <c r="D38" i="13"/>
  <c r="E38" i="13"/>
  <c r="J38" i="13"/>
  <c r="K38" i="13"/>
  <c r="P38" i="13"/>
  <c r="Q38" i="13"/>
  <c r="V38" i="13"/>
  <c r="W38" i="13"/>
  <c r="AB38" i="13"/>
  <c r="AC38" i="13"/>
  <c r="I103" i="14"/>
  <c r="O13" i="14" l="1"/>
  <c r="AF13" i="13" s="1"/>
  <c r="K13" i="14"/>
  <c r="O18" i="14"/>
  <c r="AF18" i="13" s="1"/>
  <c r="M18" i="14"/>
  <c r="T18" i="13" s="1"/>
  <c r="K18" i="14"/>
  <c r="O25" i="14"/>
  <c r="M25" i="14"/>
  <c r="K25" i="14"/>
  <c r="N25" i="14" s="1"/>
  <c r="O24" i="14"/>
  <c r="AF24" i="13" s="1"/>
  <c r="M24" i="14"/>
  <c r="T24" i="13" s="1"/>
  <c r="K24" i="14"/>
  <c r="O28" i="14"/>
  <c r="M28" i="14"/>
  <c r="K28" i="14"/>
  <c r="N28" i="14" s="1"/>
  <c r="O44" i="14"/>
  <c r="AF44" i="13" s="1"/>
  <c r="M44" i="14"/>
  <c r="T44" i="13" s="1"/>
  <c r="K44" i="14"/>
  <c r="O38" i="14"/>
  <c r="AF38" i="13" s="1"/>
  <c r="M38" i="14"/>
  <c r="T38" i="13" s="1"/>
  <c r="K38" i="14"/>
  <c r="O58" i="14"/>
  <c r="AF58" i="13" s="1"/>
  <c r="M58" i="14"/>
  <c r="T58" i="13" s="1"/>
  <c r="K58" i="14"/>
  <c r="O57" i="14"/>
  <c r="M57" i="14"/>
  <c r="K57" i="14"/>
  <c r="N57" i="14" s="1"/>
  <c r="O56" i="14"/>
  <c r="M56" i="14"/>
  <c r="K56" i="14"/>
  <c r="N56" i="14" s="1"/>
  <c r="O55" i="14"/>
  <c r="AF55" i="13" s="1"/>
  <c r="M55" i="14"/>
  <c r="T55" i="13" s="1"/>
  <c r="K55" i="14"/>
  <c r="O66" i="14"/>
  <c r="AF66" i="13" s="1"/>
  <c r="M66" i="14"/>
  <c r="T66" i="13" s="1"/>
  <c r="K66" i="14"/>
  <c r="O65" i="14"/>
  <c r="AF65" i="13" s="1"/>
  <c r="M65" i="14"/>
  <c r="T65" i="13" s="1"/>
  <c r="K65" i="14"/>
  <c r="O81" i="14"/>
  <c r="AF81" i="13" s="1"/>
  <c r="M81" i="14"/>
  <c r="T81" i="13" s="1"/>
  <c r="K81" i="14"/>
  <c r="O80" i="14"/>
  <c r="AF80" i="13" s="1"/>
  <c r="M80" i="14"/>
  <c r="T80" i="13" s="1"/>
  <c r="K80" i="14"/>
  <c r="O79" i="14"/>
  <c r="M79" i="14"/>
  <c r="K79" i="14"/>
  <c r="N79" i="14" s="1"/>
  <c r="O78" i="14"/>
  <c r="AF78" i="13" s="1"/>
  <c r="M78" i="14"/>
  <c r="T78" i="13" s="1"/>
  <c r="K78" i="14"/>
  <c r="O77" i="14"/>
  <c r="AF77" i="13" s="1"/>
  <c r="M77" i="14"/>
  <c r="T77" i="13" s="1"/>
  <c r="K77" i="14"/>
  <c r="O76" i="14"/>
  <c r="AF76" i="13" s="1"/>
  <c r="M76" i="14"/>
  <c r="T76" i="13" s="1"/>
  <c r="K76" i="14"/>
  <c r="O75" i="14"/>
  <c r="AF75" i="13" s="1"/>
  <c r="M75" i="14"/>
  <c r="T75" i="13" s="1"/>
  <c r="K75" i="14"/>
  <c r="O92" i="14"/>
  <c r="AF92" i="13" s="1"/>
  <c r="M92" i="14"/>
  <c r="T92" i="13" s="1"/>
  <c r="K92" i="14"/>
  <c r="O100" i="14"/>
  <c r="AF100" i="13" s="1"/>
  <c r="M100" i="14"/>
  <c r="T100" i="13" s="1"/>
  <c r="K100" i="14"/>
  <c r="O99" i="14"/>
  <c r="AF99" i="13" s="1"/>
  <c r="M99" i="14"/>
  <c r="T99" i="13" s="1"/>
  <c r="K99" i="14"/>
  <c r="O97" i="14"/>
  <c r="AF97" i="13" s="1"/>
  <c r="M97" i="14"/>
  <c r="T97" i="13" s="1"/>
  <c r="K97" i="14"/>
  <c r="O96" i="14"/>
  <c r="AF96" i="13" s="1"/>
  <c r="M96" i="14"/>
  <c r="T96" i="13" s="1"/>
  <c r="K96" i="14"/>
  <c r="O103" i="14"/>
  <c r="AF103" i="13" s="1"/>
  <c r="M103" i="14"/>
  <c r="T103" i="13" s="1"/>
  <c r="K103" i="14"/>
  <c r="O112" i="14"/>
  <c r="AF112" i="13" s="1"/>
  <c r="M112" i="14"/>
  <c r="T112" i="13" s="1"/>
  <c r="K112" i="14"/>
  <c r="O111" i="14"/>
  <c r="AF111" i="13" s="1"/>
  <c r="M111" i="14"/>
  <c r="T111" i="13" s="1"/>
  <c r="K111" i="14"/>
  <c r="O110" i="14"/>
  <c r="AF110" i="13" s="1"/>
  <c r="M110" i="14"/>
  <c r="T110" i="13" s="1"/>
  <c r="K110" i="14"/>
  <c r="O120" i="14"/>
  <c r="AF120" i="13" s="1"/>
  <c r="M120" i="14"/>
  <c r="T120" i="13" s="1"/>
  <c r="K120" i="14"/>
  <c r="O122" i="14"/>
  <c r="AF122" i="13" s="1"/>
  <c r="M122" i="14"/>
  <c r="T122" i="13" s="1"/>
  <c r="K122" i="14"/>
  <c r="I122" i="14"/>
  <c r="I120" i="14"/>
  <c r="I112" i="14"/>
  <c r="I111" i="14"/>
  <c r="I110" i="14"/>
  <c r="I100" i="14"/>
  <c r="I99" i="14"/>
  <c r="I97" i="14"/>
  <c r="I96" i="14"/>
  <c r="I92" i="14"/>
  <c r="I81" i="14"/>
  <c r="I80" i="14"/>
  <c r="I78" i="14"/>
  <c r="I77" i="14"/>
  <c r="I76" i="14"/>
  <c r="I75" i="14"/>
  <c r="I66" i="14"/>
  <c r="I65" i="14"/>
  <c r="I58" i="14"/>
  <c r="I55" i="14"/>
  <c r="I44" i="14"/>
  <c r="I38" i="14"/>
  <c r="I24" i="14"/>
  <c r="I18" i="14"/>
  <c r="O121" i="14"/>
  <c r="AF121" i="13" s="1"/>
  <c r="M121" i="14"/>
  <c r="T121" i="13" s="1"/>
  <c r="K121" i="14"/>
  <c r="I121" i="14"/>
  <c r="O119" i="14"/>
  <c r="AF119" i="13" s="1"/>
  <c r="M119" i="14"/>
  <c r="T119" i="13" s="1"/>
  <c r="K119" i="14"/>
  <c r="I119" i="14"/>
  <c r="O118" i="14"/>
  <c r="AF118" i="13" s="1"/>
  <c r="M118" i="14"/>
  <c r="T118" i="13" s="1"/>
  <c r="K118" i="14"/>
  <c r="I118" i="14"/>
  <c r="O116" i="14"/>
  <c r="AF116" i="13" s="1"/>
  <c r="M116" i="14"/>
  <c r="T116" i="13" s="1"/>
  <c r="K116" i="14"/>
  <c r="I116" i="14"/>
  <c r="O115" i="14"/>
  <c r="AF115" i="13" s="1"/>
  <c r="M115" i="14"/>
  <c r="T115" i="13" s="1"/>
  <c r="K115" i="14"/>
  <c r="I115" i="14"/>
  <c r="O114" i="14"/>
  <c r="AF114" i="13" s="1"/>
  <c r="M114" i="14"/>
  <c r="T114" i="13" s="1"/>
  <c r="K114" i="14"/>
  <c r="I114" i="14"/>
  <c r="O113" i="14"/>
  <c r="AF113" i="13" s="1"/>
  <c r="M113" i="14"/>
  <c r="T113" i="13" s="1"/>
  <c r="I113" i="14"/>
  <c r="D113" i="14"/>
  <c r="K113" i="14" s="1"/>
  <c r="H113" i="13" s="1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O107" i="14"/>
  <c r="AF107" i="13" s="1"/>
  <c r="M107" i="14"/>
  <c r="T107" i="13" s="1"/>
  <c r="K107" i="14"/>
  <c r="I107" i="14"/>
  <c r="O106" i="14"/>
  <c r="AF106" i="13" s="1"/>
  <c r="M106" i="14"/>
  <c r="T106" i="13" s="1"/>
  <c r="K106" i="14"/>
  <c r="I106" i="14"/>
  <c r="O105" i="14"/>
  <c r="AF105" i="13" s="1"/>
  <c r="M105" i="14"/>
  <c r="T105" i="13" s="1"/>
  <c r="K105" i="14"/>
  <c r="I105" i="14"/>
  <c r="O104" i="14"/>
  <c r="AF104" i="13" s="1"/>
  <c r="M104" i="14"/>
  <c r="T104" i="13" s="1"/>
  <c r="K104" i="14"/>
  <c r="I104" i="14"/>
  <c r="O102" i="14"/>
  <c r="AF102" i="13" s="1"/>
  <c r="M102" i="14"/>
  <c r="T102" i="13" s="1"/>
  <c r="K102" i="14"/>
  <c r="I102" i="14"/>
  <c r="O101" i="14"/>
  <c r="AF101" i="13" s="1"/>
  <c r="M101" i="14"/>
  <c r="T101" i="13" s="1"/>
  <c r="K101" i="14"/>
  <c r="I101" i="14"/>
  <c r="O95" i="14"/>
  <c r="AF95" i="13" s="1"/>
  <c r="M95" i="14"/>
  <c r="T95" i="13" s="1"/>
  <c r="K95" i="14"/>
  <c r="I95" i="14"/>
  <c r="O93" i="14"/>
  <c r="AF93" i="13" s="1"/>
  <c r="M93" i="14"/>
  <c r="T93" i="13" s="1"/>
  <c r="K93" i="14"/>
  <c r="I93" i="14"/>
  <c r="O90" i="14"/>
  <c r="AF90" i="13" s="1"/>
  <c r="M90" i="14"/>
  <c r="T90" i="13" s="1"/>
  <c r="K90" i="14"/>
  <c r="I90" i="14"/>
  <c r="O89" i="14"/>
  <c r="AF89" i="13" s="1"/>
  <c r="M89" i="14"/>
  <c r="T89" i="13" s="1"/>
  <c r="K89" i="14"/>
  <c r="I89" i="14"/>
  <c r="O88" i="14"/>
  <c r="AF88" i="13" s="1"/>
  <c r="M88" i="14"/>
  <c r="T88" i="13" s="1"/>
  <c r="K88" i="14"/>
  <c r="I88" i="14"/>
  <c r="O87" i="14"/>
  <c r="AF87" i="13" s="1"/>
  <c r="M87" i="14"/>
  <c r="T87" i="13" s="1"/>
  <c r="K87" i="14"/>
  <c r="I87" i="14"/>
  <c r="O86" i="14"/>
  <c r="AF86" i="13" s="1"/>
  <c r="M86" i="14"/>
  <c r="T86" i="13" s="1"/>
  <c r="K86" i="14"/>
  <c r="I86" i="14"/>
  <c r="O85" i="14"/>
  <c r="AF85" i="13" s="1"/>
  <c r="M85" i="14"/>
  <c r="T85" i="13" s="1"/>
  <c r="K85" i="14"/>
  <c r="I85" i="14"/>
  <c r="O83" i="14"/>
  <c r="AF83" i="13" s="1"/>
  <c r="M83" i="14"/>
  <c r="T83" i="13" s="1"/>
  <c r="K83" i="14"/>
  <c r="I83" i="14"/>
  <c r="O82" i="14"/>
  <c r="AF82" i="13" s="1"/>
  <c r="M82" i="14"/>
  <c r="T82" i="13" s="1"/>
  <c r="I82" i="14"/>
  <c r="D82" i="14"/>
  <c r="K82" i="14" s="1"/>
  <c r="H82" i="13" s="1"/>
  <c r="O72" i="14"/>
  <c r="AF72" i="13" s="1"/>
  <c r="M72" i="14"/>
  <c r="T72" i="13" s="1"/>
  <c r="K72" i="14"/>
  <c r="I72" i="14"/>
  <c r="O70" i="14"/>
  <c r="AF70" i="13" s="1"/>
  <c r="M70" i="14"/>
  <c r="T70" i="13" s="1"/>
  <c r="K70" i="14"/>
  <c r="I70" i="14"/>
  <c r="O69" i="14"/>
  <c r="AF69" i="13" s="1"/>
  <c r="M69" i="14"/>
  <c r="T69" i="13" s="1"/>
  <c r="K69" i="14"/>
  <c r="I69" i="14"/>
  <c r="O67" i="14"/>
  <c r="AF67" i="13" s="1"/>
  <c r="M67" i="14"/>
  <c r="T67" i="13" s="1"/>
  <c r="I67" i="14"/>
  <c r="D67" i="14"/>
  <c r="K67" i="14" s="1"/>
  <c r="H67" i="13" s="1"/>
  <c r="O60" i="14"/>
  <c r="AF60" i="13" s="1"/>
  <c r="M60" i="14"/>
  <c r="T60" i="13" s="1"/>
  <c r="K60" i="14"/>
  <c r="I60" i="14"/>
  <c r="O53" i="14"/>
  <c r="AF53" i="13" s="1"/>
  <c r="M53" i="14"/>
  <c r="T53" i="13" s="1"/>
  <c r="K53" i="14"/>
  <c r="I53" i="14"/>
  <c r="O52" i="14"/>
  <c r="AF52" i="13" s="1"/>
  <c r="M52" i="14"/>
  <c r="T52" i="13" s="1"/>
  <c r="K52" i="14"/>
  <c r="I52" i="14"/>
  <c r="O51" i="14"/>
  <c r="AF51" i="13" s="1"/>
  <c r="M51" i="14"/>
  <c r="T51" i="13" s="1"/>
  <c r="K51" i="14"/>
  <c r="I51" i="14"/>
  <c r="O50" i="14"/>
  <c r="AF50" i="13" s="1"/>
  <c r="M50" i="14"/>
  <c r="T50" i="13" s="1"/>
  <c r="K50" i="14"/>
  <c r="I50" i="14"/>
  <c r="O49" i="14"/>
  <c r="AF49" i="13" s="1"/>
  <c r="M49" i="14"/>
  <c r="T49" i="13" s="1"/>
  <c r="K49" i="14"/>
  <c r="I49" i="14"/>
  <c r="O48" i="14"/>
  <c r="AF48" i="13" s="1"/>
  <c r="M48" i="14"/>
  <c r="T48" i="13" s="1"/>
  <c r="K48" i="14"/>
  <c r="I48" i="14"/>
  <c r="O47" i="14"/>
  <c r="AF47" i="13" s="1"/>
  <c r="M47" i="14"/>
  <c r="T47" i="13" s="1"/>
  <c r="I47" i="14"/>
  <c r="D47" i="14"/>
  <c r="K47" i="14" s="1"/>
  <c r="H47" i="13" s="1"/>
  <c r="O46" i="14"/>
  <c r="AF46" i="13" s="1"/>
  <c r="M46" i="14"/>
  <c r="T46" i="13" s="1"/>
  <c r="K46" i="14"/>
  <c r="I46" i="14"/>
  <c r="O45" i="14"/>
  <c r="AF45" i="13" s="1"/>
  <c r="M45" i="14"/>
  <c r="T45" i="13" s="1"/>
  <c r="K45" i="14"/>
  <c r="I45" i="14"/>
  <c r="O34" i="14"/>
  <c r="AF34" i="13" s="1"/>
  <c r="M34" i="14"/>
  <c r="T34" i="13" s="1"/>
  <c r="K34" i="14"/>
  <c r="I34" i="14"/>
  <c r="K33" i="14"/>
  <c r="H33" i="13" s="1"/>
  <c r="I33" i="14"/>
  <c r="O31" i="14"/>
  <c r="AF31" i="13" s="1"/>
  <c r="M31" i="14"/>
  <c r="T31" i="13" s="1"/>
  <c r="K31" i="14"/>
  <c r="I31" i="14"/>
  <c r="O30" i="14"/>
  <c r="AF30" i="13" s="1"/>
  <c r="M30" i="14"/>
  <c r="T30" i="13" s="1"/>
  <c r="K30" i="14"/>
  <c r="I30" i="14"/>
  <c r="O29" i="14"/>
  <c r="AF29" i="13" s="1"/>
  <c r="M29" i="14"/>
  <c r="T29" i="13" s="1"/>
  <c r="D29" i="14"/>
  <c r="K29" i="14" s="1"/>
  <c r="H29" i="13" s="1"/>
  <c r="O27" i="14"/>
  <c r="M27" i="14"/>
  <c r="K27" i="14"/>
  <c r="N27" i="14" s="1"/>
  <c r="O26" i="14"/>
  <c r="M26" i="14"/>
  <c r="K26" i="14"/>
  <c r="N26" i="14" s="1"/>
  <c r="O23" i="14"/>
  <c r="AF23" i="13" s="1"/>
  <c r="M23" i="14"/>
  <c r="T23" i="13" s="1"/>
  <c r="K23" i="14"/>
  <c r="I23" i="14"/>
  <c r="O22" i="14"/>
  <c r="AF22" i="13" s="1"/>
  <c r="M22" i="14"/>
  <c r="T22" i="13" s="1"/>
  <c r="K22" i="14"/>
  <c r="I22" i="14"/>
  <c r="O21" i="14"/>
  <c r="AF21" i="13" s="1"/>
  <c r="M21" i="14"/>
  <c r="T21" i="13" s="1"/>
  <c r="K21" i="14"/>
  <c r="I21" i="14"/>
  <c r="O20" i="14"/>
  <c r="AF20" i="13" s="1"/>
  <c r="M20" i="14"/>
  <c r="T20" i="13" s="1"/>
  <c r="K20" i="14"/>
  <c r="I20" i="14"/>
  <c r="O19" i="14"/>
  <c r="AF19" i="13" s="1"/>
  <c r="M19" i="14"/>
  <c r="T19" i="13" s="1"/>
  <c r="K19" i="14"/>
  <c r="I19" i="14"/>
  <c r="O17" i="14"/>
  <c r="AF17" i="13" s="1"/>
  <c r="M17" i="14"/>
  <c r="T17" i="13" s="1"/>
  <c r="K17" i="14"/>
  <c r="I17" i="14"/>
  <c r="O16" i="14"/>
  <c r="AF16" i="13" s="1"/>
  <c r="M16" i="14"/>
  <c r="T16" i="13" s="1"/>
  <c r="I16" i="14"/>
  <c r="D16" i="14"/>
  <c r="K16" i="14" s="1"/>
  <c r="H16" i="13" s="1"/>
  <c r="O14" i="14"/>
  <c r="AF14" i="13" s="1"/>
  <c r="K14" i="14"/>
  <c r="O11" i="14"/>
  <c r="AF11" i="13" s="1"/>
  <c r="K11" i="14"/>
  <c r="O10" i="14"/>
  <c r="AF10" i="13" s="1"/>
  <c r="K10" i="14"/>
  <c r="O9" i="14"/>
  <c r="AF9" i="13" s="1"/>
  <c r="K9" i="14"/>
  <c r="O8" i="14"/>
  <c r="AF8" i="13" s="1"/>
  <c r="M8" i="14"/>
  <c r="T8" i="13" s="1"/>
  <c r="K8" i="14"/>
  <c r="I8" i="14"/>
  <c r="O7" i="14"/>
  <c r="AF7" i="13" s="1"/>
  <c r="D7" i="14"/>
  <c r="O6" i="14"/>
  <c r="AF6" i="13" s="1"/>
  <c r="K7" i="14" l="1"/>
  <c r="H7" i="13" s="1"/>
  <c r="D6" i="14"/>
  <c r="K6" i="14" s="1"/>
  <c r="H6" i="13" s="1"/>
  <c r="N8" i="14"/>
  <c r="Z8" i="13" s="1"/>
  <c r="H8" i="13"/>
  <c r="N9" i="14"/>
  <c r="Z9" i="13" s="1"/>
  <c r="H9" i="13"/>
  <c r="N10" i="14"/>
  <c r="Z10" i="13" s="1"/>
  <c r="H10" i="13"/>
  <c r="N11" i="14"/>
  <c r="Z11" i="13" s="1"/>
  <c r="H11" i="13"/>
  <c r="N14" i="14"/>
  <c r="Z14" i="13" s="1"/>
  <c r="H14" i="13"/>
  <c r="N17" i="14"/>
  <c r="Z17" i="13" s="1"/>
  <c r="H17" i="13"/>
  <c r="N19" i="14"/>
  <c r="Z19" i="13" s="1"/>
  <c r="H19" i="13"/>
  <c r="N20" i="14"/>
  <c r="Z20" i="13" s="1"/>
  <c r="H20" i="13"/>
  <c r="N21" i="14"/>
  <c r="Z21" i="13" s="1"/>
  <c r="H21" i="13"/>
  <c r="N22" i="14"/>
  <c r="Z22" i="13" s="1"/>
  <c r="H22" i="13"/>
  <c r="N23" i="14"/>
  <c r="Z23" i="13" s="1"/>
  <c r="H23" i="13"/>
  <c r="N30" i="14"/>
  <c r="Z30" i="13" s="1"/>
  <c r="H30" i="13"/>
  <c r="N31" i="14"/>
  <c r="Z31" i="13" s="1"/>
  <c r="H31" i="13"/>
  <c r="N34" i="14"/>
  <c r="Z34" i="13" s="1"/>
  <c r="H34" i="13"/>
  <c r="N45" i="14"/>
  <c r="Z45" i="13" s="1"/>
  <c r="H45" i="13"/>
  <c r="N46" i="14"/>
  <c r="Z46" i="13" s="1"/>
  <c r="H46" i="13"/>
  <c r="N48" i="14"/>
  <c r="Z48" i="13" s="1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60" i="14"/>
  <c r="Z60" i="13" s="1"/>
  <c r="H60" i="13"/>
  <c r="N69" i="14"/>
  <c r="Z69" i="13" s="1"/>
  <c r="H69" i="13"/>
  <c r="N70" i="14"/>
  <c r="Z70" i="13" s="1"/>
  <c r="H70" i="13"/>
  <c r="N72" i="14"/>
  <c r="Z72" i="13" s="1"/>
  <c r="H72" i="13"/>
  <c r="N83" i="14"/>
  <c r="Z83" i="13" s="1"/>
  <c r="H83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3" i="14"/>
  <c r="Z93" i="13" s="1"/>
  <c r="H93" i="13"/>
  <c r="N95" i="14"/>
  <c r="Z95" i="13" s="1"/>
  <c r="H95" i="13"/>
  <c r="N101" i="14"/>
  <c r="Z101" i="13" s="1"/>
  <c r="H101" i="13"/>
  <c r="N102" i="14"/>
  <c r="Z102" i="13" s="1"/>
  <c r="H102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108" i="14"/>
  <c r="Z108" i="13" s="1"/>
  <c r="H108" i="13"/>
  <c r="N109" i="14"/>
  <c r="Z109" i="13" s="1"/>
  <c r="H109" i="13"/>
  <c r="N114" i="14"/>
  <c r="Z114" i="13" s="1"/>
  <c r="H114" i="13"/>
  <c r="N115" i="14"/>
  <c r="Z115" i="13" s="1"/>
  <c r="H115" i="13"/>
  <c r="N116" i="14"/>
  <c r="Z116" i="13" s="1"/>
  <c r="H116" i="13"/>
  <c r="N118" i="14"/>
  <c r="Z118" i="13" s="1"/>
  <c r="H118" i="13"/>
  <c r="N119" i="14"/>
  <c r="Z119" i="13" s="1"/>
  <c r="H119" i="13"/>
  <c r="N121" i="14"/>
  <c r="Z121" i="13" s="1"/>
  <c r="H121" i="13"/>
  <c r="N122" i="14"/>
  <c r="Z122" i="13" s="1"/>
  <c r="H122" i="13"/>
  <c r="N120" i="14"/>
  <c r="Z120" i="13" s="1"/>
  <c r="H120" i="13"/>
  <c r="N110" i="14"/>
  <c r="Z110" i="13" s="1"/>
  <c r="H110" i="13"/>
  <c r="N111" i="14"/>
  <c r="Z111" i="13" s="1"/>
  <c r="H111" i="13"/>
  <c r="N112" i="14"/>
  <c r="Z112" i="13" s="1"/>
  <c r="H112" i="13"/>
  <c r="N103" i="14"/>
  <c r="Z103" i="13" s="1"/>
  <c r="H103" i="13"/>
  <c r="N96" i="14"/>
  <c r="Z96" i="13" s="1"/>
  <c r="H96" i="13"/>
  <c r="N97" i="14"/>
  <c r="Z97" i="13" s="1"/>
  <c r="H97" i="13"/>
  <c r="N99" i="14"/>
  <c r="Z99" i="13" s="1"/>
  <c r="H99" i="13"/>
  <c r="N100" i="14"/>
  <c r="Z100" i="13" s="1"/>
  <c r="H100" i="13"/>
  <c r="N92" i="14"/>
  <c r="Z92" i="13" s="1"/>
  <c r="H92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80" i="14"/>
  <c r="Z80" i="13" s="1"/>
  <c r="H80" i="13"/>
  <c r="N81" i="14"/>
  <c r="Z81" i="13" s="1"/>
  <c r="H81" i="13"/>
  <c r="N65" i="14"/>
  <c r="Z65" i="13" s="1"/>
  <c r="H65" i="13"/>
  <c r="N66" i="14"/>
  <c r="Z66" i="13" s="1"/>
  <c r="H66" i="13"/>
  <c r="N55" i="14"/>
  <c r="Z55" i="13" s="1"/>
  <c r="H55" i="13"/>
  <c r="N58" i="14"/>
  <c r="Z58" i="13" s="1"/>
  <c r="H58" i="13"/>
  <c r="N38" i="14"/>
  <c r="Z38" i="13" s="1"/>
  <c r="H38" i="13"/>
  <c r="N44" i="14"/>
  <c r="Z44" i="13" s="1"/>
  <c r="H44" i="13"/>
  <c r="N24" i="14"/>
  <c r="Z24" i="13" s="1"/>
  <c r="H24" i="13"/>
  <c r="N18" i="14"/>
  <c r="Z18" i="13" s="1"/>
  <c r="H18" i="13"/>
  <c r="N13" i="14"/>
  <c r="Z13" i="13" s="1"/>
  <c r="H13" i="13"/>
  <c r="I29" i="14"/>
  <c r="N7" i="14"/>
  <c r="L18" i="14"/>
  <c r="N18" i="13" s="1"/>
  <c r="L24" i="14"/>
  <c r="N24" i="13" s="1"/>
  <c r="L25" i="14"/>
  <c r="N16" i="14"/>
  <c r="Z16" i="13" s="1"/>
  <c r="L28" i="14"/>
  <c r="N29" i="14"/>
  <c r="Z29" i="13" s="1"/>
  <c r="L38" i="14"/>
  <c r="N38" i="13" s="1"/>
  <c r="L44" i="14"/>
  <c r="N44" i="13" s="1"/>
  <c r="L55" i="14"/>
  <c r="N55" i="13" s="1"/>
  <c r="L56" i="14"/>
  <c r="L57" i="14"/>
  <c r="L58" i="14"/>
  <c r="N58" i="13" s="1"/>
  <c r="N47" i="14"/>
  <c r="Z47" i="13" s="1"/>
  <c r="L65" i="14"/>
  <c r="N65" i="13" s="1"/>
  <c r="L66" i="14"/>
  <c r="N66" i="13" s="1"/>
  <c r="N67" i="14"/>
  <c r="Z67" i="13" s="1"/>
  <c r="L75" i="14"/>
  <c r="N75" i="13" s="1"/>
  <c r="L76" i="14"/>
  <c r="N76" i="13" s="1"/>
  <c r="L77" i="14"/>
  <c r="N77" i="13" s="1"/>
  <c r="L78" i="14"/>
  <c r="N78" i="13" s="1"/>
  <c r="L79" i="14"/>
  <c r="L80" i="14"/>
  <c r="N80" i="13" s="1"/>
  <c r="L81" i="14"/>
  <c r="N81" i="13" s="1"/>
  <c r="L92" i="14"/>
  <c r="N92" i="13" s="1"/>
  <c r="L96" i="14"/>
  <c r="N96" i="13" s="1"/>
  <c r="L97" i="14"/>
  <c r="N97" i="13" s="1"/>
  <c r="L99" i="14"/>
  <c r="N99" i="13" s="1"/>
  <c r="L100" i="14"/>
  <c r="N100" i="13" s="1"/>
  <c r="L103" i="14"/>
  <c r="N103" i="13" s="1"/>
  <c r="N82" i="14"/>
  <c r="Z82" i="13" s="1"/>
  <c r="L110" i="14"/>
  <c r="N110" i="13" s="1"/>
  <c r="L111" i="14"/>
  <c r="N111" i="13" s="1"/>
  <c r="L112" i="14"/>
  <c r="N112" i="13" s="1"/>
  <c r="L120" i="14"/>
  <c r="N120" i="13" s="1"/>
  <c r="N113" i="14"/>
  <c r="L122" i="14"/>
  <c r="N122" i="13" s="1"/>
  <c r="L8" i="14"/>
  <c r="N8" i="13" s="1"/>
  <c r="L17" i="14"/>
  <c r="N17" i="13" s="1"/>
  <c r="L19" i="14"/>
  <c r="N19" i="13" s="1"/>
  <c r="L20" i="14"/>
  <c r="N20" i="13" s="1"/>
  <c r="L21" i="14"/>
  <c r="N21" i="13" s="1"/>
  <c r="L22" i="14"/>
  <c r="N22" i="13" s="1"/>
  <c r="L23" i="14"/>
  <c r="N23" i="13" s="1"/>
  <c r="L26" i="14"/>
  <c r="L27" i="14"/>
  <c r="L30" i="14"/>
  <c r="N30" i="13" s="1"/>
  <c r="L31" i="14"/>
  <c r="N31" i="13" s="1"/>
  <c r="L34" i="14"/>
  <c r="N3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60" i="14"/>
  <c r="N60" i="13" s="1"/>
  <c r="L69" i="14"/>
  <c r="N69" i="13" s="1"/>
  <c r="L70" i="14"/>
  <c r="N70" i="13" s="1"/>
  <c r="L72" i="14"/>
  <c r="N72" i="13" s="1"/>
  <c r="L83" i="14"/>
  <c r="N83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3" i="14"/>
  <c r="N93" i="13" s="1"/>
  <c r="L95" i="14"/>
  <c r="N95" i="13" s="1"/>
  <c r="L101" i="14"/>
  <c r="N101" i="13" s="1"/>
  <c r="L102" i="14"/>
  <c r="N102" i="13" s="1"/>
  <c r="L104" i="14"/>
  <c r="N104" i="13" s="1"/>
  <c r="L105" i="14"/>
  <c r="N105" i="13" s="1"/>
  <c r="L106" i="14"/>
  <c r="N106" i="13" s="1"/>
  <c r="L107" i="14"/>
  <c r="N107" i="13" s="1"/>
  <c r="L108" i="14"/>
  <c r="N108" i="13" s="1"/>
  <c r="L109" i="14"/>
  <c r="N109" i="13" s="1"/>
  <c r="L114" i="14"/>
  <c r="N114" i="13" s="1"/>
  <c r="L115" i="14"/>
  <c r="N115" i="13" s="1"/>
  <c r="L116" i="14"/>
  <c r="N116" i="13" s="1"/>
  <c r="L118" i="14"/>
  <c r="N118" i="13" s="1"/>
  <c r="L119" i="14"/>
  <c r="N119" i="13" s="1"/>
  <c r="L121" i="14"/>
  <c r="N121" i="13" s="1"/>
  <c r="AC121" i="13"/>
  <c r="AB121" i="13"/>
  <c r="AB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C109" i="13"/>
  <c r="AB109" i="13"/>
  <c r="AC108" i="13"/>
  <c r="AB108" i="13"/>
  <c r="AC107" i="13"/>
  <c r="AB107" i="13"/>
  <c r="AC106" i="13"/>
  <c r="AB106" i="13"/>
  <c r="AC105" i="13"/>
  <c r="AC104" i="13"/>
  <c r="AB103" i="13"/>
  <c r="AC102" i="13"/>
  <c r="AB102" i="13"/>
  <c r="AC101" i="13"/>
  <c r="AB101" i="13"/>
  <c r="AB100" i="13"/>
  <c r="AB99" i="13"/>
  <c r="AB97" i="13"/>
  <c r="AC95" i="13"/>
  <c r="AB95" i="13"/>
  <c r="AC94" i="13"/>
  <c r="AB94" i="13"/>
  <c r="AC93" i="13"/>
  <c r="AB93" i="13"/>
  <c r="AB92" i="13"/>
  <c r="AC91" i="13"/>
  <c r="AB91" i="13"/>
  <c r="AC90" i="13"/>
  <c r="AC89" i="13"/>
  <c r="AC88" i="13"/>
  <c r="AB88" i="13"/>
  <c r="AC87" i="13"/>
  <c r="AB87" i="13"/>
  <c r="AC86" i="13"/>
  <c r="AB86" i="13"/>
  <c r="AC85" i="13"/>
  <c r="AB85" i="13"/>
  <c r="AC84" i="13"/>
  <c r="AC83" i="13"/>
  <c r="AB83" i="13"/>
  <c r="AE82" i="13"/>
  <c r="AD82" i="13"/>
  <c r="AC82" i="13"/>
  <c r="AB82" i="13"/>
  <c r="AB80" i="13"/>
  <c r="AB78" i="13"/>
  <c r="AC77" i="13"/>
  <c r="AB77" i="13"/>
  <c r="AC75" i="13"/>
  <c r="AB75" i="13"/>
  <c r="AC72" i="13"/>
  <c r="AB72" i="13"/>
  <c r="AC71" i="13"/>
  <c r="AC70" i="13"/>
  <c r="AC69" i="13"/>
  <c r="AB69" i="13"/>
  <c r="AC68" i="13"/>
  <c r="AB68" i="13"/>
  <c r="AE67" i="13"/>
  <c r="AD67" i="13"/>
  <c r="AC67" i="13"/>
  <c r="AB67" i="13"/>
  <c r="AB65" i="13"/>
  <c r="AC64" i="13"/>
  <c r="AB64" i="13"/>
  <c r="AC63" i="13"/>
  <c r="AB63" i="13"/>
  <c r="AC62" i="13"/>
  <c r="AC61" i="13"/>
  <c r="AC60" i="13"/>
  <c r="AB60" i="13"/>
  <c r="AB59" i="13"/>
  <c r="AB58" i="13"/>
  <c r="AC57" i="13"/>
  <c r="AB56" i="13"/>
  <c r="AB55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C45" i="13"/>
  <c r="AB45" i="13"/>
  <c r="AB41" i="13"/>
  <c r="AC40" i="13"/>
  <c r="AC34" i="13"/>
  <c r="AB34" i="13"/>
  <c r="AC33" i="13"/>
  <c r="AB33" i="13"/>
  <c r="AC32" i="13"/>
  <c r="AB32" i="13"/>
  <c r="AC31" i="13"/>
  <c r="AB31" i="13"/>
  <c r="AC30" i="13"/>
  <c r="AB30" i="13"/>
  <c r="AE29" i="13"/>
  <c r="AD29" i="13"/>
  <c r="AC29" i="13"/>
  <c r="AB29" i="13"/>
  <c r="AC27" i="13"/>
  <c r="AC26" i="13"/>
  <c r="AB25" i="13"/>
  <c r="AC23" i="13"/>
  <c r="AB23" i="13"/>
  <c r="AC22" i="13"/>
  <c r="AC21" i="13"/>
  <c r="AB21" i="13"/>
  <c r="AC20" i="13"/>
  <c r="AB20" i="13"/>
  <c r="AC19" i="13"/>
  <c r="AB19" i="13"/>
  <c r="AC17" i="13"/>
  <c r="AB17" i="13"/>
  <c r="AE16" i="13"/>
  <c r="AD16" i="13"/>
  <c r="AC16" i="13"/>
  <c r="AB16" i="13"/>
  <c r="AC15" i="13"/>
  <c r="AC14" i="13"/>
  <c r="AB14" i="13"/>
  <c r="AB13" i="13"/>
  <c r="AC12" i="13"/>
  <c r="AC11" i="13"/>
  <c r="AB11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W121" i="13"/>
  <c r="V121" i="13"/>
  <c r="V120" i="13"/>
  <c r="W119" i="13"/>
  <c r="V119" i="13"/>
  <c r="W118" i="13"/>
  <c r="V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W109" i="13"/>
  <c r="V109" i="13"/>
  <c r="W108" i="13"/>
  <c r="V108" i="13"/>
  <c r="W107" i="13"/>
  <c r="V107" i="13"/>
  <c r="W106" i="13"/>
  <c r="V106" i="13"/>
  <c r="W105" i="13"/>
  <c r="W104" i="13"/>
  <c r="V103" i="13"/>
  <c r="W102" i="13"/>
  <c r="V102" i="13"/>
  <c r="W101" i="13"/>
  <c r="V101" i="13"/>
  <c r="V100" i="13"/>
  <c r="V99" i="13"/>
  <c r="V97" i="13"/>
  <c r="W95" i="13"/>
  <c r="V95" i="13"/>
  <c r="W94" i="13"/>
  <c r="V94" i="13"/>
  <c r="W93" i="13"/>
  <c r="V93" i="13"/>
  <c r="V92" i="13"/>
  <c r="W91" i="13"/>
  <c r="V91" i="13"/>
  <c r="W90" i="13"/>
  <c r="W89" i="13"/>
  <c r="W88" i="13"/>
  <c r="V88" i="13"/>
  <c r="W87" i="13"/>
  <c r="V87" i="13"/>
  <c r="W86" i="13"/>
  <c r="V86" i="13"/>
  <c r="W85" i="13"/>
  <c r="V85" i="13"/>
  <c r="W84" i="13"/>
  <c r="W83" i="13"/>
  <c r="V83" i="13"/>
  <c r="Y82" i="13"/>
  <c r="X82" i="13"/>
  <c r="W82" i="13"/>
  <c r="V82" i="13"/>
  <c r="V80" i="13"/>
  <c r="V78" i="13"/>
  <c r="W77" i="13"/>
  <c r="V77" i="13"/>
  <c r="W75" i="13"/>
  <c r="V75" i="13"/>
  <c r="W72" i="13"/>
  <c r="V72" i="13"/>
  <c r="W71" i="13"/>
  <c r="W70" i="13"/>
  <c r="W69" i="13"/>
  <c r="V69" i="13"/>
  <c r="W68" i="13"/>
  <c r="V68" i="13"/>
  <c r="Y67" i="13"/>
  <c r="X67" i="13"/>
  <c r="W67" i="13"/>
  <c r="V67" i="13"/>
  <c r="V65" i="13"/>
  <c r="W64" i="13"/>
  <c r="V64" i="13"/>
  <c r="W63" i="13"/>
  <c r="V63" i="13"/>
  <c r="W62" i="13"/>
  <c r="W61" i="13"/>
  <c r="W60" i="13"/>
  <c r="V60" i="13"/>
  <c r="V59" i="13"/>
  <c r="V58" i="13"/>
  <c r="W57" i="13"/>
  <c r="V56" i="13"/>
  <c r="V55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W45" i="13"/>
  <c r="V45" i="13"/>
  <c r="V41" i="13"/>
  <c r="W40" i="13"/>
  <c r="W34" i="13"/>
  <c r="V34" i="13"/>
  <c r="W33" i="13"/>
  <c r="V33" i="13"/>
  <c r="W32" i="13"/>
  <c r="V32" i="13"/>
  <c r="W31" i="13"/>
  <c r="V31" i="13"/>
  <c r="W30" i="13"/>
  <c r="V30" i="13"/>
  <c r="Y29" i="13"/>
  <c r="X29" i="13"/>
  <c r="W29" i="13"/>
  <c r="V29" i="13"/>
  <c r="W27" i="13"/>
  <c r="W26" i="13"/>
  <c r="V25" i="13"/>
  <c r="W23" i="13"/>
  <c r="V23" i="13"/>
  <c r="W22" i="13"/>
  <c r="W21" i="13"/>
  <c r="V21" i="13"/>
  <c r="W20" i="13"/>
  <c r="V20" i="13"/>
  <c r="W19" i="13"/>
  <c r="V19" i="13"/>
  <c r="W17" i="13"/>
  <c r="V17" i="13"/>
  <c r="Y16" i="13"/>
  <c r="X16" i="13"/>
  <c r="W16" i="13"/>
  <c r="V16" i="13"/>
  <c r="W15" i="13"/>
  <c r="W14" i="13"/>
  <c r="V14" i="13"/>
  <c r="V13" i="13"/>
  <c r="W12" i="13"/>
  <c r="W11" i="13"/>
  <c r="V11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Q121" i="13"/>
  <c r="P121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Q109" i="13"/>
  <c r="P109" i="13"/>
  <c r="Q108" i="13"/>
  <c r="P108" i="13"/>
  <c r="Q107" i="13"/>
  <c r="P107" i="13"/>
  <c r="Q106" i="13"/>
  <c r="P106" i="13"/>
  <c r="Q105" i="13"/>
  <c r="Q104" i="13"/>
  <c r="P103" i="13"/>
  <c r="Q102" i="13"/>
  <c r="P102" i="13"/>
  <c r="Q101" i="13"/>
  <c r="P101" i="13"/>
  <c r="P100" i="13"/>
  <c r="P99" i="13"/>
  <c r="P97" i="13"/>
  <c r="Q95" i="13"/>
  <c r="P95" i="13"/>
  <c r="Q94" i="13"/>
  <c r="P94" i="13"/>
  <c r="Q93" i="13"/>
  <c r="P93" i="13"/>
  <c r="P92" i="13"/>
  <c r="Q91" i="13"/>
  <c r="P91" i="13"/>
  <c r="Q90" i="13"/>
  <c r="Q89" i="13"/>
  <c r="Q88" i="13"/>
  <c r="P88" i="13"/>
  <c r="Q87" i="13"/>
  <c r="P87" i="13"/>
  <c r="Q86" i="13"/>
  <c r="P86" i="13"/>
  <c r="Q85" i="13"/>
  <c r="P85" i="13"/>
  <c r="Q84" i="13"/>
  <c r="Q83" i="13"/>
  <c r="P83" i="13"/>
  <c r="S82" i="13"/>
  <c r="R82" i="13"/>
  <c r="Q82" i="13"/>
  <c r="P82" i="13"/>
  <c r="P80" i="13"/>
  <c r="P78" i="13"/>
  <c r="Q77" i="13"/>
  <c r="P77" i="13"/>
  <c r="Q75" i="13"/>
  <c r="P75" i="13"/>
  <c r="Q72" i="13"/>
  <c r="P72" i="13"/>
  <c r="Q71" i="13"/>
  <c r="Q70" i="13"/>
  <c r="Q69" i="13"/>
  <c r="P69" i="13"/>
  <c r="Q68" i="13"/>
  <c r="P68" i="13"/>
  <c r="S67" i="13"/>
  <c r="R67" i="13"/>
  <c r="Q67" i="13"/>
  <c r="P67" i="13"/>
  <c r="P65" i="13"/>
  <c r="Q64" i="13"/>
  <c r="P64" i="13"/>
  <c r="Q63" i="13"/>
  <c r="P63" i="13"/>
  <c r="Q62" i="13"/>
  <c r="Q61" i="13"/>
  <c r="Q60" i="13"/>
  <c r="P60" i="13"/>
  <c r="P59" i="13"/>
  <c r="P58" i="13"/>
  <c r="Q57" i="13"/>
  <c r="P56" i="13"/>
  <c r="P55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Q45" i="13"/>
  <c r="P45" i="13"/>
  <c r="P41" i="13"/>
  <c r="Q40" i="13"/>
  <c r="Q34" i="13"/>
  <c r="P34" i="13"/>
  <c r="Q33" i="13"/>
  <c r="P33" i="13"/>
  <c r="Q32" i="13"/>
  <c r="P32" i="13"/>
  <c r="Q31" i="13"/>
  <c r="P31" i="13"/>
  <c r="Q30" i="13"/>
  <c r="P30" i="13"/>
  <c r="S29" i="13"/>
  <c r="R29" i="13"/>
  <c r="Q29" i="13"/>
  <c r="P29" i="13"/>
  <c r="Q27" i="13"/>
  <c r="Q26" i="13"/>
  <c r="P25" i="13"/>
  <c r="Q23" i="13"/>
  <c r="P23" i="13"/>
  <c r="Q22" i="13"/>
  <c r="Q21" i="13"/>
  <c r="P21" i="13"/>
  <c r="Q20" i="13"/>
  <c r="P20" i="13"/>
  <c r="Q19" i="13"/>
  <c r="P19" i="13"/>
  <c r="Q17" i="13"/>
  <c r="P17" i="13"/>
  <c r="S16" i="13"/>
  <c r="R16" i="13"/>
  <c r="Q16" i="13"/>
  <c r="P16" i="13"/>
  <c r="Q15" i="13"/>
  <c r="Q14" i="13"/>
  <c r="P14" i="13"/>
  <c r="P13" i="13"/>
  <c r="Q12" i="13"/>
  <c r="Q11" i="13"/>
  <c r="P11" i="13"/>
  <c r="Q10" i="13"/>
  <c r="P10" i="13"/>
  <c r="Q9" i="13"/>
  <c r="P9" i="13"/>
  <c r="Q8" i="13"/>
  <c r="P8" i="13"/>
  <c r="S7" i="13"/>
  <c r="R7" i="13"/>
  <c r="Q7" i="13"/>
  <c r="P7" i="13"/>
  <c r="S6" i="13"/>
  <c r="R6" i="13"/>
  <c r="Q6" i="13"/>
  <c r="P6" i="13"/>
  <c r="K121" i="13"/>
  <c r="J121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M113" i="13"/>
  <c r="L113" i="13"/>
  <c r="K113" i="13"/>
  <c r="J113" i="13"/>
  <c r="K109" i="13"/>
  <c r="J109" i="13"/>
  <c r="K108" i="13"/>
  <c r="J108" i="13"/>
  <c r="K107" i="13"/>
  <c r="J107" i="13"/>
  <c r="K106" i="13"/>
  <c r="J106" i="13"/>
  <c r="K105" i="13"/>
  <c r="K104" i="13"/>
  <c r="J103" i="13"/>
  <c r="K102" i="13"/>
  <c r="J102" i="13"/>
  <c r="K101" i="13"/>
  <c r="J101" i="13"/>
  <c r="J100" i="13"/>
  <c r="J99" i="13"/>
  <c r="J97" i="13"/>
  <c r="K95" i="13"/>
  <c r="J95" i="13"/>
  <c r="K94" i="13"/>
  <c r="J94" i="13"/>
  <c r="K93" i="13"/>
  <c r="J93" i="13"/>
  <c r="J92" i="13"/>
  <c r="K91" i="13"/>
  <c r="J91" i="13"/>
  <c r="K90" i="13"/>
  <c r="K89" i="13"/>
  <c r="K88" i="13"/>
  <c r="J88" i="13"/>
  <c r="K87" i="13"/>
  <c r="J87" i="13"/>
  <c r="K86" i="13"/>
  <c r="J86" i="13"/>
  <c r="K85" i="13"/>
  <c r="J85" i="13"/>
  <c r="K84" i="13"/>
  <c r="K83" i="13"/>
  <c r="J83" i="13"/>
  <c r="M82" i="13"/>
  <c r="L82" i="13"/>
  <c r="K82" i="13"/>
  <c r="J82" i="13"/>
  <c r="J80" i="13"/>
  <c r="J78" i="13"/>
  <c r="K77" i="13"/>
  <c r="J77" i="13"/>
  <c r="K75" i="13"/>
  <c r="J75" i="13"/>
  <c r="K72" i="13"/>
  <c r="J72" i="13"/>
  <c r="K71" i="13"/>
  <c r="K70" i="13"/>
  <c r="K69" i="13"/>
  <c r="J69" i="13"/>
  <c r="K68" i="13"/>
  <c r="J68" i="13"/>
  <c r="M67" i="13"/>
  <c r="L67" i="13"/>
  <c r="K67" i="13"/>
  <c r="J67" i="13"/>
  <c r="J65" i="13"/>
  <c r="K64" i="13"/>
  <c r="J64" i="13"/>
  <c r="K63" i="13"/>
  <c r="J63" i="13"/>
  <c r="K62" i="13"/>
  <c r="K61" i="13"/>
  <c r="K60" i="13"/>
  <c r="J60" i="13"/>
  <c r="J59" i="13"/>
  <c r="J58" i="13"/>
  <c r="K57" i="13"/>
  <c r="J56" i="13"/>
  <c r="J55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K45" i="13"/>
  <c r="J45" i="13"/>
  <c r="J41" i="13"/>
  <c r="K40" i="13"/>
  <c r="K34" i="13"/>
  <c r="J34" i="13"/>
  <c r="K33" i="13"/>
  <c r="J33" i="13"/>
  <c r="K32" i="13"/>
  <c r="J32" i="13"/>
  <c r="K31" i="13"/>
  <c r="J31" i="13"/>
  <c r="K30" i="13"/>
  <c r="J30" i="13"/>
  <c r="M29" i="13"/>
  <c r="L29" i="13"/>
  <c r="K29" i="13"/>
  <c r="J29" i="13"/>
  <c r="K27" i="13"/>
  <c r="K26" i="13"/>
  <c r="J25" i="13"/>
  <c r="K23" i="13"/>
  <c r="J23" i="13"/>
  <c r="K22" i="13"/>
  <c r="K21" i="13"/>
  <c r="J21" i="13"/>
  <c r="K20" i="13"/>
  <c r="J20" i="13"/>
  <c r="K19" i="13"/>
  <c r="J19" i="13"/>
  <c r="K17" i="13"/>
  <c r="J17" i="13"/>
  <c r="M16" i="13"/>
  <c r="L16" i="13"/>
  <c r="K16" i="13"/>
  <c r="J16" i="13"/>
  <c r="K15" i="13"/>
  <c r="K14" i="13"/>
  <c r="J14" i="13"/>
  <c r="J13" i="13"/>
  <c r="K12" i="13"/>
  <c r="K11" i="13"/>
  <c r="J11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J6" i="13"/>
  <c r="E121" i="13"/>
  <c r="D121" i="13"/>
  <c r="D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G113" i="13"/>
  <c r="F113" i="13"/>
  <c r="E113" i="13"/>
  <c r="D113" i="13"/>
  <c r="E109" i="13"/>
  <c r="D109" i="13"/>
  <c r="E108" i="13"/>
  <c r="D108" i="13"/>
  <c r="E107" i="13"/>
  <c r="D107" i="13"/>
  <c r="E106" i="13"/>
  <c r="D106" i="13"/>
  <c r="E105" i="13"/>
  <c r="E104" i="13"/>
  <c r="D103" i="13"/>
  <c r="E102" i="13"/>
  <c r="D102" i="13"/>
  <c r="E101" i="13"/>
  <c r="D101" i="13"/>
  <c r="D100" i="13"/>
  <c r="D99" i="13"/>
  <c r="D97" i="13"/>
  <c r="E95" i="13"/>
  <c r="D95" i="13"/>
  <c r="E94" i="13"/>
  <c r="D94" i="13"/>
  <c r="E93" i="13"/>
  <c r="D93" i="13"/>
  <c r="D92" i="13"/>
  <c r="E91" i="13"/>
  <c r="D91" i="13"/>
  <c r="E90" i="13"/>
  <c r="E89" i="13"/>
  <c r="E88" i="13"/>
  <c r="D88" i="13"/>
  <c r="E87" i="13"/>
  <c r="D87" i="13"/>
  <c r="E86" i="13"/>
  <c r="D86" i="13"/>
  <c r="E85" i="13"/>
  <c r="D85" i="13"/>
  <c r="E84" i="13"/>
  <c r="E83" i="13"/>
  <c r="D83" i="13"/>
  <c r="G82" i="13"/>
  <c r="F82" i="13"/>
  <c r="E82" i="13"/>
  <c r="D82" i="13"/>
  <c r="D80" i="13"/>
  <c r="D78" i="13"/>
  <c r="E77" i="13"/>
  <c r="D77" i="13"/>
  <c r="E75" i="13"/>
  <c r="D75" i="13"/>
  <c r="E72" i="13"/>
  <c r="D72" i="13"/>
  <c r="E71" i="13"/>
  <c r="E70" i="13"/>
  <c r="E69" i="13"/>
  <c r="D69" i="13"/>
  <c r="E68" i="13"/>
  <c r="D68" i="13"/>
  <c r="G67" i="13"/>
  <c r="F67" i="13"/>
  <c r="E67" i="13"/>
  <c r="D67" i="13"/>
  <c r="D65" i="13"/>
  <c r="E64" i="13"/>
  <c r="D64" i="13"/>
  <c r="E63" i="13"/>
  <c r="D63" i="13"/>
  <c r="E62" i="13"/>
  <c r="E61" i="13"/>
  <c r="E60" i="13"/>
  <c r="D60" i="13"/>
  <c r="D59" i="13"/>
  <c r="D58" i="13"/>
  <c r="E57" i="13"/>
  <c r="D56" i="13"/>
  <c r="D55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G47" i="13"/>
  <c r="F47" i="13"/>
  <c r="E47" i="13"/>
  <c r="D47" i="13"/>
  <c r="E46" i="13"/>
  <c r="E45" i="13"/>
  <c r="D45" i="13"/>
  <c r="D41" i="13"/>
  <c r="E40" i="13"/>
  <c r="E34" i="13"/>
  <c r="D34" i="13"/>
  <c r="E33" i="13"/>
  <c r="D33" i="13"/>
  <c r="E32" i="13"/>
  <c r="D32" i="13"/>
  <c r="E31" i="13"/>
  <c r="D31" i="13"/>
  <c r="E30" i="13"/>
  <c r="D30" i="13"/>
  <c r="G29" i="13"/>
  <c r="F29" i="13"/>
  <c r="E29" i="13"/>
  <c r="D29" i="13"/>
  <c r="E27" i="13"/>
  <c r="E26" i="13"/>
  <c r="D25" i="13"/>
  <c r="E23" i="13"/>
  <c r="D23" i="13"/>
  <c r="E22" i="13"/>
  <c r="E21" i="13"/>
  <c r="D21" i="13"/>
  <c r="E20" i="13"/>
  <c r="D20" i="13"/>
  <c r="E19" i="13"/>
  <c r="D19" i="13"/>
  <c r="E17" i="13"/>
  <c r="D17" i="13"/>
  <c r="G16" i="13"/>
  <c r="F16" i="13"/>
  <c r="E16" i="13"/>
  <c r="D16" i="13"/>
  <c r="E15" i="13"/>
  <c r="E14" i="13"/>
  <c r="D14" i="13"/>
  <c r="D13" i="13"/>
  <c r="E12" i="13"/>
  <c r="E11" i="13"/>
  <c r="D11" i="13"/>
  <c r="E10" i="13"/>
  <c r="D10" i="13"/>
  <c r="E9" i="13"/>
  <c r="D9" i="13"/>
  <c r="E8" i="13"/>
  <c r="D8" i="13"/>
  <c r="G7" i="13"/>
  <c r="F7" i="13"/>
  <c r="E7" i="13"/>
  <c r="D7" i="13"/>
  <c r="G6" i="13"/>
  <c r="F6" i="13"/>
  <c r="E6" i="13"/>
  <c r="D6" i="13"/>
  <c r="I122" i="12"/>
  <c r="I115" i="12" s="1"/>
  <c r="I116" i="12"/>
  <c r="I117" i="12"/>
  <c r="I118" i="12"/>
  <c r="I119" i="12"/>
  <c r="I120" i="12"/>
  <c r="I121" i="12"/>
  <c r="I123" i="12"/>
  <c r="Z7" i="13" l="1"/>
  <c r="N6" i="14"/>
  <c r="Z6" i="13"/>
  <c r="Z113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O117" i="12" l="1"/>
  <c r="M117" i="12"/>
  <c r="K117" i="12"/>
  <c r="O6" i="12"/>
  <c r="O123" i="12"/>
  <c r="M123" i="12"/>
  <c r="K123" i="12"/>
  <c r="O122" i="12"/>
  <c r="M122" i="12"/>
  <c r="K122" i="12"/>
  <c r="O121" i="12"/>
  <c r="M121" i="12"/>
  <c r="K121" i="12"/>
  <c r="O120" i="12"/>
  <c r="M120" i="12"/>
  <c r="K120" i="12"/>
  <c r="O119" i="12"/>
  <c r="M119" i="12"/>
  <c r="K119" i="12"/>
  <c r="O118" i="12"/>
  <c r="M118" i="12"/>
  <c r="K118" i="12"/>
  <c r="O116" i="12"/>
  <c r="M116" i="12"/>
  <c r="K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99" i="12"/>
  <c r="M99" i="12"/>
  <c r="K99" i="12"/>
  <c r="I99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89" i="12"/>
  <c r="M89" i="12"/>
  <c r="L89" i="12" s="1"/>
  <c r="K89" i="12"/>
  <c r="N89" i="12" s="1"/>
  <c r="I89" i="12"/>
  <c r="O88" i="12"/>
  <c r="N88" i="12" s="1"/>
  <c r="M88" i="12"/>
  <c r="L88" i="12" s="1"/>
  <c r="K88" i="12"/>
  <c r="I88" i="12"/>
  <c r="O87" i="12"/>
  <c r="N87" i="12" s="1"/>
  <c r="M87" i="12"/>
  <c r="L87" i="12" s="1"/>
  <c r="K87" i="12"/>
  <c r="I87" i="12"/>
  <c r="O86" i="12"/>
  <c r="N86" i="12" s="1"/>
  <c r="M86" i="12"/>
  <c r="L86" i="12" s="1"/>
  <c r="K86" i="12"/>
  <c r="I86" i="12"/>
  <c r="O84" i="12"/>
  <c r="M84" i="12"/>
  <c r="K84" i="12"/>
  <c r="I84" i="12"/>
  <c r="D83" i="12"/>
  <c r="K83" i="12" s="1"/>
  <c r="O81" i="12"/>
  <c r="M81" i="12"/>
  <c r="K81" i="12"/>
  <c r="I81" i="12"/>
  <c r="O79" i="12"/>
  <c r="M79" i="12"/>
  <c r="K79" i="12"/>
  <c r="I79" i="12"/>
  <c r="O78" i="12"/>
  <c r="M78" i="12"/>
  <c r="K78" i="12"/>
  <c r="I78" i="12"/>
  <c r="O76" i="12"/>
  <c r="M76" i="12"/>
  <c r="K76" i="12"/>
  <c r="I76" i="12"/>
  <c r="O73" i="12"/>
  <c r="M73" i="12"/>
  <c r="K73" i="12"/>
  <c r="I73" i="12"/>
  <c r="O70" i="12"/>
  <c r="M70" i="12"/>
  <c r="K70" i="12"/>
  <c r="I70" i="12"/>
  <c r="O69" i="12"/>
  <c r="M69" i="12"/>
  <c r="K69" i="12"/>
  <c r="I69" i="12"/>
  <c r="D68" i="12"/>
  <c r="K68" i="12" s="1"/>
  <c r="O66" i="12"/>
  <c r="M66" i="12"/>
  <c r="K66" i="12"/>
  <c r="I66" i="12"/>
  <c r="O65" i="12"/>
  <c r="M65" i="12"/>
  <c r="K65" i="12"/>
  <c r="I65" i="12"/>
  <c r="O64" i="12"/>
  <c r="M64" i="12"/>
  <c r="K64" i="12"/>
  <c r="I64" i="12"/>
  <c r="O61" i="12"/>
  <c r="M61" i="12"/>
  <c r="L61" i="12" s="1"/>
  <c r="K61" i="12"/>
  <c r="I61" i="12"/>
  <c r="O60" i="12"/>
  <c r="M60" i="12"/>
  <c r="K60" i="12"/>
  <c r="I60" i="12"/>
  <c r="O59" i="12"/>
  <c r="M59" i="12"/>
  <c r="L59" i="12" s="1"/>
  <c r="K59" i="12"/>
  <c r="I59" i="12"/>
  <c r="O57" i="12"/>
  <c r="M57" i="12"/>
  <c r="L57" i="12" s="1"/>
  <c r="K57" i="12"/>
  <c r="I57" i="12"/>
  <c r="O56" i="12"/>
  <c r="M56" i="12"/>
  <c r="L56" i="12" s="1"/>
  <c r="K56" i="12"/>
  <c r="I56" i="12"/>
  <c r="O54" i="12"/>
  <c r="M54" i="12"/>
  <c r="K54" i="12"/>
  <c r="I54" i="12"/>
  <c r="O53" i="12"/>
  <c r="M53" i="12"/>
  <c r="L53" i="12" s="1"/>
  <c r="K53" i="12"/>
  <c r="I53" i="12"/>
  <c r="O52" i="12"/>
  <c r="M52" i="12"/>
  <c r="L52" i="12" s="1"/>
  <c r="K52" i="12"/>
  <c r="I52" i="12"/>
  <c r="O51" i="12"/>
  <c r="M51" i="12"/>
  <c r="L51" i="12" s="1"/>
  <c r="K51" i="12"/>
  <c r="I51" i="12"/>
  <c r="O50" i="12"/>
  <c r="M50" i="12"/>
  <c r="L50" i="12" s="1"/>
  <c r="K50" i="12"/>
  <c r="I50" i="12"/>
  <c r="O49" i="12"/>
  <c r="M49" i="12"/>
  <c r="L49" i="12" s="1"/>
  <c r="K49" i="12"/>
  <c r="I49" i="12"/>
  <c r="D48" i="12"/>
  <c r="K48" i="12" s="1"/>
  <c r="O46" i="12"/>
  <c r="M46" i="12"/>
  <c r="K46" i="12"/>
  <c r="I46" i="12"/>
  <c r="O42" i="12"/>
  <c r="M42" i="12"/>
  <c r="K42" i="12"/>
  <c r="I42" i="12"/>
  <c r="O39" i="12"/>
  <c r="M39" i="12"/>
  <c r="K39" i="12"/>
  <c r="I39" i="12"/>
  <c r="O37" i="12"/>
  <c r="M37" i="12"/>
  <c r="K37" i="12"/>
  <c r="I37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D30" i="12"/>
  <c r="K30" i="12" s="1"/>
  <c r="O26" i="12"/>
  <c r="M26" i="12"/>
  <c r="K26" i="12"/>
  <c r="I26" i="12"/>
  <c r="O24" i="12"/>
  <c r="M24" i="12"/>
  <c r="K24" i="12"/>
  <c r="I24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8" i="12"/>
  <c r="M18" i="12"/>
  <c r="K18" i="12"/>
  <c r="I18" i="12"/>
  <c r="I17" i="12" s="1"/>
  <c r="D17" i="12"/>
  <c r="K17" i="12" s="1"/>
  <c r="O15" i="12"/>
  <c r="M15" i="12"/>
  <c r="K15" i="12"/>
  <c r="I15" i="12"/>
  <c r="O14" i="12"/>
  <c r="M14" i="12"/>
  <c r="K14" i="12"/>
  <c r="I14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O8" i="12"/>
  <c r="D8" i="12"/>
  <c r="K8" i="12" s="1"/>
  <c r="O7" i="12"/>
  <c r="M7" i="12"/>
  <c r="K7" i="12"/>
  <c r="I7" i="12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96" i="11"/>
  <c r="M96" i="11"/>
  <c r="K96" i="11"/>
  <c r="O90" i="11"/>
  <c r="M90" i="11"/>
  <c r="K90" i="11"/>
  <c r="O89" i="11"/>
  <c r="M89" i="11"/>
  <c r="L89" i="11" s="1"/>
  <c r="K89" i="11"/>
  <c r="O88" i="11"/>
  <c r="M88" i="11"/>
  <c r="K88" i="11"/>
  <c r="O87" i="11"/>
  <c r="M87" i="11"/>
  <c r="L87" i="11" s="1"/>
  <c r="K87" i="11"/>
  <c r="O86" i="11"/>
  <c r="M86" i="11"/>
  <c r="K86" i="11"/>
  <c r="O85" i="11"/>
  <c r="M85" i="11"/>
  <c r="K85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52" i="11"/>
  <c r="M52" i="11"/>
  <c r="K52" i="11"/>
  <c r="O51" i="11"/>
  <c r="M51" i="11"/>
  <c r="K51" i="11"/>
  <c r="N51" i="11" s="1"/>
  <c r="O50" i="11"/>
  <c r="M50" i="11"/>
  <c r="K50" i="11"/>
  <c r="O47" i="11"/>
  <c r="M47" i="11"/>
  <c r="K47" i="11"/>
  <c r="O46" i="11"/>
  <c r="M46" i="11"/>
  <c r="K46" i="11"/>
  <c r="O41" i="11"/>
  <c r="M41" i="11"/>
  <c r="K41" i="11"/>
  <c r="O39" i="11"/>
  <c r="M39" i="11"/>
  <c r="K39" i="11"/>
  <c r="O32" i="11"/>
  <c r="M32" i="11"/>
  <c r="K32" i="11"/>
  <c r="O28" i="11"/>
  <c r="M28" i="11"/>
  <c r="K28" i="11"/>
  <c r="O24" i="11"/>
  <c r="M24" i="11"/>
  <c r="K24" i="11"/>
  <c r="O20" i="11"/>
  <c r="M20" i="11"/>
  <c r="K20" i="11"/>
  <c r="O18" i="11"/>
  <c r="M18" i="11"/>
  <c r="K18" i="11"/>
  <c r="O10" i="11"/>
  <c r="M10" i="11"/>
  <c r="K10" i="11"/>
  <c r="O9" i="11"/>
  <c r="M9" i="11"/>
  <c r="L9" i="11" s="1"/>
  <c r="K9" i="11"/>
  <c r="O7" i="11"/>
  <c r="M7" i="11"/>
  <c r="K7" i="11"/>
  <c r="I7" i="11"/>
  <c r="I89" i="11"/>
  <c r="O6" i="11"/>
  <c r="I46" i="11"/>
  <c r="I10" i="11"/>
  <c r="I9" i="11"/>
  <c r="I20" i="11"/>
  <c r="I18" i="11"/>
  <c r="I24" i="11"/>
  <c r="I28" i="11"/>
  <c r="I41" i="11"/>
  <c r="I39" i="11"/>
  <c r="I32" i="11"/>
  <c r="I47" i="11"/>
  <c r="I52" i="11"/>
  <c r="I51" i="11"/>
  <c r="I50" i="11"/>
  <c r="I61" i="11"/>
  <c r="I63" i="11"/>
  <c r="I72" i="11"/>
  <c r="I71" i="11"/>
  <c r="I90" i="11"/>
  <c r="I88" i="11"/>
  <c r="I87" i="11"/>
  <c r="I86" i="11"/>
  <c r="I85" i="11"/>
  <c r="I96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1" i="11"/>
  <c r="M121" i="11"/>
  <c r="K121" i="11"/>
  <c r="I121" i="11"/>
  <c r="O118" i="11"/>
  <c r="M118" i="11"/>
  <c r="K118" i="11"/>
  <c r="I118" i="11"/>
  <c r="D115" i="11"/>
  <c r="K115" i="11" s="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3" i="11"/>
  <c r="M103" i="11"/>
  <c r="K103" i="11"/>
  <c r="I103" i="11"/>
  <c r="O97" i="11"/>
  <c r="M97" i="11"/>
  <c r="K97" i="11"/>
  <c r="I97" i="11"/>
  <c r="O95" i="11"/>
  <c r="M95" i="11"/>
  <c r="K95" i="11"/>
  <c r="I95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7" i="11"/>
  <c r="M27" i="11"/>
  <c r="K27" i="11"/>
  <c r="I27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O115" i="11" l="1"/>
  <c r="L120" i="11"/>
  <c r="O83" i="11"/>
  <c r="O68" i="11"/>
  <c r="O48" i="11"/>
  <c r="O30" i="11"/>
  <c r="O17" i="11"/>
  <c r="O8" i="11"/>
  <c r="I68" i="12"/>
  <c r="I30" i="12"/>
  <c r="I8" i="12"/>
  <c r="O115" i="12"/>
  <c r="I83" i="12"/>
  <c r="L84" i="12"/>
  <c r="N84" i="12"/>
  <c r="O83" i="12"/>
  <c r="O68" i="12"/>
  <c r="I48" i="12"/>
  <c r="L60" i="12"/>
  <c r="O48" i="12"/>
  <c r="L54" i="12"/>
  <c r="O30" i="12"/>
  <c r="O17" i="12"/>
  <c r="I125" i="12"/>
  <c r="L92" i="12"/>
  <c r="L93" i="12"/>
  <c r="L94" i="12"/>
  <c r="L95" i="12"/>
  <c r="L96" i="12"/>
  <c r="L97" i="12"/>
  <c r="L64" i="12"/>
  <c r="L65" i="12"/>
  <c r="L66" i="12"/>
  <c r="L99" i="12"/>
  <c r="L101" i="12"/>
  <c r="L102" i="12"/>
  <c r="L103" i="12"/>
  <c r="L104" i="12"/>
  <c r="L105" i="12"/>
  <c r="L108" i="12"/>
  <c r="L109" i="12"/>
  <c r="L110" i="12"/>
  <c r="L111" i="12"/>
  <c r="L117" i="12"/>
  <c r="N49" i="12"/>
  <c r="N50" i="12"/>
  <c r="N51" i="12"/>
  <c r="N52" i="12"/>
  <c r="N53" i="12"/>
  <c r="N54" i="12"/>
  <c r="N56" i="12"/>
  <c r="N57" i="12"/>
  <c r="N59" i="12"/>
  <c r="N60" i="12"/>
  <c r="N61" i="12"/>
  <c r="N64" i="12"/>
  <c r="N65" i="12"/>
  <c r="N66" i="12"/>
  <c r="N117" i="12"/>
  <c r="L18" i="12"/>
  <c r="L20" i="12"/>
  <c r="L21" i="12"/>
  <c r="L22" i="12"/>
  <c r="L24" i="12"/>
  <c r="L26" i="12"/>
  <c r="N18" i="12"/>
  <c r="N20" i="12"/>
  <c r="N21" i="12"/>
  <c r="N22" i="12"/>
  <c r="N24" i="12"/>
  <c r="N26" i="12"/>
  <c r="L7" i="12"/>
  <c r="L24" i="11"/>
  <c r="N9" i="11"/>
  <c r="N24" i="11"/>
  <c r="N107" i="11"/>
  <c r="L11" i="11"/>
  <c r="L12" i="11"/>
  <c r="L13" i="11"/>
  <c r="L15" i="11"/>
  <c r="L16" i="11"/>
  <c r="L28" i="11"/>
  <c r="L39" i="11"/>
  <c r="L41" i="11"/>
  <c r="L47" i="11"/>
  <c r="L51" i="11"/>
  <c r="L63" i="11"/>
  <c r="L72" i="11"/>
  <c r="L107" i="11"/>
  <c r="N46" i="11"/>
  <c r="L50" i="11"/>
  <c r="L61" i="11"/>
  <c r="L71" i="11"/>
  <c r="N85" i="11"/>
  <c r="L86" i="11"/>
  <c r="N87" i="11"/>
  <c r="L88" i="11"/>
  <c r="N89" i="11"/>
  <c r="L90" i="11"/>
  <c r="L104" i="11"/>
  <c r="L116" i="11"/>
  <c r="L119" i="11"/>
  <c r="L46" i="11"/>
  <c r="N61" i="11"/>
  <c r="N71" i="11"/>
  <c r="L85" i="11"/>
  <c r="N116" i="11"/>
  <c r="N119" i="11"/>
  <c r="N117" i="11"/>
  <c r="N120" i="11"/>
  <c r="N104" i="11"/>
  <c r="L106" i="11"/>
  <c r="L108" i="11"/>
  <c r="N106" i="11"/>
  <c r="N108" i="11"/>
  <c r="N86" i="11"/>
  <c r="N88" i="11"/>
  <c r="N90" i="11"/>
  <c r="L96" i="11"/>
  <c r="N96" i="11"/>
  <c r="N72" i="11"/>
  <c r="N50" i="11"/>
  <c r="L52" i="11"/>
  <c r="N63" i="11"/>
  <c r="N52" i="11"/>
  <c r="N47" i="11"/>
  <c r="L32" i="11"/>
  <c r="N39" i="11"/>
  <c r="N41" i="11"/>
  <c r="N32" i="11"/>
  <c r="L18" i="11"/>
  <c r="L20" i="11"/>
  <c r="N28" i="11"/>
  <c r="N18" i="11"/>
  <c r="N20" i="11"/>
  <c r="D6" i="11"/>
  <c r="K6" i="11" s="1"/>
  <c r="L10" i="11"/>
  <c r="N10" i="11"/>
  <c r="L7" i="11"/>
  <c r="N7" i="11"/>
  <c r="M68" i="12"/>
  <c r="M115" i="12"/>
  <c r="N92" i="12"/>
  <c r="N93" i="12"/>
  <c r="N94" i="12"/>
  <c r="N95" i="12"/>
  <c r="N96" i="12"/>
  <c r="N97" i="12"/>
  <c r="N99" i="12"/>
  <c r="N101" i="12"/>
  <c r="N102" i="12"/>
  <c r="N103" i="12"/>
  <c r="N104" i="12"/>
  <c r="N105" i="12"/>
  <c r="N108" i="12"/>
  <c r="N109" i="12"/>
  <c r="N110" i="12"/>
  <c r="N111" i="12"/>
  <c r="L31" i="12"/>
  <c r="L32" i="12"/>
  <c r="L33" i="12"/>
  <c r="L34" i="12"/>
  <c r="L35" i="12"/>
  <c r="L37" i="12"/>
  <c r="L39" i="12"/>
  <c r="L42" i="12"/>
  <c r="L46" i="12"/>
  <c r="N7" i="12"/>
  <c r="M8" i="12"/>
  <c r="D6" i="12"/>
  <c r="K6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3" i="12"/>
  <c r="L76" i="12"/>
  <c r="L78" i="12"/>
  <c r="L79" i="12"/>
  <c r="L81" i="12"/>
  <c r="N69" i="12"/>
  <c r="N70" i="12"/>
  <c r="N73" i="12"/>
  <c r="N76" i="12"/>
  <c r="N78" i="12"/>
  <c r="N79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4" i="12"/>
  <c r="L15" i="12"/>
  <c r="N9" i="12"/>
  <c r="N10" i="12"/>
  <c r="N11" i="12"/>
  <c r="N12" i="12"/>
  <c r="N14" i="12"/>
  <c r="N15" i="12"/>
  <c r="N37" i="12"/>
  <c r="N39" i="12"/>
  <c r="N42" i="12"/>
  <c r="N46" i="12"/>
  <c r="M83" i="11"/>
  <c r="M115" i="11"/>
  <c r="M6" i="11"/>
  <c r="L118" i="11"/>
  <c r="L121" i="11"/>
  <c r="L123" i="11"/>
  <c r="I115" i="11"/>
  <c r="N69" i="11"/>
  <c r="N70" i="11"/>
  <c r="N73" i="11"/>
  <c r="N76" i="11"/>
  <c r="N78" i="11"/>
  <c r="L69" i="11"/>
  <c r="L70" i="11"/>
  <c r="L73" i="11"/>
  <c r="L76" i="11"/>
  <c r="L78" i="11"/>
  <c r="N118" i="11"/>
  <c r="N121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49" i="11"/>
  <c r="L53" i="11"/>
  <c r="L54" i="11"/>
  <c r="L58" i="11"/>
  <c r="L62" i="11"/>
  <c r="L64" i="11"/>
  <c r="L65" i="11"/>
  <c r="N22" i="11"/>
  <c r="N31" i="11"/>
  <c r="N33" i="11"/>
  <c r="N34" i="11"/>
  <c r="N35" i="11"/>
  <c r="I30" i="11"/>
  <c r="I17" i="11"/>
  <c r="I48" i="11"/>
  <c r="I68" i="11"/>
  <c r="I83" i="11"/>
  <c r="L84" i="11"/>
  <c r="L91" i="11"/>
  <c r="L92" i="11"/>
  <c r="L93" i="11"/>
  <c r="L95" i="11"/>
  <c r="L97" i="11"/>
  <c r="L103" i="11"/>
  <c r="L109" i="11"/>
  <c r="L110" i="11"/>
  <c r="L111" i="11"/>
  <c r="N84" i="11"/>
  <c r="N91" i="11"/>
  <c r="N92" i="11"/>
  <c r="N93" i="11"/>
  <c r="N95" i="11"/>
  <c r="N97" i="11"/>
  <c r="N103" i="11"/>
  <c r="N109" i="11"/>
  <c r="N110" i="11"/>
  <c r="N111" i="11"/>
  <c r="M68" i="11"/>
  <c r="I125" i="11"/>
  <c r="M48" i="11"/>
  <c r="N49" i="11"/>
  <c r="N53" i="11"/>
  <c r="N54" i="11"/>
  <c r="N58" i="11"/>
  <c r="N62" i="11"/>
  <c r="N64" i="11"/>
  <c r="N65" i="11"/>
  <c r="L21" i="11"/>
  <c r="L22" i="11"/>
  <c r="L23" i="11"/>
  <c r="L27" i="11"/>
  <c r="N21" i="11"/>
  <c r="N23" i="11"/>
  <c r="N27" i="11"/>
  <c r="M8" i="11"/>
  <c r="I8" i="11"/>
  <c r="L8" i="11" l="1"/>
  <c r="L83" i="12"/>
  <c r="N17" i="12"/>
  <c r="L48" i="12"/>
  <c r="N48" i="12"/>
  <c r="L17" i="12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O115" i="10"/>
  <c r="D115" i="10"/>
  <c r="K115" i="10" s="1"/>
  <c r="O83" i="10"/>
  <c r="D83" i="10"/>
  <c r="K83" i="10" s="1"/>
  <c r="O68" i="10"/>
  <c r="D68" i="10"/>
  <c r="K68" i="10" s="1"/>
  <c r="O48" i="10"/>
  <c r="D48" i="10"/>
  <c r="K48" i="10" s="1"/>
  <c r="O30" i="10"/>
  <c r="D30" i="10"/>
  <c r="K30" i="10" s="1"/>
  <c r="O17" i="10"/>
  <c r="D17" i="10"/>
  <c r="K17" i="10" s="1"/>
  <c r="O8" i="10"/>
  <c r="D8" i="10"/>
  <c r="K8" i="10" s="1"/>
  <c r="O6" i="10"/>
  <c r="M6" i="10"/>
  <c r="L6" i="11" l="1"/>
  <c r="L6" i="12"/>
  <c r="N6" i="12"/>
  <c r="N6" i="11"/>
  <c r="M8" i="10"/>
  <c r="M48" i="10"/>
  <c r="M115" i="10"/>
  <c r="L115" i="10"/>
  <c r="M83" i="10"/>
  <c r="M68" i="10"/>
  <c r="D6" i="10"/>
  <c r="K6" i="10" s="1"/>
  <c r="M30" i="10"/>
  <c r="N48" i="10"/>
  <c r="M17" i="10"/>
  <c r="L8" i="10"/>
  <c r="O6" i="9"/>
  <c r="M6" i="9"/>
  <c r="L8" i="9" l="1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  <c r="I13" i="14"/>
  <c r="I14" i="14"/>
  <c r="I11" i="14"/>
  <c r="I10" i="14"/>
  <c r="M7" i="14"/>
  <c r="T7" i="13" s="1"/>
  <c r="I9" i="14"/>
  <c r="I7" i="14" s="1"/>
  <c r="M13" i="14"/>
  <c r="T13" i="13" s="1"/>
  <c r="L13" i="14"/>
  <c r="N13" i="13" s="1"/>
  <c r="M10" i="14"/>
  <c r="T10" i="13" s="1"/>
  <c r="L10" i="14"/>
  <c r="N10" i="13" s="1"/>
  <c r="M11" i="14"/>
  <c r="T11" i="13" s="1"/>
  <c r="L11" i="14"/>
  <c r="N11" i="13" s="1"/>
  <c r="M14" i="14"/>
  <c r="T14" i="13" s="1"/>
  <c r="L14" i="14"/>
  <c r="N14" i="13" s="1"/>
  <c r="M9" i="14"/>
  <c r="T9" i="13" s="1"/>
  <c r="L9" i="14"/>
  <c r="N9" i="13" s="1"/>
  <c r="L7" i="14"/>
  <c r="N7" i="13" l="1"/>
  <c r="L6" i="14"/>
  <c r="N6" i="13" s="1"/>
  <c r="M6" i="14"/>
  <c r="T6" i="13" s="1"/>
</calcChain>
</file>

<file path=xl/sharedStrings.xml><?xml version="1.0" encoding="utf-8"?>
<sst xmlns="http://schemas.openxmlformats.org/spreadsheetml/2006/main" count="1382" uniqueCount="193">
  <si>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</si>
  <si>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</si>
  <si>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</si>
  <si>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</si>
  <si>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</si>
  <si>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</si>
  <si>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</si>
  <si>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</si>
  <si>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</si>
  <si>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</si>
  <si>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</si>
  <si>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</si>
  <si>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</si>
  <si>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</si>
  <si>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</si>
  <si>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</si>
  <si>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</si>
  <si>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</si>
  <si>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</si>
  <si>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</si>
  <si>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</si>
  <si>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</si>
  <si>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</si>
  <si>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</si>
  <si>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</si>
  <si>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</si>
  <si>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</si>
  <si>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</si>
  <si>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</si>
  <si>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</si>
  <si>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</si>
  <si>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</si>
  <si>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</si>
  <si>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</si>
  <si>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</si>
  <si>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</si>
  <si>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</si>
  <si>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</si>
  <si>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</si>
  <si>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</si>
  <si>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</si>
  <si>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</si>
  <si>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</si>
  <si>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</si>
  <si>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</si>
  <si>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</si>
  <si>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</si>
  <si>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</si>
  <si>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</si>
  <si>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</si>
  <si>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</si>
  <si>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</si>
  <si>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</si>
  <si>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</si>
  <si>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</si>
  <si>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</si>
  <si>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</si>
  <si>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</si>
  <si>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</si>
  <si>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</si>
  <si>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</si>
  <si>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</si>
  <si>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</si>
  <si>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</si>
  <si>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</si>
  <si>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</si>
  <si>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</si>
  <si>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</si>
  <si>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</si>
  <si>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</si>
  <si>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</si>
  <si>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</si>
  <si>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</si>
  <si>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</si>
  <si>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</si>
  <si>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</si>
  <si>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</si>
  <si>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</si>
  <si>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</si>
  <si>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</si>
  <si>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</si>
  <si>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</si>
  <si>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</si>
  <si>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</si>
  <si>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</si>
  <si>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</si>
  <si>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</si>
  <si>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</si>
  <si>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</si>
  <si>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</si>
  <si>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</si>
  <si>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</si>
  <si>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</si>
  <si>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</si>
  <si>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</si>
  <si>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</si>
  <si>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</si>
  <si>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</si>
  <si>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</si>
  <si>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</si>
  <si>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</si>
  <si>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</si>
  <si>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</si>
  <si>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</si>
  <si>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</si>
  <si>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</si>
  <si>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</si>
  <si>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</si>
  <si>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</si>
  <si>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</si>
  <si>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</si>
  <si>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</si>
  <si>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</si>
  <si>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</si>
  <si>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</si>
  <si>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</si>
  <si>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</si>
  <si>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</si>
  <si>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</si>
  <si>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</si>
  <si>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</si>
  <si>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</si>
  <si>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</si>
  <si>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</si>
  <si>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</si>
  <si>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</si>
  <si>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</si>
  <si>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</si>
  <si>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</si>
  <si>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</si>
  <si>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</si>
  <si>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</si>
  <si>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</si>
  <si>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</si>
  <si>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</si>
  <si>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</si>
  <si>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</si>
  <si>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</si>
  <si>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</si>
  <si>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ЛИТЕРАТУРА, 9 класс</t>
  </si>
  <si>
    <t>МАОУ СШ № 158 "Грани"</t>
  </si>
  <si>
    <t>отлично - более 4,5 баллов</t>
  </si>
  <si>
    <t>ЛИТЕРАТУРА,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</si>
  <si>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</si>
  <si>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</si>
  <si>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</si>
  <si>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</si>
  <si>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</si>
  <si>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Лицей № 6 "Перспектива"</t>
  </si>
  <si>
    <t>МАОУ СШ № 81</t>
  </si>
  <si>
    <t>МАОУ СШ № 90</t>
  </si>
  <si>
    <t>МАОУ СШ № 135</t>
  </si>
  <si>
    <t>МАОУ Гимназия № 11</t>
  </si>
  <si>
    <t>МАОУ Лицей № 3</t>
  </si>
  <si>
    <t>МАОУ "КУГ № 1 - Универс"</t>
  </si>
  <si>
    <t>МБОУ СШ № 3</t>
  </si>
  <si>
    <t>МАОУ СШ № 6</t>
  </si>
  <si>
    <t>МАОУ СШ № 42</t>
  </si>
  <si>
    <t>МАОУ СШ № 45</t>
  </si>
  <si>
    <t>МАОУ СШ № 76</t>
  </si>
  <si>
    <t>МАОУ СШ № 1</t>
  </si>
  <si>
    <t>МАОУ СШ № 5</t>
  </si>
  <si>
    <t>МАОУ СШ № 7</t>
  </si>
  <si>
    <t>МАОУ СШ № 18</t>
  </si>
  <si>
    <t>МАОУ СШ № 24</t>
  </si>
  <si>
    <t>МАОУ СШ № 69</t>
  </si>
  <si>
    <t>МАОУ СШ № 85</t>
  </si>
  <si>
    <t>МАОУ СШ № 115</t>
  </si>
  <si>
    <t>МАОУ СШ № 121</t>
  </si>
  <si>
    <t>МАОУ СШ № 134</t>
  </si>
  <si>
    <t>МАОУ СШ № 139</t>
  </si>
  <si>
    <t>МАОУ СШ № 154</t>
  </si>
  <si>
    <t>МАОУ СШ № 156</t>
  </si>
  <si>
    <t>МАОУ СШ № 157</t>
  </si>
  <si>
    <t>МАОУ СШ № 19</t>
  </si>
  <si>
    <t>МАОУ Гимназия № 8</t>
  </si>
  <si>
    <t>МАОУ СШ  № 12</t>
  </si>
  <si>
    <t>МАОУ СШ № 8 "Созидание"</t>
  </si>
  <si>
    <t>МАОУ СШ № 46</t>
  </si>
  <si>
    <t>МАОУ СШ № 16</t>
  </si>
  <si>
    <t>МАОУ СШ № 65</t>
  </si>
  <si>
    <t>МАОУ СШ № 50</t>
  </si>
  <si>
    <t>МАОУ СШ № 53</t>
  </si>
  <si>
    <t>МАОУ СШ № 89</t>
  </si>
  <si>
    <t>МАОУ Школа-интернат № 1</t>
  </si>
  <si>
    <t>МАОУ СШ № 34</t>
  </si>
  <si>
    <t>МАОУ СШ № 17</t>
  </si>
  <si>
    <t>МАОУ СШ № 78</t>
  </si>
  <si>
    <t>МАОУ СШ № 93</t>
  </si>
  <si>
    <t>МАОУ СШ № 66</t>
  </si>
  <si>
    <t>МАОУ СШ № 141</t>
  </si>
  <si>
    <t>МАОУ СШ № 144</t>
  </si>
  <si>
    <t>МАОУ СШ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</si>
</sst>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[$-419]General"/>
    <numFmt numFmtId="165" formatCode="0.00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3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66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4" fillId="3" borderId="58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4" fillId="3" borderId="60" xfId="0" applyFont="1" applyFill="1" applyBorder="1" applyAlignment="1">
      <alignment wrapText="1"/>
    </xf>
    <xf numFmtId="0" fontId="4" fillId="3" borderId="61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0" fillId="2" borderId="33" xfId="0" applyNumberFormat="1" applyFill="1" applyBorder="1"/>
    <xf numFmtId="3" fontId="0" fillId="2" borderId="33" xfId="0" applyNumberFormat="1" applyFill="1" applyBorder="1"/>
    <xf numFmtId="2" fontId="0" fillId="2" borderId="18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2" borderId="24" xfId="0" applyNumberFormat="1" applyFill="1" applyBorder="1"/>
    <xf numFmtId="2" fontId="0" fillId="2" borderId="11" xfId="0" applyNumberFormat="1" applyFill="1" applyBorder="1"/>
    <xf numFmtId="3" fontId="0" fillId="2" borderId="11" xfId="0" applyNumberFormat="1" applyFill="1" applyBorder="1"/>
    <xf numFmtId="2" fontId="0" fillId="2" borderId="26" xfId="0" applyNumberFormat="1" applyFill="1" applyBorder="1"/>
    <xf numFmtId="2" fontId="0" fillId="2" borderId="10" xfId="0" applyNumberFormat="1" applyFill="1" applyBorder="1"/>
    <xf numFmtId="3" fontId="0" fillId="2" borderId="10" xfId="0" applyNumberFormat="1" applyFill="1" applyBorder="1"/>
    <xf numFmtId="2" fontId="0" fillId="2" borderId="22" xfId="0" applyNumberFormat="1" applyFill="1" applyBorder="1"/>
    <xf numFmtId="0" fontId="7" fillId="9" borderId="0" xfId="0" applyFont="1" applyFill="1"/>
    <xf numFmtId="2" fontId="5" fillId="2" borderId="3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vertical="top" wrapText="1"/>
    </xf>
    <xf numFmtId="2" fontId="13" fillId="0" borderId="64" xfId="10" applyNumberFormat="1" applyBorder="1"/>
    <xf numFmtId="2" fontId="13" fillId="0" borderId="7" xfId="10" applyNumberFormat="1" applyBorder="1"/>
    <xf numFmtId="0" fontId="4" fillId="3" borderId="13" xfId="0" applyFont="1" applyFill="1" applyBorder="1" applyAlignment="1">
      <alignment wrapText="1"/>
    </xf>
    <xf numFmtId="2" fontId="13" fillId="0" borderId="43" xfId="10" applyNumberFormat="1" applyBorder="1"/>
    <xf numFmtId="0" fontId="10" fillId="0" borderId="65" xfId="8" applyBorder="1"/>
    <xf numFmtId="2" fontId="10" fillId="0" borderId="66" xfId="8" applyNumberFormat="1" applyBorder="1"/>
    <xf numFmtId="2" fontId="10" fillId="0" borderId="67" xfId="8" applyNumberFormat="1" applyBorder="1"/>
    <xf numFmtId="0" fontId="4" fillId="3" borderId="1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right" vertical="center"/>
    </xf>
    <xf numFmtId="2" fontId="10" fillId="0" borderId="38" xfId="11" applyNumberFormat="1" applyBorder="1"/>
    <xf numFmtId="2" fontId="1" fillId="2" borderId="10" xfId="2" applyNumberFormat="1" applyFont="1" applyFill="1" applyBorder="1" applyAlignment="1">
      <alignment horizontal="right" vertical="center"/>
    </xf>
    <xf numFmtId="3" fontId="0" fillId="0" borderId="3" xfId="0" applyNumberFormat="1" applyBorder="1"/>
    <xf numFmtId="0" fontId="1" fillId="2" borderId="68" xfId="2" applyFont="1" applyFill="1" applyBorder="1" applyAlignment="1">
      <alignment horizontal="right" wrapText="1"/>
    </xf>
    <xf numFmtId="2" fontId="1" fillId="0" borderId="7" xfId="2" applyNumberFormat="1" applyFont="1" applyBorder="1"/>
    <xf numFmtId="2" fontId="0" fillId="0" borderId="19" xfId="0" applyNumberFormat="1" applyBorder="1"/>
    <xf numFmtId="0" fontId="13" fillId="0" borderId="40" xfId="10" applyBorder="1"/>
    <xf numFmtId="2" fontId="0" fillId="0" borderId="3" xfId="0" applyNumberFormat="1" applyBorder="1"/>
    <xf numFmtId="0" fontId="1" fillId="2" borderId="9" xfId="2" applyFont="1" applyFill="1" applyBorder="1" applyAlignment="1">
      <alignment horizontal="right" vertical="center" wrapText="1"/>
    </xf>
    <xf numFmtId="3" fontId="0" fillId="0" borderId="13" xfId="0" applyNumberFormat="1" applyBorder="1"/>
    <xf numFmtId="2" fontId="10" fillId="0" borderId="34" xfId="10" applyNumberFormat="1" applyFont="1" applyBorder="1"/>
    <xf numFmtId="2" fontId="10" fillId="0" borderId="64" xfId="8" applyNumberFormat="1" applyBorder="1"/>
    <xf numFmtId="0" fontId="1" fillId="2" borderId="7" xfId="2" applyFont="1" applyFill="1" applyBorder="1" applyAlignment="1">
      <alignment horizontal="right" wrapText="1"/>
    </xf>
    <xf numFmtId="0" fontId="1" fillId="2" borderId="12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wrapText="1"/>
    </xf>
    <xf numFmtId="0" fontId="1" fillId="2" borderId="11" xfId="2" applyFont="1" applyFill="1" applyBorder="1" applyAlignment="1">
      <alignment wrapText="1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33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0" borderId="0" xfId="2" applyNumberFormat="1" applyFont="1"/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0" fontId="4" fillId="3" borderId="57" xfId="1" applyFont="1" applyFill="1" applyBorder="1" applyAlignment="1">
      <alignment horizontal="right" wrapText="1"/>
    </xf>
    <xf numFmtId="0" fontId="4" fillId="3" borderId="55" xfId="1" applyFont="1" applyFill="1" applyBorder="1" applyAlignment="1">
      <alignment horizontal="right" wrapText="1"/>
    </xf>
    <xf numFmtId="0" fontId="4" fillId="3" borderId="59" xfId="1" applyFont="1" applyFill="1" applyBorder="1" applyAlignment="1">
      <alignment horizontal="right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/>
    </xf>
    <xf numFmtId="2" fontId="10" fillId="0" borderId="69" xfId="8" applyNumberFormat="1" applyBorder="1"/>
    <xf numFmtId="0" fontId="1" fillId="2" borderId="7" xfId="2" applyFont="1" applyFill="1" applyBorder="1" applyAlignment="1">
      <alignment horizontal="right" wrapText="1"/>
    </xf>
    <xf numFmtId="0" fontId="1" fillId="2" borderId="12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wrapText="1"/>
    </xf>
    <xf numFmtId="0" fontId="1" fillId="2" borderId="11" xfId="2" applyFont="1" applyFill="1" applyBorder="1" applyAlignment="1">
      <alignment wrapText="1"/>
    </xf>
    <xf numFmtId="0" fontId="1" fillId="2" borderId="7" xfId="2" applyFont="1" applyFill="1" applyBorder="1" applyAlignment="1">
      <alignment wrapText="1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wrapText="1"/>
    </xf>
    <xf numFmtId="0" fontId="1" fillId="2" borderId="11" xfId="2" applyFont="1" applyFill="1" applyBorder="1" applyAlignment="1">
      <alignment horizontal="right" wrapText="1"/>
    </xf>
    <xf numFmtId="0" fontId="1" fillId="2" borderId="3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3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1" fillId="2" borderId="11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2" fontId="13" fillId="0" borderId="69" xfId="10" applyNumberFormat="1" applyBorder="1"/>
    <xf numFmtId="0" fontId="13" fillId="0" borderId="64" xfId="10" applyBorder="1"/>
    <xf numFmtId="0" fontId="1" fillId="2" borderId="7" xfId="2" applyFont="1" applyFill="1" applyBorder="1" applyAlignment="1">
      <alignment horizontal="right" wrapText="1"/>
    </xf>
    <xf numFmtId="0" fontId="1" fillId="2" borderId="7" xfId="2" applyFont="1" applyFill="1" applyBorder="1" applyAlignment="1">
      <alignment horizontal="right" wrapText="1"/>
    </xf>
    <xf numFmtId="0" fontId="4" fillId="3" borderId="57" xfId="1" applyFont="1" applyFill="1" applyBorder="1" applyAlignment="1">
      <alignment horizontal="right" wrapText="1"/>
    </xf>
    <xf numFmtId="0" fontId="4" fillId="3" borderId="59" xfId="1" applyFont="1" applyFill="1" applyBorder="1" applyAlignment="1">
      <alignment horizontal="right" wrapText="1"/>
    </xf>
    <xf numFmtId="3" fontId="0" fillId="0" borderId="70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11" fillId="2" borderId="29" xfId="0" applyNumberFormat="1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2" fontId="2" fillId="2" borderId="30" xfId="0" applyNumberFormat="1" applyFont="1" applyFill="1" applyBorder="1" applyAlignment="1">
      <alignment horizontal="left"/>
    </xf>
    <xf numFmtId="3" fontId="0" fillId="0" borderId="23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2" fontId="0" fillId="2" borderId="12" xfId="0" applyNumberFormat="1" applyFill="1" applyBorder="1" applyAlignment="1">
      <alignment horizontal="left"/>
    </xf>
    <xf numFmtId="3" fontId="0" fillId="2" borderId="12" xfId="0" applyNumberFormat="1" applyFill="1" applyBorder="1" applyAlignment="1">
      <alignment horizontal="left"/>
    </xf>
    <xf numFmtId="2" fontId="0" fillId="2" borderId="24" xfId="0" applyNumberForma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6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30" xfId="0" applyNumberFormat="1" applyBorder="1" applyAlignment="1">
      <alignment horizontal="left"/>
    </xf>
    <xf numFmtId="0" fontId="1" fillId="0" borderId="0" xfId="2" applyFont="1" applyBorder="1"/>
    <xf numFmtId="0" fontId="15" fillId="0" borderId="0" xfId="2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 vertical="center"/>
    </xf>
    <xf numFmtId="0" fontId="1" fillId="0" borderId="0" xfId="2" applyBorder="1"/>
    <xf numFmtId="0" fontId="7" fillId="10" borderId="0" xfId="1" applyFont="1" applyFill="1"/>
    <xf numFmtId="0" fontId="7" fillId="0" borderId="0" xfId="1" applyFont="1"/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/>
    <xf numFmtId="0" fontId="2" fillId="0" borderId="0" xfId="2" applyFont="1" applyBorder="1" applyAlignment="1">
      <alignment horizontal="center" vertical="center"/>
    </xf>
    <xf numFmtId="0" fontId="7" fillId="5" borderId="0" xfId="1" applyFont="1" applyFill="1"/>
    <xf numFmtId="0" fontId="16" fillId="0" borderId="0" xfId="2" applyFont="1" applyBorder="1"/>
    <xf numFmtId="0" fontId="2" fillId="0" borderId="0" xfId="2" applyFont="1" applyBorder="1" applyAlignment="1"/>
    <xf numFmtId="0" fontId="7" fillId="9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right" vertical="center"/>
    </xf>
    <xf numFmtId="0" fontId="3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1" fontId="5" fillId="0" borderId="29" xfId="1" applyNumberFormat="1" applyFont="1" applyBorder="1" applyAlignment="1">
      <alignment horizontal="center" vertical="center"/>
    </xf>
    <xf numFmtId="2" fontId="5" fillId="0" borderId="30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/>
    </xf>
    <xf numFmtId="1" fontId="3" fillId="0" borderId="31" xfId="1" applyNumberFormat="1" applyFont="1" applyBorder="1" applyAlignment="1">
      <alignment horizontal="left" vertical="center"/>
    </xf>
    <xf numFmtId="2" fontId="3" fillId="0" borderId="30" xfId="1" applyNumberFormat="1" applyFont="1" applyBorder="1" applyAlignment="1">
      <alignment horizontal="left" vertical="center" wrapText="1"/>
    </xf>
    <xf numFmtId="0" fontId="4" fillId="0" borderId="20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1" fontId="4" fillId="0" borderId="7" xfId="1" applyNumberFormat="1" applyFont="1" applyBorder="1" applyAlignment="1">
      <alignment horizontal="right" vertical="center"/>
    </xf>
    <xf numFmtId="2" fontId="4" fillId="0" borderId="21" xfId="1" applyNumberFormat="1" applyFont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center" vertical="top"/>
      <protection locked="0"/>
    </xf>
    <xf numFmtId="0" fontId="1" fillId="2" borderId="7" xfId="1" applyFont="1" applyFill="1" applyBorder="1" applyAlignment="1">
      <alignment wrapText="1"/>
    </xf>
    <xf numFmtId="1" fontId="10" fillId="0" borderId="40" xfId="19" applyNumberFormat="1" applyFont="1" applyBorder="1" applyAlignment="1">
      <alignment horizontal="right"/>
    </xf>
    <xf numFmtId="2" fontId="1" fillId="2" borderId="18" xfId="2" applyNumberFormat="1" applyFont="1" applyFill="1" applyBorder="1" applyAlignment="1">
      <alignment vertical="center"/>
    </xf>
    <xf numFmtId="0" fontId="15" fillId="0" borderId="0" xfId="2" applyFont="1"/>
    <xf numFmtId="0" fontId="8" fillId="0" borderId="0" xfId="1"/>
    <xf numFmtId="1" fontId="10" fillId="0" borderId="41" xfId="19" applyNumberFormat="1" applyBorder="1" applyAlignment="1">
      <alignment horizontal="right"/>
    </xf>
    <xf numFmtId="1" fontId="10" fillId="0" borderId="34" xfId="19" applyNumberFormat="1" applyBorder="1" applyAlignment="1">
      <alignment horizontal="right"/>
    </xf>
    <xf numFmtId="2" fontId="1" fillId="2" borderId="21" xfId="2" applyNumberFormat="1" applyFont="1" applyFill="1" applyBorder="1" applyAlignment="1">
      <alignment vertical="center"/>
    </xf>
    <xf numFmtId="0" fontId="1" fillId="2" borderId="11" xfId="2" applyFont="1" applyFill="1" applyBorder="1" applyAlignment="1" applyProtection="1">
      <alignment horizontal="center" vertical="top"/>
      <protection locked="0"/>
    </xf>
    <xf numFmtId="0" fontId="1" fillId="2" borderId="11" xfId="1" applyFont="1" applyFill="1" applyBorder="1" applyAlignment="1">
      <alignment wrapText="1"/>
    </xf>
    <xf numFmtId="1" fontId="10" fillId="0" borderId="40" xfId="19" applyNumberFormat="1" applyBorder="1" applyAlignment="1">
      <alignment horizontal="right"/>
    </xf>
    <xf numFmtId="0" fontId="3" fillId="3" borderId="28" xfId="1" applyFont="1" applyFill="1" applyBorder="1" applyAlignment="1">
      <alignment horizontal="left" vertical="center"/>
    </xf>
    <xf numFmtId="0" fontId="2" fillId="2" borderId="29" xfId="2" applyFont="1" applyFill="1" applyBorder="1" applyAlignment="1" applyProtection="1">
      <alignment horizontal="center" vertical="center"/>
      <protection locked="0"/>
    </xf>
    <xf numFmtId="0" fontId="2" fillId="2" borderId="29" xfId="1" applyFont="1" applyFill="1" applyBorder="1" applyAlignment="1">
      <alignment horizontal="left" vertical="center" wrapText="1"/>
    </xf>
    <xf numFmtId="1" fontId="2" fillId="2" borderId="29" xfId="2" applyNumberFormat="1" applyFont="1" applyFill="1" applyBorder="1" applyAlignment="1">
      <alignment horizontal="left" vertical="center" wrapText="1"/>
    </xf>
    <xf numFmtId="1" fontId="2" fillId="2" borderId="29" xfId="2" applyNumberFormat="1" applyFont="1" applyFill="1" applyBorder="1" applyAlignment="1">
      <alignment horizontal="left" vertical="center"/>
    </xf>
    <xf numFmtId="2" fontId="2" fillId="2" borderId="30" xfId="2" applyNumberFormat="1" applyFont="1" applyFill="1" applyBorder="1" applyAlignment="1">
      <alignment horizontal="left" vertical="center"/>
    </xf>
    <xf numFmtId="0" fontId="1" fillId="2" borderId="3" xfId="2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>
      <alignment horizontal="left" vertical="center" wrapText="1"/>
    </xf>
    <xf numFmtId="1" fontId="1" fillId="2" borderId="3" xfId="2" applyNumberFormat="1" applyFont="1" applyFill="1" applyBorder="1" applyAlignment="1">
      <alignment horizontal="right" vertical="center" wrapText="1"/>
    </xf>
    <xf numFmtId="1" fontId="1" fillId="2" borderId="3" xfId="2" applyNumberFormat="1" applyFont="1" applyFill="1" applyBorder="1" applyAlignment="1">
      <alignment horizontal="right" vertical="center"/>
    </xf>
    <xf numFmtId="2" fontId="1" fillId="2" borderId="19" xfId="2" applyNumberFormat="1" applyFont="1" applyFill="1" applyBorder="1" applyAlignment="1">
      <alignment horizontal="right" vertical="center"/>
    </xf>
    <xf numFmtId="0" fontId="1" fillId="2" borderId="7" xfId="1" applyFont="1" applyFill="1" applyBorder="1" applyAlignment="1">
      <alignment horizontal="left" vertical="center" wrapText="1"/>
    </xf>
    <xf numFmtId="1" fontId="1" fillId="2" borderId="7" xfId="2" applyNumberFormat="1" applyFont="1" applyFill="1" applyBorder="1" applyAlignment="1">
      <alignment horizontal="right" vertical="center" wrapText="1"/>
    </xf>
    <xf numFmtId="1" fontId="1" fillId="2" borderId="7" xfId="2" applyNumberFormat="1" applyFont="1" applyFill="1" applyBorder="1" applyAlignment="1">
      <alignment horizontal="right" vertical="center"/>
    </xf>
    <xf numFmtId="2" fontId="1" fillId="2" borderId="21" xfId="2" applyNumberFormat="1" applyFont="1" applyFill="1" applyBorder="1" applyAlignment="1">
      <alignment horizontal="right" vertical="center"/>
    </xf>
    <xf numFmtId="1" fontId="1" fillId="2" borderId="11" xfId="2" applyNumberFormat="1" applyFont="1" applyFill="1" applyBorder="1" applyAlignment="1">
      <alignment horizontal="right"/>
    </xf>
    <xf numFmtId="2" fontId="1" fillId="2" borderId="26" xfId="2" applyNumberFormat="1" applyFont="1" applyFill="1" applyBorder="1" applyAlignment="1">
      <alignment horizontal="right" vertical="center"/>
    </xf>
    <xf numFmtId="0" fontId="1" fillId="2" borderId="33" xfId="2" applyFont="1" applyFill="1" applyBorder="1" applyAlignment="1" applyProtection="1">
      <alignment horizontal="center" vertical="top"/>
      <protection locked="0"/>
    </xf>
    <xf numFmtId="1" fontId="10" fillId="0" borderId="48" xfId="19" applyNumberFormat="1" applyBorder="1" applyAlignment="1">
      <alignment horizontal="right"/>
    </xf>
    <xf numFmtId="1" fontId="1" fillId="2" borderId="33" xfId="2" applyNumberFormat="1" applyFont="1" applyFill="1" applyBorder="1" applyAlignment="1">
      <alignment horizontal="right"/>
    </xf>
    <xf numFmtId="2" fontId="1" fillId="2" borderId="18" xfId="2" applyNumberFormat="1" applyFont="1" applyFill="1" applyBorder="1" applyAlignment="1">
      <alignment horizontal="right" vertical="center"/>
    </xf>
    <xf numFmtId="0" fontId="1" fillId="2" borderId="10" xfId="2" applyFont="1" applyFill="1" applyBorder="1" applyAlignment="1" applyProtection="1">
      <alignment horizontal="center" vertical="top"/>
      <protection locked="0"/>
    </xf>
    <xf numFmtId="1" fontId="10" fillId="0" borderId="38" xfId="19" applyNumberFormat="1" applyBorder="1" applyAlignment="1">
      <alignment horizontal="right"/>
    </xf>
    <xf numFmtId="1" fontId="1" fillId="2" borderId="10" xfId="2" applyNumberFormat="1" applyFont="1" applyFill="1" applyBorder="1" applyAlignment="1">
      <alignment horizontal="right"/>
    </xf>
    <xf numFmtId="2" fontId="1" fillId="2" borderId="22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>
      <alignment horizontal="left" vertical="center" wrapText="1"/>
    </xf>
    <xf numFmtId="1" fontId="1" fillId="2" borderId="11" xfId="2" applyNumberFormat="1" applyFont="1" applyFill="1" applyBorder="1" applyAlignment="1">
      <alignment horizontal="right" vertical="center" wrapText="1"/>
    </xf>
    <xf numFmtId="1" fontId="1" fillId="2" borderId="11" xfId="2" applyNumberFormat="1" applyFont="1" applyFill="1" applyBorder="1" applyAlignment="1">
      <alignment horizontal="right" vertical="center"/>
    </xf>
    <xf numFmtId="0" fontId="2" fillId="2" borderId="29" xfId="2" applyFont="1" applyFill="1" applyBorder="1" applyAlignment="1" applyProtection="1">
      <alignment horizontal="center" vertical="top"/>
      <protection locked="0"/>
    </xf>
    <xf numFmtId="0" fontId="3" fillId="2" borderId="29" xfId="1" applyFont="1" applyFill="1" applyBorder="1" applyAlignment="1">
      <alignment horizontal="left" wrapText="1"/>
    </xf>
    <xf numFmtId="0" fontId="1" fillId="0" borderId="0" xfId="2"/>
    <xf numFmtId="0" fontId="4" fillId="2" borderId="11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1" fillId="2" borderId="11" xfId="2" applyFont="1" applyFill="1" applyBorder="1" applyAlignment="1" applyProtection="1">
      <alignment horizontal="left" vertical="top" wrapText="1"/>
      <protection locked="0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76" xfId="2" applyNumberFormat="1" applyFont="1" applyFill="1" applyBorder="1" applyAlignment="1">
      <alignment horizontal="right" vertical="center"/>
    </xf>
    <xf numFmtId="0" fontId="1" fillId="2" borderId="7" xfId="3" applyFont="1" applyFill="1" applyBorder="1" applyAlignment="1" applyProtection="1">
      <alignment horizontal="center" vertical="top"/>
      <protection locked="0"/>
    </xf>
    <xf numFmtId="2" fontId="17" fillId="11" borderId="77" xfId="3" applyNumberFormat="1" applyFont="1" applyFill="1" applyBorder="1" applyAlignment="1">
      <alignment horizontal="right" vertical="center"/>
    </xf>
    <xf numFmtId="0" fontId="1" fillId="2" borderId="12" xfId="2" applyFont="1" applyFill="1" applyBorder="1" applyAlignment="1" applyProtection="1">
      <alignment horizontal="center" vertical="top"/>
      <protection locked="0"/>
    </xf>
    <xf numFmtId="0" fontId="1" fillId="2" borderId="12" xfId="1" applyFont="1" applyFill="1" applyBorder="1" applyAlignment="1">
      <alignment wrapText="1"/>
    </xf>
    <xf numFmtId="2" fontId="17" fillId="2" borderId="24" xfId="2" applyNumberFormat="1" applyFont="1" applyFill="1" applyBorder="1" applyAlignment="1">
      <alignment horizontal="right" vertical="center"/>
    </xf>
    <xf numFmtId="0" fontId="2" fillId="2" borderId="29" xfId="1" applyFont="1" applyFill="1" applyBorder="1" applyAlignment="1">
      <alignment horizontal="left" wrapText="1"/>
    </xf>
    <xf numFmtId="2" fontId="2" fillId="2" borderId="30" xfId="2" applyNumberFormat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wrapText="1"/>
    </xf>
    <xf numFmtId="1" fontId="1" fillId="2" borderId="0" xfId="2" applyNumberFormat="1" applyFont="1" applyFill="1" applyBorder="1" applyAlignment="1">
      <alignment horizontal="right" vertical="center" wrapText="1"/>
    </xf>
    <xf numFmtId="1" fontId="1" fillId="2" borderId="0" xfId="2" applyNumberFormat="1" applyFont="1" applyFill="1" applyBorder="1" applyAlignment="1">
      <alignment horizontal="right" vertical="center"/>
    </xf>
    <xf numFmtId="2" fontId="1" fillId="2" borderId="18" xfId="2" applyNumberFormat="1" applyFont="1" applyFill="1" applyBorder="1" applyAlignment="1">
      <alignment horizontal="right" vertical="center" wrapText="1"/>
    </xf>
    <xf numFmtId="1" fontId="10" fillId="0" borderId="34" xfId="19" applyNumberFormat="1" applyBorder="1"/>
    <xf numFmtId="1" fontId="10" fillId="0" borderId="40" xfId="19" applyNumberFormat="1" applyBorder="1"/>
    <xf numFmtId="0" fontId="4" fillId="2" borderId="11" xfId="1" applyFont="1" applyFill="1" applyBorder="1" applyAlignment="1">
      <alignment wrapText="1"/>
    </xf>
    <xf numFmtId="0" fontId="1" fillId="2" borderId="7" xfId="2" applyFont="1" applyFill="1" applyBorder="1" applyAlignment="1" applyProtection="1">
      <alignment horizontal="left" vertical="top" wrapText="1"/>
      <protection locked="0"/>
    </xf>
    <xf numFmtId="0" fontId="2" fillId="2" borderId="29" xfId="2" applyFont="1" applyFill="1" applyBorder="1" applyAlignment="1" applyProtection="1">
      <alignment horizontal="left" vertical="top" wrapText="1"/>
      <protection locked="0"/>
    </xf>
    <xf numFmtId="0" fontId="4" fillId="3" borderId="78" xfId="1" applyFont="1" applyFill="1" applyBorder="1" applyAlignment="1">
      <alignment horizontal="right" vertical="center"/>
    </xf>
    <xf numFmtId="0" fontId="1" fillId="2" borderId="58" xfId="1" applyFont="1" applyFill="1" applyBorder="1" applyAlignment="1">
      <alignment wrapText="1"/>
    </xf>
    <xf numFmtId="1" fontId="10" fillId="0" borderId="79" xfId="19" applyNumberFormat="1" applyBorder="1" applyAlignment="1">
      <alignment horizontal="right"/>
    </xf>
    <xf numFmtId="0" fontId="4" fillId="3" borderId="80" xfId="1" applyFont="1" applyFill="1" applyBorder="1" applyAlignment="1">
      <alignment horizontal="right" vertical="center"/>
    </xf>
    <xf numFmtId="0" fontId="1" fillId="2" borderId="61" xfId="1" applyFont="1" applyFill="1" applyBorder="1" applyAlignment="1">
      <alignment wrapText="1"/>
    </xf>
    <xf numFmtId="1" fontId="10" fillId="0" borderId="37" xfId="19" applyNumberFormat="1" applyBorder="1" applyAlignment="1">
      <alignment horizontal="right"/>
    </xf>
    <xf numFmtId="1" fontId="1" fillId="0" borderId="10" xfId="20" applyNumberFormat="1" applyFont="1" applyBorder="1" applyAlignment="1">
      <alignment horizontal="right" vertical="center"/>
    </xf>
    <xf numFmtId="0" fontId="4" fillId="3" borderId="0" xfId="1" applyFont="1" applyFill="1" applyBorder="1" applyAlignment="1">
      <alignment horizontal="right" vertical="center"/>
    </xf>
    <xf numFmtId="0" fontId="1" fillId="0" borderId="0" xfId="2" applyAlignment="1">
      <alignment horizontal="center" vertical="center"/>
    </xf>
    <xf numFmtId="0" fontId="6" fillId="0" borderId="0" xfId="1" applyFont="1" applyBorder="1" applyAlignment="1">
      <alignment horizontal="right" vertical="top" wrapText="1"/>
    </xf>
    <xf numFmtId="2" fontId="18" fillId="0" borderId="7" xfId="2" applyNumberFormat="1" applyFont="1" applyBorder="1" applyAlignment="1">
      <alignment horizontal="right" vertical="center"/>
    </xf>
    <xf numFmtId="0" fontId="1" fillId="2" borderId="58" xfId="1" applyFont="1" applyFill="1" applyBorder="1" applyAlignment="1">
      <alignment horizontal="left" vertical="center" wrapText="1"/>
    </xf>
    <xf numFmtId="1" fontId="1" fillId="2" borderId="54" xfId="2" applyNumberFormat="1" applyFont="1" applyFill="1" applyBorder="1" applyAlignment="1">
      <alignment horizontal="right" vertical="center" wrapText="1"/>
    </xf>
    <xf numFmtId="0" fontId="1" fillId="2" borderId="33" xfId="2" applyFont="1" applyFill="1" applyBorder="1" applyAlignment="1" applyProtection="1">
      <alignment horizontal="center" vertical="center"/>
      <protection locked="0"/>
    </xf>
    <xf numFmtId="0" fontId="1" fillId="2" borderId="33" xfId="1" applyFont="1" applyFill="1" applyBorder="1" applyAlignment="1">
      <alignment horizontal="left" vertical="center" wrapText="1"/>
    </xf>
    <xf numFmtId="1" fontId="1" fillId="2" borderId="33" xfId="2" applyNumberFormat="1" applyFont="1" applyFill="1" applyBorder="1" applyAlignment="1">
      <alignment horizontal="right" vertical="center" wrapText="1"/>
    </xf>
    <xf numFmtId="1" fontId="1" fillId="2" borderId="33" xfId="2" applyNumberFormat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right" vertical="center"/>
    </xf>
    <xf numFmtId="2" fontId="4" fillId="0" borderId="18" xfId="1" applyNumberFormat="1" applyFont="1" applyBorder="1" applyAlignment="1">
      <alignment horizontal="righ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right" vertical="center"/>
    </xf>
    <xf numFmtId="0" fontId="4" fillId="0" borderId="33" xfId="1" applyFont="1" applyBorder="1" applyAlignment="1">
      <alignment horizontal="right" vertical="center"/>
    </xf>
    <xf numFmtId="1" fontId="4" fillId="0" borderId="55" xfId="1" applyNumberFormat="1" applyFont="1" applyBorder="1" applyAlignment="1">
      <alignment horizontal="right" vertical="center"/>
    </xf>
    <xf numFmtId="0" fontId="0" fillId="2" borderId="7" xfId="1" applyFont="1" applyFill="1" applyBorder="1" applyAlignment="1">
      <alignment wrapText="1"/>
    </xf>
    <xf numFmtId="0" fontId="0" fillId="2" borderId="7" xfId="1" applyFont="1" applyFill="1" applyBorder="1" applyAlignment="1">
      <alignment horizontal="left" vertical="center" wrapText="1"/>
    </xf>
    <xf numFmtId="0" fontId="0" fillId="2" borderId="11" xfId="1" applyFont="1" applyFill="1" applyBorder="1" applyAlignment="1">
      <alignment wrapText="1"/>
    </xf>
    <xf numFmtId="0" fontId="0" fillId="2" borderId="33" xfId="1" applyFont="1" applyFill="1" applyBorder="1" applyAlignment="1">
      <alignment wrapText="1"/>
    </xf>
    <xf numFmtId="0" fontId="0" fillId="2" borderId="10" xfId="1" applyFont="1" applyFill="1" applyBorder="1" applyAlignment="1">
      <alignment wrapText="1"/>
    </xf>
    <xf numFmtId="0" fontId="4" fillId="0" borderId="33" xfId="1" applyFont="1" applyBorder="1" applyAlignment="1">
      <alignment horizontal="center" vertical="center" wrapText="1"/>
    </xf>
    <xf numFmtId="0" fontId="1" fillId="2" borderId="12" xfId="3" applyFont="1" applyFill="1" applyBorder="1" applyAlignment="1" applyProtection="1">
      <alignment horizontal="center" vertical="top"/>
      <protection locked="0"/>
    </xf>
    <xf numFmtId="2" fontId="17" fillId="11" borderId="76" xfId="3" applyNumberFormat="1" applyFont="1" applyFill="1" applyBorder="1" applyAlignment="1">
      <alignment horizontal="right" vertical="center"/>
    </xf>
  </cellXfs>
  <cellStyles count="31">
    <cellStyle name="Excel Built-in Normal" xfId="3"/>
    <cellStyle name="Excel Built-in Normal 1" xfId="4"/>
    <cellStyle name="Excel Built-in Normal 2" xfId="5"/>
    <cellStyle name="TableStyleLight1" xfId="6"/>
    <cellStyle name="Денежный 2" xfId="21"/>
    <cellStyle name="Обычный" xfId="0" builtinId="0"/>
    <cellStyle name="Обычный 2" xfId="1"/>
    <cellStyle name="Обычный 2 2" xfId="2"/>
    <cellStyle name="Обычный 2 2 2" xfId="20"/>
    <cellStyle name="Обычный 2 2 3" xfId="22"/>
    <cellStyle name="Обычный 2 2 4" xfId="23"/>
    <cellStyle name="Обычный 2 3" xfId="13"/>
    <cellStyle name="Обычный 2 3 2" xfId="24"/>
    <cellStyle name="Обычный 2 3 3" xfId="25"/>
    <cellStyle name="Обычный 2 4" xfId="26"/>
    <cellStyle name="Обычный 3" xfId="7"/>
    <cellStyle name="Обычный 3 2" xfId="8"/>
    <cellStyle name="Обычный 3 2 2" xfId="27"/>
    <cellStyle name="Обычный 3 3" xfId="9"/>
    <cellStyle name="Обычный 3 4" xfId="28"/>
    <cellStyle name="Обычный 4" xfId="10"/>
    <cellStyle name="Обычный 4 2" xfId="12"/>
    <cellStyle name="Обычный 4 2 2" xfId="15"/>
    <cellStyle name="Обычный 4 3" xfId="14"/>
    <cellStyle name="Обычный 4 4" xfId="29"/>
    <cellStyle name="Обычный 5" xfId="11"/>
    <cellStyle name="Обычный 5 2" xfId="16"/>
    <cellStyle name="Обычный 5 3" xfId="19"/>
    <cellStyle name="Обычный 6" xfId="17"/>
    <cellStyle name="Обычный 6 2" xfId="30"/>
    <cellStyle name="Обычный 7" xfId="18"/>
  </cellStyles>
  <dxfs count="87"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28" width="7.140625" customWidth="1"/>
    <col min="29" max="33" width="6.7109375" customWidth="1"/>
  </cols>
  <sheetData>
    <row r="1" spans="1:33" ht="18" customHeight="1" x14ac:dyDescent="0.25">
      <c r="D1" s="112"/>
      <c r="E1" s="17" t="s">
        <v>132</v>
      </c>
      <c r="F1" s="313"/>
      <c r="G1" s="313"/>
      <c r="H1" s="313"/>
      <c r="I1" s="313"/>
      <c r="K1" s="17"/>
      <c r="L1" s="17"/>
      <c r="P1" s="359"/>
      <c r="Q1" s="17" t="s">
        <v>133</v>
      </c>
    </row>
    <row r="2" spans="1:33" ht="18" customHeight="1" x14ac:dyDescent="0.25">
      <c r="A2" s="4"/>
      <c r="B2" s="488" t="s">
        <v>139</v>
      </c>
      <c r="C2" s="488"/>
      <c r="D2" s="27"/>
      <c r="E2" s="17" t="s">
        <v>134</v>
      </c>
      <c r="F2" s="313"/>
      <c r="G2" s="313"/>
      <c r="H2" s="313"/>
      <c r="I2" s="313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91" t="s">
        <v>0</v>
      </c>
      <c r="B4" s="493" t="s">
        <v>136</v>
      </c>
      <c r="C4" s="493" t="s">
        <v>2</v>
      </c>
      <c r="D4" s="495" t="s">
        <v>125</v>
      </c>
      <c r="E4" s="496"/>
      <c r="F4" s="496"/>
      <c r="G4" s="496"/>
      <c r="H4" s="496"/>
      <c r="I4" s="497"/>
      <c r="J4" s="495" t="s">
        <v>126</v>
      </c>
      <c r="K4" s="496"/>
      <c r="L4" s="496"/>
      <c r="M4" s="496"/>
      <c r="N4" s="496"/>
      <c r="O4" s="497"/>
      <c r="P4" s="495" t="s">
        <v>127</v>
      </c>
      <c r="Q4" s="496"/>
      <c r="R4" s="496"/>
      <c r="S4" s="496"/>
      <c r="T4" s="496"/>
      <c r="U4" s="497"/>
      <c r="V4" s="495" t="s">
        <v>128</v>
      </c>
      <c r="W4" s="496"/>
      <c r="X4" s="496"/>
      <c r="Y4" s="496"/>
      <c r="Z4" s="496"/>
      <c r="AA4" s="497"/>
      <c r="AB4" s="495" t="s">
        <v>129</v>
      </c>
      <c r="AC4" s="496"/>
      <c r="AD4" s="496"/>
      <c r="AE4" s="496"/>
      <c r="AF4" s="496"/>
      <c r="AG4" s="497"/>
    </row>
    <row r="5" spans="1:33" ht="15" customHeight="1" thickBot="1" x14ac:dyDescent="0.3">
      <c r="A5" s="492"/>
      <c r="B5" s="494"/>
      <c r="C5" s="494"/>
      <c r="D5" s="86">
        <v>2018</v>
      </c>
      <c r="E5" s="87">
        <v>2019</v>
      </c>
      <c r="F5" s="87">
        <v>2020</v>
      </c>
      <c r="G5" s="87">
        <v>2021</v>
      </c>
      <c r="H5" s="342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342">
        <v>2022</v>
      </c>
      <c r="O5" s="88">
        <v>2023</v>
      </c>
      <c r="P5" s="314">
        <v>2018</v>
      </c>
      <c r="Q5" s="87">
        <v>2019</v>
      </c>
      <c r="R5" s="87">
        <v>2020</v>
      </c>
      <c r="S5" s="87">
        <v>2021</v>
      </c>
      <c r="T5" s="342">
        <v>2022</v>
      </c>
      <c r="U5" s="88">
        <v>2023</v>
      </c>
      <c r="V5" s="86">
        <v>2018</v>
      </c>
      <c r="W5" s="87">
        <v>2019</v>
      </c>
      <c r="X5" s="87">
        <v>2020</v>
      </c>
      <c r="Y5" s="87">
        <v>2021</v>
      </c>
      <c r="Z5" s="342">
        <v>2022</v>
      </c>
      <c r="AA5" s="88">
        <v>2023</v>
      </c>
      <c r="AB5" s="450">
        <v>2018</v>
      </c>
      <c r="AC5" s="451">
        <v>2019</v>
      </c>
      <c r="AD5" s="451">
        <v>2020</v>
      </c>
      <c r="AE5" s="452">
        <v>2021</v>
      </c>
      <c r="AF5" s="518">
        <v>2022</v>
      </c>
      <c r="AG5" s="453">
        <v>2023</v>
      </c>
    </row>
    <row r="6" spans="1:33" ht="15" customHeight="1" thickBot="1" x14ac:dyDescent="0.3">
      <c r="A6" s="29">
        <f>A15+A28+A46+A66+A81+A112+A122</f>
        <v>109</v>
      </c>
      <c r="B6" s="489" t="s">
        <v>137</v>
      </c>
      <c r="C6" s="490"/>
      <c r="D6" s="458">
        <f>'Литература-9 2018 расклад'!K6</f>
        <v>323</v>
      </c>
      <c r="E6" s="459">
        <f>'Литература-9 2019 расклад'!K6</f>
        <v>244</v>
      </c>
      <c r="F6" s="459">
        <f>'Литература-9 2020 расклад'!K6</f>
        <v>0</v>
      </c>
      <c r="G6" s="459">
        <f>'Литература-9 2021 расклад'!K6</f>
        <v>0</v>
      </c>
      <c r="H6" s="460">
        <f>'Литература-9 2022 расклад'!K6</f>
        <v>274</v>
      </c>
      <c r="I6" s="506">
        <f>'Литература-9 2023 расклад'!K6</f>
        <v>243</v>
      </c>
      <c r="J6" s="458">
        <f>'Литература-9 2018 расклад'!L6</f>
        <v>181.99819999999997</v>
      </c>
      <c r="K6" s="459">
        <f>'Литература-9 2019 расклад'!L6</f>
        <v>176.0016</v>
      </c>
      <c r="L6" s="459">
        <f>'Литература-9 2020 расклад'!L6</f>
        <v>0</v>
      </c>
      <c r="M6" s="459">
        <f>'Литература-9 2020 расклад'!L6</f>
        <v>0</v>
      </c>
      <c r="N6" s="460">
        <f>'Литература-9 2022 расклад'!L6</f>
        <v>189</v>
      </c>
      <c r="O6" s="506">
        <f>'Литература-9 2023 расклад'!L6</f>
        <v>195</v>
      </c>
      <c r="P6" s="461">
        <f>'Литература-9 2018 расклад'!M6</f>
        <v>55.871250000000003</v>
      </c>
      <c r="Q6" s="462">
        <f>'Литература-9 2019 расклад'!M6</f>
        <v>72.179444444444457</v>
      </c>
      <c r="R6" s="462">
        <f>'Литература-9 2020 расклад'!M6</f>
        <v>0</v>
      </c>
      <c r="S6" s="462">
        <f>'Литература-9 2021 расклад'!M6</f>
        <v>0</v>
      </c>
      <c r="T6" s="463">
        <f>'Литература-9 2022 расклад'!M6</f>
        <v>70.083923483923485</v>
      </c>
      <c r="U6" s="512">
        <f>'Литература-9 2023 расклад'!M6</f>
        <v>80.246913580246911</v>
      </c>
      <c r="V6" s="458">
        <f>'Литература-9 2018 расклад'!N6</f>
        <v>7.9996999999999998</v>
      </c>
      <c r="W6" s="459">
        <f>'Литература-9 2019 расклад'!N6</f>
        <v>0</v>
      </c>
      <c r="X6" s="459">
        <f>'Литература-9 2020 расклад'!N6</f>
        <v>0</v>
      </c>
      <c r="Y6" s="459">
        <f>'Литература-9 2021 расклад'!N6</f>
        <v>0</v>
      </c>
      <c r="Z6" s="460">
        <f>'Литература-9 2022 расклад'!N6</f>
        <v>2</v>
      </c>
      <c r="AA6" s="506">
        <f>'Литература-9 2023 расклад'!N6</f>
        <v>3</v>
      </c>
      <c r="AB6" s="464">
        <f>'Литература-9 2018 расклад'!O6</f>
        <v>4.0140277777777769</v>
      </c>
      <c r="AC6" s="462">
        <f>'Литература-9 2019 расклад'!O6</f>
        <v>0</v>
      </c>
      <c r="AD6" s="462">
        <f>'Литература-9 2020 расклад'!O6</f>
        <v>0</v>
      </c>
      <c r="AE6" s="465">
        <f>'Литература-9 2021 расклад'!O6</f>
        <v>0</v>
      </c>
      <c r="AF6" s="241">
        <f>'Литература-9 2022 расклад'!O6</f>
        <v>0.88888888888888895</v>
      </c>
      <c r="AG6" s="466">
        <f>'Литература-9 2023 расклад'!O6</f>
        <v>1.2345679012345678</v>
      </c>
    </row>
    <row r="7" spans="1:33" ht="15" customHeight="1" thickBot="1" x14ac:dyDescent="0.3">
      <c r="A7" s="32"/>
      <c r="B7" s="25"/>
      <c r="C7" s="315" t="s">
        <v>101</v>
      </c>
      <c r="D7" s="467">
        <f>'Литература-9 2018 расклад'!K8</f>
        <v>17</v>
      </c>
      <c r="E7" s="468">
        <f>'Литература-9 2019 расклад'!K8</f>
        <v>14</v>
      </c>
      <c r="F7" s="468">
        <f>'Литература-9 2020 расклад'!K8</f>
        <v>0</v>
      </c>
      <c r="G7" s="468">
        <f>'Литература-9 2021 расклад'!K8</f>
        <v>0</v>
      </c>
      <c r="H7" s="469">
        <f>'Литература-9 2022 расклад'!K7</f>
        <v>18</v>
      </c>
      <c r="I7" s="507">
        <f>'Литература-9 2023 расклад'!K7</f>
        <v>12</v>
      </c>
      <c r="J7" s="467">
        <f>'Литература-9 2018 расклад'!L8</f>
        <v>9.0000999999999998</v>
      </c>
      <c r="K7" s="468">
        <f>'Литература-9 2019 расклад'!L8</f>
        <v>13</v>
      </c>
      <c r="L7" s="468">
        <f>'Литература-9 2020 расклад'!L8</f>
        <v>0</v>
      </c>
      <c r="M7" s="468">
        <f>'Литература-9 2020 расклад'!L8</f>
        <v>0</v>
      </c>
      <c r="N7" s="469">
        <f>'Литература-9 2022 расклад'!L7</f>
        <v>12</v>
      </c>
      <c r="O7" s="507">
        <f>'Литература-9 2023 расклад'!L7</f>
        <v>9</v>
      </c>
      <c r="P7" s="470">
        <f>'Литература-9 2018 расклад'!M8</f>
        <v>57.73833333333333</v>
      </c>
      <c r="Q7" s="471">
        <f>'Литература-9 2019 расклад'!M8</f>
        <v>85.714285714285722</v>
      </c>
      <c r="R7" s="471">
        <f>'Литература-9 2020 расклад'!M8</f>
        <v>0</v>
      </c>
      <c r="S7" s="471">
        <f>'Литература-9 2021 расклад'!M8</f>
        <v>0</v>
      </c>
      <c r="T7" s="472">
        <f>'Литература-9 2022 расклад'!M7</f>
        <v>73.015873015873012</v>
      </c>
      <c r="U7" s="513">
        <f>'Литература-9 2023 расклад'!M7</f>
        <v>75</v>
      </c>
      <c r="V7" s="467">
        <f>'Литература-9 2018 расклад'!N8</f>
        <v>0</v>
      </c>
      <c r="W7" s="468">
        <f>'Литература-9 2019 расклад'!N8</f>
        <v>0</v>
      </c>
      <c r="X7" s="468">
        <f>'Литература-9 2020 расклад'!N8</f>
        <v>0</v>
      </c>
      <c r="Y7" s="468">
        <f>'Литература-9 2021 расклад'!N8</f>
        <v>0</v>
      </c>
      <c r="Z7" s="469">
        <f>'Литература-9 2022 расклад'!N7</f>
        <v>1</v>
      </c>
      <c r="AA7" s="507">
        <f>'Литература-9 2023 расклад'!N7</f>
        <v>0</v>
      </c>
      <c r="AB7" s="473">
        <f>'Литература-9 2018 расклад'!O8</f>
        <v>0</v>
      </c>
      <c r="AC7" s="471">
        <f>'Литература-9 2019 расклад'!O8</f>
        <v>0</v>
      </c>
      <c r="AD7" s="471">
        <f>'Литература-9 2020 расклад'!O8</f>
        <v>0</v>
      </c>
      <c r="AE7" s="474">
        <f>'Литература-9 2021 расклад'!O8</f>
        <v>0</v>
      </c>
      <c r="AF7" s="519">
        <f>'Литература-9 2022 расклад'!O7</f>
        <v>5.5555555555555562</v>
      </c>
      <c r="AG7" s="475">
        <f>'Литература-9 2023 расклад'!O7</f>
        <v>0</v>
      </c>
    </row>
    <row r="8" spans="1:33" s="1" customFormat="1" ht="15" customHeight="1" x14ac:dyDescent="0.25">
      <c r="A8" s="11">
        <v>1</v>
      </c>
      <c r="B8" s="48">
        <v>10002</v>
      </c>
      <c r="C8" s="322" t="s">
        <v>175</v>
      </c>
      <c r="D8" s="323">
        <f>'Литература-9 2018 расклад'!K9</f>
        <v>2</v>
      </c>
      <c r="E8" s="324">
        <f>'Литература-9 2019 расклад'!K9</f>
        <v>1</v>
      </c>
      <c r="F8" s="324"/>
      <c r="G8" s="324"/>
      <c r="H8" s="437">
        <f>'Литература-9 2022 расклад'!K8</f>
        <v>3</v>
      </c>
      <c r="I8" s="509" t="s">
        <v>138</v>
      </c>
      <c r="J8" s="323">
        <f>'Литература-9 2018 расклад'!L9</f>
        <v>1</v>
      </c>
      <c r="K8" s="324">
        <f>'Литература-9 2019 расклад'!L9</f>
        <v>1</v>
      </c>
      <c r="L8" s="324"/>
      <c r="M8" s="324"/>
      <c r="N8" s="437">
        <f>'Литература-9 2022 расклад'!L8</f>
        <v>1</v>
      </c>
      <c r="O8" s="509" t="s">
        <v>138</v>
      </c>
      <c r="P8" s="325">
        <f>'Литература-9 2018 расклад'!M9</f>
        <v>50</v>
      </c>
      <c r="Q8" s="326">
        <f>'Литература-9 2019 расклад'!M9</f>
        <v>100</v>
      </c>
      <c r="R8" s="326"/>
      <c r="S8" s="326"/>
      <c r="T8" s="441">
        <f>'Литература-9 2022 расклад'!M8</f>
        <v>33.333333333333336</v>
      </c>
      <c r="U8" s="514" t="s">
        <v>138</v>
      </c>
      <c r="V8" s="323">
        <f>'Литература-9 2018 расклад'!N9</f>
        <v>0</v>
      </c>
      <c r="W8" s="324">
        <f>'Литература-9 2019 расклад'!N9</f>
        <v>0</v>
      </c>
      <c r="X8" s="324"/>
      <c r="Y8" s="324"/>
      <c r="Z8" s="437">
        <f>'Литература-9 2022 расклад'!N8</f>
        <v>1</v>
      </c>
      <c r="AA8" s="508" t="s">
        <v>138</v>
      </c>
      <c r="AB8" s="448">
        <f>'Литература-9 2018 расклад'!O9</f>
        <v>0</v>
      </c>
      <c r="AC8" s="320">
        <f>'Литература-9 2019 расклад'!O9</f>
        <v>0</v>
      </c>
      <c r="AD8" s="320"/>
      <c r="AE8" s="321"/>
      <c r="AF8" s="520">
        <f>'Литература-9 2022 расклад'!O8</f>
        <v>33.333333333333336</v>
      </c>
      <c r="AG8" s="454" t="s">
        <v>138</v>
      </c>
    </row>
    <row r="9" spans="1:33" s="1" customFormat="1" ht="15" customHeight="1" x14ac:dyDescent="0.25">
      <c r="A9" s="11">
        <v>2</v>
      </c>
      <c r="B9" s="48">
        <v>10090</v>
      </c>
      <c r="C9" s="322" t="s">
        <v>7</v>
      </c>
      <c r="D9" s="323">
        <f>'Литература-9 2018 расклад'!K10</f>
        <v>7</v>
      </c>
      <c r="E9" s="324">
        <f>'Литература-9 2019 расклад'!K10</f>
        <v>8</v>
      </c>
      <c r="F9" s="324"/>
      <c r="G9" s="324"/>
      <c r="H9" s="437">
        <f>'Литература-9 2022 расклад'!K9</f>
        <v>7</v>
      </c>
      <c r="I9" s="509">
        <f>'Литература-9 2023 расклад'!K9</f>
        <v>6</v>
      </c>
      <c r="J9" s="323">
        <f>'Литература-9 2018 расклад'!L10</f>
        <v>5.0001000000000007</v>
      </c>
      <c r="K9" s="324">
        <f>'Литература-9 2019 расклад'!L10</f>
        <v>8</v>
      </c>
      <c r="L9" s="324"/>
      <c r="M9" s="324"/>
      <c r="N9" s="437">
        <f>'Литература-9 2022 расклад'!L9</f>
        <v>5</v>
      </c>
      <c r="O9" s="509">
        <f>'Литература-9 2023 расклад'!L9</f>
        <v>4</v>
      </c>
      <c r="P9" s="325">
        <f>'Литература-9 2018 расклад'!M10</f>
        <v>71.430000000000007</v>
      </c>
      <c r="Q9" s="326">
        <f>'Литература-9 2019 расклад'!M10</f>
        <v>100</v>
      </c>
      <c r="R9" s="326"/>
      <c r="S9" s="326"/>
      <c r="T9" s="441">
        <f>'Литература-9 2022 расклад'!M9</f>
        <v>71.428571428571431</v>
      </c>
      <c r="U9" s="514">
        <f>'Литература-9 2023 расклад'!M9</f>
        <v>66.666666666666671</v>
      </c>
      <c r="V9" s="323">
        <f>'Литература-9 2018 расклад'!N10</f>
        <v>0</v>
      </c>
      <c r="W9" s="324">
        <f>'Литература-9 2019 расклад'!N10</f>
        <v>0</v>
      </c>
      <c r="X9" s="324"/>
      <c r="Y9" s="324"/>
      <c r="Z9" s="437">
        <f>'Литература-9 2022 расклад'!N9</f>
        <v>0</v>
      </c>
      <c r="AA9" s="509">
        <f>'Литература-9 2023 расклад'!N9</f>
        <v>0</v>
      </c>
      <c r="AB9" s="446">
        <f>'Литература-9 2018 расклад'!O10</f>
        <v>0</v>
      </c>
      <c r="AC9" s="326">
        <f>'Литература-9 2019 расклад'!O10</f>
        <v>0</v>
      </c>
      <c r="AD9" s="326"/>
      <c r="AE9" s="327"/>
      <c r="AF9" s="521">
        <f>'Литература-9 2022 расклад'!O9</f>
        <v>0</v>
      </c>
      <c r="AG9" s="455">
        <f>'Литература-9 2023 расклад'!O9</f>
        <v>0</v>
      </c>
    </row>
    <row r="10" spans="1:33" s="1" customFormat="1" ht="15" customHeight="1" x14ac:dyDescent="0.25">
      <c r="A10" s="11">
        <v>3</v>
      </c>
      <c r="B10" s="50">
        <v>10004</v>
      </c>
      <c r="C10" s="328" t="s">
        <v>6</v>
      </c>
      <c r="D10" s="323">
        <f>'Литература-9 2018 расклад'!K11</f>
        <v>4</v>
      </c>
      <c r="E10" s="324">
        <f>'Литература-9 2019 расклад'!K11</f>
        <v>1</v>
      </c>
      <c r="F10" s="324"/>
      <c r="G10" s="324"/>
      <c r="H10" s="437">
        <f>'Литература-9 2022 расклад'!K10</f>
        <v>3</v>
      </c>
      <c r="I10" s="509">
        <f>'Литература-9 2023 расклад'!K10</f>
        <v>1</v>
      </c>
      <c r="J10" s="323">
        <f>'Литература-9 2018 расклад'!L11</f>
        <v>1</v>
      </c>
      <c r="K10" s="324">
        <f>'Литература-9 2019 расклад'!L11</f>
        <v>1</v>
      </c>
      <c r="L10" s="324"/>
      <c r="M10" s="324"/>
      <c r="N10" s="437">
        <f>'Литература-9 2022 расклад'!L10</f>
        <v>3</v>
      </c>
      <c r="O10" s="509">
        <f>'Литература-9 2023 расклад'!L10</f>
        <v>0</v>
      </c>
      <c r="P10" s="325">
        <f>'Литература-9 2018 расклад'!M11</f>
        <v>25</v>
      </c>
      <c r="Q10" s="326">
        <f>'Литература-9 2019 расклад'!M11</f>
        <v>100</v>
      </c>
      <c r="R10" s="326"/>
      <c r="S10" s="326"/>
      <c r="T10" s="441">
        <f>'Литература-9 2022 расклад'!M10</f>
        <v>100</v>
      </c>
      <c r="U10" s="514">
        <f>'Литература-9 2023 расклад'!M10</f>
        <v>0</v>
      </c>
      <c r="V10" s="323">
        <f>'Литература-9 2018 расклад'!N11</f>
        <v>0</v>
      </c>
      <c r="W10" s="324">
        <f>'Литература-9 2019 расклад'!N11</f>
        <v>0</v>
      </c>
      <c r="X10" s="324"/>
      <c r="Y10" s="324"/>
      <c r="Z10" s="437">
        <f>'Литература-9 2022 расклад'!N10</f>
        <v>0</v>
      </c>
      <c r="AA10" s="509">
        <f>'Литература-9 2023 расклад'!N10</f>
        <v>0</v>
      </c>
      <c r="AB10" s="446">
        <f>'Литература-9 2018 расклад'!O11</f>
        <v>0</v>
      </c>
      <c r="AC10" s="326">
        <f>'Литература-9 2019 расклад'!O11</f>
        <v>0</v>
      </c>
      <c r="AD10" s="326"/>
      <c r="AE10" s="327"/>
      <c r="AF10" s="521">
        <f>'Литература-9 2022 расклад'!O10</f>
        <v>0</v>
      </c>
      <c r="AG10" s="455">
        <f>'Литература-9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322" t="s">
        <v>4</v>
      </c>
      <c r="D11" s="323">
        <f>'Литература-9 2018 расклад'!K12</f>
        <v>1</v>
      </c>
      <c r="E11" s="324">
        <f>'Литература-9 2019 расклад'!K12</f>
        <v>1</v>
      </c>
      <c r="F11" s="324"/>
      <c r="G11" s="324"/>
      <c r="H11" s="437">
        <f>'Литература-9 2022 расклад'!K11</f>
        <v>3</v>
      </c>
      <c r="I11" s="509" t="s">
        <v>138</v>
      </c>
      <c r="J11" s="323">
        <f>'Литература-9 2018 расклад'!L12</f>
        <v>1</v>
      </c>
      <c r="K11" s="324">
        <f>'Литература-9 2019 расклад'!L12</f>
        <v>1</v>
      </c>
      <c r="L11" s="324"/>
      <c r="M11" s="324"/>
      <c r="N11" s="437">
        <f>'Литература-9 2022 расклад'!L11</f>
        <v>1</v>
      </c>
      <c r="O11" s="509" t="s">
        <v>138</v>
      </c>
      <c r="P11" s="325">
        <f>'Литература-9 2018 расклад'!M12</f>
        <v>100</v>
      </c>
      <c r="Q11" s="326">
        <f>'Литература-9 2019 расклад'!M12</f>
        <v>100</v>
      </c>
      <c r="R11" s="326"/>
      <c r="S11" s="326"/>
      <c r="T11" s="441">
        <f>'Литература-9 2022 расклад'!M11</f>
        <v>33.333333333333336</v>
      </c>
      <c r="U11" s="514" t="s">
        <v>138</v>
      </c>
      <c r="V11" s="323">
        <f>'Литература-9 2018 расклад'!N12</f>
        <v>0</v>
      </c>
      <c r="W11" s="324">
        <f>'Литература-9 2019 расклад'!N12</f>
        <v>0</v>
      </c>
      <c r="X11" s="324"/>
      <c r="Y11" s="324"/>
      <c r="Z11" s="437">
        <f>'Литература-9 2022 расклад'!N11</f>
        <v>0</v>
      </c>
      <c r="AA11" s="509" t="s">
        <v>138</v>
      </c>
      <c r="AB11" s="446">
        <f>'Литература-9 2018 расклад'!O12</f>
        <v>0</v>
      </c>
      <c r="AC11" s="326">
        <f>'Литература-9 2019 расклад'!O12</f>
        <v>0</v>
      </c>
      <c r="AD11" s="326"/>
      <c r="AE11" s="327"/>
      <c r="AF11" s="521">
        <f>'Литература-9 2022 расклад'!O11</f>
        <v>0</v>
      </c>
      <c r="AG11" s="455" t="s">
        <v>138</v>
      </c>
    </row>
    <row r="12" spans="1:33" s="1" customFormat="1" ht="15" customHeight="1" x14ac:dyDescent="0.25">
      <c r="A12" s="11">
        <v>5</v>
      </c>
      <c r="B12" s="48">
        <v>10120</v>
      </c>
      <c r="C12" s="322" t="s">
        <v>176</v>
      </c>
      <c r="D12" s="323" t="s">
        <v>138</v>
      </c>
      <c r="E12" s="324">
        <f>'Литература-9 2019 расклад'!K13</f>
        <v>1</v>
      </c>
      <c r="F12" s="324"/>
      <c r="G12" s="324"/>
      <c r="H12" s="437" t="s">
        <v>138</v>
      </c>
      <c r="I12" s="509" t="s">
        <v>138</v>
      </c>
      <c r="J12" s="323" t="s">
        <v>138</v>
      </c>
      <c r="K12" s="324">
        <f>'Литература-9 2019 расклад'!L13</f>
        <v>1</v>
      </c>
      <c r="L12" s="324"/>
      <c r="M12" s="324"/>
      <c r="N12" s="437" t="s">
        <v>138</v>
      </c>
      <c r="O12" s="509" t="s">
        <v>138</v>
      </c>
      <c r="P12" s="325" t="s">
        <v>138</v>
      </c>
      <c r="Q12" s="326">
        <f>'Литература-9 2019 расклад'!M13</f>
        <v>100</v>
      </c>
      <c r="R12" s="326"/>
      <c r="S12" s="326"/>
      <c r="T12" s="441"/>
      <c r="U12" s="514" t="s">
        <v>138</v>
      </c>
      <c r="V12" s="323" t="s">
        <v>138</v>
      </c>
      <c r="W12" s="324">
        <f>'Литература-9 2019 расклад'!N13</f>
        <v>0</v>
      </c>
      <c r="X12" s="324"/>
      <c r="Y12" s="324"/>
      <c r="Z12" s="437"/>
      <c r="AA12" s="509" t="s">
        <v>138</v>
      </c>
      <c r="AB12" s="446" t="s">
        <v>138</v>
      </c>
      <c r="AC12" s="326">
        <f>'Литература-9 2019 расклад'!O13</f>
        <v>0</v>
      </c>
      <c r="AD12" s="326"/>
      <c r="AE12" s="327"/>
      <c r="AF12" s="521"/>
      <c r="AG12" s="455" t="s">
        <v>138</v>
      </c>
    </row>
    <row r="13" spans="1:33" s="1" customFormat="1" ht="15" customHeight="1" x14ac:dyDescent="0.25">
      <c r="A13" s="11">
        <v>6</v>
      </c>
      <c r="B13" s="48">
        <v>10190</v>
      </c>
      <c r="C13" s="322" t="s">
        <v>174</v>
      </c>
      <c r="D13" s="323">
        <f>'Литература-9 2018 расклад'!K14</f>
        <v>1</v>
      </c>
      <c r="E13" s="324" t="s">
        <v>138</v>
      </c>
      <c r="F13" s="324"/>
      <c r="G13" s="324"/>
      <c r="H13" s="437">
        <f>'Литература-9 2022 расклад'!K13</f>
        <v>1</v>
      </c>
      <c r="I13" s="509">
        <f>'Литература-9 2023 расклад'!K13</f>
        <v>2</v>
      </c>
      <c r="J13" s="323">
        <f>'Литература-9 2018 расклад'!L14</f>
        <v>1</v>
      </c>
      <c r="K13" s="324" t="s">
        <v>138</v>
      </c>
      <c r="L13" s="324"/>
      <c r="M13" s="324"/>
      <c r="N13" s="437">
        <f>'Литература-9 2022 расклад'!L13</f>
        <v>1</v>
      </c>
      <c r="O13" s="509">
        <f>'Литература-9 2023 расклад'!L13</f>
        <v>2</v>
      </c>
      <c r="P13" s="325">
        <f>'Литература-9 2018 расклад'!M14</f>
        <v>100</v>
      </c>
      <c r="Q13" s="326" t="s">
        <v>138</v>
      </c>
      <c r="R13" s="326"/>
      <c r="S13" s="326"/>
      <c r="T13" s="441">
        <f>'Литература-9 2022 расклад'!M13</f>
        <v>100</v>
      </c>
      <c r="U13" s="514">
        <f>'Литература-9 2023 расклад'!M13</f>
        <v>100</v>
      </c>
      <c r="V13" s="323">
        <f>'Литература-9 2018 расклад'!N14</f>
        <v>0</v>
      </c>
      <c r="W13" s="324" t="s">
        <v>138</v>
      </c>
      <c r="X13" s="324"/>
      <c r="Y13" s="324"/>
      <c r="Z13" s="437">
        <f>'Литература-9 2022 расклад'!N13</f>
        <v>0</v>
      </c>
      <c r="AA13" s="509">
        <f>'Литература-9 2023 расклад'!N13</f>
        <v>0</v>
      </c>
      <c r="AB13" s="446">
        <f>'Литература-9 2018 расклад'!O14</f>
        <v>0</v>
      </c>
      <c r="AC13" s="326" t="s">
        <v>138</v>
      </c>
      <c r="AD13" s="326"/>
      <c r="AE13" s="327"/>
      <c r="AF13" s="521">
        <f>'Литература-9 2022 расклад'!O13</f>
        <v>0</v>
      </c>
      <c r="AG13" s="455">
        <f>'Литература-9 2023 расклад'!O13</f>
        <v>0</v>
      </c>
    </row>
    <row r="14" spans="1:33" s="1" customFormat="1" ht="15" customHeight="1" x14ac:dyDescent="0.25">
      <c r="A14" s="11">
        <v>7</v>
      </c>
      <c r="B14" s="48">
        <v>10320</v>
      </c>
      <c r="C14" s="322" t="s">
        <v>10</v>
      </c>
      <c r="D14" s="323">
        <f>'Литература-9 2018 расклад'!K15</f>
        <v>2</v>
      </c>
      <c r="E14" s="324">
        <f>'Литература-9 2019 расклад'!K15</f>
        <v>1</v>
      </c>
      <c r="F14" s="324"/>
      <c r="G14" s="324"/>
      <c r="H14" s="437">
        <f>'Литература-9 2022 расклад'!K14</f>
        <v>1</v>
      </c>
      <c r="I14" s="509">
        <f>'Литература-9 2023 расклад'!K14</f>
        <v>2</v>
      </c>
      <c r="J14" s="323">
        <f>'Литература-9 2018 расклад'!L15</f>
        <v>0</v>
      </c>
      <c r="K14" s="324">
        <f>'Литература-9 2019 расклад'!L15</f>
        <v>1</v>
      </c>
      <c r="L14" s="324"/>
      <c r="M14" s="324"/>
      <c r="N14" s="437">
        <f>'Литература-9 2022 расклад'!L14</f>
        <v>1</v>
      </c>
      <c r="O14" s="509">
        <f>'Литература-9 2023 расклад'!L14</f>
        <v>2</v>
      </c>
      <c r="P14" s="325">
        <f>'Литература-9 2018 расклад'!M15</f>
        <v>0</v>
      </c>
      <c r="Q14" s="326">
        <f>'Литература-9 2019 расклад'!M15</f>
        <v>100</v>
      </c>
      <c r="R14" s="326"/>
      <c r="S14" s="326"/>
      <c r="T14" s="441">
        <f>'Литература-9 2022 расклад'!M14</f>
        <v>100</v>
      </c>
      <c r="U14" s="514">
        <f>'Литература-9 2023 расклад'!M14</f>
        <v>100</v>
      </c>
      <c r="V14" s="323">
        <f>'Литература-9 2018 расклад'!N15</f>
        <v>0</v>
      </c>
      <c r="W14" s="324">
        <f>'Литература-9 2019 расклад'!N15</f>
        <v>0</v>
      </c>
      <c r="X14" s="324"/>
      <c r="Y14" s="324"/>
      <c r="Z14" s="437">
        <f>'Литература-9 2022 расклад'!N14</f>
        <v>0</v>
      </c>
      <c r="AA14" s="509">
        <f>'Литература-9 2023 расклад'!N14</f>
        <v>0</v>
      </c>
      <c r="AB14" s="446">
        <f>'Литература-9 2018 расклад'!O15</f>
        <v>0</v>
      </c>
      <c r="AC14" s="326">
        <f>'Литература-9 2019 расклад'!O15</f>
        <v>0</v>
      </c>
      <c r="AD14" s="326"/>
      <c r="AE14" s="327"/>
      <c r="AF14" s="521">
        <f>'Литература-9 2022 расклад'!O14</f>
        <v>0</v>
      </c>
      <c r="AG14" s="455">
        <f>'Литература-9 2023 расклад'!O14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329" t="s">
        <v>112</v>
      </c>
      <c r="D15" s="330" t="s">
        <v>138</v>
      </c>
      <c r="E15" s="331">
        <f>'Литература-9 2019 расклад'!K16</f>
        <v>1</v>
      </c>
      <c r="F15" s="331"/>
      <c r="G15" s="331"/>
      <c r="H15" s="438" t="s">
        <v>138</v>
      </c>
      <c r="I15" s="510">
        <f>'Литература-9 2023 расклад'!K15</f>
        <v>1</v>
      </c>
      <c r="J15" s="330" t="s">
        <v>138</v>
      </c>
      <c r="K15" s="331">
        <f>'Литература-9 2019 расклад'!L16</f>
        <v>0</v>
      </c>
      <c r="L15" s="331"/>
      <c r="M15" s="331"/>
      <c r="N15" s="438" t="s">
        <v>138</v>
      </c>
      <c r="O15" s="510">
        <f>'Литература-9 2023 расклад'!L15</f>
        <v>1</v>
      </c>
      <c r="P15" s="332" t="s">
        <v>138</v>
      </c>
      <c r="Q15" s="333">
        <f>'Литература-9 2019 расклад'!M16</f>
        <v>0</v>
      </c>
      <c r="R15" s="333"/>
      <c r="S15" s="333"/>
      <c r="T15" s="442"/>
      <c r="U15" s="515">
        <f>'Литература-9 2023 расклад'!M15</f>
        <v>100</v>
      </c>
      <c r="V15" s="330" t="s">
        <v>138</v>
      </c>
      <c r="W15" s="331">
        <f>'Литература-9 2019 расклад'!N16</f>
        <v>0</v>
      </c>
      <c r="X15" s="331"/>
      <c r="Y15" s="331"/>
      <c r="Z15" s="438"/>
      <c r="AA15" s="510">
        <f>'Литература-9 2023 расклад'!N15</f>
        <v>0</v>
      </c>
      <c r="AB15" s="447" t="s">
        <v>138</v>
      </c>
      <c r="AC15" s="333">
        <f>'Литература-9 2019 расклад'!O16</f>
        <v>0</v>
      </c>
      <c r="AD15" s="333"/>
      <c r="AE15" s="334"/>
      <c r="AF15" s="522"/>
      <c r="AG15" s="456">
        <f>'Литература-9 2023 расклад'!O15</f>
        <v>0</v>
      </c>
    </row>
    <row r="16" spans="1:33" s="1" customFormat="1" ht="15" customHeight="1" thickBot="1" x14ac:dyDescent="0.3">
      <c r="A16" s="35"/>
      <c r="B16" s="51"/>
      <c r="C16" s="335" t="s">
        <v>102</v>
      </c>
      <c r="D16" s="467">
        <f>'Литература-9 2018 расклад'!K17</f>
        <v>23</v>
      </c>
      <c r="E16" s="468">
        <f>'Литература-9 2019 расклад'!K17</f>
        <v>20</v>
      </c>
      <c r="F16" s="468">
        <f>'Литература-9 2020 расклад'!K17</f>
        <v>0</v>
      </c>
      <c r="G16" s="468">
        <f>'Литература-9 2021 расклад'!K17</f>
        <v>0</v>
      </c>
      <c r="H16" s="469">
        <f>'Литература-9 2022 расклад'!K16</f>
        <v>29</v>
      </c>
      <c r="I16" s="507">
        <f>'Литература-9 2023 расклад'!K16</f>
        <v>32</v>
      </c>
      <c r="J16" s="467">
        <f>'Литература-9 2018 расклад'!L17</f>
        <v>13</v>
      </c>
      <c r="K16" s="468">
        <f>'Литература-9 2019 расклад'!L17</f>
        <v>15.9999</v>
      </c>
      <c r="L16" s="468">
        <f>'Литература-9 2020 расклад'!L17</f>
        <v>0</v>
      </c>
      <c r="M16" s="468">
        <f>'Литература-9 2020 расклад'!L17</f>
        <v>0</v>
      </c>
      <c r="N16" s="469">
        <f>'Литература-9 2022 расклад'!L16</f>
        <v>22</v>
      </c>
      <c r="O16" s="507">
        <f>'Литература-9 2023 расклад'!L16</f>
        <v>25</v>
      </c>
      <c r="P16" s="470">
        <f>'Литература-9 2018 расклад'!M17</f>
        <v>60.416666666666664</v>
      </c>
      <c r="Q16" s="471">
        <f>'Литература-9 2019 расклад'!M17</f>
        <v>76.666249999999991</v>
      </c>
      <c r="R16" s="471">
        <f>'Литература-9 2020 расклад'!M17</f>
        <v>0</v>
      </c>
      <c r="S16" s="471">
        <f>'Литература-9 2021 расклад'!M17</f>
        <v>0</v>
      </c>
      <c r="T16" s="472">
        <f>'Литература-9 2022 расклад'!M16</f>
        <v>51.5625</v>
      </c>
      <c r="U16" s="513">
        <f>'Литература-9 2023 расклад'!M16</f>
        <v>78.125</v>
      </c>
      <c r="V16" s="467">
        <f>'Литература-9 2018 расклад'!N17</f>
        <v>0</v>
      </c>
      <c r="W16" s="468">
        <f>'Литература-9 2019 расклад'!N17</f>
        <v>0</v>
      </c>
      <c r="X16" s="468">
        <f>'Литература-9 2020 расклад'!N17</f>
        <v>0</v>
      </c>
      <c r="Y16" s="468">
        <f>'Литература-9 2021 расклад'!N17</f>
        <v>0</v>
      </c>
      <c r="Z16" s="469">
        <f>'Литература-9 2022 расклад'!N16</f>
        <v>0</v>
      </c>
      <c r="AA16" s="507">
        <f>'Литература-9 2023 расклад'!N16</f>
        <v>1</v>
      </c>
      <c r="AB16" s="473">
        <f>'Литература-9 2018 расклад'!O17</f>
        <v>0</v>
      </c>
      <c r="AC16" s="471">
        <f>'Литература-9 2019 расклад'!O17</f>
        <v>0</v>
      </c>
      <c r="AD16" s="471">
        <f>'Литература-9 2020 расклад'!O17</f>
        <v>0</v>
      </c>
      <c r="AE16" s="474">
        <f>'Литература-9 2021 расклад'!O17</f>
        <v>0</v>
      </c>
      <c r="AF16" s="519">
        <f>'Литература-9 2022 расклад'!O16</f>
        <v>0</v>
      </c>
      <c r="AG16" s="524">
        <f>'Литература-9 2023 расклад'!O16</f>
        <v>3.125</v>
      </c>
    </row>
    <row r="17" spans="1:33" s="1" customFormat="1" ht="15" customHeight="1" x14ac:dyDescent="0.25">
      <c r="A17" s="10">
        <v>1</v>
      </c>
      <c r="B17" s="49">
        <v>20040</v>
      </c>
      <c r="C17" s="316" t="s">
        <v>11</v>
      </c>
      <c r="D17" s="317">
        <f>'Литература-9 2018 расклад'!K18</f>
        <v>1</v>
      </c>
      <c r="E17" s="318">
        <f>'Литература-9 2019 расклад'!K18</f>
        <v>3</v>
      </c>
      <c r="F17" s="318"/>
      <c r="G17" s="318"/>
      <c r="H17" s="439">
        <f>'Литература-9 2022 расклад'!K17</f>
        <v>7</v>
      </c>
      <c r="I17" s="508">
        <f>'Литература-9 2023 расклад'!K17</f>
        <v>6</v>
      </c>
      <c r="J17" s="317">
        <f>'Литература-9 2018 расклад'!L18</f>
        <v>1</v>
      </c>
      <c r="K17" s="318">
        <f>'Литература-9 2019 расклад'!L18</f>
        <v>3</v>
      </c>
      <c r="L17" s="318"/>
      <c r="M17" s="318"/>
      <c r="N17" s="439">
        <f>'Литература-9 2022 расклад'!L17</f>
        <v>7</v>
      </c>
      <c r="O17" s="508">
        <f>'Литература-9 2023 расклад'!L17</f>
        <v>4</v>
      </c>
      <c r="P17" s="319">
        <f>'Литература-9 2018 расклад'!M18</f>
        <v>100</v>
      </c>
      <c r="Q17" s="320">
        <f>'Литература-9 2019 расклад'!M18</f>
        <v>100</v>
      </c>
      <c r="R17" s="320"/>
      <c r="S17" s="320"/>
      <c r="T17" s="443">
        <f>'Литература-9 2022 расклад'!M17</f>
        <v>100</v>
      </c>
      <c r="U17" s="516">
        <f>'Литература-9 2023 расклад'!M17</f>
        <v>66.666666666666671</v>
      </c>
      <c r="V17" s="317">
        <f>'Литература-9 2018 расклад'!N18</f>
        <v>0</v>
      </c>
      <c r="W17" s="318">
        <f>'Литература-9 2019 расклад'!N18</f>
        <v>0</v>
      </c>
      <c r="X17" s="318"/>
      <c r="Y17" s="318"/>
      <c r="Z17" s="439">
        <f>'Литература-9 2022 расклад'!N17</f>
        <v>0</v>
      </c>
      <c r="AA17" s="508">
        <f>'Литература-9 2023 расклад'!N17</f>
        <v>0</v>
      </c>
      <c r="AB17" s="448">
        <f>'Литература-9 2018 расклад'!O18</f>
        <v>0</v>
      </c>
      <c r="AC17" s="320">
        <f>'Литература-9 2019 расклад'!O18</f>
        <v>0</v>
      </c>
      <c r="AD17" s="320"/>
      <c r="AE17" s="321"/>
      <c r="AF17" s="520">
        <f>'Литература-9 2022 расклад'!O17</f>
        <v>0</v>
      </c>
      <c r="AG17" s="454">
        <f>'Литература-9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322" t="s">
        <v>13</v>
      </c>
      <c r="D18" s="323" t="s">
        <v>138</v>
      </c>
      <c r="E18" s="324" t="s">
        <v>138</v>
      </c>
      <c r="F18" s="324"/>
      <c r="G18" s="324"/>
      <c r="H18" s="437">
        <f>'Литература-9 2022 расклад'!K18</f>
        <v>1</v>
      </c>
      <c r="I18" s="509">
        <f>'Литература-9 2023 расклад'!K18</f>
        <v>1</v>
      </c>
      <c r="J18" s="323" t="s">
        <v>138</v>
      </c>
      <c r="K18" s="324" t="s">
        <v>138</v>
      </c>
      <c r="L18" s="324"/>
      <c r="M18" s="324"/>
      <c r="N18" s="437">
        <f>'Литература-9 2022 расклад'!L18</f>
        <v>0</v>
      </c>
      <c r="O18" s="509">
        <f>'Литература-9 2023 расклад'!L18</f>
        <v>1</v>
      </c>
      <c r="P18" s="325" t="s">
        <v>138</v>
      </c>
      <c r="Q18" s="326" t="s">
        <v>138</v>
      </c>
      <c r="R18" s="326"/>
      <c r="S18" s="326"/>
      <c r="T18" s="441">
        <f>'Литература-9 2022 расклад'!M18</f>
        <v>0</v>
      </c>
      <c r="U18" s="514">
        <f>'Литература-9 2023 расклад'!M18</f>
        <v>100</v>
      </c>
      <c r="V18" s="323" t="s">
        <v>138</v>
      </c>
      <c r="W18" s="324" t="s">
        <v>138</v>
      </c>
      <c r="X18" s="324"/>
      <c r="Y18" s="324"/>
      <c r="Z18" s="437">
        <f>'Литература-9 2022 расклад'!N18</f>
        <v>0</v>
      </c>
      <c r="AA18" s="509">
        <f>'Литература-9 2023 расклад'!N18</f>
        <v>0</v>
      </c>
      <c r="AB18" s="446" t="s">
        <v>138</v>
      </c>
      <c r="AC18" s="326" t="s">
        <v>138</v>
      </c>
      <c r="AD18" s="326"/>
      <c r="AE18" s="327"/>
      <c r="AF18" s="521">
        <f>'Литература-9 2022 расклад'!O18</f>
        <v>0</v>
      </c>
      <c r="AG18" s="455">
        <f>'Литература-9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322" t="s">
        <v>21</v>
      </c>
      <c r="D19" s="323">
        <f>'Литература-9 2018 расклад'!K20</f>
        <v>8</v>
      </c>
      <c r="E19" s="324">
        <f>'Литература-9 2019 расклад'!K20</f>
        <v>3</v>
      </c>
      <c r="F19" s="324"/>
      <c r="G19" s="324"/>
      <c r="H19" s="437">
        <f>'Литература-9 2022 расклад'!K19</f>
        <v>8</v>
      </c>
      <c r="I19" s="509">
        <f>'Литература-9 2023 расклад'!K19</f>
        <v>6</v>
      </c>
      <c r="J19" s="323">
        <f>'Литература-9 2018 расклад'!L20</f>
        <v>5</v>
      </c>
      <c r="K19" s="324">
        <f>'Литература-9 2019 расклад'!L20</f>
        <v>2.0000999999999998</v>
      </c>
      <c r="L19" s="324"/>
      <c r="M19" s="324"/>
      <c r="N19" s="437">
        <f>'Литература-9 2022 расклад'!L19</f>
        <v>6</v>
      </c>
      <c r="O19" s="509">
        <f>'Литература-9 2023 расклад'!L19</f>
        <v>6</v>
      </c>
      <c r="P19" s="325">
        <f>'Литература-9 2018 расклад'!M20</f>
        <v>62.5</v>
      </c>
      <c r="Q19" s="326">
        <f>'Литература-9 2019 расклад'!M20</f>
        <v>66.67</v>
      </c>
      <c r="R19" s="326"/>
      <c r="S19" s="326"/>
      <c r="T19" s="441">
        <f>'Литература-9 2022 расклад'!M19</f>
        <v>75</v>
      </c>
      <c r="U19" s="514">
        <f>'Литература-9 2023 расклад'!M19</f>
        <v>100</v>
      </c>
      <c r="V19" s="323">
        <f>'Литература-9 2018 расклад'!N20</f>
        <v>0</v>
      </c>
      <c r="W19" s="324">
        <f>'Литература-9 2019 расклад'!N20</f>
        <v>0</v>
      </c>
      <c r="X19" s="324"/>
      <c r="Y19" s="324"/>
      <c r="Z19" s="437">
        <f>'Литература-9 2022 расклад'!N19</f>
        <v>0</v>
      </c>
      <c r="AA19" s="509">
        <f>'Литература-9 2023 расклад'!N19</f>
        <v>0</v>
      </c>
      <c r="AB19" s="446">
        <f>'Литература-9 2018 расклад'!O20</f>
        <v>0</v>
      </c>
      <c r="AC19" s="326">
        <f>'Литература-9 2019 расклад'!O20</f>
        <v>0</v>
      </c>
      <c r="AD19" s="326"/>
      <c r="AE19" s="327"/>
      <c r="AF19" s="521">
        <f>'Литература-9 2022 расклад'!O19</f>
        <v>0</v>
      </c>
      <c r="AG19" s="455">
        <f>'Литература-9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322" t="s">
        <v>148</v>
      </c>
      <c r="D20" s="323">
        <f>'Литература-9 2018 расклад'!K21</f>
        <v>4</v>
      </c>
      <c r="E20" s="324">
        <f>'Литература-9 2019 расклад'!K21</f>
        <v>5</v>
      </c>
      <c r="F20" s="324"/>
      <c r="G20" s="324"/>
      <c r="H20" s="437">
        <f>'Литература-9 2022 расклад'!K20</f>
        <v>2</v>
      </c>
      <c r="I20" s="509">
        <f>'Литература-9 2023 расклад'!K20</f>
        <v>7</v>
      </c>
      <c r="J20" s="323">
        <f>'Литература-9 2018 расклад'!L21</f>
        <v>4</v>
      </c>
      <c r="K20" s="324">
        <f>'Литература-9 2019 расклад'!L21</f>
        <v>4</v>
      </c>
      <c r="L20" s="324"/>
      <c r="M20" s="324"/>
      <c r="N20" s="437">
        <f>'Литература-9 2022 расклад'!L20</f>
        <v>1</v>
      </c>
      <c r="O20" s="509">
        <f>'Литература-9 2023 расклад'!L20</f>
        <v>6</v>
      </c>
      <c r="P20" s="325">
        <f>'Литература-9 2018 расклад'!M21</f>
        <v>100</v>
      </c>
      <c r="Q20" s="326">
        <f>'Литература-9 2019 расклад'!M21</f>
        <v>80</v>
      </c>
      <c r="R20" s="326"/>
      <c r="S20" s="326"/>
      <c r="T20" s="441">
        <f>'Литература-9 2022 расклад'!M20</f>
        <v>50</v>
      </c>
      <c r="U20" s="514">
        <f>'Литература-9 2023 расклад'!M20</f>
        <v>85.714285714285708</v>
      </c>
      <c r="V20" s="323">
        <f>'Литература-9 2018 расклад'!N21</f>
        <v>0</v>
      </c>
      <c r="W20" s="324">
        <f>'Литература-9 2019 расклад'!N21</f>
        <v>0</v>
      </c>
      <c r="X20" s="324"/>
      <c r="Y20" s="324"/>
      <c r="Z20" s="437">
        <f>'Литература-9 2022 расклад'!N20</f>
        <v>0</v>
      </c>
      <c r="AA20" s="509">
        <f>'Литература-9 2023 расклад'!N20</f>
        <v>1</v>
      </c>
      <c r="AB20" s="446">
        <f>'Литература-9 2018 расклад'!O21</f>
        <v>0</v>
      </c>
      <c r="AC20" s="326">
        <f>'Литература-9 2019 расклад'!O21</f>
        <v>0</v>
      </c>
      <c r="AD20" s="326"/>
      <c r="AE20" s="327"/>
      <c r="AF20" s="521">
        <f>'Литература-9 2022 расклад'!O20</f>
        <v>0</v>
      </c>
      <c r="AG20" s="455">
        <f>'Литература-9 2023 расклад'!O20</f>
        <v>14.285714285714286</v>
      </c>
    </row>
    <row r="21" spans="1:33" s="1" customFormat="1" ht="15" customHeight="1" x14ac:dyDescent="0.25">
      <c r="A21" s="11">
        <v>5</v>
      </c>
      <c r="B21" s="48">
        <v>20400</v>
      </c>
      <c r="C21" s="322" t="s">
        <v>15</v>
      </c>
      <c r="D21" s="323">
        <f>'Литература-9 2018 расклад'!K22</f>
        <v>3</v>
      </c>
      <c r="E21" s="324">
        <f>'Литература-9 2019 расклад'!K22</f>
        <v>3</v>
      </c>
      <c r="F21" s="324"/>
      <c r="G21" s="324"/>
      <c r="H21" s="437">
        <f>'Литература-9 2022 расклад'!K21</f>
        <v>8</v>
      </c>
      <c r="I21" s="509">
        <f>'Литература-9 2023 расклад'!K21</f>
        <v>3</v>
      </c>
      <c r="J21" s="323">
        <f>'Литература-9 2018 расклад'!L22</f>
        <v>3</v>
      </c>
      <c r="K21" s="324">
        <f>'Литература-9 2019 расклад'!L22</f>
        <v>1.9997999999999998</v>
      </c>
      <c r="L21" s="324"/>
      <c r="M21" s="324"/>
      <c r="N21" s="437">
        <f>'Литература-9 2022 расклад'!L21</f>
        <v>7</v>
      </c>
      <c r="O21" s="509">
        <f>'Литература-9 2023 расклад'!L21</f>
        <v>1</v>
      </c>
      <c r="P21" s="325">
        <f>'Литература-9 2018 расклад'!M22</f>
        <v>100</v>
      </c>
      <c r="Q21" s="326">
        <f>'Литература-9 2019 расклад'!M22</f>
        <v>66.66</v>
      </c>
      <c r="R21" s="326"/>
      <c r="S21" s="326"/>
      <c r="T21" s="441">
        <f>'Литература-9 2022 расклад'!M21</f>
        <v>87.5</v>
      </c>
      <c r="U21" s="514">
        <f>'Литература-9 2023 расклад'!M21</f>
        <v>33.333333333333336</v>
      </c>
      <c r="V21" s="323">
        <f>'Литература-9 2018 расклад'!N22</f>
        <v>0</v>
      </c>
      <c r="W21" s="324">
        <f>'Литература-9 2019 расклад'!N22</f>
        <v>0</v>
      </c>
      <c r="X21" s="324"/>
      <c r="Y21" s="324"/>
      <c r="Z21" s="437">
        <f>'Литература-9 2022 расклад'!N21</f>
        <v>0</v>
      </c>
      <c r="AA21" s="509">
        <f>'Литература-9 2023 расклад'!N21</f>
        <v>0</v>
      </c>
      <c r="AB21" s="446">
        <f>'Литература-9 2018 расклад'!O22</f>
        <v>0</v>
      </c>
      <c r="AC21" s="326">
        <f>'Литература-9 2019 расклад'!O22</f>
        <v>0</v>
      </c>
      <c r="AD21" s="326"/>
      <c r="AE21" s="327"/>
      <c r="AF21" s="521">
        <f>'Литература-9 2022 расклад'!O21</f>
        <v>0</v>
      </c>
      <c r="AG21" s="455">
        <f>'Литература-9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322" t="s">
        <v>177</v>
      </c>
      <c r="D22" s="323" t="s">
        <v>138</v>
      </c>
      <c r="E22" s="324">
        <f>'Литература-9 2019 расклад'!K23</f>
        <v>1</v>
      </c>
      <c r="F22" s="324"/>
      <c r="G22" s="324"/>
      <c r="H22" s="437">
        <f>'Литература-9 2022 расклад'!K22</f>
        <v>1</v>
      </c>
      <c r="I22" s="509" t="s">
        <v>138</v>
      </c>
      <c r="J22" s="323" t="s">
        <v>138</v>
      </c>
      <c r="K22" s="324">
        <f>'Литература-9 2019 расклад'!L23</f>
        <v>1</v>
      </c>
      <c r="L22" s="324"/>
      <c r="M22" s="324"/>
      <c r="N22" s="437">
        <f>'Литература-9 2022 расклад'!L22</f>
        <v>0</v>
      </c>
      <c r="O22" s="509" t="s">
        <v>138</v>
      </c>
      <c r="P22" s="325" t="s">
        <v>138</v>
      </c>
      <c r="Q22" s="326">
        <f>'Литература-9 2019 расклад'!M23</f>
        <v>100</v>
      </c>
      <c r="R22" s="326"/>
      <c r="S22" s="326"/>
      <c r="T22" s="441">
        <f>'Литература-9 2022 расклад'!M22</f>
        <v>0</v>
      </c>
      <c r="U22" s="509" t="s">
        <v>138</v>
      </c>
      <c r="V22" s="323" t="s">
        <v>138</v>
      </c>
      <c r="W22" s="324">
        <f>'Литература-9 2019 расклад'!N23</f>
        <v>0</v>
      </c>
      <c r="X22" s="324"/>
      <c r="Y22" s="324"/>
      <c r="Z22" s="437">
        <f>'Литература-9 2022 расклад'!N22</f>
        <v>0</v>
      </c>
      <c r="AA22" s="509" t="s">
        <v>138</v>
      </c>
      <c r="AB22" s="446" t="s">
        <v>138</v>
      </c>
      <c r="AC22" s="326">
        <f>'Литература-9 2019 расклад'!O23</f>
        <v>0</v>
      </c>
      <c r="AD22" s="326"/>
      <c r="AE22" s="327"/>
      <c r="AF22" s="521">
        <f>'Литература-9 2022 расклад'!O22</f>
        <v>0</v>
      </c>
      <c r="AG22" s="455" t="s">
        <v>138</v>
      </c>
    </row>
    <row r="23" spans="1:33" s="1" customFormat="1" ht="15" customHeight="1" x14ac:dyDescent="0.25">
      <c r="A23" s="11">
        <v>7</v>
      </c>
      <c r="B23" s="48">
        <v>20460</v>
      </c>
      <c r="C23" s="322" t="s">
        <v>178</v>
      </c>
      <c r="D23" s="323">
        <f>'Литература-9 2018 расклад'!K24</f>
        <v>6</v>
      </c>
      <c r="E23" s="324">
        <f>'Литература-9 2019 расклад'!K24</f>
        <v>3</v>
      </c>
      <c r="F23" s="324"/>
      <c r="G23" s="324"/>
      <c r="H23" s="437">
        <f>'Литература-9 2022 расклад'!K23</f>
        <v>1</v>
      </c>
      <c r="I23" s="509" t="s">
        <v>138</v>
      </c>
      <c r="J23" s="323">
        <f>'Литература-9 2018 расклад'!L24</f>
        <v>0</v>
      </c>
      <c r="K23" s="324">
        <f>'Литература-9 2019 расклад'!L24</f>
        <v>3</v>
      </c>
      <c r="L23" s="324"/>
      <c r="M23" s="324"/>
      <c r="N23" s="437">
        <f>'Литература-9 2022 расклад'!L23</f>
        <v>1</v>
      </c>
      <c r="O23" s="509" t="s">
        <v>138</v>
      </c>
      <c r="P23" s="325">
        <f>'Литература-9 2018 расклад'!M24</f>
        <v>0</v>
      </c>
      <c r="Q23" s="326">
        <f>'Литература-9 2019 расклад'!M24</f>
        <v>100</v>
      </c>
      <c r="R23" s="326"/>
      <c r="S23" s="326"/>
      <c r="T23" s="441">
        <f>'Литература-9 2022 расклад'!M23</f>
        <v>100</v>
      </c>
      <c r="U23" s="509" t="s">
        <v>138</v>
      </c>
      <c r="V23" s="323">
        <f>'Литература-9 2018 расклад'!N24</f>
        <v>0</v>
      </c>
      <c r="W23" s="324">
        <f>'Литература-9 2019 расклад'!N24</f>
        <v>0</v>
      </c>
      <c r="X23" s="324"/>
      <c r="Y23" s="324"/>
      <c r="Z23" s="437">
        <f>'Литература-9 2022 расклад'!N23</f>
        <v>0</v>
      </c>
      <c r="AA23" s="509" t="s">
        <v>138</v>
      </c>
      <c r="AB23" s="446">
        <f>'Литература-9 2018 расклад'!O24</f>
        <v>0</v>
      </c>
      <c r="AC23" s="326">
        <f>'Литература-9 2019 расклад'!O24</f>
        <v>0</v>
      </c>
      <c r="AD23" s="326"/>
      <c r="AE23" s="327"/>
      <c r="AF23" s="521">
        <f>'Литература-9 2022 расклад'!O23</f>
        <v>0</v>
      </c>
      <c r="AG23" s="455" t="s">
        <v>138</v>
      </c>
    </row>
    <row r="24" spans="1:33" s="1" customFormat="1" ht="15" customHeight="1" x14ac:dyDescent="0.25">
      <c r="A24" s="11">
        <v>8</v>
      </c>
      <c r="B24" s="48">
        <v>20550</v>
      </c>
      <c r="C24" s="322" t="s">
        <v>17</v>
      </c>
      <c r="D24" s="323" t="s">
        <v>138</v>
      </c>
      <c r="E24" s="324" t="s">
        <v>138</v>
      </c>
      <c r="F24" s="324"/>
      <c r="G24" s="324"/>
      <c r="H24" s="437">
        <f>'Литература-9 2022 расклад'!K24</f>
        <v>1</v>
      </c>
      <c r="I24" s="509">
        <f>'Литература-9 2023 расклад'!K24</f>
        <v>2</v>
      </c>
      <c r="J24" s="323" t="s">
        <v>138</v>
      </c>
      <c r="K24" s="324" t="s">
        <v>138</v>
      </c>
      <c r="L24" s="324"/>
      <c r="M24" s="324"/>
      <c r="N24" s="437">
        <f>'Литература-9 2022 расклад'!L24</f>
        <v>0</v>
      </c>
      <c r="O24" s="509">
        <f>'Литература-9 2023 расклад'!L24</f>
        <v>1</v>
      </c>
      <c r="P24" s="325" t="s">
        <v>138</v>
      </c>
      <c r="Q24" s="326" t="s">
        <v>138</v>
      </c>
      <c r="R24" s="326"/>
      <c r="S24" s="326"/>
      <c r="T24" s="441">
        <f>'Литература-9 2022 расклад'!M24</f>
        <v>0</v>
      </c>
      <c r="U24" s="514">
        <f>'Литература-9 2023 расклад'!M24</f>
        <v>50</v>
      </c>
      <c r="V24" s="323" t="s">
        <v>138</v>
      </c>
      <c r="W24" s="324" t="s">
        <v>138</v>
      </c>
      <c r="X24" s="324"/>
      <c r="Y24" s="324"/>
      <c r="Z24" s="437">
        <f>'Литература-9 2022 расклад'!N24</f>
        <v>0</v>
      </c>
      <c r="AA24" s="509">
        <f>'Литература-9 2023 расклад'!N24</f>
        <v>0</v>
      </c>
      <c r="AB24" s="446" t="s">
        <v>138</v>
      </c>
      <c r="AC24" s="326" t="s">
        <v>138</v>
      </c>
      <c r="AD24" s="326"/>
      <c r="AE24" s="327"/>
      <c r="AF24" s="521">
        <f>'Литература-9 2022 расклад'!O24</f>
        <v>0</v>
      </c>
      <c r="AG24" s="455">
        <f>'Литература-9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322" t="s">
        <v>18</v>
      </c>
      <c r="D25" s="323">
        <f>'Литература-9 2018 расклад'!K26</f>
        <v>1</v>
      </c>
      <c r="E25" s="324" t="s">
        <v>138</v>
      </c>
      <c r="F25" s="324"/>
      <c r="G25" s="324"/>
      <c r="H25" s="437"/>
      <c r="I25" s="509" t="s">
        <v>138</v>
      </c>
      <c r="J25" s="323">
        <f>'Литература-9 2018 расклад'!L26</f>
        <v>0</v>
      </c>
      <c r="K25" s="324" t="s">
        <v>138</v>
      </c>
      <c r="L25" s="324"/>
      <c r="M25" s="324"/>
      <c r="N25" s="437"/>
      <c r="O25" s="509" t="s">
        <v>138</v>
      </c>
      <c r="P25" s="325">
        <f>'Литература-9 2018 расклад'!M26</f>
        <v>0</v>
      </c>
      <c r="Q25" s="326" t="s">
        <v>138</v>
      </c>
      <c r="R25" s="326"/>
      <c r="S25" s="326"/>
      <c r="T25" s="441"/>
      <c r="U25" s="514" t="s">
        <v>138</v>
      </c>
      <c r="V25" s="323">
        <f>'Литература-9 2018 расклад'!N26</f>
        <v>0</v>
      </c>
      <c r="W25" s="324" t="s">
        <v>138</v>
      </c>
      <c r="X25" s="324"/>
      <c r="Y25" s="324"/>
      <c r="Z25" s="437"/>
      <c r="AA25" s="509" t="s">
        <v>138</v>
      </c>
      <c r="AB25" s="446">
        <f>'Литература-9 2018 расклад'!O26</f>
        <v>0</v>
      </c>
      <c r="AC25" s="326" t="s">
        <v>138</v>
      </c>
      <c r="AD25" s="326"/>
      <c r="AE25" s="327"/>
      <c r="AF25" s="521"/>
      <c r="AG25" s="455" t="s">
        <v>138</v>
      </c>
    </row>
    <row r="26" spans="1:33" s="1" customFormat="1" ht="15" customHeight="1" x14ac:dyDescent="0.25">
      <c r="A26" s="11">
        <v>10</v>
      </c>
      <c r="B26" s="48">
        <v>20810</v>
      </c>
      <c r="C26" s="322" t="s">
        <v>149</v>
      </c>
      <c r="D26" s="323" t="s">
        <v>138</v>
      </c>
      <c r="E26" s="324">
        <f>'Литература-9 2019 расклад'!K27</f>
        <v>1</v>
      </c>
      <c r="F26" s="324"/>
      <c r="G26" s="324"/>
      <c r="H26" s="437"/>
      <c r="I26" s="509">
        <f>'Литература-9 2023 расклад'!K26</f>
        <v>1</v>
      </c>
      <c r="J26" s="323" t="s">
        <v>138</v>
      </c>
      <c r="K26" s="324">
        <f>'Литература-9 2019 расклад'!L27</f>
        <v>0</v>
      </c>
      <c r="L26" s="324"/>
      <c r="M26" s="324"/>
      <c r="N26" s="437"/>
      <c r="O26" s="509">
        <f>'Литература-9 2023 расклад'!L26</f>
        <v>1</v>
      </c>
      <c r="P26" s="325" t="s">
        <v>138</v>
      </c>
      <c r="Q26" s="326">
        <f>'Литература-9 2019 расклад'!M27</f>
        <v>0</v>
      </c>
      <c r="R26" s="326"/>
      <c r="S26" s="326"/>
      <c r="T26" s="441"/>
      <c r="U26" s="514">
        <f>'Литература-9 2023 расклад'!M26</f>
        <v>100</v>
      </c>
      <c r="V26" s="323" t="s">
        <v>138</v>
      </c>
      <c r="W26" s="324">
        <f>'Литература-9 2019 расклад'!N27</f>
        <v>0</v>
      </c>
      <c r="X26" s="324"/>
      <c r="Y26" s="324"/>
      <c r="Z26" s="437"/>
      <c r="AA26" s="509">
        <f>'Литература-9 2023 расклад'!N26</f>
        <v>0</v>
      </c>
      <c r="AB26" s="446" t="s">
        <v>138</v>
      </c>
      <c r="AC26" s="326">
        <f>'Литература-9 2019 расклад'!O27</f>
        <v>0</v>
      </c>
      <c r="AD26" s="326"/>
      <c r="AE26" s="327"/>
      <c r="AF26" s="521"/>
      <c r="AG26" s="455">
        <f>'Литература-9 2023 расклад'!O26</f>
        <v>0</v>
      </c>
    </row>
    <row r="27" spans="1:33" s="1" customFormat="1" ht="15" customHeight="1" x14ac:dyDescent="0.25">
      <c r="A27" s="11">
        <v>11</v>
      </c>
      <c r="B27" s="48">
        <v>20900</v>
      </c>
      <c r="C27" s="322" t="s">
        <v>150</v>
      </c>
      <c r="D27" s="323" t="s">
        <v>138</v>
      </c>
      <c r="E27" s="324">
        <f>'Литература-9 2019 расклад'!K28</f>
        <v>1</v>
      </c>
      <c r="F27" s="324"/>
      <c r="G27" s="324"/>
      <c r="H27" s="437"/>
      <c r="I27" s="509">
        <f>'Литература-9 2023 расклад'!K27</f>
        <v>4</v>
      </c>
      <c r="J27" s="323" t="s">
        <v>138</v>
      </c>
      <c r="K27" s="324">
        <f>'Литература-9 2019 расклад'!L28</f>
        <v>1</v>
      </c>
      <c r="L27" s="324"/>
      <c r="M27" s="324"/>
      <c r="N27" s="437"/>
      <c r="O27" s="509">
        <f>'Литература-9 2023 расклад'!L27</f>
        <v>3</v>
      </c>
      <c r="P27" s="325" t="s">
        <v>138</v>
      </c>
      <c r="Q27" s="326">
        <f>'Литература-9 2019 расклад'!M28</f>
        <v>100</v>
      </c>
      <c r="R27" s="326"/>
      <c r="S27" s="326"/>
      <c r="T27" s="441"/>
      <c r="U27" s="514">
        <f>'Литература-9 2023 расклад'!M27</f>
        <v>75</v>
      </c>
      <c r="V27" s="323" t="s">
        <v>138</v>
      </c>
      <c r="W27" s="324">
        <f>'Литература-9 2019 расклад'!N28</f>
        <v>0</v>
      </c>
      <c r="X27" s="324"/>
      <c r="Y27" s="324"/>
      <c r="Z27" s="437"/>
      <c r="AA27" s="509">
        <f>'Литература-9 2023 расклад'!N27</f>
        <v>0</v>
      </c>
      <c r="AB27" s="446" t="s">
        <v>138</v>
      </c>
      <c r="AC27" s="326">
        <f>'Литература-9 2019 расклад'!O28</f>
        <v>0</v>
      </c>
      <c r="AD27" s="326"/>
      <c r="AE27" s="327"/>
      <c r="AF27" s="521"/>
      <c r="AG27" s="455">
        <f>'Литература-9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329" t="s">
        <v>151</v>
      </c>
      <c r="D28" s="330"/>
      <c r="E28" s="331"/>
      <c r="F28" s="331"/>
      <c r="G28" s="331"/>
      <c r="H28" s="438"/>
      <c r="I28" s="510">
        <f>'Литература-9 2023 расклад'!K28</f>
        <v>2</v>
      </c>
      <c r="J28" s="330"/>
      <c r="K28" s="331"/>
      <c r="L28" s="331"/>
      <c r="M28" s="331"/>
      <c r="N28" s="438"/>
      <c r="O28" s="510">
        <f>'Литература-9 2023 расклад'!L28</f>
        <v>2</v>
      </c>
      <c r="P28" s="332"/>
      <c r="Q28" s="333"/>
      <c r="R28" s="333"/>
      <c r="S28" s="333"/>
      <c r="T28" s="442"/>
      <c r="U28" s="515">
        <f>'Литература-9 2023 расклад'!M28</f>
        <v>100</v>
      </c>
      <c r="V28" s="330"/>
      <c r="W28" s="331"/>
      <c r="X28" s="331"/>
      <c r="Y28" s="331"/>
      <c r="Z28" s="438"/>
      <c r="AA28" s="510">
        <f>'Литература-9 2023 расклад'!N28</f>
        <v>0</v>
      </c>
      <c r="AB28" s="447"/>
      <c r="AC28" s="333"/>
      <c r="AD28" s="333"/>
      <c r="AE28" s="334"/>
      <c r="AF28" s="522"/>
      <c r="AG28" s="456">
        <f>'Литература-9 2023 расклад'!O28</f>
        <v>0</v>
      </c>
    </row>
    <row r="29" spans="1:33" s="1" customFormat="1" ht="15" customHeight="1" thickBot="1" x14ac:dyDescent="0.3">
      <c r="A29" s="35"/>
      <c r="B29" s="51"/>
      <c r="C29" s="335" t="s">
        <v>103</v>
      </c>
      <c r="D29" s="467">
        <f>'Литература-9 2018 расклад'!K30</f>
        <v>34</v>
      </c>
      <c r="E29" s="468">
        <f>'Литература-9 2019 расклад'!K30</f>
        <v>35</v>
      </c>
      <c r="F29" s="468">
        <f>'Литература-9 2020 расклад'!K30</f>
        <v>0</v>
      </c>
      <c r="G29" s="468">
        <f>'Литература-9 2021 расклад'!K30</f>
        <v>0</v>
      </c>
      <c r="H29" s="469">
        <f>'Литература-9 2022 расклад'!K29</f>
        <v>22</v>
      </c>
      <c r="I29" s="507">
        <f>'Литература-9 2023 расклад'!K29</f>
        <v>15</v>
      </c>
      <c r="J29" s="467">
        <f>'Литература-9 2018 расклад'!L30</f>
        <v>14.999699999999999</v>
      </c>
      <c r="K29" s="468">
        <f>'Литература-9 2019 расклад'!L30</f>
        <v>22.0001</v>
      </c>
      <c r="L29" s="468">
        <f>'Литература-9 2020 расклад'!L30</f>
        <v>0</v>
      </c>
      <c r="M29" s="468">
        <f>'Литература-9 2020 расклад'!L30</f>
        <v>0</v>
      </c>
      <c r="N29" s="469">
        <f>'Литература-9 2022 расклад'!L29</f>
        <v>13</v>
      </c>
      <c r="O29" s="507">
        <f>'Литература-9 2023 расклад'!L29</f>
        <v>12</v>
      </c>
      <c r="P29" s="470">
        <f>'Литература-9 2018 расклад'!M30</f>
        <v>39.225555555555559</v>
      </c>
      <c r="Q29" s="471">
        <f>'Литература-9 2019 расклад'!M30</f>
        <v>72.963333333333338</v>
      </c>
      <c r="R29" s="471">
        <f>'Литература-9 2020 расклад'!M30</f>
        <v>0</v>
      </c>
      <c r="S29" s="471">
        <f>'Литература-9 2021 расклад'!M30</f>
        <v>0</v>
      </c>
      <c r="T29" s="472">
        <f>'Литература-9 2022 расклад'!M29</f>
        <v>72.61904761904762</v>
      </c>
      <c r="U29" s="513">
        <f>'Литература-9 2023 расклад'!M29</f>
        <v>80</v>
      </c>
      <c r="V29" s="467">
        <f>'Литература-9 2018 расклад'!N30</f>
        <v>1</v>
      </c>
      <c r="W29" s="468">
        <f>'Литература-9 2019 расклад'!N30</f>
        <v>0</v>
      </c>
      <c r="X29" s="468">
        <f>'Литература-9 2020 расклад'!N30</f>
        <v>0</v>
      </c>
      <c r="Y29" s="468">
        <f>'Литература-9 2021 расклад'!N30</f>
        <v>0</v>
      </c>
      <c r="Z29" s="469">
        <f>'Литература-9 2022 расклад'!N29</f>
        <v>1</v>
      </c>
      <c r="AA29" s="507">
        <f>'Литература-9 2023 расклад'!N29</f>
        <v>0</v>
      </c>
      <c r="AB29" s="473">
        <f>'Литература-9 2018 расклад'!O30</f>
        <v>1.3888888888888888</v>
      </c>
      <c r="AC29" s="471">
        <f>'Литература-9 2019 расклад'!O30</f>
        <v>0</v>
      </c>
      <c r="AD29" s="471">
        <f>'Литература-9 2020 расклад'!O30</f>
        <v>0</v>
      </c>
      <c r="AE29" s="474">
        <f>'Литература-9 2021 расклад'!O30</f>
        <v>0</v>
      </c>
      <c r="AF29" s="519">
        <f>'Литература-9 2022 расклад'!O29</f>
        <v>4.7619047619047619</v>
      </c>
      <c r="AG29" s="475">
        <f>'Литература-9 2023 расклад'!O29</f>
        <v>0</v>
      </c>
    </row>
    <row r="30" spans="1:33" s="1" customFormat="1" ht="15" customHeight="1" x14ac:dyDescent="0.25">
      <c r="A30" s="10">
        <v>1</v>
      </c>
      <c r="B30" s="49">
        <v>30070</v>
      </c>
      <c r="C30" s="316" t="s">
        <v>24</v>
      </c>
      <c r="D30" s="317">
        <f>'Литература-9 2018 расклад'!K31</f>
        <v>8</v>
      </c>
      <c r="E30" s="318">
        <f>'Литература-9 2019 расклад'!K31</f>
        <v>10</v>
      </c>
      <c r="F30" s="318"/>
      <c r="G30" s="318"/>
      <c r="H30" s="439">
        <f>'Литература-9 2022 расклад'!K30</f>
        <v>5</v>
      </c>
      <c r="I30" s="508">
        <f>'Литература-9 2023 расклад'!K30</f>
        <v>1</v>
      </c>
      <c r="J30" s="317">
        <f>'Литература-9 2018 расклад'!L31</f>
        <v>4</v>
      </c>
      <c r="K30" s="318">
        <f>'Литература-9 2019 расклад'!L31</f>
        <v>5</v>
      </c>
      <c r="L30" s="318"/>
      <c r="M30" s="318"/>
      <c r="N30" s="439">
        <f>'Литература-9 2022 расклад'!L30</f>
        <v>4</v>
      </c>
      <c r="O30" s="508">
        <f>'Литература-9 2023 расклад'!L30</f>
        <v>1</v>
      </c>
      <c r="P30" s="319">
        <f>'Литература-9 2018 расклад'!M31</f>
        <v>50</v>
      </c>
      <c r="Q30" s="320">
        <f>'Литература-9 2019 расклад'!M31</f>
        <v>50</v>
      </c>
      <c r="R30" s="320"/>
      <c r="S30" s="320"/>
      <c r="T30" s="443">
        <f>'Литература-9 2022 расклад'!M30</f>
        <v>80</v>
      </c>
      <c r="U30" s="516">
        <f>'Литература-9 2023 расклад'!M30</f>
        <v>100</v>
      </c>
      <c r="V30" s="317">
        <f>'Литература-9 2018 расклад'!N31</f>
        <v>1</v>
      </c>
      <c r="W30" s="318">
        <f>'Литература-9 2019 расклад'!N31</f>
        <v>0</v>
      </c>
      <c r="X30" s="318"/>
      <c r="Y30" s="318"/>
      <c r="Z30" s="439">
        <f>'Литература-9 2022 расклад'!N30</f>
        <v>0</v>
      </c>
      <c r="AA30" s="508">
        <f>'Литература-9 2023 расклад'!N30</f>
        <v>0</v>
      </c>
      <c r="AB30" s="448">
        <f>'Литература-9 2018 расклад'!O31</f>
        <v>12.5</v>
      </c>
      <c r="AC30" s="320">
        <f>'Литература-9 2019 расклад'!O31</f>
        <v>0</v>
      </c>
      <c r="AD30" s="320"/>
      <c r="AE30" s="321"/>
      <c r="AF30" s="520">
        <f>'Литература-9 2022 расклад'!O30</f>
        <v>0</v>
      </c>
      <c r="AG30" s="454">
        <f>'Литература-9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322" t="s">
        <v>152</v>
      </c>
      <c r="D31" s="323">
        <f>'Литература-9 2018 расклад'!K32</f>
        <v>3</v>
      </c>
      <c r="E31" s="324">
        <f>'Литература-9 2019 расклад'!K32</f>
        <v>1</v>
      </c>
      <c r="F31" s="324"/>
      <c r="G31" s="324"/>
      <c r="H31" s="437">
        <f>'Литература-9 2022 расклад'!K31</f>
        <v>2</v>
      </c>
      <c r="I31" s="509">
        <f>'Литература-9 2023 расклад'!K31</f>
        <v>1</v>
      </c>
      <c r="J31" s="323">
        <f>'Литература-9 2018 расклад'!L32</f>
        <v>2.0000999999999998</v>
      </c>
      <c r="K31" s="324">
        <f>'Литература-9 2019 расклад'!L32</f>
        <v>1</v>
      </c>
      <c r="L31" s="324"/>
      <c r="M31" s="324"/>
      <c r="N31" s="437">
        <f>'Литература-9 2022 расклад'!L31</f>
        <v>2</v>
      </c>
      <c r="O31" s="509">
        <f>'Литература-9 2023 расклад'!L31</f>
        <v>1</v>
      </c>
      <c r="P31" s="325">
        <f>'Литература-9 2018 расклад'!M32</f>
        <v>66.67</v>
      </c>
      <c r="Q31" s="326">
        <f>'Литература-9 2019 расклад'!M32</f>
        <v>100</v>
      </c>
      <c r="R31" s="326"/>
      <c r="S31" s="326"/>
      <c r="T31" s="441">
        <f>'Литература-9 2022 расклад'!M31</f>
        <v>100</v>
      </c>
      <c r="U31" s="514">
        <f>'Литература-9 2023 расклад'!M31</f>
        <v>100</v>
      </c>
      <c r="V31" s="323">
        <f>'Литература-9 2018 расклад'!N32</f>
        <v>0</v>
      </c>
      <c r="W31" s="324">
        <f>'Литература-9 2019 расклад'!N32</f>
        <v>0</v>
      </c>
      <c r="X31" s="324"/>
      <c r="Y31" s="324"/>
      <c r="Z31" s="437">
        <f>'Литература-9 2022 расклад'!N31</f>
        <v>0</v>
      </c>
      <c r="AA31" s="509">
        <f>'Литература-9 2023 расклад'!N31</f>
        <v>0</v>
      </c>
      <c r="AB31" s="446">
        <f>'Литература-9 2018 расклад'!O32</f>
        <v>0</v>
      </c>
      <c r="AC31" s="326">
        <f>'Литература-9 2019 расклад'!O32</f>
        <v>0</v>
      </c>
      <c r="AD31" s="326"/>
      <c r="AE31" s="327"/>
      <c r="AF31" s="521">
        <f>'Литература-9 2022 расклад'!O31</f>
        <v>0</v>
      </c>
      <c r="AG31" s="455">
        <f>'Литература-9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328" t="s">
        <v>29</v>
      </c>
      <c r="D32" s="323">
        <f>'Литература-9 2018 расклад'!K33</f>
        <v>4</v>
      </c>
      <c r="E32" s="324">
        <f>'Литература-9 2019 расклад'!K33</f>
        <v>1</v>
      </c>
      <c r="F32" s="324"/>
      <c r="G32" s="324"/>
      <c r="H32" s="437"/>
      <c r="I32" s="509">
        <f>'Литература-9 2023 расклад'!K32</f>
        <v>1</v>
      </c>
      <c r="J32" s="323">
        <f>'Литература-9 2018 расклад'!L33</f>
        <v>2</v>
      </c>
      <c r="K32" s="324">
        <f>'Литература-9 2019 расклад'!L33</f>
        <v>1</v>
      </c>
      <c r="L32" s="324"/>
      <c r="M32" s="324"/>
      <c r="N32" s="437"/>
      <c r="O32" s="509">
        <f>'Литература-9 2023 расклад'!L32</f>
        <v>1</v>
      </c>
      <c r="P32" s="325">
        <f>'Литература-9 2018 расклад'!M33</f>
        <v>50</v>
      </c>
      <c r="Q32" s="326">
        <f>'Литература-9 2019 расклад'!M33</f>
        <v>100</v>
      </c>
      <c r="R32" s="326"/>
      <c r="S32" s="326"/>
      <c r="T32" s="441"/>
      <c r="U32" s="514">
        <f>'Литература-9 2023 расклад'!M32</f>
        <v>100</v>
      </c>
      <c r="V32" s="323">
        <f>'Литература-9 2018 расклад'!N33</f>
        <v>0</v>
      </c>
      <c r="W32" s="324">
        <f>'Литература-9 2019 расклад'!N33</f>
        <v>0</v>
      </c>
      <c r="X32" s="324"/>
      <c r="Y32" s="324"/>
      <c r="Z32" s="437"/>
      <c r="AA32" s="509">
        <f>'Литература-9 2023 расклад'!N32</f>
        <v>0</v>
      </c>
      <c r="AB32" s="446">
        <f>'Литература-9 2018 расклад'!O33</f>
        <v>0</v>
      </c>
      <c r="AC32" s="326">
        <f>'Литература-9 2019 расклад'!O33</f>
        <v>0</v>
      </c>
      <c r="AD32" s="326"/>
      <c r="AE32" s="327"/>
      <c r="AF32" s="521"/>
      <c r="AG32" s="455">
        <f>'Литература-9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322" t="s">
        <v>153</v>
      </c>
      <c r="D33" s="323">
        <f>'Литература-9 2018 расклад'!K34</f>
        <v>1</v>
      </c>
      <c r="E33" s="324">
        <f>'Литература-9 2019 расклад'!K34</f>
        <v>2</v>
      </c>
      <c r="F33" s="324"/>
      <c r="G33" s="324"/>
      <c r="H33" s="437">
        <f>'Литература-9 2022 расклад'!K33</f>
        <v>1</v>
      </c>
      <c r="I33" s="509">
        <f>'Литература-9 2023 расклад'!K33</f>
        <v>3</v>
      </c>
      <c r="J33" s="323">
        <f>'Литература-9 2018 расклад'!L34</f>
        <v>0</v>
      </c>
      <c r="K33" s="324">
        <f>'Литература-9 2019 расклад'!L34</f>
        <v>1</v>
      </c>
      <c r="L33" s="324"/>
      <c r="M33" s="324"/>
      <c r="N33" s="437">
        <f>'Литература-9 2022 расклад'!L33</f>
        <v>0</v>
      </c>
      <c r="O33" s="509">
        <f>'Литература-9 2023 расклад'!L33</f>
        <v>2</v>
      </c>
      <c r="P33" s="325">
        <f>'Литература-9 2018 расклад'!M34</f>
        <v>0</v>
      </c>
      <c r="Q33" s="326">
        <f>'Литература-9 2019 расклад'!M34</f>
        <v>50</v>
      </c>
      <c r="R33" s="326"/>
      <c r="S33" s="326"/>
      <c r="T33" s="441">
        <f>'Литература-9 2022 расклад'!M33</f>
        <v>0</v>
      </c>
      <c r="U33" s="514">
        <f>'Литература-9 2023 расклад'!M33</f>
        <v>66.666666666666671</v>
      </c>
      <c r="V33" s="323">
        <f>'Литература-9 2018 расклад'!N34</f>
        <v>0</v>
      </c>
      <c r="W33" s="324">
        <f>'Литература-9 2019 расклад'!N34</f>
        <v>0</v>
      </c>
      <c r="X33" s="324"/>
      <c r="Y33" s="324"/>
      <c r="Z33" s="437">
        <f>'Литература-9 2022 расклад'!N33</f>
        <v>0</v>
      </c>
      <c r="AA33" s="509">
        <f>'Литература-9 2023 расклад'!N33</f>
        <v>0</v>
      </c>
      <c r="AB33" s="446">
        <f>'Литература-9 2018 расклад'!O34</f>
        <v>0</v>
      </c>
      <c r="AC33" s="326">
        <f>'Литература-9 2019 расклад'!O34</f>
        <v>0</v>
      </c>
      <c r="AD33" s="326"/>
      <c r="AE33" s="327"/>
      <c r="AF33" s="521">
        <f>'Литература-9 2022 расклад'!O33</f>
        <v>0</v>
      </c>
      <c r="AG33" s="455">
        <f>'Литература-9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322" t="s">
        <v>37</v>
      </c>
      <c r="D34" s="323">
        <f>'Литература-9 2018 расклад'!K35</f>
        <v>1</v>
      </c>
      <c r="E34" s="324">
        <f>'Литература-9 2019 расклад'!K35</f>
        <v>1</v>
      </c>
      <c r="F34" s="324"/>
      <c r="G34" s="324"/>
      <c r="H34" s="437">
        <f>'Литература-9 2022 расклад'!K34</f>
        <v>1</v>
      </c>
      <c r="I34" s="509">
        <f>'Литература-9 2023 расклад'!K34</f>
        <v>3</v>
      </c>
      <c r="J34" s="323">
        <f>'Литература-9 2018 расклад'!L35</f>
        <v>0</v>
      </c>
      <c r="K34" s="324">
        <f>'Литература-9 2019 расклад'!L35</f>
        <v>1</v>
      </c>
      <c r="L34" s="324"/>
      <c r="M34" s="324"/>
      <c r="N34" s="437">
        <f>'Литература-9 2022 расклад'!L34</f>
        <v>1</v>
      </c>
      <c r="O34" s="509">
        <f>'Литература-9 2023 расклад'!L34</f>
        <v>2</v>
      </c>
      <c r="P34" s="325">
        <f>'Литература-9 2018 расклад'!M35</f>
        <v>0</v>
      </c>
      <c r="Q34" s="326">
        <f>'Литература-9 2019 расклад'!M35</f>
        <v>100</v>
      </c>
      <c r="R34" s="326"/>
      <c r="S34" s="326"/>
      <c r="T34" s="441">
        <f>'Литература-9 2022 расклад'!M34</f>
        <v>100</v>
      </c>
      <c r="U34" s="514">
        <f>'Литература-9 2023 расклад'!M34</f>
        <v>66.666666666666671</v>
      </c>
      <c r="V34" s="323">
        <f>'Литература-9 2018 расклад'!N35</f>
        <v>0</v>
      </c>
      <c r="W34" s="324">
        <f>'Литература-9 2019 расклад'!N35</f>
        <v>0</v>
      </c>
      <c r="X34" s="324"/>
      <c r="Y34" s="324"/>
      <c r="Z34" s="437">
        <f>'Литература-9 2022 расклад'!N34</f>
        <v>0</v>
      </c>
      <c r="AA34" s="509">
        <f>'Литература-9 2023 расклад'!N34</f>
        <v>0</v>
      </c>
      <c r="AB34" s="446">
        <f>'Литература-9 2018 расклад'!O35</f>
        <v>0</v>
      </c>
      <c r="AC34" s="326">
        <f>'Литература-9 2019 расклад'!O35</f>
        <v>0</v>
      </c>
      <c r="AD34" s="326"/>
      <c r="AE34" s="327"/>
      <c r="AF34" s="521">
        <f>'Литература-9 2022 расклад'!O34</f>
        <v>0</v>
      </c>
      <c r="AG34" s="455">
        <f>'Литература-9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322" t="s">
        <v>25</v>
      </c>
      <c r="D35" s="323"/>
      <c r="E35" s="324"/>
      <c r="F35" s="324"/>
      <c r="G35" s="324"/>
      <c r="H35" s="437"/>
      <c r="I35" s="509"/>
      <c r="J35" s="323"/>
      <c r="K35" s="324"/>
      <c r="L35" s="324"/>
      <c r="M35" s="324"/>
      <c r="N35" s="437"/>
      <c r="O35" s="509"/>
      <c r="P35" s="325"/>
      <c r="Q35" s="326"/>
      <c r="R35" s="326"/>
      <c r="S35" s="326"/>
      <c r="T35" s="441"/>
      <c r="U35" s="514"/>
      <c r="V35" s="323"/>
      <c r="W35" s="324"/>
      <c r="X35" s="324"/>
      <c r="Y35" s="324"/>
      <c r="Z35" s="437"/>
      <c r="AA35" s="509"/>
      <c r="AB35" s="446"/>
      <c r="AC35" s="326"/>
      <c r="AD35" s="326"/>
      <c r="AE35" s="327"/>
      <c r="AF35" s="521"/>
      <c r="AG35" s="455"/>
    </row>
    <row r="36" spans="1:33" s="1" customFormat="1" ht="15" customHeight="1" x14ac:dyDescent="0.25">
      <c r="A36" s="11">
        <v>7</v>
      </c>
      <c r="B36" s="48">
        <v>30160</v>
      </c>
      <c r="C36" s="322" t="s">
        <v>179</v>
      </c>
      <c r="D36" s="323">
        <f>'Литература-9 2018 расклад'!K37</f>
        <v>2</v>
      </c>
      <c r="E36" s="324" t="s">
        <v>138</v>
      </c>
      <c r="F36" s="324"/>
      <c r="G36" s="324"/>
      <c r="H36" s="437"/>
      <c r="I36" s="509" t="s">
        <v>138</v>
      </c>
      <c r="J36" s="323">
        <f>'Литература-9 2018 расклад'!L37</f>
        <v>2</v>
      </c>
      <c r="K36" s="324" t="s">
        <v>138</v>
      </c>
      <c r="L36" s="324"/>
      <c r="M36" s="324"/>
      <c r="N36" s="437"/>
      <c r="O36" s="509" t="s">
        <v>138</v>
      </c>
      <c r="P36" s="325">
        <f>'Литература-9 2018 расклад'!M37</f>
        <v>100</v>
      </c>
      <c r="Q36" s="326" t="s">
        <v>138</v>
      </c>
      <c r="R36" s="326"/>
      <c r="S36" s="326"/>
      <c r="T36" s="441"/>
      <c r="U36" s="514" t="s">
        <v>138</v>
      </c>
      <c r="V36" s="323">
        <f>'Литература-9 2018 расклад'!N37</f>
        <v>0</v>
      </c>
      <c r="W36" s="324" t="s">
        <v>138</v>
      </c>
      <c r="X36" s="324"/>
      <c r="Y36" s="324"/>
      <c r="Z36" s="437"/>
      <c r="AA36" s="509" t="s">
        <v>138</v>
      </c>
      <c r="AB36" s="446">
        <f>'Литература-9 2018 расклад'!O37</f>
        <v>0</v>
      </c>
      <c r="AC36" s="326" t="s">
        <v>138</v>
      </c>
      <c r="AD36" s="326"/>
      <c r="AE36" s="327"/>
      <c r="AF36" s="521"/>
      <c r="AG36" s="455" t="s">
        <v>138</v>
      </c>
    </row>
    <row r="37" spans="1:33" s="1" customFormat="1" ht="15" customHeight="1" x14ac:dyDescent="0.25">
      <c r="A37" s="11">
        <v>8</v>
      </c>
      <c r="B37" s="48">
        <v>30310</v>
      </c>
      <c r="C37" s="322" t="s">
        <v>27</v>
      </c>
      <c r="D37" s="323"/>
      <c r="E37" s="324"/>
      <c r="F37" s="324"/>
      <c r="G37" s="324"/>
      <c r="H37" s="437"/>
      <c r="I37" s="509">
        <f>'Литература-9 2023 расклад'!K37</f>
        <v>1</v>
      </c>
      <c r="J37" s="323"/>
      <c r="K37" s="324"/>
      <c r="L37" s="324"/>
      <c r="M37" s="324"/>
      <c r="N37" s="437"/>
      <c r="O37" s="509">
        <f>'Литература-9 2023 расклад'!L37</f>
        <v>1</v>
      </c>
      <c r="P37" s="325"/>
      <c r="Q37" s="326"/>
      <c r="R37" s="326"/>
      <c r="S37" s="326"/>
      <c r="T37" s="441"/>
      <c r="U37" s="514">
        <f>'Литература-9 2023 расклад'!M37</f>
        <v>100</v>
      </c>
      <c r="V37" s="323"/>
      <c r="W37" s="324"/>
      <c r="X37" s="324"/>
      <c r="Y37" s="324"/>
      <c r="Z37" s="437"/>
      <c r="AA37" s="509">
        <f>'Литература-9 2023 расклад'!N37</f>
        <v>0</v>
      </c>
      <c r="AB37" s="446"/>
      <c r="AC37" s="326"/>
      <c r="AD37" s="326"/>
      <c r="AE37" s="327"/>
      <c r="AF37" s="521"/>
      <c r="AG37" s="455">
        <f>'Литература-9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322" t="s">
        <v>28</v>
      </c>
      <c r="D38" s="323">
        <f>'Литература-9 2018 расклад'!K39</f>
        <v>2</v>
      </c>
      <c r="E38" s="324">
        <f>'Литература-9 2019 расклад'!K39</f>
        <v>3</v>
      </c>
      <c r="F38" s="324"/>
      <c r="G38" s="324"/>
      <c r="H38" s="437">
        <f>'Литература-9 2022 расклад'!K38</f>
        <v>4</v>
      </c>
      <c r="I38" s="509" t="s">
        <v>138</v>
      </c>
      <c r="J38" s="323">
        <f>'Литература-9 2018 расклад'!L39</f>
        <v>1</v>
      </c>
      <c r="K38" s="324">
        <f>'Литература-9 2019 расклад'!L39</f>
        <v>2.0000999999999998</v>
      </c>
      <c r="L38" s="324"/>
      <c r="M38" s="324"/>
      <c r="N38" s="437">
        <f>'Литература-9 2022 расклад'!L38</f>
        <v>3</v>
      </c>
      <c r="O38" s="509" t="s">
        <v>138</v>
      </c>
      <c r="P38" s="325">
        <f>'Литература-9 2018 расклад'!M39</f>
        <v>50</v>
      </c>
      <c r="Q38" s="326">
        <f>'Литература-9 2019 расклад'!M39</f>
        <v>66.67</v>
      </c>
      <c r="R38" s="326"/>
      <c r="S38" s="326"/>
      <c r="T38" s="441">
        <f>'Литература-9 2022 расклад'!M38</f>
        <v>75</v>
      </c>
      <c r="U38" s="514" t="s">
        <v>138</v>
      </c>
      <c r="V38" s="323">
        <f>'Литература-9 2018 расклад'!N39</f>
        <v>0</v>
      </c>
      <c r="W38" s="324">
        <f>'Литература-9 2019 расклад'!N39</f>
        <v>0</v>
      </c>
      <c r="X38" s="324"/>
      <c r="Y38" s="324"/>
      <c r="Z38" s="437">
        <f>'Литература-9 2022 расклад'!N38</f>
        <v>0</v>
      </c>
      <c r="AA38" s="509" t="s">
        <v>138</v>
      </c>
      <c r="AB38" s="446">
        <f>'Литература-9 2018 расклад'!O39</f>
        <v>0</v>
      </c>
      <c r="AC38" s="326">
        <f>'Литература-9 2019 расклад'!O39</f>
        <v>0</v>
      </c>
      <c r="AD38" s="326"/>
      <c r="AE38" s="327"/>
      <c r="AF38" s="521">
        <f>'Литература-9 2022 расклад'!O38</f>
        <v>0</v>
      </c>
      <c r="AG38" s="455" t="s">
        <v>138</v>
      </c>
    </row>
    <row r="39" spans="1:33" s="1" customFormat="1" ht="15" customHeight="1" x14ac:dyDescent="0.25">
      <c r="A39" s="11">
        <v>10</v>
      </c>
      <c r="B39" s="48">
        <v>30500</v>
      </c>
      <c r="C39" s="322" t="s">
        <v>181</v>
      </c>
      <c r="D39" s="323"/>
      <c r="E39" s="324"/>
      <c r="F39" s="324"/>
      <c r="G39" s="324"/>
      <c r="H39" s="437"/>
      <c r="I39" s="509"/>
      <c r="J39" s="323"/>
      <c r="K39" s="324"/>
      <c r="L39" s="324"/>
      <c r="M39" s="324"/>
      <c r="N39" s="437"/>
      <c r="O39" s="509"/>
      <c r="P39" s="325"/>
      <c r="Q39" s="326"/>
      <c r="R39" s="326"/>
      <c r="S39" s="326"/>
      <c r="T39" s="441"/>
      <c r="U39" s="514"/>
      <c r="V39" s="323"/>
      <c r="W39" s="324"/>
      <c r="X39" s="324"/>
      <c r="Y39" s="324"/>
      <c r="Z39" s="437"/>
      <c r="AA39" s="509"/>
      <c r="AB39" s="446"/>
      <c r="AC39" s="326"/>
      <c r="AD39" s="326"/>
      <c r="AE39" s="327"/>
      <c r="AF39" s="521"/>
      <c r="AG39" s="455"/>
    </row>
    <row r="40" spans="1:33" s="1" customFormat="1" ht="15" customHeight="1" x14ac:dyDescent="0.25">
      <c r="A40" s="11">
        <v>11</v>
      </c>
      <c r="B40" s="48">
        <v>30530</v>
      </c>
      <c r="C40" s="322" t="s">
        <v>182</v>
      </c>
      <c r="D40" s="323" t="s">
        <v>138</v>
      </c>
      <c r="E40" s="324">
        <f>'Литература-9 2019 расклад'!K41</f>
        <v>5</v>
      </c>
      <c r="F40" s="324"/>
      <c r="G40" s="324"/>
      <c r="H40" s="437"/>
      <c r="I40" s="509" t="s">
        <v>138</v>
      </c>
      <c r="J40" s="323" t="s">
        <v>138</v>
      </c>
      <c r="K40" s="324">
        <f>'Литература-9 2019 расклад'!L41</f>
        <v>2</v>
      </c>
      <c r="L40" s="324"/>
      <c r="M40" s="324"/>
      <c r="N40" s="437"/>
      <c r="O40" s="509" t="s">
        <v>138</v>
      </c>
      <c r="P40" s="325" t="s">
        <v>138</v>
      </c>
      <c r="Q40" s="326">
        <f>'Литература-9 2019 расклад'!M41</f>
        <v>40</v>
      </c>
      <c r="R40" s="326"/>
      <c r="S40" s="326"/>
      <c r="T40" s="441"/>
      <c r="U40" s="514" t="s">
        <v>138</v>
      </c>
      <c r="V40" s="323" t="s">
        <v>138</v>
      </c>
      <c r="W40" s="324">
        <f>'Литература-9 2019 расклад'!N41</f>
        <v>0</v>
      </c>
      <c r="X40" s="324"/>
      <c r="Y40" s="324"/>
      <c r="Z40" s="437"/>
      <c r="AA40" s="509" t="s">
        <v>138</v>
      </c>
      <c r="AB40" s="446" t="s">
        <v>138</v>
      </c>
      <c r="AC40" s="326">
        <f>'Литература-9 2019 расклад'!O41</f>
        <v>0</v>
      </c>
      <c r="AD40" s="326"/>
      <c r="AE40" s="327"/>
      <c r="AF40" s="521"/>
      <c r="AG40" s="455" t="s">
        <v>138</v>
      </c>
    </row>
    <row r="41" spans="1:33" s="1" customFormat="1" ht="15" customHeight="1" x14ac:dyDescent="0.25">
      <c r="A41" s="11">
        <v>12</v>
      </c>
      <c r="B41" s="48">
        <v>30640</v>
      </c>
      <c r="C41" s="322" t="s">
        <v>32</v>
      </c>
      <c r="D41" s="323">
        <f>'Литература-9 2018 расклад'!K42</f>
        <v>2</v>
      </c>
      <c r="E41" s="324" t="s">
        <v>138</v>
      </c>
      <c r="F41" s="324"/>
      <c r="G41" s="324"/>
      <c r="H41" s="437"/>
      <c r="I41" s="509" t="s">
        <v>138</v>
      </c>
      <c r="J41" s="323">
        <f>'Литература-9 2018 расклад'!L42</f>
        <v>0</v>
      </c>
      <c r="K41" s="324" t="s">
        <v>138</v>
      </c>
      <c r="L41" s="324"/>
      <c r="M41" s="324"/>
      <c r="N41" s="437"/>
      <c r="O41" s="509" t="s">
        <v>138</v>
      </c>
      <c r="P41" s="325">
        <f>'Литература-9 2018 расклад'!M42</f>
        <v>0</v>
      </c>
      <c r="Q41" s="326" t="s">
        <v>138</v>
      </c>
      <c r="R41" s="326"/>
      <c r="S41" s="326"/>
      <c r="T41" s="441"/>
      <c r="U41" s="514" t="s">
        <v>138</v>
      </c>
      <c r="V41" s="323">
        <f>'Литература-9 2018 расклад'!N42</f>
        <v>0</v>
      </c>
      <c r="W41" s="324" t="s">
        <v>138</v>
      </c>
      <c r="X41" s="324"/>
      <c r="Y41" s="324"/>
      <c r="Z41" s="437"/>
      <c r="AA41" s="509" t="s">
        <v>138</v>
      </c>
      <c r="AB41" s="446">
        <f>'Литература-9 2018 расклад'!O42</f>
        <v>0</v>
      </c>
      <c r="AC41" s="326" t="s">
        <v>138</v>
      </c>
      <c r="AD41" s="326"/>
      <c r="AE41" s="327"/>
      <c r="AF41" s="521"/>
      <c r="AG41" s="455" t="s">
        <v>138</v>
      </c>
    </row>
    <row r="42" spans="1:33" s="1" customFormat="1" ht="15" customHeight="1" x14ac:dyDescent="0.25">
      <c r="A42" s="11">
        <v>13</v>
      </c>
      <c r="B42" s="48">
        <v>30650</v>
      </c>
      <c r="C42" s="322" t="s">
        <v>180</v>
      </c>
      <c r="D42" s="323"/>
      <c r="E42" s="324"/>
      <c r="F42" s="324"/>
      <c r="G42" s="324"/>
      <c r="H42" s="437"/>
      <c r="I42" s="509"/>
      <c r="J42" s="323"/>
      <c r="K42" s="324"/>
      <c r="L42" s="324"/>
      <c r="M42" s="324"/>
      <c r="N42" s="437"/>
      <c r="O42" s="509"/>
      <c r="P42" s="325"/>
      <c r="Q42" s="326"/>
      <c r="R42" s="326"/>
      <c r="S42" s="326"/>
      <c r="T42" s="441"/>
      <c r="U42" s="514"/>
      <c r="V42" s="323"/>
      <c r="W42" s="324"/>
      <c r="X42" s="324"/>
      <c r="Y42" s="324"/>
      <c r="Z42" s="437"/>
      <c r="AA42" s="509"/>
      <c r="AB42" s="446"/>
      <c r="AC42" s="326"/>
      <c r="AD42" s="326"/>
      <c r="AE42" s="327"/>
      <c r="AF42" s="521"/>
      <c r="AG42" s="455"/>
    </row>
    <row r="43" spans="1:33" s="1" customFormat="1" ht="15" customHeight="1" x14ac:dyDescent="0.25">
      <c r="A43" s="11">
        <v>14</v>
      </c>
      <c r="B43" s="48">
        <v>30790</v>
      </c>
      <c r="C43" s="322" t="s">
        <v>34</v>
      </c>
      <c r="D43" s="323"/>
      <c r="E43" s="324"/>
      <c r="F43" s="324"/>
      <c r="G43" s="324"/>
      <c r="H43" s="437"/>
      <c r="I43" s="509"/>
      <c r="J43" s="323"/>
      <c r="K43" s="324"/>
      <c r="L43" s="324"/>
      <c r="M43" s="324"/>
      <c r="N43" s="437"/>
      <c r="O43" s="509"/>
      <c r="P43" s="325"/>
      <c r="Q43" s="326"/>
      <c r="R43" s="326"/>
      <c r="S43" s="326"/>
      <c r="T43" s="441"/>
      <c r="U43" s="514"/>
      <c r="V43" s="323"/>
      <c r="W43" s="324"/>
      <c r="X43" s="324"/>
      <c r="Y43" s="324"/>
      <c r="Z43" s="437"/>
      <c r="AA43" s="509"/>
      <c r="AB43" s="446"/>
      <c r="AC43" s="326"/>
      <c r="AD43" s="326"/>
      <c r="AE43" s="327"/>
      <c r="AF43" s="521"/>
      <c r="AG43" s="455"/>
    </row>
    <row r="44" spans="1:33" s="1" customFormat="1" ht="15" customHeight="1" x14ac:dyDescent="0.25">
      <c r="A44" s="11">
        <v>15</v>
      </c>
      <c r="B44" s="48">
        <v>30890</v>
      </c>
      <c r="C44" s="322" t="s">
        <v>183</v>
      </c>
      <c r="D44" s="323" t="s">
        <v>138</v>
      </c>
      <c r="E44" s="324" t="s">
        <v>138</v>
      </c>
      <c r="F44" s="324"/>
      <c r="G44" s="324"/>
      <c r="H44" s="437">
        <f>'Литература-9 2022 расклад'!K44</f>
        <v>1</v>
      </c>
      <c r="I44" s="509" t="s">
        <v>138</v>
      </c>
      <c r="J44" s="323" t="s">
        <v>138</v>
      </c>
      <c r="K44" s="324" t="s">
        <v>138</v>
      </c>
      <c r="L44" s="324"/>
      <c r="M44" s="324"/>
      <c r="N44" s="437">
        <f>'Литература-9 2022 расклад'!L44</f>
        <v>1</v>
      </c>
      <c r="O44" s="509" t="s">
        <v>138</v>
      </c>
      <c r="P44" s="325" t="s">
        <v>138</v>
      </c>
      <c r="Q44" s="326" t="s">
        <v>138</v>
      </c>
      <c r="R44" s="326"/>
      <c r="S44" s="326"/>
      <c r="T44" s="441">
        <f>'Литература-9 2022 расклад'!M44</f>
        <v>100</v>
      </c>
      <c r="U44" s="514" t="s">
        <v>138</v>
      </c>
      <c r="V44" s="323" t="s">
        <v>138</v>
      </c>
      <c r="W44" s="324" t="s">
        <v>138</v>
      </c>
      <c r="X44" s="324"/>
      <c r="Y44" s="324"/>
      <c r="Z44" s="437">
        <f>'Литература-9 2022 расклад'!N44</f>
        <v>0</v>
      </c>
      <c r="AA44" s="509" t="s">
        <v>138</v>
      </c>
      <c r="AB44" s="446" t="s">
        <v>138</v>
      </c>
      <c r="AC44" s="326" t="s">
        <v>138</v>
      </c>
      <c r="AD44" s="326"/>
      <c r="AE44" s="327"/>
      <c r="AF44" s="521">
        <f>'Литература-9 2022 расклад'!O44</f>
        <v>0</v>
      </c>
      <c r="AG44" s="455" t="s">
        <v>138</v>
      </c>
    </row>
    <row r="45" spans="1:33" s="1" customFormat="1" ht="15" customHeight="1" x14ac:dyDescent="0.25">
      <c r="A45" s="11">
        <v>16</v>
      </c>
      <c r="B45" s="48">
        <v>30940</v>
      </c>
      <c r="C45" s="322" t="s">
        <v>36</v>
      </c>
      <c r="D45" s="323">
        <f>'Литература-9 2018 расклад'!K46</f>
        <v>11</v>
      </c>
      <c r="E45" s="324">
        <f>'Литература-9 2019 расклад'!K46</f>
        <v>8</v>
      </c>
      <c r="F45" s="324"/>
      <c r="G45" s="324"/>
      <c r="H45" s="437">
        <f>'Литература-9 2022 расклад'!K45</f>
        <v>5</v>
      </c>
      <c r="I45" s="509">
        <f>'Литература-9 2023 расклад'!K45</f>
        <v>5</v>
      </c>
      <c r="J45" s="323">
        <f>'Литература-9 2018 расклад'!L46</f>
        <v>3.9995999999999996</v>
      </c>
      <c r="K45" s="324">
        <f>'Литература-9 2019 расклад'!L46</f>
        <v>6</v>
      </c>
      <c r="L45" s="324"/>
      <c r="M45" s="324"/>
      <c r="N45" s="437">
        <f>'Литература-9 2022 расклад'!L45</f>
        <v>1</v>
      </c>
      <c r="O45" s="509">
        <f>'Литература-9 2023 расклад'!L45</f>
        <v>4</v>
      </c>
      <c r="P45" s="325">
        <f>'Литература-9 2018 расклад'!M46</f>
        <v>36.36</v>
      </c>
      <c r="Q45" s="326">
        <f>'Литература-9 2019 расклад'!M46</f>
        <v>75</v>
      </c>
      <c r="R45" s="326"/>
      <c r="S45" s="326"/>
      <c r="T45" s="441">
        <f>'Литература-9 2022 расклад'!M45</f>
        <v>20</v>
      </c>
      <c r="U45" s="514">
        <f>'Литература-9 2023 расклад'!M45</f>
        <v>80</v>
      </c>
      <c r="V45" s="323">
        <f>'Литература-9 2018 расклад'!N46</f>
        <v>0</v>
      </c>
      <c r="W45" s="324">
        <f>'Литература-9 2019 расклад'!N46</f>
        <v>0</v>
      </c>
      <c r="X45" s="324"/>
      <c r="Y45" s="324"/>
      <c r="Z45" s="437">
        <f>'Литература-9 2022 расклад'!N45</f>
        <v>0</v>
      </c>
      <c r="AA45" s="509">
        <f>'Литература-9 2023 расклад'!N45</f>
        <v>0</v>
      </c>
      <c r="AB45" s="446">
        <f>'Литература-9 2018 расклад'!O46</f>
        <v>0</v>
      </c>
      <c r="AC45" s="326">
        <f>'Литература-9 2019 расклад'!O46</f>
        <v>0</v>
      </c>
      <c r="AD45" s="326"/>
      <c r="AE45" s="327"/>
      <c r="AF45" s="521">
        <f>'Литература-9 2022 расклад'!O45</f>
        <v>0</v>
      </c>
      <c r="AG45" s="455">
        <f>'Литература-9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329" t="s">
        <v>38</v>
      </c>
      <c r="D46" s="330" t="s">
        <v>138</v>
      </c>
      <c r="E46" s="331">
        <f>'Литература-9 2019 расклад'!K47</f>
        <v>4</v>
      </c>
      <c r="F46" s="331"/>
      <c r="G46" s="331"/>
      <c r="H46" s="438">
        <f>'Литература-9 2022 расклад'!K46</f>
        <v>3</v>
      </c>
      <c r="I46" s="510" t="s">
        <v>138</v>
      </c>
      <c r="J46" s="330" t="s">
        <v>138</v>
      </c>
      <c r="K46" s="331">
        <f>'Литература-9 2019 расклад'!L47</f>
        <v>3</v>
      </c>
      <c r="L46" s="331"/>
      <c r="M46" s="331"/>
      <c r="N46" s="438">
        <f>'Литература-9 2022 расклад'!L46</f>
        <v>1</v>
      </c>
      <c r="O46" s="510" t="s">
        <v>138</v>
      </c>
      <c r="P46" s="332" t="s">
        <v>138</v>
      </c>
      <c r="Q46" s="333">
        <f>'Литература-9 2019 расклад'!M47</f>
        <v>75</v>
      </c>
      <c r="R46" s="333"/>
      <c r="S46" s="333"/>
      <c r="T46" s="442">
        <f>'Литература-9 2022 расклад'!M46</f>
        <v>33.333333333333336</v>
      </c>
      <c r="U46" s="515" t="s">
        <v>138</v>
      </c>
      <c r="V46" s="330" t="s">
        <v>138</v>
      </c>
      <c r="W46" s="331">
        <f>'Литература-9 2019 расклад'!N47</f>
        <v>0</v>
      </c>
      <c r="X46" s="331"/>
      <c r="Y46" s="331"/>
      <c r="Z46" s="438">
        <f>'Литература-9 2022 расклад'!N46</f>
        <v>1</v>
      </c>
      <c r="AA46" s="510" t="s">
        <v>138</v>
      </c>
      <c r="AB46" s="447" t="s">
        <v>138</v>
      </c>
      <c r="AC46" s="333">
        <f>'Литература-9 2019 расклад'!O47</f>
        <v>0</v>
      </c>
      <c r="AD46" s="333"/>
      <c r="AE46" s="334"/>
      <c r="AF46" s="522">
        <f>'Литература-9 2022 расклад'!O46</f>
        <v>33.333333333333336</v>
      </c>
      <c r="AG46" s="456" t="s">
        <v>138</v>
      </c>
    </row>
    <row r="47" spans="1:33" s="1" customFormat="1" ht="15" customHeight="1" thickBot="1" x14ac:dyDescent="0.3">
      <c r="A47" s="35"/>
      <c r="B47" s="51"/>
      <c r="C47" s="335" t="s">
        <v>104</v>
      </c>
      <c r="D47" s="467">
        <f>'Литература-9 2018 расклад'!K48</f>
        <v>70</v>
      </c>
      <c r="E47" s="468">
        <f>'Литература-9 2019 расклад'!K48</f>
        <v>47</v>
      </c>
      <c r="F47" s="468">
        <f>'Литература-9 2020 расклад'!K48</f>
        <v>0</v>
      </c>
      <c r="G47" s="468">
        <f>'Литература-9 2021 расклад'!K48</f>
        <v>0</v>
      </c>
      <c r="H47" s="469">
        <f>'Литература-9 2022 расклад'!K47</f>
        <v>49</v>
      </c>
      <c r="I47" s="507">
        <f>'Литература-9 2023 расклад'!K47</f>
        <v>42</v>
      </c>
      <c r="J47" s="467">
        <f>'Литература-9 2018 расклад'!L48</f>
        <v>37</v>
      </c>
      <c r="K47" s="468">
        <f>'Литература-9 2019 расклад'!L48</f>
        <v>33.000699999999995</v>
      </c>
      <c r="L47" s="468">
        <f>'Литература-9 2020 расклад'!L48</f>
        <v>0</v>
      </c>
      <c r="M47" s="468">
        <f>'Литература-9 2020 расклад'!L48</f>
        <v>0</v>
      </c>
      <c r="N47" s="469">
        <f>'Литература-9 2022 расклад'!L47</f>
        <v>28</v>
      </c>
      <c r="O47" s="507">
        <f>'Литература-9 2023 расклад'!L47</f>
        <v>37</v>
      </c>
      <c r="P47" s="470">
        <f>'Литература-9 2018 расклад'!M48</f>
        <v>53.772857142857141</v>
      </c>
      <c r="Q47" s="471">
        <f>'Литература-9 2019 расклад'!M48</f>
        <v>49.104166666666671</v>
      </c>
      <c r="R47" s="471">
        <f>'Литература-9 2020 расклад'!M48</f>
        <v>0</v>
      </c>
      <c r="S47" s="471">
        <f>'Литература-9 2021 расклад'!M48</f>
        <v>0</v>
      </c>
      <c r="T47" s="472">
        <f>'Литература-9 2022 расклад'!M47</f>
        <v>54.020979020979027</v>
      </c>
      <c r="U47" s="513">
        <f>'Литература-9 2023 расклад'!M47</f>
        <v>88.095238095238102</v>
      </c>
      <c r="V47" s="467">
        <f>'Литература-9 2018 расклад'!N48</f>
        <v>1</v>
      </c>
      <c r="W47" s="468">
        <f>'Литература-9 2019 расклад'!N48</f>
        <v>0</v>
      </c>
      <c r="X47" s="468">
        <f>'Литература-9 2020 расклад'!N48</f>
        <v>0</v>
      </c>
      <c r="Y47" s="468">
        <f>'Литература-9 2021 расклад'!N48</f>
        <v>0</v>
      </c>
      <c r="Z47" s="469">
        <f>'Литература-9 2022 расклад'!N47</f>
        <v>0</v>
      </c>
      <c r="AA47" s="507">
        <f>'Литература-9 2023 расклад'!N47</f>
        <v>1</v>
      </c>
      <c r="AB47" s="473">
        <f>'Литература-9 2018 расклад'!O48</f>
        <v>7.1428571428571432</v>
      </c>
      <c r="AC47" s="471">
        <f>'Литература-9 2019 расклад'!O48</f>
        <v>0</v>
      </c>
      <c r="AD47" s="471">
        <f>'Литература-9 2020 расклад'!O48</f>
        <v>0</v>
      </c>
      <c r="AE47" s="474">
        <f>'Литература-9 2021 расклад'!O48</f>
        <v>0</v>
      </c>
      <c r="AF47" s="519">
        <f>'Литература-9 2022 расклад'!O47</f>
        <v>0</v>
      </c>
      <c r="AG47" s="475">
        <f>'Литература-9 2023 расклад'!O47</f>
        <v>2.3809523809523809</v>
      </c>
    </row>
    <row r="48" spans="1:33" s="1" customFormat="1" ht="15" customHeight="1" x14ac:dyDescent="0.25">
      <c r="A48" s="59">
        <v>1</v>
      </c>
      <c r="B48" s="49">
        <v>40010</v>
      </c>
      <c r="C48" s="316" t="s">
        <v>154</v>
      </c>
      <c r="D48" s="317">
        <f>'Литература-9 2018 расклад'!K49</f>
        <v>15</v>
      </c>
      <c r="E48" s="318">
        <f>'Литература-9 2019 расклад'!K49</f>
        <v>6</v>
      </c>
      <c r="F48" s="318"/>
      <c r="G48" s="318"/>
      <c r="H48" s="439">
        <f>'Литература-9 2022 расклад'!K48</f>
        <v>13</v>
      </c>
      <c r="I48" s="508">
        <f>'Литература-9 2023 расклад'!K48</f>
        <v>10</v>
      </c>
      <c r="J48" s="317">
        <f>'Литература-9 2018 расклад'!L49</f>
        <v>7.0005000000000006</v>
      </c>
      <c r="K48" s="318">
        <f>'Литература-9 2019 расклад'!L49</f>
        <v>4.0001999999999995</v>
      </c>
      <c r="L48" s="318"/>
      <c r="M48" s="318"/>
      <c r="N48" s="439">
        <f>'Литература-9 2022 расклад'!L48</f>
        <v>9</v>
      </c>
      <c r="O48" s="508">
        <f>'Литература-9 2023 расклад'!L48</f>
        <v>9</v>
      </c>
      <c r="P48" s="319">
        <f>'Литература-9 2018 расклад'!M49</f>
        <v>46.67</v>
      </c>
      <c r="Q48" s="320">
        <f>'Литература-9 2019 расклад'!M49</f>
        <v>66.67</v>
      </c>
      <c r="R48" s="320"/>
      <c r="S48" s="320"/>
      <c r="T48" s="443">
        <f>'Литература-9 2022 расклад'!M48</f>
        <v>69.230769230769226</v>
      </c>
      <c r="U48" s="516">
        <f>'Литература-9 2023 расклад'!M48</f>
        <v>90</v>
      </c>
      <c r="V48" s="317">
        <f>'Литература-9 2018 расклад'!N49</f>
        <v>0</v>
      </c>
      <c r="W48" s="318">
        <f>'Литература-9 2019 расклад'!N49</f>
        <v>0</v>
      </c>
      <c r="X48" s="318"/>
      <c r="Y48" s="318"/>
      <c r="Z48" s="439">
        <f>'Литература-9 2022 расклад'!N48</f>
        <v>0</v>
      </c>
      <c r="AA48" s="508">
        <f>'Литература-9 2023 расклад'!N48</f>
        <v>1</v>
      </c>
      <c r="AB48" s="448">
        <f>'Литература-9 2018 расклад'!O49</f>
        <v>0</v>
      </c>
      <c r="AC48" s="320">
        <f>'Литература-9 2019 расклад'!O49</f>
        <v>0</v>
      </c>
      <c r="AD48" s="320"/>
      <c r="AE48" s="321"/>
      <c r="AF48" s="520">
        <f>'Литература-9 2022 расклад'!O48</f>
        <v>0</v>
      </c>
      <c r="AG48" s="454">
        <f>'Литература-9 2023 расклад'!O48</f>
        <v>10</v>
      </c>
    </row>
    <row r="49" spans="1:33" s="1" customFormat="1" ht="15" customHeight="1" x14ac:dyDescent="0.25">
      <c r="A49" s="23">
        <v>2</v>
      </c>
      <c r="B49" s="48">
        <v>40030</v>
      </c>
      <c r="C49" s="322" t="s">
        <v>41</v>
      </c>
      <c r="D49" s="323">
        <f>'Литература-9 2018 расклад'!K50</f>
        <v>10</v>
      </c>
      <c r="E49" s="324">
        <f>'Литература-9 2019 расклад'!K50</f>
        <v>2</v>
      </c>
      <c r="F49" s="324"/>
      <c r="G49" s="324"/>
      <c r="H49" s="437">
        <f>'Литература-9 2022 расклад'!K49</f>
        <v>6</v>
      </c>
      <c r="I49" s="509">
        <f>'Литература-9 2023 расклад'!K49</f>
        <v>6</v>
      </c>
      <c r="J49" s="323">
        <f>'Литература-9 2018 расклад'!L50</f>
        <v>7</v>
      </c>
      <c r="K49" s="324">
        <f>'Литература-9 2019 расклад'!L50</f>
        <v>2</v>
      </c>
      <c r="L49" s="324"/>
      <c r="M49" s="324"/>
      <c r="N49" s="437">
        <f>'Литература-9 2022 расклад'!L49</f>
        <v>4</v>
      </c>
      <c r="O49" s="509">
        <f>'Литература-9 2023 расклад'!L49</f>
        <v>6</v>
      </c>
      <c r="P49" s="325">
        <f>'Литература-9 2018 расклад'!M50</f>
        <v>70</v>
      </c>
      <c r="Q49" s="326">
        <f>'Литература-9 2019 расклад'!M50</f>
        <v>100</v>
      </c>
      <c r="R49" s="326"/>
      <c r="S49" s="326"/>
      <c r="T49" s="441">
        <f>'Литература-9 2022 расклад'!M49</f>
        <v>66.666666666666671</v>
      </c>
      <c r="U49" s="514">
        <f>'Литература-9 2023 расклад'!M49</f>
        <v>100</v>
      </c>
      <c r="V49" s="323">
        <f>'Литература-9 2018 расклад'!N50</f>
        <v>0</v>
      </c>
      <c r="W49" s="324">
        <f>'Литература-9 2019 расклад'!N50</f>
        <v>0</v>
      </c>
      <c r="X49" s="324"/>
      <c r="Y49" s="324"/>
      <c r="Z49" s="437">
        <f>'Литература-9 2022 расклад'!N49</f>
        <v>0</v>
      </c>
      <c r="AA49" s="509">
        <f>'Литература-9 2023 расклад'!N49</f>
        <v>0</v>
      </c>
      <c r="AB49" s="446">
        <f>'Литература-9 2018 расклад'!O50</f>
        <v>0</v>
      </c>
      <c r="AC49" s="326">
        <f>'Литература-9 2019 расклад'!O50</f>
        <v>0</v>
      </c>
      <c r="AD49" s="326"/>
      <c r="AE49" s="327"/>
      <c r="AF49" s="521">
        <f>'Литература-9 2022 расклад'!O49</f>
        <v>0</v>
      </c>
      <c r="AG49" s="455">
        <f>'Литература-9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322" t="s">
        <v>48</v>
      </c>
      <c r="D50" s="323">
        <f>'Литература-9 2018 расклад'!K51</f>
        <v>13</v>
      </c>
      <c r="E50" s="324">
        <f>'Литература-9 2019 расклад'!K51</f>
        <v>11</v>
      </c>
      <c r="F50" s="324"/>
      <c r="G50" s="324"/>
      <c r="H50" s="437">
        <f>'Литература-9 2022 расклад'!K50</f>
        <v>14</v>
      </c>
      <c r="I50" s="509">
        <f>'Литература-9 2023 расклад'!K50</f>
        <v>4</v>
      </c>
      <c r="J50" s="323">
        <f>'Литература-9 2018 расклад'!L51</f>
        <v>5.9994999999999994</v>
      </c>
      <c r="K50" s="324">
        <f>'Литература-9 2019 расклад'!L51</f>
        <v>10.0001</v>
      </c>
      <c r="L50" s="324"/>
      <c r="M50" s="324"/>
      <c r="N50" s="437">
        <f>'Литература-9 2022 расклад'!L50</f>
        <v>7</v>
      </c>
      <c r="O50" s="509">
        <f>'Литература-9 2023 расклад'!L50</f>
        <v>4</v>
      </c>
      <c r="P50" s="325">
        <f>'Литература-9 2018 расклад'!M51</f>
        <v>46.15</v>
      </c>
      <c r="Q50" s="326">
        <f>'Литература-9 2019 расклад'!M51</f>
        <v>90.91</v>
      </c>
      <c r="R50" s="326"/>
      <c r="S50" s="326"/>
      <c r="T50" s="441">
        <f>'Литература-9 2022 расклад'!M50</f>
        <v>50</v>
      </c>
      <c r="U50" s="514">
        <f>'Литература-9 2023 расклад'!M50</f>
        <v>100</v>
      </c>
      <c r="V50" s="323">
        <f>'Литература-9 2018 расклад'!N51</f>
        <v>0</v>
      </c>
      <c r="W50" s="324">
        <f>'Литература-9 2019 расклад'!N51</f>
        <v>0</v>
      </c>
      <c r="X50" s="324"/>
      <c r="Y50" s="324"/>
      <c r="Z50" s="437">
        <f>'Литература-9 2022 расклад'!N50</f>
        <v>0</v>
      </c>
      <c r="AA50" s="509">
        <f>'Литература-9 2023 расклад'!N50</f>
        <v>0</v>
      </c>
      <c r="AB50" s="446">
        <f>'Литература-9 2018 расклад'!O51</f>
        <v>0</v>
      </c>
      <c r="AC50" s="326">
        <f>'Литература-9 2019 расклад'!O51</f>
        <v>0</v>
      </c>
      <c r="AD50" s="326"/>
      <c r="AE50" s="327"/>
      <c r="AF50" s="521">
        <f>'Литература-9 2022 расклад'!O50</f>
        <v>0</v>
      </c>
      <c r="AG50" s="455">
        <f>'Литература-9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322" t="s">
        <v>40</v>
      </c>
      <c r="D51" s="323">
        <f>'Литература-9 2018 расклад'!K52</f>
        <v>3</v>
      </c>
      <c r="E51" s="324">
        <f>'Литература-9 2019 расклад'!K52</f>
        <v>12</v>
      </c>
      <c r="F51" s="324"/>
      <c r="G51" s="324"/>
      <c r="H51" s="437">
        <f>'Литература-9 2022 расклад'!K51</f>
        <v>3</v>
      </c>
      <c r="I51" s="509">
        <f>'Литература-9 2023 расклад'!K51</f>
        <v>1</v>
      </c>
      <c r="J51" s="323">
        <f>'Литература-9 2018 расклад'!L52</f>
        <v>0</v>
      </c>
      <c r="K51" s="324">
        <f>'Литература-9 2019 расклад'!L52</f>
        <v>11.000399999999999</v>
      </c>
      <c r="L51" s="324"/>
      <c r="M51" s="324"/>
      <c r="N51" s="437">
        <f>'Литература-9 2022 расклад'!L51</f>
        <v>3</v>
      </c>
      <c r="O51" s="509">
        <f>'Литература-9 2023 расклад'!L51</f>
        <v>0</v>
      </c>
      <c r="P51" s="325">
        <f>'Литература-9 2018 расклад'!M52</f>
        <v>0</v>
      </c>
      <c r="Q51" s="326">
        <f>'Литература-9 2019 расклад'!M52</f>
        <v>91.67</v>
      </c>
      <c r="R51" s="326"/>
      <c r="S51" s="326"/>
      <c r="T51" s="441">
        <f>'Литература-9 2022 расклад'!M51</f>
        <v>100</v>
      </c>
      <c r="U51" s="514">
        <f>'Литература-9 2023 расклад'!M51</f>
        <v>0</v>
      </c>
      <c r="V51" s="323">
        <f>'Литература-9 2018 расклад'!N52</f>
        <v>0</v>
      </c>
      <c r="W51" s="324">
        <f>'Литература-9 2019 расклад'!N52</f>
        <v>0</v>
      </c>
      <c r="X51" s="324"/>
      <c r="Y51" s="324"/>
      <c r="Z51" s="437">
        <f>'Литература-9 2022 расклад'!N51</f>
        <v>0</v>
      </c>
      <c r="AA51" s="509">
        <f>'Литература-9 2023 расклад'!N51</f>
        <v>0</v>
      </c>
      <c r="AB51" s="446">
        <f>'Литература-9 2018 расклад'!O52</f>
        <v>0</v>
      </c>
      <c r="AC51" s="326">
        <f>'Литература-9 2019 расклад'!O52</f>
        <v>0</v>
      </c>
      <c r="AD51" s="326"/>
      <c r="AE51" s="327"/>
      <c r="AF51" s="521">
        <f>'Литература-9 2022 расклад'!O51</f>
        <v>0</v>
      </c>
      <c r="AG51" s="455">
        <f>'Литература-9 2023 расклад'!O51</f>
        <v>0</v>
      </c>
    </row>
    <row r="52" spans="1:33" s="1" customFormat="1" ht="15" customHeight="1" x14ac:dyDescent="0.25">
      <c r="A52" s="23">
        <v>5</v>
      </c>
      <c r="B52" s="48">
        <v>40080</v>
      </c>
      <c r="C52" s="322" t="s">
        <v>96</v>
      </c>
      <c r="D52" s="323">
        <f>'Литература-9 2018 расклад'!K53</f>
        <v>2</v>
      </c>
      <c r="E52" s="324">
        <f>'Литература-9 2019 расклад'!K53</f>
        <v>3</v>
      </c>
      <c r="F52" s="324"/>
      <c r="G52" s="324"/>
      <c r="H52" s="437">
        <f>'Литература-9 2022 расклад'!K52</f>
        <v>4</v>
      </c>
      <c r="I52" s="509">
        <f>'Литература-9 2023 расклад'!K52</f>
        <v>2</v>
      </c>
      <c r="J52" s="323">
        <f>'Литература-9 2018 расклад'!L53</f>
        <v>2</v>
      </c>
      <c r="K52" s="324">
        <f>'Литература-9 2019 расклад'!L53</f>
        <v>0.9998999999999999</v>
      </c>
      <c r="L52" s="324"/>
      <c r="M52" s="324"/>
      <c r="N52" s="437">
        <f>'Литература-9 2022 расклад'!L52</f>
        <v>1</v>
      </c>
      <c r="O52" s="509">
        <f>'Литература-9 2023 расклад'!L52</f>
        <v>2</v>
      </c>
      <c r="P52" s="325">
        <f>'Литература-9 2018 расклад'!M53</f>
        <v>100</v>
      </c>
      <c r="Q52" s="326">
        <f>'Литература-9 2019 расклад'!M53</f>
        <v>33.33</v>
      </c>
      <c r="R52" s="326"/>
      <c r="S52" s="326"/>
      <c r="T52" s="441">
        <f>'Литература-9 2022 расклад'!M52</f>
        <v>25</v>
      </c>
      <c r="U52" s="514">
        <f>'Литература-9 2023 расклад'!M52</f>
        <v>100</v>
      </c>
      <c r="V52" s="323">
        <f>'Литература-9 2018 расклад'!N53</f>
        <v>0</v>
      </c>
      <c r="W52" s="324">
        <f>'Литература-9 2019 расклад'!N53</f>
        <v>0</v>
      </c>
      <c r="X52" s="324"/>
      <c r="Y52" s="324"/>
      <c r="Z52" s="437">
        <f>'Литература-9 2022 расклад'!N52</f>
        <v>0</v>
      </c>
      <c r="AA52" s="509">
        <f>'Литература-9 2023 расклад'!N52</f>
        <v>0</v>
      </c>
      <c r="AB52" s="446">
        <f>'Литература-9 2018 расклад'!O53</f>
        <v>0</v>
      </c>
      <c r="AC52" s="326">
        <f>'Литература-9 2019 расклад'!O53</f>
        <v>0</v>
      </c>
      <c r="AD52" s="326"/>
      <c r="AE52" s="327"/>
      <c r="AF52" s="521">
        <f>'Литература-9 2022 расклад'!O52</f>
        <v>0</v>
      </c>
      <c r="AG52" s="455">
        <f>'Литература-9 2023 расклад'!O52</f>
        <v>0</v>
      </c>
    </row>
    <row r="53" spans="1:33" s="1" customFormat="1" ht="15" customHeight="1" x14ac:dyDescent="0.25">
      <c r="A53" s="23">
        <v>6</v>
      </c>
      <c r="B53" s="48">
        <v>40100</v>
      </c>
      <c r="C53" s="322" t="s">
        <v>42</v>
      </c>
      <c r="D53" s="323">
        <f>'Литература-9 2018 расклад'!K54</f>
        <v>6</v>
      </c>
      <c r="E53" s="324">
        <f>'Литература-9 2019 расклад'!K54</f>
        <v>3</v>
      </c>
      <c r="F53" s="324"/>
      <c r="G53" s="324"/>
      <c r="H53" s="437">
        <f>'Литература-9 2022 расклад'!K53</f>
        <v>3</v>
      </c>
      <c r="I53" s="509">
        <f>'Литература-9 2023 расклад'!K53</f>
        <v>1</v>
      </c>
      <c r="J53" s="323">
        <f>'Литература-9 2018 расклад'!L54</f>
        <v>3</v>
      </c>
      <c r="K53" s="324">
        <f>'Литература-9 2019 расклад'!L54</f>
        <v>2.0000999999999998</v>
      </c>
      <c r="L53" s="324"/>
      <c r="M53" s="324"/>
      <c r="N53" s="437">
        <f>'Литература-9 2022 расклад'!L53</f>
        <v>1</v>
      </c>
      <c r="O53" s="509">
        <f>'Литература-9 2023 расклад'!L53</f>
        <v>1</v>
      </c>
      <c r="P53" s="325">
        <f>'Литература-9 2018 расклад'!M54</f>
        <v>50</v>
      </c>
      <c r="Q53" s="326">
        <f>'Литература-9 2019 расклад'!M54</f>
        <v>66.67</v>
      </c>
      <c r="R53" s="326"/>
      <c r="S53" s="326"/>
      <c r="T53" s="441">
        <f>'Литература-9 2022 расклад'!M53</f>
        <v>33.333333333333336</v>
      </c>
      <c r="U53" s="514">
        <f>'Литература-9 2023 расклад'!M53</f>
        <v>100</v>
      </c>
      <c r="V53" s="323">
        <f>'Литература-9 2018 расклад'!N54</f>
        <v>0</v>
      </c>
      <c r="W53" s="324">
        <f>'Литература-9 2019 расклад'!N54</f>
        <v>0</v>
      </c>
      <c r="X53" s="324"/>
      <c r="Y53" s="324"/>
      <c r="Z53" s="437">
        <f>'Литература-9 2022 расклад'!N53</f>
        <v>0</v>
      </c>
      <c r="AA53" s="509">
        <f>'Литература-9 2023 расклад'!N53</f>
        <v>0</v>
      </c>
      <c r="AB53" s="446">
        <f>'Литература-9 2018 расклад'!O54</f>
        <v>0</v>
      </c>
      <c r="AC53" s="326">
        <f>'Литература-9 2019 расклад'!O54</f>
        <v>0</v>
      </c>
      <c r="AD53" s="326"/>
      <c r="AE53" s="327"/>
      <c r="AF53" s="521">
        <f>'Литература-9 2022 расклад'!O53</f>
        <v>0</v>
      </c>
      <c r="AG53" s="455">
        <f>'Литература-9 2023 расклад'!O53</f>
        <v>0</v>
      </c>
    </row>
    <row r="54" spans="1:33" s="1" customFormat="1" ht="15" customHeight="1" x14ac:dyDescent="0.25">
      <c r="A54" s="23">
        <v>7</v>
      </c>
      <c r="B54" s="48">
        <v>40020</v>
      </c>
      <c r="C54" s="322" t="s">
        <v>184</v>
      </c>
      <c r="D54" s="323"/>
      <c r="E54" s="324"/>
      <c r="F54" s="324"/>
      <c r="G54" s="324"/>
      <c r="H54" s="437"/>
      <c r="I54" s="509"/>
      <c r="J54" s="323"/>
      <c r="K54" s="324"/>
      <c r="L54" s="324"/>
      <c r="M54" s="324"/>
      <c r="N54" s="437"/>
      <c r="O54" s="509"/>
      <c r="P54" s="325"/>
      <c r="Q54" s="326"/>
      <c r="R54" s="326"/>
      <c r="S54" s="326"/>
      <c r="T54" s="441"/>
      <c r="U54" s="514"/>
      <c r="V54" s="323"/>
      <c r="W54" s="324"/>
      <c r="X54" s="324"/>
      <c r="Y54" s="324"/>
      <c r="Z54" s="437"/>
      <c r="AA54" s="509"/>
      <c r="AB54" s="446"/>
      <c r="AC54" s="326"/>
      <c r="AD54" s="326"/>
      <c r="AE54" s="327"/>
      <c r="AF54" s="521"/>
      <c r="AG54" s="455"/>
    </row>
    <row r="55" spans="1:33" s="1" customFormat="1" ht="15" customHeight="1" x14ac:dyDescent="0.25">
      <c r="A55" s="23">
        <v>8</v>
      </c>
      <c r="B55" s="48">
        <v>40031</v>
      </c>
      <c r="C55" s="322" t="s">
        <v>155</v>
      </c>
      <c r="D55" s="323">
        <f>'Литература-9 2018 расклад'!K56</f>
        <v>2</v>
      </c>
      <c r="E55" s="324" t="s">
        <v>138</v>
      </c>
      <c r="F55" s="324"/>
      <c r="G55" s="324"/>
      <c r="H55" s="437">
        <f>'Литература-9 2022 расклад'!K55</f>
        <v>1</v>
      </c>
      <c r="I55" s="509">
        <f>'Литература-9 2023 расклад'!K55</f>
        <v>4</v>
      </c>
      <c r="J55" s="323">
        <f>'Литература-9 2018 расклад'!L56</f>
        <v>1</v>
      </c>
      <c r="K55" s="324" t="s">
        <v>138</v>
      </c>
      <c r="L55" s="324"/>
      <c r="M55" s="324"/>
      <c r="N55" s="437">
        <f>'Литература-9 2022 расклад'!L55</f>
        <v>1</v>
      </c>
      <c r="O55" s="509">
        <f>'Литература-9 2023 расклад'!L55</f>
        <v>4</v>
      </c>
      <c r="P55" s="325">
        <f>'Литература-9 2018 расклад'!M56</f>
        <v>50</v>
      </c>
      <c r="Q55" s="326" t="s">
        <v>138</v>
      </c>
      <c r="R55" s="326"/>
      <c r="S55" s="326"/>
      <c r="T55" s="441">
        <f>'Литература-9 2022 расклад'!M55</f>
        <v>100</v>
      </c>
      <c r="U55" s="514">
        <f>'Литература-9 2023 расклад'!M55</f>
        <v>100</v>
      </c>
      <c r="V55" s="323">
        <f>'Литература-9 2018 расклад'!N56</f>
        <v>0</v>
      </c>
      <c r="W55" s="324" t="s">
        <v>138</v>
      </c>
      <c r="X55" s="324"/>
      <c r="Y55" s="324"/>
      <c r="Z55" s="437">
        <f>'Литература-9 2022 расклад'!N55</f>
        <v>0</v>
      </c>
      <c r="AA55" s="509">
        <f>'Литература-9 2023 расклад'!N55</f>
        <v>0</v>
      </c>
      <c r="AB55" s="446">
        <f>'Литература-9 2018 расклад'!O56</f>
        <v>0</v>
      </c>
      <c r="AC55" s="326" t="s">
        <v>138</v>
      </c>
      <c r="AD55" s="326"/>
      <c r="AE55" s="327"/>
      <c r="AF55" s="521">
        <f>'Литература-9 2022 расклад'!O55</f>
        <v>0</v>
      </c>
      <c r="AG55" s="455">
        <f>'Литература-9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322" t="s">
        <v>44</v>
      </c>
      <c r="D56" s="323">
        <f>'Литература-9 2018 расклад'!K57</f>
        <v>3</v>
      </c>
      <c r="E56" s="324" t="s">
        <v>138</v>
      </c>
      <c r="F56" s="324"/>
      <c r="G56" s="324"/>
      <c r="H56" s="437"/>
      <c r="I56" s="509" t="s">
        <v>138</v>
      </c>
      <c r="J56" s="323">
        <f>'Литература-9 2018 расклад'!L57</f>
        <v>3</v>
      </c>
      <c r="K56" s="324" t="s">
        <v>138</v>
      </c>
      <c r="L56" s="324"/>
      <c r="M56" s="324"/>
      <c r="N56" s="437"/>
      <c r="O56" s="509" t="s">
        <v>138</v>
      </c>
      <c r="P56" s="325">
        <f>'Литература-9 2018 расклад'!M57</f>
        <v>100</v>
      </c>
      <c r="Q56" s="326" t="s">
        <v>138</v>
      </c>
      <c r="R56" s="326"/>
      <c r="S56" s="326"/>
      <c r="T56" s="441"/>
      <c r="U56" s="514" t="s">
        <v>138</v>
      </c>
      <c r="V56" s="323">
        <f>'Литература-9 2018 расклад'!N57</f>
        <v>0</v>
      </c>
      <c r="W56" s="324" t="s">
        <v>138</v>
      </c>
      <c r="X56" s="324"/>
      <c r="Y56" s="324"/>
      <c r="Z56" s="437"/>
      <c r="AA56" s="509" t="s">
        <v>138</v>
      </c>
      <c r="AB56" s="446">
        <f>'Литература-9 2018 расклад'!O57</f>
        <v>0</v>
      </c>
      <c r="AC56" s="326" t="s">
        <v>138</v>
      </c>
      <c r="AD56" s="326"/>
      <c r="AE56" s="327"/>
      <c r="AF56" s="521"/>
      <c r="AG56" s="455" t="s">
        <v>138</v>
      </c>
    </row>
    <row r="57" spans="1:33" s="1" customFormat="1" ht="15" customHeight="1" x14ac:dyDescent="0.25">
      <c r="A57" s="23">
        <v>10</v>
      </c>
      <c r="B57" s="48">
        <v>40300</v>
      </c>
      <c r="C57" s="322" t="s">
        <v>45</v>
      </c>
      <c r="D57" s="323" t="s">
        <v>138</v>
      </c>
      <c r="E57" s="324">
        <f>'Литература-9 2019 расклад'!K58</f>
        <v>1</v>
      </c>
      <c r="F57" s="324"/>
      <c r="G57" s="324"/>
      <c r="H57" s="437"/>
      <c r="I57" s="509" t="s">
        <v>138</v>
      </c>
      <c r="J57" s="323" t="s">
        <v>138</v>
      </c>
      <c r="K57" s="324">
        <f>'Литература-9 2019 расклад'!L58</f>
        <v>0</v>
      </c>
      <c r="L57" s="324"/>
      <c r="M57" s="324"/>
      <c r="N57" s="437"/>
      <c r="O57" s="509" t="s">
        <v>138</v>
      </c>
      <c r="P57" s="325" t="s">
        <v>138</v>
      </c>
      <c r="Q57" s="326">
        <f>'Литература-9 2019 расклад'!M58</f>
        <v>0</v>
      </c>
      <c r="R57" s="326"/>
      <c r="S57" s="326"/>
      <c r="T57" s="441"/>
      <c r="U57" s="514" t="s">
        <v>138</v>
      </c>
      <c r="V57" s="323" t="s">
        <v>138</v>
      </c>
      <c r="W57" s="324">
        <f>'Литература-9 2019 расклад'!N58</f>
        <v>0</v>
      </c>
      <c r="X57" s="324"/>
      <c r="Y57" s="324"/>
      <c r="Z57" s="437"/>
      <c r="AA57" s="509" t="s">
        <v>138</v>
      </c>
      <c r="AB57" s="446" t="s">
        <v>138</v>
      </c>
      <c r="AC57" s="326">
        <f>'Литература-9 2019 расклад'!O58</f>
        <v>0</v>
      </c>
      <c r="AD57" s="326"/>
      <c r="AE57" s="327"/>
      <c r="AF57" s="521"/>
      <c r="AG57" s="455" t="s">
        <v>138</v>
      </c>
    </row>
    <row r="58" spans="1:33" s="1" customFormat="1" ht="15" customHeight="1" x14ac:dyDescent="0.25">
      <c r="A58" s="23">
        <v>11</v>
      </c>
      <c r="B58" s="48">
        <v>40360</v>
      </c>
      <c r="C58" s="322" t="s">
        <v>46</v>
      </c>
      <c r="D58" s="323">
        <f>'Литература-9 2018 расклад'!K59</f>
        <v>1</v>
      </c>
      <c r="E58" s="324" t="s">
        <v>138</v>
      </c>
      <c r="F58" s="324"/>
      <c r="G58" s="324"/>
      <c r="H58" s="437">
        <f>'Литература-9 2022 расклад'!K58</f>
        <v>1</v>
      </c>
      <c r="I58" s="509" t="s">
        <v>138</v>
      </c>
      <c r="J58" s="323">
        <f>'Литература-9 2018 расклад'!L59</f>
        <v>1</v>
      </c>
      <c r="K58" s="324" t="s">
        <v>138</v>
      </c>
      <c r="L58" s="324"/>
      <c r="M58" s="324"/>
      <c r="N58" s="437">
        <f>'Литература-9 2022 расклад'!L58</f>
        <v>0</v>
      </c>
      <c r="O58" s="509" t="s">
        <v>138</v>
      </c>
      <c r="P58" s="325">
        <f>'Литература-9 2018 расклад'!M59</f>
        <v>100</v>
      </c>
      <c r="Q58" s="326" t="s">
        <v>138</v>
      </c>
      <c r="R58" s="326"/>
      <c r="S58" s="326"/>
      <c r="T58" s="441">
        <f>'Литература-9 2022 расклад'!M58</f>
        <v>0</v>
      </c>
      <c r="U58" s="514" t="s">
        <v>138</v>
      </c>
      <c r="V58" s="323">
        <f>'Литература-9 2018 расклад'!N59</f>
        <v>0</v>
      </c>
      <c r="W58" s="324" t="s">
        <v>138</v>
      </c>
      <c r="X58" s="324"/>
      <c r="Y58" s="324"/>
      <c r="Z58" s="437">
        <f>'Литература-9 2022 расклад'!N58</f>
        <v>0</v>
      </c>
      <c r="AA58" s="509" t="s">
        <v>138</v>
      </c>
      <c r="AB58" s="446">
        <f>'Литература-9 2018 расклад'!O59</f>
        <v>0</v>
      </c>
      <c r="AC58" s="326" t="s">
        <v>138</v>
      </c>
      <c r="AD58" s="326"/>
      <c r="AE58" s="327"/>
      <c r="AF58" s="521">
        <f>'Литература-9 2022 расклад'!O58</f>
        <v>0</v>
      </c>
      <c r="AG58" s="455" t="s">
        <v>138</v>
      </c>
    </row>
    <row r="59" spans="1:33" s="1" customFormat="1" ht="15" customHeight="1" x14ac:dyDescent="0.25">
      <c r="A59" s="23">
        <v>12</v>
      </c>
      <c r="B59" s="48">
        <v>40390</v>
      </c>
      <c r="C59" s="322" t="s">
        <v>47</v>
      </c>
      <c r="D59" s="323">
        <f>'Литература-9 2018 расклад'!K60</f>
        <v>1</v>
      </c>
      <c r="E59" s="324" t="s">
        <v>138</v>
      </c>
      <c r="F59" s="324"/>
      <c r="G59" s="324"/>
      <c r="H59" s="437"/>
      <c r="I59" s="509">
        <f>'Литература-9 2023 расклад'!K59</f>
        <v>1</v>
      </c>
      <c r="J59" s="323">
        <f>'Литература-9 2018 расклад'!L60</f>
        <v>0</v>
      </c>
      <c r="K59" s="324" t="s">
        <v>138</v>
      </c>
      <c r="L59" s="324"/>
      <c r="M59" s="324"/>
      <c r="N59" s="437"/>
      <c r="O59" s="509">
        <f>'Литература-9 2023 расклад'!L59</f>
        <v>1</v>
      </c>
      <c r="P59" s="325">
        <f>'Литература-9 2018 расклад'!M60</f>
        <v>0</v>
      </c>
      <c r="Q59" s="326" t="s">
        <v>138</v>
      </c>
      <c r="R59" s="326"/>
      <c r="S59" s="326"/>
      <c r="T59" s="441"/>
      <c r="U59" s="514">
        <f>'Литература-9 2023 расклад'!M59</f>
        <v>100</v>
      </c>
      <c r="V59" s="323">
        <f>'Литература-9 2018 расклад'!N60</f>
        <v>0</v>
      </c>
      <c r="W59" s="324" t="s">
        <v>138</v>
      </c>
      <c r="X59" s="324"/>
      <c r="Y59" s="324"/>
      <c r="Z59" s="437"/>
      <c r="AA59" s="509">
        <f>'Литература-9 2023 расклад'!N59</f>
        <v>0</v>
      </c>
      <c r="AB59" s="446">
        <f>'Литература-9 2018 расклад'!O60</f>
        <v>0</v>
      </c>
      <c r="AC59" s="326" t="s">
        <v>138</v>
      </c>
      <c r="AD59" s="326"/>
      <c r="AE59" s="327"/>
      <c r="AF59" s="521"/>
      <c r="AG59" s="455">
        <f>'Литература-9 2023 расклад'!O59</f>
        <v>0</v>
      </c>
    </row>
    <row r="60" spans="1:33" s="1" customFormat="1" ht="15" customHeight="1" x14ac:dyDescent="0.25">
      <c r="A60" s="23">
        <v>13</v>
      </c>
      <c r="B60" s="48">
        <v>40720</v>
      </c>
      <c r="C60" s="322" t="s">
        <v>109</v>
      </c>
      <c r="D60" s="323">
        <f>'Литература-9 2018 расклад'!K61</f>
        <v>2</v>
      </c>
      <c r="E60" s="324">
        <f>'Литература-9 2019 расклад'!K61</f>
        <v>5</v>
      </c>
      <c r="F60" s="324"/>
      <c r="G60" s="324"/>
      <c r="H60" s="437">
        <f>'Литература-9 2022 расклад'!K60</f>
        <v>1</v>
      </c>
      <c r="I60" s="509">
        <f>'Литература-9 2023 расклад'!K60</f>
        <v>2</v>
      </c>
      <c r="J60" s="323">
        <f>'Литература-9 2018 расклад'!L61</f>
        <v>2</v>
      </c>
      <c r="K60" s="324">
        <f>'Литература-9 2019 расклад'!L61</f>
        <v>2</v>
      </c>
      <c r="L60" s="324"/>
      <c r="M60" s="324"/>
      <c r="N60" s="437">
        <f>'Литература-9 2022 расклад'!L60</f>
        <v>0</v>
      </c>
      <c r="O60" s="509">
        <f>'Литература-9 2023 расклад'!L60</f>
        <v>1</v>
      </c>
      <c r="P60" s="325">
        <f>'Литература-9 2018 расклад'!M61</f>
        <v>100</v>
      </c>
      <c r="Q60" s="326">
        <f>'Литература-9 2019 расклад'!M61</f>
        <v>40</v>
      </c>
      <c r="R60" s="326"/>
      <c r="S60" s="326"/>
      <c r="T60" s="441">
        <f>'Литература-9 2022 расклад'!M60</f>
        <v>0</v>
      </c>
      <c r="U60" s="514">
        <f>'Литература-9 2023 расклад'!M60</f>
        <v>50</v>
      </c>
      <c r="V60" s="323">
        <f>'Литература-9 2018 расклад'!N61</f>
        <v>0</v>
      </c>
      <c r="W60" s="324">
        <f>'Литература-9 2019 расклад'!N61</f>
        <v>0</v>
      </c>
      <c r="X60" s="324"/>
      <c r="Y60" s="324"/>
      <c r="Z60" s="437">
        <f>'Литература-9 2022 расклад'!N60</f>
        <v>0</v>
      </c>
      <c r="AA60" s="509">
        <f>'Литература-9 2023 расклад'!N60</f>
        <v>0</v>
      </c>
      <c r="AB60" s="446">
        <f>'Литература-9 2018 расклад'!O61</f>
        <v>0</v>
      </c>
      <c r="AC60" s="326">
        <f>'Литература-9 2019 расклад'!O61</f>
        <v>0</v>
      </c>
      <c r="AD60" s="326"/>
      <c r="AE60" s="327"/>
      <c r="AF60" s="521">
        <f>'Литература-9 2022 расклад'!O60</f>
        <v>0</v>
      </c>
      <c r="AG60" s="455">
        <f>'Литература-9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322" t="s">
        <v>49</v>
      </c>
      <c r="D61" s="323" t="s">
        <v>138</v>
      </c>
      <c r="E61" s="324">
        <f>'Литература-9 2019 расклад'!K62</f>
        <v>1</v>
      </c>
      <c r="F61" s="324"/>
      <c r="G61" s="324"/>
      <c r="H61" s="437"/>
      <c r="I61" s="509" t="s">
        <v>138</v>
      </c>
      <c r="J61" s="323" t="s">
        <v>138</v>
      </c>
      <c r="K61" s="324">
        <f>'Литература-9 2019 расклад'!L62</f>
        <v>1</v>
      </c>
      <c r="L61" s="324"/>
      <c r="M61" s="324"/>
      <c r="N61" s="437"/>
      <c r="O61" s="509" t="s">
        <v>138</v>
      </c>
      <c r="P61" s="325" t="s">
        <v>138</v>
      </c>
      <c r="Q61" s="326">
        <f>'Литература-9 2019 расклад'!M62</f>
        <v>100</v>
      </c>
      <c r="R61" s="326"/>
      <c r="S61" s="326"/>
      <c r="T61" s="441"/>
      <c r="U61" s="514" t="s">
        <v>138</v>
      </c>
      <c r="V61" s="323" t="s">
        <v>138</v>
      </c>
      <c r="W61" s="324">
        <f>'Литература-9 2019 расклад'!N62</f>
        <v>0</v>
      </c>
      <c r="X61" s="324"/>
      <c r="Y61" s="324"/>
      <c r="Z61" s="437"/>
      <c r="AA61" s="509" t="s">
        <v>138</v>
      </c>
      <c r="AB61" s="446" t="s">
        <v>138</v>
      </c>
      <c r="AC61" s="326">
        <f>'Литература-9 2019 расклад'!O62</f>
        <v>0</v>
      </c>
      <c r="AD61" s="326"/>
      <c r="AE61" s="327"/>
      <c r="AF61" s="521"/>
      <c r="AG61" s="455" t="s">
        <v>138</v>
      </c>
    </row>
    <row r="62" spans="1:33" s="1" customFormat="1" ht="15" customHeight="1" x14ac:dyDescent="0.25">
      <c r="A62" s="23">
        <v>15</v>
      </c>
      <c r="B62" s="48">
        <v>40820</v>
      </c>
      <c r="C62" s="322" t="s">
        <v>50</v>
      </c>
      <c r="D62" s="323" t="s">
        <v>138</v>
      </c>
      <c r="E62" s="324">
        <f>'Литература-9 2019 расклад'!K63</f>
        <v>1</v>
      </c>
      <c r="F62" s="324"/>
      <c r="G62" s="324"/>
      <c r="H62" s="437"/>
      <c r="I62" s="509">
        <f>'Литература-9 2023 расклад'!K62</f>
        <v>6</v>
      </c>
      <c r="J62" s="323" t="s">
        <v>138</v>
      </c>
      <c r="K62" s="324">
        <f>'Литература-9 2019 расклад'!L63</f>
        <v>0</v>
      </c>
      <c r="L62" s="324"/>
      <c r="M62" s="324"/>
      <c r="N62" s="437"/>
      <c r="O62" s="509">
        <f>'Литература-9 2023 расклад'!L62</f>
        <v>5</v>
      </c>
      <c r="P62" s="325" t="s">
        <v>138</v>
      </c>
      <c r="Q62" s="326">
        <f>'Литература-9 2019 расклад'!M63</f>
        <v>0</v>
      </c>
      <c r="R62" s="326"/>
      <c r="S62" s="326"/>
      <c r="T62" s="441"/>
      <c r="U62" s="514">
        <f>'Литература-9 2023 расклад'!M62</f>
        <v>83.333333333333329</v>
      </c>
      <c r="V62" s="323" t="s">
        <v>138</v>
      </c>
      <c r="W62" s="324">
        <f>'Литература-9 2019 расклад'!N63</f>
        <v>0</v>
      </c>
      <c r="X62" s="324"/>
      <c r="Y62" s="324"/>
      <c r="Z62" s="437"/>
      <c r="AA62" s="509">
        <f>'Литература-9 2023 расклад'!N62</f>
        <v>0</v>
      </c>
      <c r="AB62" s="446" t="s">
        <v>138</v>
      </c>
      <c r="AC62" s="326">
        <f>'Литература-9 2019 расклад'!O63</f>
        <v>0</v>
      </c>
      <c r="AD62" s="326"/>
      <c r="AE62" s="327"/>
      <c r="AF62" s="521"/>
      <c r="AG62" s="455">
        <f>'Литература-9 2023 расклад'!O62</f>
        <v>0</v>
      </c>
    </row>
    <row r="63" spans="1:33" s="1" customFormat="1" ht="15" customHeight="1" x14ac:dyDescent="0.25">
      <c r="A63" s="23">
        <v>16</v>
      </c>
      <c r="B63" s="48">
        <v>40840</v>
      </c>
      <c r="C63" s="322" t="s">
        <v>51</v>
      </c>
      <c r="D63" s="323">
        <f>'Литература-9 2018 расклад'!K64</f>
        <v>1</v>
      </c>
      <c r="E63" s="324">
        <f>'Литература-9 2019 расклад'!K64</f>
        <v>1</v>
      </c>
      <c r="F63" s="324"/>
      <c r="G63" s="324"/>
      <c r="H63" s="437"/>
      <c r="I63" s="509" t="s">
        <v>138</v>
      </c>
      <c r="J63" s="323">
        <f>'Литература-9 2018 расклад'!L64</f>
        <v>0</v>
      </c>
      <c r="K63" s="324">
        <f>'Литература-9 2019 расклад'!L64</f>
        <v>0</v>
      </c>
      <c r="L63" s="324"/>
      <c r="M63" s="324"/>
      <c r="N63" s="437"/>
      <c r="O63" s="509" t="s">
        <v>138</v>
      </c>
      <c r="P63" s="325">
        <f>'Литература-9 2018 расклад'!M64</f>
        <v>0</v>
      </c>
      <c r="Q63" s="326">
        <f>'Литература-9 2019 расклад'!M64</f>
        <v>0</v>
      </c>
      <c r="R63" s="326"/>
      <c r="S63" s="326"/>
      <c r="T63" s="441"/>
      <c r="U63" s="514" t="s">
        <v>138</v>
      </c>
      <c r="V63" s="323">
        <f>'Литература-9 2018 расклад'!N64</f>
        <v>1</v>
      </c>
      <c r="W63" s="324">
        <f>'Литература-9 2019 расклад'!N64</f>
        <v>0</v>
      </c>
      <c r="X63" s="324"/>
      <c r="Y63" s="324"/>
      <c r="Z63" s="437"/>
      <c r="AA63" s="509" t="s">
        <v>138</v>
      </c>
      <c r="AB63" s="446">
        <f>'Литература-9 2018 расклад'!O64</f>
        <v>100</v>
      </c>
      <c r="AC63" s="326">
        <f>'Литература-9 2019 расклад'!O64</f>
        <v>0</v>
      </c>
      <c r="AD63" s="326"/>
      <c r="AE63" s="327"/>
      <c r="AF63" s="521"/>
      <c r="AG63" s="455" t="s">
        <v>138</v>
      </c>
    </row>
    <row r="64" spans="1:33" s="1" customFormat="1" ht="15" customHeight="1" x14ac:dyDescent="0.25">
      <c r="A64" s="23">
        <v>17</v>
      </c>
      <c r="B64" s="48">
        <v>40950</v>
      </c>
      <c r="C64" s="322" t="s">
        <v>52</v>
      </c>
      <c r="D64" s="323">
        <f>'Литература-9 2018 расклад'!K65</f>
        <v>5</v>
      </c>
      <c r="E64" s="324">
        <f>'Литература-9 2019 расклад'!K65</f>
        <v>1</v>
      </c>
      <c r="F64" s="324"/>
      <c r="G64" s="324"/>
      <c r="H64" s="437"/>
      <c r="I64" s="509">
        <f>'Литература-9 2023 расклад'!K64</f>
        <v>3</v>
      </c>
      <c r="J64" s="323">
        <f>'Литература-9 2018 расклад'!L65</f>
        <v>2</v>
      </c>
      <c r="K64" s="324">
        <f>'Литература-9 2019 расклад'!L65</f>
        <v>0</v>
      </c>
      <c r="L64" s="324"/>
      <c r="M64" s="324"/>
      <c r="N64" s="437"/>
      <c r="O64" s="509">
        <f>'Литература-9 2023 расклад'!L64</f>
        <v>2</v>
      </c>
      <c r="P64" s="325">
        <f>'Литература-9 2018 расклад'!M65</f>
        <v>40</v>
      </c>
      <c r="Q64" s="326">
        <f>'Литература-9 2019 расклад'!M65</f>
        <v>0</v>
      </c>
      <c r="R64" s="326"/>
      <c r="S64" s="326"/>
      <c r="T64" s="441"/>
      <c r="U64" s="514">
        <f>'Литература-9 2023 расклад'!M64</f>
        <v>66.666666666666671</v>
      </c>
      <c r="V64" s="323">
        <f>'Литература-9 2018 расклад'!N65</f>
        <v>0</v>
      </c>
      <c r="W64" s="324">
        <f>'Литература-9 2019 расклад'!N65</f>
        <v>0</v>
      </c>
      <c r="X64" s="324"/>
      <c r="Y64" s="324"/>
      <c r="Z64" s="437"/>
      <c r="AA64" s="509">
        <f>'Литература-9 2023 расклад'!N64</f>
        <v>0</v>
      </c>
      <c r="AB64" s="446">
        <f>'Литература-9 2018 расклад'!O65</f>
        <v>0</v>
      </c>
      <c r="AC64" s="326">
        <f>'Литература-9 2019 расклад'!O65</f>
        <v>0</v>
      </c>
      <c r="AD64" s="326"/>
      <c r="AE64" s="327"/>
      <c r="AF64" s="521"/>
      <c r="AG64" s="455">
        <f>'Литература-9 2023 расклад'!O64</f>
        <v>0</v>
      </c>
    </row>
    <row r="65" spans="1:33" s="1" customFormat="1" ht="15" customHeight="1" x14ac:dyDescent="0.25">
      <c r="A65" s="23">
        <v>18</v>
      </c>
      <c r="B65" s="50">
        <v>40990</v>
      </c>
      <c r="C65" s="328" t="s">
        <v>53</v>
      </c>
      <c r="D65" s="323">
        <f>'Литература-9 2018 расклад'!K66</f>
        <v>6</v>
      </c>
      <c r="E65" s="324" t="s">
        <v>138</v>
      </c>
      <c r="F65" s="324"/>
      <c r="G65" s="324"/>
      <c r="H65" s="437">
        <f>'Литература-9 2022 расклад'!K65</f>
        <v>1</v>
      </c>
      <c r="I65" s="509">
        <f>'Литература-9 2023 расклад'!K65</f>
        <v>2</v>
      </c>
      <c r="J65" s="323">
        <f>'Литература-9 2018 расклад'!L66</f>
        <v>3</v>
      </c>
      <c r="K65" s="324" t="s">
        <v>138</v>
      </c>
      <c r="L65" s="324"/>
      <c r="M65" s="324"/>
      <c r="N65" s="437">
        <f>'Литература-9 2022 расклад'!L65</f>
        <v>1</v>
      </c>
      <c r="O65" s="509">
        <f>'Литература-9 2023 расклад'!L65</f>
        <v>2</v>
      </c>
      <c r="P65" s="325">
        <f>'Литература-9 2018 расклад'!M66</f>
        <v>50</v>
      </c>
      <c r="Q65" s="326" t="s">
        <v>138</v>
      </c>
      <c r="R65" s="326"/>
      <c r="S65" s="326"/>
      <c r="T65" s="441">
        <f>'Литература-9 2022 расклад'!M65</f>
        <v>100</v>
      </c>
      <c r="U65" s="514">
        <f>'Литература-9 2023 расклад'!M65</f>
        <v>100</v>
      </c>
      <c r="V65" s="323">
        <f>'Литература-9 2018 расклад'!N66</f>
        <v>0</v>
      </c>
      <c r="W65" s="324" t="s">
        <v>138</v>
      </c>
      <c r="X65" s="324"/>
      <c r="Y65" s="324"/>
      <c r="Z65" s="437">
        <f>'Литература-9 2022 расклад'!N65</f>
        <v>0</v>
      </c>
      <c r="AA65" s="509">
        <f>'Литература-9 2023 расклад'!N65</f>
        <v>0</v>
      </c>
      <c r="AB65" s="446">
        <f>'Литература-9 2018 расклад'!O66</f>
        <v>0</v>
      </c>
      <c r="AC65" s="326" t="s">
        <v>138</v>
      </c>
      <c r="AD65" s="326"/>
      <c r="AE65" s="327"/>
      <c r="AF65" s="521">
        <f>'Литература-9 2022 расклад'!O65</f>
        <v>0</v>
      </c>
      <c r="AG65" s="455">
        <f>'Литература-9 2023 расклад'!O65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322" t="s">
        <v>43</v>
      </c>
      <c r="D66" s="330" t="s">
        <v>138</v>
      </c>
      <c r="E66" s="331" t="s">
        <v>138</v>
      </c>
      <c r="F66" s="331"/>
      <c r="G66" s="331"/>
      <c r="H66" s="438">
        <f>'Литература-9 2022 расклад'!K66</f>
        <v>2</v>
      </c>
      <c r="I66" s="510" t="s">
        <v>138</v>
      </c>
      <c r="J66" s="330" t="s">
        <v>138</v>
      </c>
      <c r="K66" s="331" t="s">
        <v>138</v>
      </c>
      <c r="L66" s="331"/>
      <c r="M66" s="331"/>
      <c r="N66" s="438">
        <f>'Литература-9 2022 расклад'!L66</f>
        <v>1</v>
      </c>
      <c r="O66" s="510" t="s">
        <v>138</v>
      </c>
      <c r="P66" s="332" t="s">
        <v>138</v>
      </c>
      <c r="Q66" s="333" t="s">
        <v>138</v>
      </c>
      <c r="R66" s="333"/>
      <c r="S66" s="333"/>
      <c r="T66" s="442">
        <f>'Литература-9 2022 расклад'!M66</f>
        <v>50</v>
      </c>
      <c r="U66" s="515" t="s">
        <v>138</v>
      </c>
      <c r="V66" s="330" t="s">
        <v>138</v>
      </c>
      <c r="W66" s="331" t="s">
        <v>138</v>
      </c>
      <c r="X66" s="331"/>
      <c r="Y66" s="331"/>
      <c r="Z66" s="438">
        <f>'Литература-9 2022 расклад'!N66</f>
        <v>0</v>
      </c>
      <c r="AA66" s="510" t="s">
        <v>138</v>
      </c>
      <c r="AB66" s="447" t="s">
        <v>138</v>
      </c>
      <c r="AC66" s="333" t="s">
        <v>138</v>
      </c>
      <c r="AD66" s="333"/>
      <c r="AE66" s="334"/>
      <c r="AF66" s="522">
        <f>'Литература-9 2022 расклад'!O66</f>
        <v>0</v>
      </c>
      <c r="AG66" s="456" t="s">
        <v>138</v>
      </c>
    </row>
    <row r="67" spans="1:33" s="1" customFormat="1" ht="15" customHeight="1" thickBot="1" x14ac:dyDescent="0.3">
      <c r="A67" s="35"/>
      <c r="B67" s="51"/>
      <c r="C67" s="335" t="s">
        <v>105</v>
      </c>
      <c r="D67" s="467">
        <f>'Литература-9 2018 расклад'!K68</f>
        <v>21</v>
      </c>
      <c r="E67" s="468">
        <f>'Литература-9 2019 расклад'!K68</f>
        <v>25</v>
      </c>
      <c r="F67" s="468">
        <f>'Литература-9 2020 расклад'!K68</f>
        <v>0</v>
      </c>
      <c r="G67" s="468">
        <f>'Литература-9 2021 расклад'!K68</f>
        <v>0</v>
      </c>
      <c r="H67" s="469">
        <f>'Литература-9 2022 расклад'!K67</f>
        <v>23</v>
      </c>
      <c r="I67" s="507">
        <f>'Литература-9 2023 расклад'!K67</f>
        <v>33</v>
      </c>
      <c r="J67" s="467">
        <f>'Литература-9 2018 расклад'!L68</f>
        <v>11.9999</v>
      </c>
      <c r="K67" s="468">
        <f>'Литература-9 2019 расклад'!L68</f>
        <v>17.000399999999999</v>
      </c>
      <c r="L67" s="468">
        <f>'Литература-9 2020 расклад'!L68</f>
        <v>0</v>
      </c>
      <c r="M67" s="468">
        <f>'Литература-9 2020 расклад'!L68</f>
        <v>0</v>
      </c>
      <c r="N67" s="469">
        <f>'Литература-9 2022 расклад'!L67</f>
        <v>19</v>
      </c>
      <c r="O67" s="507">
        <f>'Литература-9 2023 расклад'!L67</f>
        <v>28</v>
      </c>
      <c r="P67" s="470">
        <f>'Литература-9 2018 расклад'!M68</f>
        <v>57.652857142857144</v>
      </c>
      <c r="Q67" s="471">
        <f>'Литература-9 2019 расклад'!M68</f>
        <v>72.144285714285701</v>
      </c>
      <c r="R67" s="471">
        <f>'Литература-9 2020 расклад'!M68</f>
        <v>0</v>
      </c>
      <c r="S67" s="471">
        <f>'Литература-9 2021 расклад'!M68</f>
        <v>0</v>
      </c>
      <c r="T67" s="472">
        <f>'Литература-9 2022 расклад'!M67</f>
        <v>81.111111111111114</v>
      </c>
      <c r="U67" s="513">
        <f>'Литература-9 2023 расклад'!M67</f>
        <v>84.848484848484844</v>
      </c>
      <c r="V67" s="467">
        <f>'Литература-9 2018 расклад'!N68</f>
        <v>0</v>
      </c>
      <c r="W67" s="468">
        <f>'Литература-9 2019 расклад'!N68</f>
        <v>0</v>
      </c>
      <c r="X67" s="468">
        <f>'Литература-9 2020 расклад'!N68</f>
        <v>0</v>
      </c>
      <c r="Y67" s="468">
        <f>'Литература-9 2021 расклад'!N68</f>
        <v>0</v>
      </c>
      <c r="Z67" s="469">
        <f>'Литература-9 2022 расклад'!N67</f>
        <v>0</v>
      </c>
      <c r="AA67" s="507">
        <f>'Литература-9 2023 расклад'!N67</f>
        <v>0</v>
      </c>
      <c r="AB67" s="473">
        <f>'Литература-9 2018 расклад'!O68</f>
        <v>0</v>
      </c>
      <c r="AC67" s="471">
        <f>'Литература-9 2019 расклад'!O68</f>
        <v>0</v>
      </c>
      <c r="AD67" s="471">
        <f>'Литература-9 2020 расклад'!O68</f>
        <v>0</v>
      </c>
      <c r="AE67" s="474">
        <f>'Литература-9 2021 расклад'!O68</f>
        <v>0</v>
      </c>
      <c r="AF67" s="519">
        <f>'Литература-9 2022 расклад'!O67</f>
        <v>0</v>
      </c>
      <c r="AG67" s="475">
        <f>'Литература-9 2023 расклад'!O67</f>
        <v>0</v>
      </c>
    </row>
    <row r="68" spans="1:33" s="1" customFormat="1" ht="15" customHeight="1" x14ac:dyDescent="0.25">
      <c r="A68" s="16">
        <v>1</v>
      </c>
      <c r="B68" s="48">
        <v>50040</v>
      </c>
      <c r="C68" s="322" t="s">
        <v>54</v>
      </c>
      <c r="D68" s="317">
        <f>'Литература-9 2018 расклад'!K69</f>
        <v>2</v>
      </c>
      <c r="E68" s="318">
        <f>'Литература-9 2019 расклад'!K69</f>
        <v>3</v>
      </c>
      <c r="F68" s="318"/>
      <c r="G68" s="318"/>
      <c r="H68" s="439"/>
      <c r="I68" s="508">
        <f>'Литература-9 2023 расклад'!K68</f>
        <v>1</v>
      </c>
      <c r="J68" s="317">
        <f>'Литература-9 2018 расклад'!L69</f>
        <v>2</v>
      </c>
      <c r="K68" s="318">
        <f>'Литература-9 2019 расклад'!L69</f>
        <v>2.0000999999999998</v>
      </c>
      <c r="L68" s="318"/>
      <c r="M68" s="318"/>
      <c r="N68" s="439"/>
      <c r="O68" s="508">
        <f>'Литература-9 2023 расклад'!L68</f>
        <v>1</v>
      </c>
      <c r="P68" s="319">
        <f>'Литература-9 2018 расклад'!M69</f>
        <v>100</v>
      </c>
      <c r="Q68" s="320">
        <f>'Литература-9 2019 расклад'!M69</f>
        <v>66.67</v>
      </c>
      <c r="R68" s="320"/>
      <c r="S68" s="320"/>
      <c r="T68" s="443"/>
      <c r="U68" s="516">
        <f>'Литература-9 2023 расклад'!M68</f>
        <v>100</v>
      </c>
      <c r="V68" s="317">
        <f>'Литература-9 2018 расклад'!N69</f>
        <v>0</v>
      </c>
      <c r="W68" s="318">
        <f>'Литература-9 2019 расклад'!N69</f>
        <v>0</v>
      </c>
      <c r="X68" s="318"/>
      <c r="Y68" s="318"/>
      <c r="Z68" s="439"/>
      <c r="AA68" s="508">
        <f>'Литература-9 2023 расклад'!N68</f>
        <v>0</v>
      </c>
      <c r="AB68" s="448">
        <f>'Литература-9 2018 расклад'!O69</f>
        <v>0</v>
      </c>
      <c r="AC68" s="320">
        <f>'Литература-9 2019 расклад'!O69</f>
        <v>0</v>
      </c>
      <c r="AD68" s="320"/>
      <c r="AE68" s="321"/>
      <c r="AF68" s="520"/>
      <c r="AG68" s="454">
        <f>'Литература-9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322" t="s">
        <v>97</v>
      </c>
      <c r="D69" s="323">
        <f>'Литература-9 2018 расклад'!K70</f>
        <v>7</v>
      </c>
      <c r="E69" s="324">
        <f>'Литература-9 2019 расклад'!K70</f>
        <v>3</v>
      </c>
      <c r="F69" s="324"/>
      <c r="G69" s="324"/>
      <c r="H69" s="437">
        <f>'Литература-9 2022 расклад'!K69</f>
        <v>4</v>
      </c>
      <c r="I69" s="509">
        <f>'Литература-9 2023 расклад'!K69</f>
        <v>8</v>
      </c>
      <c r="J69" s="323">
        <f>'Литература-9 2018 расклад'!L70</f>
        <v>1.9999</v>
      </c>
      <c r="K69" s="324">
        <f>'Литература-9 2019 расклад'!L70</f>
        <v>2.0000999999999998</v>
      </c>
      <c r="L69" s="324"/>
      <c r="M69" s="324"/>
      <c r="N69" s="437">
        <f>'Литература-9 2022 расклад'!L69</f>
        <v>2</v>
      </c>
      <c r="O69" s="509">
        <f>'Литература-9 2023 расклад'!L69</f>
        <v>7</v>
      </c>
      <c r="P69" s="325">
        <f>'Литература-9 2018 расклад'!M70</f>
        <v>28.57</v>
      </c>
      <c r="Q69" s="326">
        <f>'Литература-9 2019 расклад'!M70</f>
        <v>66.67</v>
      </c>
      <c r="R69" s="326"/>
      <c r="S69" s="326"/>
      <c r="T69" s="441">
        <f>'Литература-9 2022 расклад'!M69</f>
        <v>50</v>
      </c>
      <c r="U69" s="514">
        <f>'Литература-9 2023 расклад'!M69</f>
        <v>87.5</v>
      </c>
      <c r="V69" s="323">
        <f>'Литература-9 2018 расклад'!N70</f>
        <v>0</v>
      </c>
      <c r="W69" s="324">
        <f>'Литература-9 2019 расклад'!N70</f>
        <v>0</v>
      </c>
      <c r="X69" s="324"/>
      <c r="Y69" s="324"/>
      <c r="Z69" s="437">
        <f>'Литература-9 2022 расклад'!N69</f>
        <v>0</v>
      </c>
      <c r="AA69" s="509">
        <f>'Литература-9 2023 расклад'!N69</f>
        <v>0</v>
      </c>
      <c r="AB69" s="446">
        <f>'Литература-9 2018 расклад'!O70</f>
        <v>0</v>
      </c>
      <c r="AC69" s="326">
        <f>'Литература-9 2019 расклад'!O70</f>
        <v>0</v>
      </c>
      <c r="AD69" s="326"/>
      <c r="AE69" s="327"/>
      <c r="AF69" s="521">
        <f>'Литература-9 2022 расклад'!O69</f>
        <v>0</v>
      </c>
      <c r="AG69" s="455">
        <f>'Литература-9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322" t="s">
        <v>156</v>
      </c>
      <c r="D70" s="323" t="s">
        <v>138</v>
      </c>
      <c r="E70" s="324">
        <f>'Литература-9 2019 расклад'!K71</f>
        <v>3</v>
      </c>
      <c r="F70" s="324"/>
      <c r="G70" s="324"/>
      <c r="H70" s="437">
        <f>'Литература-9 2022 расклад'!K70</f>
        <v>2</v>
      </c>
      <c r="I70" s="509">
        <f>'Литература-9 2023 расклад'!K70</f>
        <v>2</v>
      </c>
      <c r="J70" s="323" t="s">
        <v>138</v>
      </c>
      <c r="K70" s="324">
        <f>'Литература-9 2019 расклад'!L71</f>
        <v>3</v>
      </c>
      <c r="L70" s="324"/>
      <c r="M70" s="324"/>
      <c r="N70" s="437">
        <f>'Литература-9 2022 расклад'!L70</f>
        <v>2</v>
      </c>
      <c r="O70" s="509">
        <f>'Литература-9 2023 расклад'!L70</f>
        <v>1</v>
      </c>
      <c r="P70" s="325" t="s">
        <v>138</v>
      </c>
      <c r="Q70" s="326">
        <f>'Литература-9 2019 расклад'!M71</f>
        <v>100</v>
      </c>
      <c r="R70" s="326"/>
      <c r="S70" s="326"/>
      <c r="T70" s="441">
        <f>'Литература-9 2022 расклад'!M70</f>
        <v>100</v>
      </c>
      <c r="U70" s="514">
        <f>'Литература-9 2023 расклад'!M70</f>
        <v>50</v>
      </c>
      <c r="V70" s="323" t="s">
        <v>138</v>
      </c>
      <c r="W70" s="324">
        <f>'Литература-9 2019 расклад'!N71</f>
        <v>0</v>
      </c>
      <c r="X70" s="324"/>
      <c r="Y70" s="324"/>
      <c r="Z70" s="437">
        <f>'Литература-9 2022 расклад'!N70</f>
        <v>0</v>
      </c>
      <c r="AA70" s="509">
        <f>'Литература-9 2023 расклад'!N70</f>
        <v>0</v>
      </c>
      <c r="AB70" s="446" t="s">
        <v>138</v>
      </c>
      <c r="AC70" s="326">
        <f>'Литература-9 2019 расклад'!O71</f>
        <v>0</v>
      </c>
      <c r="AD70" s="326"/>
      <c r="AE70" s="327"/>
      <c r="AF70" s="521">
        <f>'Литература-9 2022 расклад'!O70</f>
        <v>0</v>
      </c>
      <c r="AG70" s="455">
        <f>'Литература-9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322" t="s">
        <v>186</v>
      </c>
      <c r="D71" s="323" t="s">
        <v>138</v>
      </c>
      <c r="E71" s="324">
        <f>'Литература-9 2019 расклад'!K72</f>
        <v>5</v>
      </c>
      <c r="F71" s="324"/>
      <c r="G71" s="324"/>
      <c r="H71" s="437"/>
      <c r="I71" s="509" t="s">
        <v>138</v>
      </c>
      <c r="J71" s="323" t="s">
        <v>138</v>
      </c>
      <c r="K71" s="324">
        <f>'Литература-9 2019 расклад'!L72</f>
        <v>4</v>
      </c>
      <c r="L71" s="324"/>
      <c r="M71" s="324"/>
      <c r="N71" s="437"/>
      <c r="O71" s="509" t="s">
        <v>138</v>
      </c>
      <c r="P71" s="325" t="s">
        <v>138</v>
      </c>
      <c r="Q71" s="326">
        <f>'Литература-9 2019 расклад'!M72</f>
        <v>80</v>
      </c>
      <c r="R71" s="326"/>
      <c r="S71" s="326"/>
      <c r="T71" s="441"/>
      <c r="U71" s="514" t="s">
        <v>138</v>
      </c>
      <c r="V71" s="323" t="s">
        <v>138</v>
      </c>
      <c r="W71" s="324">
        <f>'Литература-9 2019 расклад'!N72</f>
        <v>0</v>
      </c>
      <c r="X71" s="324"/>
      <c r="Y71" s="324"/>
      <c r="Z71" s="437"/>
      <c r="AA71" s="509" t="s">
        <v>138</v>
      </c>
      <c r="AB71" s="446" t="s">
        <v>138</v>
      </c>
      <c r="AC71" s="326">
        <f>'Литература-9 2019 расклад'!O72</f>
        <v>0</v>
      </c>
      <c r="AD71" s="326"/>
      <c r="AE71" s="327"/>
      <c r="AF71" s="521"/>
      <c r="AG71" s="455" t="s">
        <v>138</v>
      </c>
    </row>
    <row r="72" spans="1:33" s="1" customFormat="1" ht="15" customHeight="1" x14ac:dyDescent="0.25">
      <c r="A72" s="11">
        <v>5</v>
      </c>
      <c r="B72" s="48">
        <v>50230</v>
      </c>
      <c r="C72" s="322" t="s">
        <v>58</v>
      </c>
      <c r="D72" s="323">
        <f>'Литература-9 2018 расклад'!K73</f>
        <v>2</v>
      </c>
      <c r="E72" s="324">
        <f>'Литература-9 2019 расклад'!K73</f>
        <v>4</v>
      </c>
      <c r="F72" s="324"/>
      <c r="G72" s="324"/>
      <c r="H72" s="437">
        <f>'Литература-9 2022 расклад'!K72</f>
        <v>3</v>
      </c>
      <c r="I72" s="509">
        <f>'Литература-9 2023 расклад'!K72</f>
        <v>2</v>
      </c>
      <c r="J72" s="323">
        <f>'Литература-9 2018 расклад'!L73</f>
        <v>2</v>
      </c>
      <c r="K72" s="324">
        <f>'Литература-9 2019 расклад'!L73</f>
        <v>1</v>
      </c>
      <c r="L72" s="324"/>
      <c r="M72" s="324"/>
      <c r="N72" s="437">
        <f>'Литература-9 2022 расклад'!L72</f>
        <v>3</v>
      </c>
      <c r="O72" s="509">
        <f>'Литература-9 2023 расклад'!L72</f>
        <v>2</v>
      </c>
      <c r="P72" s="325">
        <f>'Литература-9 2018 расклад'!M73</f>
        <v>100</v>
      </c>
      <c r="Q72" s="326">
        <f>'Литература-9 2019 расклад'!M73</f>
        <v>25</v>
      </c>
      <c r="R72" s="326"/>
      <c r="S72" s="326"/>
      <c r="T72" s="441">
        <f>'Литература-9 2022 расклад'!M72</f>
        <v>100</v>
      </c>
      <c r="U72" s="514">
        <f>'Литература-9 2023 расклад'!M72</f>
        <v>100</v>
      </c>
      <c r="V72" s="323">
        <f>'Литература-9 2018 расклад'!N73</f>
        <v>0</v>
      </c>
      <c r="W72" s="324">
        <f>'Литература-9 2019 расклад'!N73</f>
        <v>0</v>
      </c>
      <c r="X72" s="324"/>
      <c r="Y72" s="324"/>
      <c r="Z72" s="437">
        <f>'Литература-9 2022 расклад'!N72</f>
        <v>0</v>
      </c>
      <c r="AA72" s="509">
        <f>'Литература-9 2023 расклад'!N72</f>
        <v>0</v>
      </c>
      <c r="AB72" s="446">
        <f>'Литература-9 2018 расклад'!O73</f>
        <v>0</v>
      </c>
      <c r="AC72" s="326">
        <f>'Литература-9 2019 расклад'!O73</f>
        <v>0</v>
      </c>
      <c r="AD72" s="326"/>
      <c r="AE72" s="327"/>
      <c r="AF72" s="521">
        <f>'Литература-9 2022 расклад'!O72</f>
        <v>0</v>
      </c>
      <c r="AG72" s="455">
        <f>'Литература-9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322" t="s">
        <v>185</v>
      </c>
      <c r="D73" s="323"/>
      <c r="E73" s="324"/>
      <c r="F73" s="324"/>
      <c r="G73" s="324"/>
      <c r="H73" s="437"/>
      <c r="I73" s="509"/>
      <c r="J73" s="323"/>
      <c r="K73" s="324"/>
      <c r="L73" s="324"/>
      <c r="M73" s="324"/>
      <c r="N73" s="437"/>
      <c r="O73" s="509"/>
      <c r="P73" s="325"/>
      <c r="Q73" s="326"/>
      <c r="R73" s="326"/>
      <c r="S73" s="326"/>
      <c r="T73" s="441"/>
      <c r="U73" s="514"/>
      <c r="V73" s="323"/>
      <c r="W73" s="324"/>
      <c r="X73" s="324"/>
      <c r="Y73" s="324"/>
      <c r="Z73" s="437"/>
      <c r="AA73" s="509"/>
      <c r="AB73" s="446"/>
      <c r="AC73" s="326"/>
      <c r="AD73" s="326"/>
      <c r="AE73" s="327"/>
      <c r="AF73" s="521"/>
      <c r="AG73" s="455"/>
    </row>
    <row r="74" spans="1:33" s="1" customFormat="1" ht="15" customHeight="1" x14ac:dyDescent="0.25">
      <c r="A74" s="11">
        <v>7</v>
      </c>
      <c r="B74" s="48">
        <v>50420</v>
      </c>
      <c r="C74" s="322" t="s">
        <v>157</v>
      </c>
      <c r="D74" s="323"/>
      <c r="E74" s="324"/>
      <c r="F74" s="324"/>
      <c r="G74" s="324"/>
      <c r="H74" s="437"/>
      <c r="I74" s="509">
        <f>'Литература-9 2023 расклад'!K74</f>
        <v>6</v>
      </c>
      <c r="J74" s="323"/>
      <c r="K74" s="324"/>
      <c r="L74" s="324"/>
      <c r="M74" s="324"/>
      <c r="N74" s="437"/>
      <c r="O74" s="509">
        <f>'Литература-9 2023 расклад'!L74</f>
        <v>5</v>
      </c>
      <c r="P74" s="325"/>
      <c r="Q74" s="326"/>
      <c r="R74" s="326"/>
      <c r="S74" s="326"/>
      <c r="T74" s="441"/>
      <c r="U74" s="514">
        <f>'Литература-9 2023 расклад'!M74</f>
        <v>83.333333333333329</v>
      </c>
      <c r="V74" s="323"/>
      <c r="W74" s="324"/>
      <c r="X74" s="324"/>
      <c r="Y74" s="324"/>
      <c r="Z74" s="437"/>
      <c r="AA74" s="509">
        <f>'Литература-9 2023 расклад'!N74</f>
        <v>0</v>
      </c>
      <c r="AB74" s="446"/>
      <c r="AC74" s="326"/>
      <c r="AD74" s="326"/>
      <c r="AE74" s="327"/>
      <c r="AF74" s="521"/>
      <c r="AG74" s="455">
        <f>'Литература-9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322" t="s">
        <v>158</v>
      </c>
      <c r="D75" s="323">
        <f>'Литература-9 2018 расклад'!K76</f>
        <v>1</v>
      </c>
      <c r="E75" s="324">
        <f>'Литература-9 2019 расклад'!K76</f>
        <v>1</v>
      </c>
      <c r="F75" s="324"/>
      <c r="G75" s="324"/>
      <c r="H75" s="437">
        <f>'Литература-9 2022 расклад'!K75</f>
        <v>1</v>
      </c>
      <c r="I75" s="509">
        <f>'Литература-9 2023 расклад'!K75</f>
        <v>3</v>
      </c>
      <c r="J75" s="323">
        <f>'Литература-9 2018 расклад'!L76</f>
        <v>0</v>
      </c>
      <c r="K75" s="324">
        <f>'Литература-9 2019 расклад'!L76</f>
        <v>1</v>
      </c>
      <c r="L75" s="324"/>
      <c r="M75" s="324"/>
      <c r="N75" s="437">
        <f>'Литература-9 2022 расклад'!L75</f>
        <v>1</v>
      </c>
      <c r="O75" s="509">
        <f>'Литература-9 2023 расклад'!L75</f>
        <v>3</v>
      </c>
      <c r="P75" s="325">
        <f>'Литература-9 2018 расклад'!M76</f>
        <v>0</v>
      </c>
      <c r="Q75" s="326">
        <f>'Литература-9 2019 расклад'!M76</f>
        <v>100</v>
      </c>
      <c r="R75" s="326"/>
      <c r="S75" s="326"/>
      <c r="T75" s="441">
        <f>'Литература-9 2022 расклад'!M75</f>
        <v>100</v>
      </c>
      <c r="U75" s="514">
        <f>'Литература-9 2023 расклад'!M75</f>
        <v>100</v>
      </c>
      <c r="V75" s="323">
        <f>'Литература-9 2018 расклад'!N76</f>
        <v>0</v>
      </c>
      <c r="W75" s="324">
        <f>'Литература-9 2019 расклад'!N76</f>
        <v>0</v>
      </c>
      <c r="X75" s="324"/>
      <c r="Y75" s="324"/>
      <c r="Z75" s="437">
        <f>'Литература-9 2022 расклад'!N75</f>
        <v>0</v>
      </c>
      <c r="AA75" s="509">
        <f>'Литература-9 2023 расклад'!N75</f>
        <v>0</v>
      </c>
      <c r="AB75" s="446">
        <f>'Литература-9 2018 расклад'!O76</f>
        <v>0</v>
      </c>
      <c r="AC75" s="326">
        <f>'Литература-9 2019 расклад'!O76</f>
        <v>0</v>
      </c>
      <c r="AD75" s="326"/>
      <c r="AE75" s="327"/>
      <c r="AF75" s="521">
        <f>'Литература-9 2022 расклад'!O75</f>
        <v>0</v>
      </c>
      <c r="AG75" s="455">
        <f>'Литература-9 2023 расклад'!O75</f>
        <v>0</v>
      </c>
    </row>
    <row r="76" spans="1:33" s="1" customFormat="1" ht="15" customHeight="1" x14ac:dyDescent="0.25">
      <c r="A76" s="11">
        <v>9</v>
      </c>
      <c r="B76" s="48">
        <v>50620</v>
      </c>
      <c r="C76" s="322" t="s">
        <v>62</v>
      </c>
      <c r="D76" s="323" t="s">
        <v>138</v>
      </c>
      <c r="E76" s="324" t="s">
        <v>138</v>
      </c>
      <c r="F76" s="324"/>
      <c r="G76" s="324"/>
      <c r="H76" s="437">
        <f>'Литература-9 2022 расклад'!K76</f>
        <v>1</v>
      </c>
      <c r="I76" s="509" t="s">
        <v>138</v>
      </c>
      <c r="J76" s="323" t="s">
        <v>138</v>
      </c>
      <c r="K76" s="324" t="s">
        <v>138</v>
      </c>
      <c r="L76" s="324"/>
      <c r="M76" s="324"/>
      <c r="N76" s="437">
        <f>'Литература-9 2022 расклад'!L76</f>
        <v>1</v>
      </c>
      <c r="O76" s="509" t="s">
        <v>138</v>
      </c>
      <c r="P76" s="325" t="s">
        <v>138</v>
      </c>
      <c r="Q76" s="326" t="s">
        <v>138</v>
      </c>
      <c r="R76" s="326"/>
      <c r="S76" s="326"/>
      <c r="T76" s="441">
        <f>'Литература-9 2022 расклад'!M76</f>
        <v>100</v>
      </c>
      <c r="U76" s="514" t="s">
        <v>138</v>
      </c>
      <c r="V76" s="323" t="s">
        <v>138</v>
      </c>
      <c r="W76" s="324" t="s">
        <v>138</v>
      </c>
      <c r="X76" s="324"/>
      <c r="Y76" s="324"/>
      <c r="Z76" s="437">
        <f>'Литература-9 2022 расклад'!N76</f>
        <v>0</v>
      </c>
      <c r="AA76" s="509" t="s">
        <v>138</v>
      </c>
      <c r="AB76" s="446" t="s">
        <v>138</v>
      </c>
      <c r="AC76" s="326" t="s">
        <v>138</v>
      </c>
      <c r="AD76" s="326"/>
      <c r="AE76" s="327"/>
      <c r="AF76" s="521">
        <f>'Литература-9 2022 расклад'!O76</f>
        <v>0</v>
      </c>
      <c r="AG76" s="455" t="s">
        <v>138</v>
      </c>
    </row>
    <row r="77" spans="1:33" s="1" customFormat="1" ht="15" customHeight="1" x14ac:dyDescent="0.25">
      <c r="A77" s="11">
        <v>10</v>
      </c>
      <c r="B77" s="48">
        <v>50760</v>
      </c>
      <c r="C77" s="322" t="s">
        <v>159</v>
      </c>
      <c r="D77" s="323">
        <f>'Литература-9 2018 расклад'!K78</f>
        <v>3</v>
      </c>
      <c r="E77" s="324">
        <f>'Литература-9 2019 расклад'!K78</f>
        <v>6</v>
      </c>
      <c r="F77" s="324"/>
      <c r="G77" s="324"/>
      <c r="H77" s="437">
        <f>'Литература-9 2022 расклад'!K77</f>
        <v>3</v>
      </c>
      <c r="I77" s="509">
        <f>'Литература-9 2023 расклад'!K77</f>
        <v>3</v>
      </c>
      <c r="J77" s="323">
        <f>'Литература-9 2018 расклад'!L78</f>
        <v>3</v>
      </c>
      <c r="K77" s="324">
        <f>'Литература-9 2019 расклад'!L78</f>
        <v>4.0001999999999995</v>
      </c>
      <c r="L77" s="324"/>
      <c r="M77" s="324"/>
      <c r="N77" s="437">
        <f>'Литература-9 2022 расклад'!L77</f>
        <v>3</v>
      </c>
      <c r="O77" s="509">
        <f>'Литература-9 2023 расклад'!L77</f>
        <v>2</v>
      </c>
      <c r="P77" s="325">
        <f>'Литература-9 2018 расклад'!M78</f>
        <v>100</v>
      </c>
      <c r="Q77" s="326">
        <f>'Литература-9 2019 расклад'!M78</f>
        <v>66.67</v>
      </c>
      <c r="R77" s="326"/>
      <c r="S77" s="326"/>
      <c r="T77" s="441">
        <f>'Литература-9 2022 расклад'!M77</f>
        <v>100</v>
      </c>
      <c r="U77" s="514">
        <f>'Литература-9 2023 расклад'!M77</f>
        <v>66.666666666666671</v>
      </c>
      <c r="V77" s="323">
        <f>'Литература-9 2018 расклад'!N78</f>
        <v>0</v>
      </c>
      <c r="W77" s="324">
        <f>'Литература-9 2019 расклад'!N78</f>
        <v>0</v>
      </c>
      <c r="X77" s="324"/>
      <c r="Y77" s="324"/>
      <c r="Z77" s="437">
        <f>'Литература-9 2022 расклад'!N77</f>
        <v>0</v>
      </c>
      <c r="AA77" s="509">
        <f>'Литература-9 2023 расклад'!N77</f>
        <v>0</v>
      </c>
      <c r="AB77" s="446">
        <f>'Литература-9 2018 расклад'!O78</f>
        <v>0</v>
      </c>
      <c r="AC77" s="326">
        <f>'Литература-9 2019 расклад'!O78</f>
        <v>0</v>
      </c>
      <c r="AD77" s="326"/>
      <c r="AE77" s="327"/>
      <c r="AF77" s="521">
        <f>'Литература-9 2022 расклад'!O77</f>
        <v>0</v>
      </c>
      <c r="AG77" s="455">
        <f>'Литература-9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322" t="s">
        <v>187</v>
      </c>
      <c r="D78" s="323">
        <f>'Литература-9 2018 расклад'!K79</f>
        <v>2</v>
      </c>
      <c r="E78" s="324" t="s">
        <v>138</v>
      </c>
      <c r="F78" s="324"/>
      <c r="G78" s="324"/>
      <c r="H78" s="437">
        <f>'Литература-9 2022 расклад'!K78</f>
        <v>1</v>
      </c>
      <c r="I78" s="509" t="s">
        <v>138</v>
      </c>
      <c r="J78" s="323">
        <f>'Литература-9 2018 расклад'!L79</f>
        <v>0</v>
      </c>
      <c r="K78" s="324" t="s">
        <v>138</v>
      </c>
      <c r="L78" s="324"/>
      <c r="M78" s="324"/>
      <c r="N78" s="437">
        <f>'Литература-9 2022 расклад'!L78</f>
        <v>0</v>
      </c>
      <c r="O78" s="509" t="s">
        <v>138</v>
      </c>
      <c r="P78" s="325">
        <f>'Литература-9 2018 расклад'!M79</f>
        <v>0</v>
      </c>
      <c r="Q78" s="326" t="s">
        <v>138</v>
      </c>
      <c r="R78" s="326"/>
      <c r="S78" s="326"/>
      <c r="T78" s="441">
        <f>'Литература-9 2022 расклад'!M78</f>
        <v>0</v>
      </c>
      <c r="U78" s="514" t="s">
        <v>138</v>
      </c>
      <c r="V78" s="323">
        <f>'Литература-9 2018 расклад'!N79</f>
        <v>0</v>
      </c>
      <c r="W78" s="324" t="s">
        <v>138</v>
      </c>
      <c r="X78" s="324"/>
      <c r="Y78" s="324"/>
      <c r="Z78" s="437">
        <f>'Литература-9 2022 расклад'!N78</f>
        <v>0</v>
      </c>
      <c r="AA78" s="509" t="s">
        <v>138</v>
      </c>
      <c r="AB78" s="446">
        <f>'Литература-9 2018 расклад'!O79</f>
        <v>0</v>
      </c>
      <c r="AC78" s="326" t="s">
        <v>138</v>
      </c>
      <c r="AD78" s="326"/>
      <c r="AE78" s="327"/>
      <c r="AF78" s="521">
        <f>'Литература-9 2022 расклад'!O78</f>
        <v>0</v>
      </c>
      <c r="AG78" s="455" t="s">
        <v>138</v>
      </c>
    </row>
    <row r="79" spans="1:33" s="1" customFormat="1" ht="15" customHeight="1" x14ac:dyDescent="0.25">
      <c r="A79" s="11">
        <v>12</v>
      </c>
      <c r="B79" s="48">
        <v>50930</v>
      </c>
      <c r="C79" s="322" t="s">
        <v>188</v>
      </c>
      <c r="D79" s="323"/>
      <c r="E79" s="324"/>
      <c r="F79" s="324"/>
      <c r="G79" s="324"/>
      <c r="H79" s="437"/>
      <c r="I79" s="509"/>
      <c r="J79" s="323"/>
      <c r="K79" s="324"/>
      <c r="L79" s="324"/>
      <c r="M79" s="324"/>
      <c r="N79" s="437"/>
      <c r="O79" s="509"/>
      <c r="P79" s="325"/>
      <c r="Q79" s="326"/>
      <c r="R79" s="326"/>
      <c r="S79" s="326"/>
      <c r="T79" s="441"/>
      <c r="U79" s="514"/>
      <c r="V79" s="323"/>
      <c r="W79" s="324"/>
      <c r="X79" s="324"/>
      <c r="Y79" s="324"/>
      <c r="Z79" s="437"/>
      <c r="AA79" s="509"/>
      <c r="AB79" s="446"/>
      <c r="AC79" s="326"/>
      <c r="AD79" s="326"/>
      <c r="AE79" s="327"/>
      <c r="AF79" s="521"/>
      <c r="AG79" s="455"/>
    </row>
    <row r="80" spans="1:33" s="1" customFormat="1" ht="15" customHeight="1" x14ac:dyDescent="0.25">
      <c r="A80" s="15">
        <v>13</v>
      </c>
      <c r="B80" s="50">
        <v>51370</v>
      </c>
      <c r="C80" s="328" t="s">
        <v>66</v>
      </c>
      <c r="D80" s="323">
        <f>'Литература-9 2018 расклад'!K81</f>
        <v>4</v>
      </c>
      <c r="E80" s="324" t="s">
        <v>138</v>
      </c>
      <c r="F80" s="324"/>
      <c r="G80" s="324"/>
      <c r="H80" s="437">
        <f>'Литература-9 2022 расклад'!K80</f>
        <v>3</v>
      </c>
      <c r="I80" s="509">
        <f>'Литература-9 2023 расклад'!K80</f>
        <v>1</v>
      </c>
      <c r="J80" s="323">
        <f>'Литература-9 2018 расклад'!L81</f>
        <v>3</v>
      </c>
      <c r="K80" s="324" t="s">
        <v>138</v>
      </c>
      <c r="L80" s="324"/>
      <c r="M80" s="324"/>
      <c r="N80" s="437">
        <f>'Литература-9 2022 расклад'!L80</f>
        <v>3</v>
      </c>
      <c r="O80" s="509">
        <f>'Литература-9 2023 расклад'!L80</f>
        <v>1</v>
      </c>
      <c r="P80" s="325">
        <f>'Литература-9 2018 расклад'!M81</f>
        <v>75</v>
      </c>
      <c r="Q80" s="326" t="s">
        <v>138</v>
      </c>
      <c r="R80" s="326"/>
      <c r="S80" s="326"/>
      <c r="T80" s="441">
        <f>'Литература-9 2022 расклад'!M80</f>
        <v>100</v>
      </c>
      <c r="U80" s="514">
        <f>'Литература-9 2023 расклад'!M80</f>
        <v>100</v>
      </c>
      <c r="V80" s="323">
        <f>'Литература-9 2018 расклад'!N81</f>
        <v>0</v>
      </c>
      <c r="W80" s="324" t="s">
        <v>138</v>
      </c>
      <c r="X80" s="324"/>
      <c r="Y80" s="324"/>
      <c r="Z80" s="437">
        <f>'Литература-9 2022 расклад'!N80</f>
        <v>0</v>
      </c>
      <c r="AA80" s="509">
        <f>'Литература-9 2023 расклад'!N80</f>
        <v>0</v>
      </c>
      <c r="AB80" s="446">
        <f>'Литература-9 2018 расклад'!O81</f>
        <v>0</v>
      </c>
      <c r="AC80" s="326" t="s">
        <v>138</v>
      </c>
      <c r="AD80" s="326"/>
      <c r="AE80" s="327"/>
      <c r="AF80" s="521">
        <f>'Литература-9 2022 расклад'!O80</f>
        <v>0</v>
      </c>
      <c r="AG80" s="455">
        <f>'Литература-9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328" t="s">
        <v>140</v>
      </c>
      <c r="D81" s="330" t="s">
        <v>138</v>
      </c>
      <c r="E81" s="331" t="s">
        <v>138</v>
      </c>
      <c r="F81" s="331"/>
      <c r="G81" s="331"/>
      <c r="H81" s="438">
        <f>'Литература-9 2022 расклад'!K81</f>
        <v>5</v>
      </c>
      <c r="I81" s="510">
        <f>'Литература-9 2023 расклад'!K81</f>
        <v>7</v>
      </c>
      <c r="J81" s="330" t="s">
        <v>138</v>
      </c>
      <c r="K81" s="331" t="s">
        <v>138</v>
      </c>
      <c r="L81" s="331"/>
      <c r="M81" s="331"/>
      <c r="N81" s="438">
        <f>'Литература-9 2022 расклад'!L81</f>
        <v>4</v>
      </c>
      <c r="O81" s="510">
        <f>'Литература-9 2023 расклад'!L81</f>
        <v>6</v>
      </c>
      <c r="P81" s="332" t="s">
        <v>138</v>
      </c>
      <c r="Q81" s="333" t="s">
        <v>138</v>
      </c>
      <c r="R81" s="333"/>
      <c r="S81" s="333"/>
      <c r="T81" s="442">
        <f>'Литература-9 2022 расклад'!M81</f>
        <v>80</v>
      </c>
      <c r="U81" s="515">
        <f>'Литература-9 2023 расклад'!M81</f>
        <v>85.714285714285708</v>
      </c>
      <c r="V81" s="330" t="s">
        <v>138</v>
      </c>
      <c r="W81" s="331" t="s">
        <v>138</v>
      </c>
      <c r="X81" s="331"/>
      <c r="Y81" s="331"/>
      <c r="Z81" s="438">
        <f>'Литература-9 2022 расклад'!N81</f>
        <v>0</v>
      </c>
      <c r="AA81" s="510">
        <f>'Литература-9 2023 расклад'!N81</f>
        <v>0</v>
      </c>
      <c r="AB81" s="447" t="s">
        <v>138</v>
      </c>
      <c r="AC81" s="333" t="s">
        <v>138</v>
      </c>
      <c r="AD81" s="333"/>
      <c r="AE81" s="334"/>
      <c r="AF81" s="522">
        <f>'Литература-9 2022 расклад'!O81</f>
        <v>0</v>
      </c>
      <c r="AG81" s="456">
        <f>'Литература-9 2023 расклад'!O81</f>
        <v>0</v>
      </c>
    </row>
    <row r="82" spans="1:33" s="1" customFormat="1" ht="15" customHeight="1" thickBot="1" x14ac:dyDescent="0.3">
      <c r="A82" s="35"/>
      <c r="B82" s="51"/>
      <c r="C82" s="335" t="s">
        <v>106</v>
      </c>
      <c r="D82" s="467">
        <f>'Литература-9 2018 расклад'!K83</f>
        <v>111</v>
      </c>
      <c r="E82" s="468">
        <f>'Литература-9 2019 расклад'!K83</f>
        <v>78</v>
      </c>
      <c r="F82" s="468">
        <f>'Литература-9 2020 расклад'!K83</f>
        <v>0</v>
      </c>
      <c r="G82" s="468">
        <f>'Литература-9 2021 расклад'!K83</f>
        <v>0</v>
      </c>
      <c r="H82" s="469">
        <f>'Литература-9 2022 расклад'!K82</f>
        <v>94</v>
      </c>
      <c r="I82" s="507">
        <f>'Литература-9 2023 расклад'!K82</f>
        <v>79</v>
      </c>
      <c r="J82" s="467">
        <f>'Литература-9 2018 расклад'!L83</f>
        <v>65.999299999999991</v>
      </c>
      <c r="K82" s="468">
        <f>'Литература-9 2019 расклад'!L83</f>
        <v>56.000700000000002</v>
      </c>
      <c r="L82" s="468">
        <f>'Литература-9 2020 расклад'!L83</f>
        <v>0</v>
      </c>
      <c r="M82" s="468">
        <f>'Литература-9 2020 расклад'!L83</f>
        <v>0</v>
      </c>
      <c r="N82" s="469">
        <f>'Литература-9 2022 расклад'!L82</f>
        <v>63</v>
      </c>
      <c r="O82" s="507">
        <f>'Литература-9 2023 расклад'!L82</f>
        <v>62</v>
      </c>
      <c r="P82" s="470">
        <f>'Литература-9 2018 расклад'!M83</f>
        <v>55.185238095238091</v>
      </c>
      <c r="Q82" s="471">
        <f>'Литература-9 2019 расклад'!M83</f>
        <v>73.834285714285713</v>
      </c>
      <c r="R82" s="471">
        <f>'Литература-9 2020 расклад'!M83</f>
        <v>0</v>
      </c>
      <c r="S82" s="471">
        <f>'Литература-9 2021 расклад'!M83</f>
        <v>0</v>
      </c>
      <c r="T82" s="472">
        <f>'Литература-9 2022 расклад'!M82</f>
        <v>73.55463980463982</v>
      </c>
      <c r="U82" s="513">
        <f>'Литература-9 2023 расклад'!M82</f>
        <v>78.481012658227854</v>
      </c>
      <c r="V82" s="467">
        <f>'Литература-9 2018 расклад'!N83</f>
        <v>4.9997999999999996</v>
      </c>
      <c r="W82" s="468">
        <f>'Литература-9 2019 расклад'!N83</f>
        <v>0</v>
      </c>
      <c r="X82" s="468">
        <f>'Литература-9 2020 расклад'!N83</f>
        <v>0</v>
      </c>
      <c r="Y82" s="468">
        <f>'Литература-9 2021 расклад'!N83</f>
        <v>0</v>
      </c>
      <c r="Z82" s="469">
        <f>'Литература-9 2022 расклад'!N82</f>
        <v>0</v>
      </c>
      <c r="AA82" s="507">
        <f>'Литература-9 2023 расклад'!N82</f>
        <v>1</v>
      </c>
      <c r="AB82" s="473">
        <f>'Литература-9 2018 расклад'!O83</f>
        <v>7.9723809523809521</v>
      </c>
      <c r="AC82" s="471">
        <f>'Литература-9 2019 расклад'!O83</f>
        <v>0</v>
      </c>
      <c r="AD82" s="471">
        <f>'Литература-9 2020 расклад'!O83</f>
        <v>0</v>
      </c>
      <c r="AE82" s="474">
        <f>'Литература-9 2021 расклад'!O83</f>
        <v>0</v>
      </c>
      <c r="AF82" s="519">
        <f>'Литература-9 2022 расклад'!O82</f>
        <v>0</v>
      </c>
      <c r="AG82" s="475">
        <f>'Литература-9 2023 расклад'!O82</f>
        <v>1.2658227848101267</v>
      </c>
    </row>
    <row r="83" spans="1:33" s="1" customFormat="1" ht="15" customHeight="1" x14ac:dyDescent="0.25">
      <c r="A83" s="59">
        <v>1</v>
      </c>
      <c r="B83" s="53">
        <v>60010</v>
      </c>
      <c r="C83" s="322" t="s">
        <v>160</v>
      </c>
      <c r="D83" s="317">
        <f>'Литература-9 2018 расклад'!K84</f>
        <v>4</v>
      </c>
      <c r="E83" s="318">
        <f>'Литература-9 2019 расклад'!K84</f>
        <v>5</v>
      </c>
      <c r="F83" s="318"/>
      <c r="G83" s="318"/>
      <c r="H83" s="439">
        <f>'Литература-9 2022 расклад'!K83</f>
        <v>1</v>
      </c>
      <c r="I83" s="508">
        <f>'Литература-9 2023 расклад'!K83</f>
        <v>1</v>
      </c>
      <c r="J83" s="317">
        <f>'Литература-9 2018 расклад'!L84</f>
        <v>2</v>
      </c>
      <c r="K83" s="318">
        <f>'Литература-9 2019 расклад'!L84</f>
        <v>3</v>
      </c>
      <c r="L83" s="318"/>
      <c r="M83" s="318"/>
      <c r="N83" s="439">
        <f>'Литература-9 2022 расклад'!L83</f>
        <v>1</v>
      </c>
      <c r="O83" s="508">
        <f>'Литература-9 2023 расклад'!L83</f>
        <v>1</v>
      </c>
      <c r="P83" s="319">
        <f>'Литература-9 2018 расклад'!M84</f>
        <v>50</v>
      </c>
      <c r="Q83" s="320">
        <f>'Литература-9 2019 расклад'!M84</f>
        <v>60</v>
      </c>
      <c r="R83" s="320"/>
      <c r="S83" s="320"/>
      <c r="T83" s="443">
        <f>'Литература-9 2022 расклад'!M83</f>
        <v>100</v>
      </c>
      <c r="U83" s="516">
        <f>'Литература-9 2023 расклад'!M83</f>
        <v>100</v>
      </c>
      <c r="V83" s="317">
        <f>'Литература-9 2018 расклад'!N84</f>
        <v>1</v>
      </c>
      <c r="W83" s="318">
        <f>'Литература-9 2019 расклад'!N84</f>
        <v>0</v>
      </c>
      <c r="X83" s="318"/>
      <c r="Y83" s="318"/>
      <c r="Z83" s="439">
        <f>'Литература-9 2022 расклад'!N83</f>
        <v>0</v>
      </c>
      <c r="AA83" s="508">
        <f>'Литература-9 2023 расклад'!N83</f>
        <v>0</v>
      </c>
      <c r="AB83" s="448">
        <f>'Литература-9 2018 расклад'!O84</f>
        <v>25</v>
      </c>
      <c r="AC83" s="320">
        <f>'Литература-9 2019 расклад'!O84</f>
        <v>0</v>
      </c>
      <c r="AD83" s="320"/>
      <c r="AE83" s="321"/>
      <c r="AF83" s="520">
        <f>'Литература-9 2022 расклад'!O83</f>
        <v>0</v>
      </c>
      <c r="AG83" s="454">
        <f>'Литература-9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322" t="s">
        <v>69</v>
      </c>
      <c r="D84" s="323" t="s">
        <v>138</v>
      </c>
      <c r="E84" s="324">
        <f>'Литература-9 2019 расклад'!K85</f>
        <v>1</v>
      </c>
      <c r="F84" s="324"/>
      <c r="G84" s="324"/>
      <c r="H84" s="437" t="s">
        <v>138</v>
      </c>
      <c r="I84" s="509" t="s">
        <v>138</v>
      </c>
      <c r="J84" s="323" t="s">
        <v>138</v>
      </c>
      <c r="K84" s="324">
        <f>'Литература-9 2019 расклад'!L85</f>
        <v>1</v>
      </c>
      <c r="L84" s="324"/>
      <c r="M84" s="324"/>
      <c r="N84" s="437"/>
      <c r="O84" s="509" t="s">
        <v>138</v>
      </c>
      <c r="P84" s="325" t="s">
        <v>138</v>
      </c>
      <c r="Q84" s="326">
        <f>'Литература-9 2019 расклад'!M85</f>
        <v>100</v>
      </c>
      <c r="R84" s="326"/>
      <c r="S84" s="326"/>
      <c r="T84" s="441"/>
      <c r="U84" s="514" t="s">
        <v>138</v>
      </c>
      <c r="V84" s="323" t="s">
        <v>138</v>
      </c>
      <c r="W84" s="324">
        <f>'Литература-9 2019 расклад'!N85</f>
        <v>0</v>
      </c>
      <c r="X84" s="324"/>
      <c r="Y84" s="324"/>
      <c r="Z84" s="437"/>
      <c r="AA84" s="509" t="s">
        <v>138</v>
      </c>
      <c r="AB84" s="446" t="s">
        <v>138</v>
      </c>
      <c r="AC84" s="326">
        <f>'Литература-9 2019 расклад'!O85</f>
        <v>0</v>
      </c>
      <c r="AD84" s="326"/>
      <c r="AE84" s="327"/>
      <c r="AF84" s="521"/>
      <c r="AG84" s="455" t="s">
        <v>138</v>
      </c>
    </row>
    <row r="85" spans="1:33" s="1" customFormat="1" ht="15" customHeight="1" x14ac:dyDescent="0.25">
      <c r="A85" s="23">
        <v>3</v>
      </c>
      <c r="B85" s="48">
        <v>60050</v>
      </c>
      <c r="C85" s="322" t="s">
        <v>161</v>
      </c>
      <c r="D85" s="323">
        <f>'Литература-9 2018 расклад'!K86</f>
        <v>3</v>
      </c>
      <c r="E85" s="324">
        <f>'Литература-9 2019 расклад'!K86</f>
        <v>1</v>
      </c>
      <c r="F85" s="324"/>
      <c r="G85" s="324"/>
      <c r="H85" s="437">
        <f>'Литература-9 2022 расклад'!K85</f>
        <v>5</v>
      </c>
      <c r="I85" s="509">
        <f>'Литература-9 2023 расклад'!K85</f>
        <v>1</v>
      </c>
      <c r="J85" s="323">
        <f>'Литература-9 2018 расклад'!L86</f>
        <v>2.0000999999999998</v>
      </c>
      <c r="K85" s="324">
        <f>'Литература-9 2019 расклад'!L86</f>
        <v>1</v>
      </c>
      <c r="L85" s="324"/>
      <c r="M85" s="324"/>
      <c r="N85" s="437">
        <f>'Литература-9 2022 расклад'!L85</f>
        <v>2</v>
      </c>
      <c r="O85" s="509">
        <f>'Литература-9 2023 расклад'!L85</f>
        <v>0</v>
      </c>
      <c r="P85" s="325">
        <f>'Литература-9 2018 расклад'!M86</f>
        <v>66.67</v>
      </c>
      <c r="Q85" s="326">
        <f>'Литература-9 2019 расклад'!M86</f>
        <v>100</v>
      </c>
      <c r="R85" s="326"/>
      <c r="S85" s="326"/>
      <c r="T85" s="441">
        <f>'Литература-9 2022 расклад'!M85</f>
        <v>40</v>
      </c>
      <c r="U85" s="514">
        <f>'Литература-9 2023 расклад'!M85</f>
        <v>0</v>
      </c>
      <c r="V85" s="323">
        <f>'Литература-9 2018 расклад'!N86</f>
        <v>0</v>
      </c>
      <c r="W85" s="324">
        <f>'Литература-9 2019 расклад'!N86</f>
        <v>0</v>
      </c>
      <c r="X85" s="324"/>
      <c r="Y85" s="324"/>
      <c r="Z85" s="437">
        <f>'Литература-9 2022 расклад'!N85</f>
        <v>0</v>
      </c>
      <c r="AA85" s="509">
        <f>'Литература-9 2023 расклад'!N85</f>
        <v>0</v>
      </c>
      <c r="AB85" s="446">
        <f>'Литература-9 2018 расклад'!O86</f>
        <v>0</v>
      </c>
      <c r="AC85" s="326">
        <f>'Литература-9 2019 расклад'!O86</f>
        <v>0</v>
      </c>
      <c r="AD85" s="326"/>
      <c r="AE85" s="327"/>
      <c r="AF85" s="521">
        <f>'Литература-9 2022 расклад'!O85</f>
        <v>0</v>
      </c>
      <c r="AG85" s="455">
        <f>'Литература-9 2023 расклад'!O85</f>
        <v>0</v>
      </c>
    </row>
    <row r="86" spans="1:33" s="1" customFormat="1" ht="15" customHeight="1" x14ac:dyDescent="0.25">
      <c r="A86" s="23">
        <v>4</v>
      </c>
      <c r="B86" s="48">
        <v>60070</v>
      </c>
      <c r="C86" s="322" t="s">
        <v>162</v>
      </c>
      <c r="D86" s="323">
        <f>'Литература-9 2018 расклад'!K87</f>
        <v>3</v>
      </c>
      <c r="E86" s="324">
        <f>'Литература-9 2019 расклад'!K87</f>
        <v>6</v>
      </c>
      <c r="F86" s="324"/>
      <c r="G86" s="324"/>
      <c r="H86" s="437">
        <f>'Литература-9 2022 расклад'!K86</f>
        <v>4</v>
      </c>
      <c r="I86" s="509">
        <f>'Литература-9 2023 расклад'!K86</f>
        <v>2</v>
      </c>
      <c r="J86" s="323">
        <f>'Литература-9 2018 расклад'!L87</f>
        <v>0.9998999999999999</v>
      </c>
      <c r="K86" s="324">
        <f>'Литература-9 2019 расклад'!L87</f>
        <v>4.0001999999999995</v>
      </c>
      <c r="L86" s="324"/>
      <c r="M86" s="324"/>
      <c r="N86" s="437">
        <f>'Литература-9 2022 расклад'!L86</f>
        <v>2</v>
      </c>
      <c r="O86" s="509">
        <f>'Литература-9 2023 расклад'!L86</f>
        <v>2</v>
      </c>
      <c r="P86" s="325">
        <f>'Литература-9 2018 расклад'!M87</f>
        <v>33.33</v>
      </c>
      <c r="Q86" s="326">
        <f>'Литература-9 2019 расклад'!M87</f>
        <v>66.67</v>
      </c>
      <c r="R86" s="326"/>
      <c r="S86" s="326"/>
      <c r="T86" s="441">
        <f>'Литература-9 2022 расклад'!M86</f>
        <v>50</v>
      </c>
      <c r="U86" s="514">
        <f>'Литература-9 2023 расклад'!M86</f>
        <v>100</v>
      </c>
      <c r="V86" s="323">
        <f>'Литература-9 2018 расклад'!N87</f>
        <v>0</v>
      </c>
      <c r="W86" s="324">
        <f>'Литература-9 2019 расклад'!N87</f>
        <v>0</v>
      </c>
      <c r="X86" s="324"/>
      <c r="Y86" s="324"/>
      <c r="Z86" s="437">
        <f>'Литература-9 2022 расклад'!N86</f>
        <v>0</v>
      </c>
      <c r="AA86" s="509">
        <f>'Литература-9 2023 расклад'!N86</f>
        <v>0</v>
      </c>
      <c r="AB86" s="446">
        <f>'Литература-9 2018 расклад'!O87</f>
        <v>0</v>
      </c>
      <c r="AC86" s="326">
        <f>'Литература-9 2019 расклад'!O87</f>
        <v>0</v>
      </c>
      <c r="AD86" s="326"/>
      <c r="AE86" s="327"/>
      <c r="AF86" s="521">
        <f>'Литература-9 2022 расклад'!O86</f>
        <v>0</v>
      </c>
      <c r="AG86" s="455">
        <f>'Литература-9 2023 расклад'!O86</f>
        <v>0</v>
      </c>
    </row>
    <row r="87" spans="1:33" s="1" customFormat="1" ht="15" customHeight="1" x14ac:dyDescent="0.25">
      <c r="A87" s="23">
        <v>5</v>
      </c>
      <c r="B87" s="48">
        <v>60180</v>
      </c>
      <c r="C87" s="322" t="s">
        <v>163</v>
      </c>
      <c r="D87" s="323">
        <f>'Литература-9 2018 расклад'!K88</f>
        <v>2</v>
      </c>
      <c r="E87" s="324">
        <f>'Литература-9 2019 расклад'!K88</f>
        <v>6</v>
      </c>
      <c r="F87" s="324"/>
      <c r="G87" s="324"/>
      <c r="H87" s="437">
        <f>'Литература-9 2022 расклад'!K87</f>
        <v>8</v>
      </c>
      <c r="I87" s="509">
        <f>'Литература-9 2023 расклад'!K87</f>
        <v>2</v>
      </c>
      <c r="J87" s="323">
        <f>'Литература-9 2018 расклад'!L88</f>
        <v>1</v>
      </c>
      <c r="K87" s="324">
        <f>'Литература-9 2019 расклад'!L88</f>
        <v>3</v>
      </c>
      <c r="L87" s="324"/>
      <c r="M87" s="324"/>
      <c r="N87" s="437">
        <f>'Литература-9 2022 расклад'!L87</f>
        <v>7</v>
      </c>
      <c r="O87" s="509">
        <f>'Литература-9 2023 расклад'!L87</f>
        <v>2</v>
      </c>
      <c r="P87" s="325">
        <f>'Литература-9 2018 расклад'!M88</f>
        <v>50</v>
      </c>
      <c r="Q87" s="326">
        <f>'Литература-9 2019 расклад'!M88</f>
        <v>50</v>
      </c>
      <c r="R87" s="326"/>
      <c r="S87" s="326"/>
      <c r="T87" s="441">
        <f>'Литература-9 2022 расклад'!M87</f>
        <v>87.5</v>
      </c>
      <c r="U87" s="514">
        <f>'Литература-9 2023 расклад'!M87</f>
        <v>100</v>
      </c>
      <c r="V87" s="323">
        <f>'Литература-9 2018 расклад'!N88</f>
        <v>0</v>
      </c>
      <c r="W87" s="324">
        <f>'Литература-9 2019 расклад'!N88</f>
        <v>0</v>
      </c>
      <c r="X87" s="324"/>
      <c r="Y87" s="324"/>
      <c r="Z87" s="437">
        <f>'Литература-9 2022 расклад'!N87</f>
        <v>0</v>
      </c>
      <c r="AA87" s="509">
        <f>'Литература-9 2023 расклад'!N87</f>
        <v>0</v>
      </c>
      <c r="AB87" s="446">
        <f>'Литература-9 2018 расклад'!O88</f>
        <v>0</v>
      </c>
      <c r="AC87" s="326">
        <f>'Литература-9 2019 расклад'!O88</f>
        <v>0</v>
      </c>
      <c r="AD87" s="326"/>
      <c r="AE87" s="327"/>
      <c r="AF87" s="521">
        <f>'Литература-9 2022 расклад'!O87</f>
        <v>0</v>
      </c>
      <c r="AG87" s="455">
        <f>'Литература-9 2023 расклад'!O87</f>
        <v>0</v>
      </c>
    </row>
    <row r="88" spans="1:33" s="1" customFormat="1" ht="15" customHeight="1" x14ac:dyDescent="0.25">
      <c r="A88" s="23">
        <v>6</v>
      </c>
      <c r="B88" s="48">
        <v>60240</v>
      </c>
      <c r="C88" s="322" t="s">
        <v>164</v>
      </c>
      <c r="D88" s="323">
        <f>'Литература-9 2018 расклад'!K89</f>
        <v>3</v>
      </c>
      <c r="E88" s="324">
        <f>'Литература-9 2019 расклад'!K89</f>
        <v>13</v>
      </c>
      <c r="F88" s="324"/>
      <c r="G88" s="324"/>
      <c r="H88" s="437">
        <f>'Литература-9 2022 расклад'!K88</f>
        <v>2</v>
      </c>
      <c r="I88" s="509">
        <f>'Литература-9 2023 расклад'!K88</f>
        <v>4</v>
      </c>
      <c r="J88" s="323">
        <f>'Литература-9 2018 расклад'!L89</f>
        <v>0</v>
      </c>
      <c r="K88" s="324">
        <f>'Литература-9 2019 расклад'!L89</f>
        <v>7.0005000000000006</v>
      </c>
      <c r="L88" s="324"/>
      <c r="M88" s="324"/>
      <c r="N88" s="437">
        <f>'Литература-9 2022 расклад'!L88</f>
        <v>2</v>
      </c>
      <c r="O88" s="509">
        <f>'Литература-9 2023 расклад'!L88</f>
        <v>3</v>
      </c>
      <c r="P88" s="325">
        <f>'Литература-9 2018 расклад'!M89</f>
        <v>0</v>
      </c>
      <c r="Q88" s="326">
        <f>'Литература-9 2019 расклад'!M89</f>
        <v>53.85</v>
      </c>
      <c r="R88" s="326"/>
      <c r="S88" s="326"/>
      <c r="T88" s="441">
        <f>'Литература-9 2022 расклад'!M88</f>
        <v>100</v>
      </c>
      <c r="U88" s="514">
        <f>'Литература-9 2023 расклад'!M88</f>
        <v>75</v>
      </c>
      <c r="V88" s="323">
        <f>'Литература-9 2018 расклад'!N89</f>
        <v>0.9998999999999999</v>
      </c>
      <c r="W88" s="324">
        <f>'Литература-9 2019 расклад'!N89</f>
        <v>0</v>
      </c>
      <c r="X88" s="324"/>
      <c r="Y88" s="324"/>
      <c r="Z88" s="437">
        <f>'Литература-9 2022 расклад'!N88</f>
        <v>0</v>
      </c>
      <c r="AA88" s="509">
        <f>'Литература-9 2023 расклад'!N88</f>
        <v>0</v>
      </c>
      <c r="AB88" s="446">
        <f>'Литература-9 2018 расклад'!O89</f>
        <v>33.33</v>
      </c>
      <c r="AC88" s="326">
        <f>'Литература-9 2019 расклад'!O89</f>
        <v>0</v>
      </c>
      <c r="AD88" s="326"/>
      <c r="AE88" s="327"/>
      <c r="AF88" s="521">
        <f>'Литература-9 2022 расклад'!O88</f>
        <v>0</v>
      </c>
      <c r="AG88" s="455">
        <f>'Литература-9 2023 расклад'!O88</f>
        <v>0</v>
      </c>
    </row>
    <row r="89" spans="1:33" s="1" customFormat="1" ht="15" customHeight="1" x14ac:dyDescent="0.25">
      <c r="A89" s="23">
        <v>7</v>
      </c>
      <c r="B89" s="48">
        <v>60560</v>
      </c>
      <c r="C89" s="322" t="s">
        <v>74</v>
      </c>
      <c r="D89" s="323" t="s">
        <v>138</v>
      </c>
      <c r="E89" s="324">
        <f>'Литература-9 2019 расклад'!K90</f>
        <v>2</v>
      </c>
      <c r="F89" s="324"/>
      <c r="G89" s="324"/>
      <c r="H89" s="437">
        <f>'Литература-9 2022 расклад'!K89</f>
        <v>3</v>
      </c>
      <c r="I89" s="509" t="s">
        <v>138</v>
      </c>
      <c r="J89" s="323" t="s">
        <v>138</v>
      </c>
      <c r="K89" s="324">
        <f>'Литература-9 2019 расклад'!L90</f>
        <v>2</v>
      </c>
      <c r="L89" s="324"/>
      <c r="M89" s="324"/>
      <c r="N89" s="437">
        <f>'Литература-9 2022 расклад'!L89</f>
        <v>3</v>
      </c>
      <c r="O89" s="509" t="s">
        <v>138</v>
      </c>
      <c r="P89" s="325" t="s">
        <v>138</v>
      </c>
      <c r="Q89" s="326">
        <f>'Литература-9 2019 расклад'!M90</f>
        <v>100</v>
      </c>
      <c r="R89" s="326"/>
      <c r="S89" s="326"/>
      <c r="T89" s="441">
        <f>'Литература-9 2022 расклад'!M89</f>
        <v>100</v>
      </c>
      <c r="U89" s="514" t="s">
        <v>138</v>
      </c>
      <c r="V89" s="323" t="s">
        <v>138</v>
      </c>
      <c r="W89" s="324">
        <f>'Литература-9 2019 расклад'!N90</f>
        <v>0</v>
      </c>
      <c r="X89" s="324"/>
      <c r="Y89" s="324"/>
      <c r="Z89" s="437">
        <f>'Литература-9 2022 расклад'!N89</f>
        <v>0</v>
      </c>
      <c r="AA89" s="509" t="s">
        <v>138</v>
      </c>
      <c r="AB89" s="446" t="s">
        <v>138</v>
      </c>
      <c r="AC89" s="326">
        <f>'Литература-9 2019 расклад'!O90</f>
        <v>0</v>
      </c>
      <c r="AD89" s="326"/>
      <c r="AE89" s="327"/>
      <c r="AF89" s="521">
        <f>'Литература-9 2022 расклад'!O89</f>
        <v>0</v>
      </c>
      <c r="AG89" s="455" t="s">
        <v>138</v>
      </c>
    </row>
    <row r="90" spans="1:33" s="1" customFormat="1" ht="15" customHeight="1" x14ac:dyDescent="0.25">
      <c r="A90" s="23">
        <v>8</v>
      </c>
      <c r="B90" s="48">
        <v>60660</v>
      </c>
      <c r="C90" s="322" t="s">
        <v>189</v>
      </c>
      <c r="D90" s="323" t="s">
        <v>138</v>
      </c>
      <c r="E90" s="324">
        <f>'Литература-9 2019 расклад'!K91</f>
        <v>1</v>
      </c>
      <c r="F90" s="324"/>
      <c r="G90" s="324"/>
      <c r="H90" s="437">
        <f>'Литература-9 2022 расклад'!K90</f>
        <v>1</v>
      </c>
      <c r="I90" s="509" t="s">
        <v>138</v>
      </c>
      <c r="J90" s="323" t="s">
        <v>138</v>
      </c>
      <c r="K90" s="324">
        <f>'Литература-9 2019 расклад'!L91</f>
        <v>1</v>
      </c>
      <c r="L90" s="324"/>
      <c r="M90" s="324"/>
      <c r="N90" s="437">
        <f>'Литература-9 2022 расклад'!L90</f>
        <v>1</v>
      </c>
      <c r="O90" s="509" t="s">
        <v>138</v>
      </c>
      <c r="P90" s="325" t="s">
        <v>138</v>
      </c>
      <c r="Q90" s="326">
        <f>'Литература-9 2019 расклад'!M91</f>
        <v>100</v>
      </c>
      <c r="R90" s="326"/>
      <c r="S90" s="326"/>
      <c r="T90" s="441">
        <f>'Литература-9 2022 расклад'!M90</f>
        <v>100</v>
      </c>
      <c r="U90" s="514" t="s">
        <v>138</v>
      </c>
      <c r="V90" s="323" t="s">
        <v>138</v>
      </c>
      <c r="W90" s="324">
        <f>'Литература-9 2019 расклад'!N91</f>
        <v>0</v>
      </c>
      <c r="X90" s="324"/>
      <c r="Y90" s="324"/>
      <c r="Z90" s="437">
        <f>'Литература-9 2022 расклад'!N90</f>
        <v>0</v>
      </c>
      <c r="AA90" s="509" t="s">
        <v>138</v>
      </c>
      <c r="AB90" s="446" t="s">
        <v>138</v>
      </c>
      <c r="AC90" s="326">
        <f>'Литература-9 2019 расклад'!O91</f>
        <v>0</v>
      </c>
      <c r="AD90" s="326"/>
      <c r="AE90" s="327"/>
      <c r="AF90" s="521">
        <f>'Литература-9 2022 расклад'!O90</f>
        <v>0</v>
      </c>
      <c r="AG90" s="455" t="s">
        <v>138</v>
      </c>
    </row>
    <row r="91" spans="1:33" s="1" customFormat="1" ht="15" customHeight="1" x14ac:dyDescent="0.25">
      <c r="A91" s="23">
        <v>9</v>
      </c>
      <c r="B91" s="55">
        <v>60001</v>
      </c>
      <c r="C91" s="336" t="s">
        <v>165</v>
      </c>
      <c r="D91" s="323">
        <f>'Литература-9 2018 расклад'!K92</f>
        <v>3</v>
      </c>
      <c r="E91" s="324">
        <f>'Литература-9 2019 расклад'!K92</f>
        <v>1</v>
      </c>
      <c r="F91" s="324"/>
      <c r="G91" s="324"/>
      <c r="H91" s="437"/>
      <c r="I91" s="509">
        <f>'Литература-9 2023 расклад'!K91</f>
        <v>1</v>
      </c>
      <c r="J91" s="323">
        <f>'Литература-9 2018 расклад'!L92</f>
        <v>1.9997999999999998</v>
      </c>
      <c r="K91" s="324">
        <f>'Литература-9 2019 расклад'!L92</f>
        <v>0</v>
      </c>
      <c r="L91" s="324"/>
      <c r="M91" s="324"/>
      <c r="N91" s="437"/>
      <c r="O91" s="509">
        <f>'Литература-9 2023 расклад'!L91</f>
        <v>1</v>
      </c>
      <c r="P91" s="325">
        <f>'Литература-9 2018 расклад'!M92</f>
        <v>66.66</v>
      </c>
      <c r="Q91" s="326">
        <f>'Литература-9 2019 расклад'!M92</f>
        <v>0</v>
      </c>
      <c r="R91" s="326"/>
      <c r="S91" s="326"/>
      <c r="T91" s="441"/>
      <c r="U91" s="514">
        <f>'Литература-9 2023 расклад'!M91</f>
        <v>100</v>
      </c>
      <c r="V91" s="323">
        <f>'Литература-9 2018 расклад'!N92</f>
        <v>0</v>
      </c>
      <c r="W91" s="324">
        <f>'Литература-9 2019 расклад'!N92</f>
        <v>0</v>
      </c>
      <c r="X91" s="324"/>
      <c r="Y91" s="324"/>
      <c r="Z91" s="437"/>
      <c r="AA91" s="509">
        <f>'Литература-9 2023 расклад'!N91</f>
        <v>0</v>
      </c>
      <c r="AB91" s="446">
        <f>'Литература-9 2018 расклад'!O92</f>
        <v>0</v>
      </c>
      <c r="AC91" s="326">
        <f>'Литература-9 2019 расклад'!O92</f>
        <v>0</v>
      </c>
      <c r="AD91" s="326"/>
      <c r="AE91" s="327"/>
      <c r="AF91" s="521"/>
      <c r="AG91" s="455">
        <f>'Литература-9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322" t="s">
        <v>166</v>
      </c>
      <c r="D92" s="323">
        <f>'Литература-9 2018 расклад'!K94</f>
        <v>3</v>
      </c>
      <c r="E92" s="324" t="s">
        <v>138</v>
      </c>
      <c r="F92" s="324"/>
      <c r="G92" s="324"/>
      <c r="H92" s="437">
        <f>'Литература-9 2022 расклад'!K92</f>
        <v>1</v>
      </c>
      <c r="I92" s="509">
        <f>'Литература-9 2023 расклад'!K92</f>
        <v>1</v>
      </c>
      <c r="J92" s="323">
        <f>'Литература-9 2018 расклад'!L94</f>
        <v>1.9997999999999998</v>
      </c>
      <c r="K92" s="324" t="s">
        <v>138</v>
      </c>
      <c r="L92" s="324"/>
      <c r="M92" s="324"/>
      <c r="N92" s="437">
        <f>'Литература-9 2022 расклад'!L92</f>
        <v>1</v>
      </c>
      <c r="O92" s="509">
        <f>'Литература-9 2023 расклад'!L92</f>
        <v>1</v>
      </c>
      <c r="P92" s="325">
        <f>'Литература-9 2018 расклад'!M94</f>
        <v>66.66</v>
      </c>
      <c r="Q92" s="326" t="s">
        <v>138</v>
      </c>
      <c r="R92" s="326"/>
      <c r="S92" s="326"/>
      <c r="T92" s="441">
        <f>'Литература-9 2022 расклад'!M92</f>
        <v>100</v>
      </c>
      <c r="U92" s="514">
        <f>'Литература-9 2023 расклад'!M92</f>
        <v>100</v>
      </c>
      <c r="V92" s="323">
        <f>'Литература-9 2018 расклад'!N94</f>
        <v>0</v>
      </c>
      <c r="W92" s="324" t="s">
        <v>138</v>
      </c>
      <c r="X92" s="324"/>
      <c r="Y92" s="324"/>
      <c r="Z92" s="437">
        <f>'Литература-9 2022 расклад'!N92</f>
        <v>0</v>
      </c>
      <c r="AA92" s="509">
        <f>'Литература-9 2023 расклад'!N92</f>
        <v>0</v>
      </c>
      <c r="AB92" s="446">
        <f>'Литература-9 2018 расклад'!O94</f>
        <v>0</v>
      </c>
      <c r="AC92" s="326" t="s">
        <v>138</v>
      </c>
      <c r="AD92" s="326"/>
      <c r="AE92" s="327"/>
      <c r="AF92" s="521">
        <f>'Литература-9 2022 расклад'!O92</f>
        <v>0</v>
      </c>
      <c r="AG92" s="455">
        <f>'Литература-9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322" t="s">
        <v>78</v>
      </c>
      <c r="D93" s="323">
        <f>'Литература-9 2018 расклад'!K95</f>
        <v>3</v>
      </c>
      <c r="E93" s="324">
        <f>'Литература-9 2019 расклад'!K95</f>
        <v>2</v>
      </c>
      <c r="F93" s="324"/>
      <c r="G93" s="324"/>
      <c r="H93" s="437">
        <f>'Литература-9 2022 расклад'!K93</f>
        <v>2</v>
      </c>
      <c r="I93" s="509">
        <f>'Литература-9 2023 расклад'!K93</f>
        <v>3</v>
      </c>
      <c r="J93" s="323">
        <f>'Литература-9 2018 расклад'!L95</f>
        <v>1.9997999999999998</v>
      </c>
      <c r="K93" s="324">
        <f>'Литература-9 2019 расклад'!L95</f>
        <v>2</v>
      </c>
      <c r="L93" s="324"/>
      <c r="M93" s="324"/>
      <c r="N93" s="437">
        <f>'Литература-9 2022 расклад'!L93</f>
        <v>2</v>
      </c>
      <c r="O93" s="509">
        <f>'Литература-9 2023 расклад'!L93</f>
        <v>3</v>
      </c>
      <c r="P93" s="325">
        <f>'Литература-9 2018 расклад'!M95</f>
        <v>66.66</v>
      </c>
      <c r="Q93" s="326">
        <f>'Литература-9 2019 расклад'!M95</f>
        <v>100</v>
      </c>
      <c r="R93" s="326"/>
      <c r="S93" s="326"/>
      <c r="T93" s="441">
        <f>'Литература-9 2022 расклад'!M93</f>
        <v>100</v>
      </c>
      <c r="U93" s="514">
        <f>'Литература-9 2023 расклад'!M93</f>
        <v>100</v>
      </c>
      <c r="V93" s="323">
        <f>'Литература-9 2018 расклад'!N95</f>
        <v>0</v>
      </c>
      <c r="W93" s="324">
        <f>'Литература-9 2019 расклад'!N95</f>
        <v>0</v>
      </c>
      <c r="X93" s="324"/>
      <c r="Y93" s="324"/>
      <c r="Z93" s="437">
        <f>'Литература-9 2022 расклад'!N93</f>
        <v>0</v>
      </c>
      <c r="AA93" s="509">
        <f>'Литература-9 2023 расклад'!N93</f>
        <v>0</v>
      </c>
      <c r="AB93" s="446">
        <f>'Литература-9 2018 расклад'!O95</f>
        <v>0</v>
      </c>
      <c r="AC93" s="326">
        <f>'Литература-9 2019 расклад'!O95</f>
        <v>0</v>
      </c>
      <c r="AD93" s="326"/>
      <c r="AE93" s="327"/>
      <c r="AF93" s="521">
        <f>'Литература-9 2022 расклад'!O93</f>
        <v>0</v>
      </c>
      <c r="AG93" s="455">
        <f>'Литература-9 2023 расклад'!O93</f>
        <v>0</v>
      </c>
    </row>
    <row r="94" spans="1:33" s="1" customFormat="1" ht="15" customHeight="1" x14ac:dyDescent="0.25">
      <c r="A94" s="23">
        <v>12</v>
      </c>
      <c r="B94" s="48">
        <v>60980</v>
      </c>
      <c r="C94" s="322" t="s">
        <v>79</v>
      </c>
      <c r="D94" s="323">
        <f>'Литература-9 2018 расклад'!K96</f>
        <v>3</v>
      </c>
      <c r="E94" s="324">
        <f>'Литература-9 2019 расклад'!K96</f>
        <v>3</v>
      </c>
      <c r="F94" s="324"/>
      <c r="G94" s="324"/>
      <c r="H94" s="437"/>
      <c r="I94" s="509">
        <f>'Литература-9 2023 расклад'!K94</f>
        <v>3</v>
      </c>
      <c r="J94" s="323">
        <f>'Литература-9 2018 расклад'!L96</f>
        <v>1.9997999999999998</v>
      </c>
      <c r="K94" s="324">
        <f>'Литература-9 2019 расклад'!L96</f>
        <v>3</v>
      </c>
      <c r="L94" s="324"/>
      <c r="M94" s="324"/>
      <c r="N94" s="437"/>
      <c r="O94" s="509">
        <f>'Литература-9 2023 расклад'!L94</f>
        <v>2</v>
      </c>
      <c r="P94" s="325">
        <f>'Литература-9 2018 расклад'!M96</f>
        <v>66.66</v>
      </c>
      <c r="Q94" s="326">
        <f>'Литература-9 2019 расклад'!M96</f>
        <v>100</v>
      </c>
      <c r="R94" s="326"/>
      <c r="S94" s="326"/>
      <c r="T94" s="441"/>
      <c r="U94" s="514">
        <f>'Литература-9 2023 расклад'!M94</f>
        <v>66.666666666666671</v>
      </c>
      <c r="V94" s="323">
        <f>'Литература-9 2018 расклад'!N96</f>
        <v>0</v>
      </c>
      <c r="W94" s="324">
        <f>'Литература-9 2019 расклад'!N96</f>
        <v>0</v>
      </c>
      <c r="X94" s="324"/>
      <c r="Y94" s="324"/>
      <c r="Z94" s="437"/>
      <c r="AA94" s="509">
        <f>'Литература-9 2023 расклад'!N94</f>
        <v>0</v>
      </c>
      <c r="AB94" s="446">
        <f>'Литература-9 2018 расклад'!O96</f>
        <v>0</v>
      </c>
      <c r="AC94" s="326">
        <f>'Литература-9 2019 расклад'!O96</f>
        <v>0</v>
      </c>
      <c r="AD94" s="326"/>
      <c r="AE94" s="327"/>
      <c r="AF94" s="521"/>
      <c r="AG94" s="455">
        <f>'Литература-9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322" t="s">
        <v>192</v>
      </c>
      <c r="D95" s="323">
        <f>'Литература-9 2018 расклад'!K97</f>
        <v>2</v>
      </c>
      <c r="E95" s="324">
        <f>'Литература-9 2019 расклад'!K97</f>
        <v>1</v>
      </c>
      <c r="F95" s="324"/>
      <c r="G95" s="324"/>
      <c r="H95" s="437">
        <f>'Литература-9 2022 расклад'!K95</f>
        <v>4</v>
      </c>
      <c r="I95" s="509" t="s">
        <v>138</v>
      </c>
      <c r="J95" s="323">
        <f>'Литература-9 2018 расклад'!L97</f>
        <v>0</v>
      </c>
      <c r="K95" s="324">
        <f>'Литература-9 2019 расклад'!L97</f>
        <v>0</v>
      </c>
      <c r="L95" s="324"/>
      <c r="M95" s="324"/>
      <c r="N95" s="437">
        <f>'Литература-9 2022 расклад'!L95</f>
        <v>4</v>
      </c>
      <c r="O95" s="509" t="s">
        <v>138</v>
      </c>
      <c r="P95" s="325">
        <f>'Литература-9 2018 расклад'!M97</f>
        <v>0</v>
      </c>
      <c r="Q95" s="326">
        <f>'Литература-9 2019 расклад'!M97</f>
        <v>0</v>
      </c>
      <c r="R95" s="326"/>
      <c r="S95" s="326"/>
      <c r="T95" s="441">
        <f>'Литература-9 2022 расклад'!M95</f>
        <v>100</v>
      </c>
      <c r="U95" s="514" t="s">
        <v>138</v>
      </c>
      <c r="V95" s="323">
        <f>'Литература-9 2018 расклад'!N97</f>
        <v>1</v>
      </c>
      <c r="W95" s="324">
        <f>'Литература-9 2019 расклад'!N97</f>
        <v>0</v>
      </c>
      <c r="X95" s="324"/>
      <c r="Y95" s="324"/>
      <c r="Z95" s="437">
        <f>'Литература-9 2022 расклад'!N95</f>
        <v>0</v>
      </c>
      <c r="AA95" s="509" t="s">
        <v>138</v>
      </c>
      <c r="AB95" s="446">
        <f>'Литература-9 2018 расклад'!O97</f>
        <v>50</v>
      </c>
      <c r="AC95" s="326">
        <f>'Литература-9 2019 расклад'!O97</f>
        <v>0</v>
      </c>
      <c r="AD95" s="326"/>
      <c r="AE95" s="327"/>
      <c r="AF95" s="521">
        <f>'Литература-9 2022 расклад'!O95</f>
        <v>0</v>
      </c>
      <c r="AG95" s="455" t="s">
        <v>138</v>
      </c>
    </row>
    <row r="96" spans="1:33" s="1" customFormat="1" ht="15" customHeight="1" x14ac:dyDescent="0.25">
      <c r="A96" s="23">
        <v>14</v>
      </c>
      <c r="B96" s="48">
        <v>61150</v>
      </c>
      <c r="C96" s="322" t="s">
        <v>167</v>
      </c>
      <c r="D96" s="323" t="s">
        <v>138</v>
      </c>
      <c r="E96" s="324" t="s">
        <v>138</v>
      </c>
      <c r="F96" s="324"/>
      <c r="G96" s="324"/>
      <c r="H96" s="437">
        <f>'Литература-9 2022 расклад'!K96</f>
        <v>2</v>
      </c>
      <c r="I96" s="509">
        <f>'Литература-9 2023 расклад'!K96</f>
        <v>2</v>
      </c>
      <c r="J96" s="323" t="s">
        <v>138</v>
      </c>
      <c r="K96" s="324" t="s">
        <v>138</v>
      </c>
      <c r="L96" s="324"/>
      <c r="M96" s="324"/>
      <c r="N96" s="437">
        <f>'Литература-9 2022 расклад'!L96</f>
        <v>1</v>
      </c>
      <c r="O96" s="509">
        <f>'Литература-9 2023 расклад'!L96</f>
        <v>2</v>
      </c>
      <c r="P96" s="325" t="s">
        <v>138</v>
      </c>
      <c r="Q96" s="326" t="s">
        <v>138</v>
      </c>
      <c r="R96" s="326"/>
      <c r="S96" s="326"/>
      <c r="T96" s="441">
        <f>'Литература-9 2022 расклад'!M96</f>
        <v>50</v>
      </c>
      <c r="U96" s="514">
        <f>'Литература-9 2023 расклад'!M96</f>
        <v>100</v>
      </c>
      <c r="V96" s="323" t="s">
        <v>138</v>
      </c>
      <c r="W96" s="324" t="s">
        <v>138</v>
      </c>
      <c r="X96" s="324"/>
      <c r="Y96" s="324"/>
      <c r="Z96" s="437">
        <f>'Литература-9 2022 расклад'!N96</f>
        <v>0</v>
      </c>
      <c r="AA96" s="509">
        <f>'Литература-9 2023 расклад'!N96</f>
        <v>0</v>
      </c>
      <c r="AB96" s="446" t="s">
        <v>138</v>
      </c>
      <c r="AC96" s="326" t="s">
        <v>138</v>
      </c>
      <c r="AD96" s="326"/>
      <c r="AE96" s="327"/>
      <c r="AF96" s="521">
        <f>'Литература-9 2022 расклад'!O96</f>
        <v>0</v>
      </c>
      <c r="AG96" s="455">
        <f>'Литература-9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322" t="s">
        <v>168</v>
      </c>
      <c r="D97" s="323">
        <f>'Литература-9 2018 расклад'!K99</f>
        <v>2</v>
      </c>
      <c r="E97" s="324" t="s">
        <v>138</v>
      </c>
      <c r="F97" s="324"/>
      <c r="G97" s="324"/>
      <c r="H97" s="437">
        <f>'Литература-9 2022 расклад'!K97</f>
        <v>3</v>
      </c>
      <c r="I97" s="509">
        <f>'Литература-9 2023 расклад'!K97</f>
        <v>2</v>
      </c>
      <c r="J97" s="323">
        <f>'Литература-9 2018 расклад'!L99</f>
        <v>1</v>
      </c>
      <c r="K97" s="324" t="s">
        <v>138</v>
      </c>
      <c r="L97" s="324"/>
      <c r="M97" s="324"/>
      <c r="N97" s="437">
        <f>'Литература-9 2022 расклад'!L97</f>
        <v>2</v>
      </c>
      <c r="O97" s="509">
        <f>'Литература-9 2023 расклад'!L97</f>
        <v>1</v>
      </c>
      <c r="P97" s="325">
        <f>'Литература-9 2018 расклад'!M99</f>
        <v>50</v>
      </c>
      <c r="Q97" s="326" t="s">
        <v>138</v>
      </c>
      <c r="R97" s="326"/>
      <c r="S97" s="326"/>
      <c r="T97" s="441">
        <f>'Литература-9 2022 расклад'!M97</f>
        <v>66.666666666666671</v>
      </c>
      <c r="U97" s="514">
        <f>'Литература-9 2023 расклад'!M97</f>
        <v>50</v>
      </c>
      <c r="V97" s="323">
        <f>'Литература-9 2018 расклад'!N99</f>
        <v>1</v>
      </c>
      <c r="W97" s="324" t="s">
        <v>138</v>
      </c>
      <c r="X97" s="324"/>
      <c r="Y97" s="324"/>
      <c r="Z97" s="437">
        <f>'Литература-9 2022 расклад'!N97</f>
        <v>0</v>
      </c>
      <c r="AA97" s="509">
        <f>'Литература-9 2023 расклад'!N97</f>
        <v>0</v>
      </c>
      <c r="AB97" s="446">
        <f>'Литература-9 2018 расклад'!O99</f>
        <v>50</v>
      </c>
      <c r="AC97" s="326" t="s">
        <v>138</v>
      </c>
      <c r="AD97" s="326"/>
      <c r="AE97" s="327"/>
      <c r="AF97" s="521">
        <f>'Литература-9 2022 расклад'!O97</f>
        <v>0</v>
      </c>
      <c r="AG97" s="455">
        <f>'Литература-9 2023 расклад'!O97</f>
        <v>0</v>
      </c>
    </row>
    <row r="98" spans="1:33" s="1" customFormat="1" ht="15" customHeight="1" x14ac:dyDescent="0.25">
      <c r="A98" s="23">
        <v>16</v>
      </c>
      <c r="B98" s="48">
        <v>61290</v>
      </c>
      <c r="C98" s="322" t="s">
        <v>83</v>
      </c>
      <c r="D98" s="323"/>
      <c r="E98" s="324"/>
      <c r="F98" s="324"/>
      <c r="G98" s="324"/>
      <c r="H98" s="437"/>
      <c r="I98" s="509">
        <f>'Литература-9 2023 расклад'!K98</f>
        <v>1</v>
      </c>
      <c r="J98" s="323"/>
      <c r="K98" s="324"/>
      <c r="L98" s="324"/>
      <c r="M98" s="324"/>
      <c r="N98" s="437"/>
      <c r="O98" s="509">
        <f>'Литература-9 2023 расклад'!L98</f>
        <v>1</v>
      </c>
      <c r="P98" s="325"/>
      <c r="Q98" s="326"/>
      <c r="R98" s="326"/>
      <c r="S98" s="326"/>
      <c r="T98" s="441"/>
      <c r="U98" s="514">
        <f>'Литература-9 2023 расклад'!M98</f>
        <v>100</v>
      </c>
      <c r="V98" s="323"/>
      <c r="W98" s="324"/>
      <c r="X98" s="324"/>
      <c r="Y98" s="324"/>
      <c r="Z98" s="437"/>
      <c r="AA98" s="509">
        <f>'Литература-9 2023 расклад'!N98</f>
        <v>0</v>
      </c>
      <c r="AB98" s="446"/>
      <c r="AC98" s="326"/>
      <c r="AD98" s="326"/>
      <c r="AE98" s="327"/>
      <c r="AF98" s="521"/>
      <c r="AG98" s="455">
        <f>'Литература-9 2023 расклад'!O98</f>
        <v>0</v>
      </c>
    </row>
    <row r="99" spans="1:33" s="1" customFormat="1" ht="15" customHeight="1" x14ac:dyDescent="0.25">
      <c r="A99" s="23">
        <v>17</v>
      </c>
      <c r="B99" s="48">
        <v>61340</v>
      </c>
      <c r="C99" s="322" t="s">
        <v>169</v>
      </c>
      <c r="D99" s="323">
        <f>'Литература-9 2018 расклад'!K101</f>
        <v>3</v>
      </c>
      <c r="E99" s="324" t="s">
        <v>138</v>
      </c>
      <c r="F99" s="324"/>
      <c r="G99" s="324"/>
      <c r="H99" s="437">
        <f>'Литература-9 2022 расклад'!K99</f>
        <v>2</v>
      </c>
      <c r="I99" s="509">
        <f>'Литература-9 2023 расклад'!K99</f>
        <v>2</v>
      </c>
      <c r="J99" s="323">
        <f>'Литература-9 2018 расклад'!L101</f>
        <v>3</v>
      </c>
      <c r="K99" s="324" t="s">
        <v>138</v>
      </c>
      <c r="L99" s="324"/>
      <c r="M99" s="324"/>
      <c r="N99" s="437">
        <f>'Литература-9 2022 расклад'!L99</f>
        <v>1</v>
      </c>
      <c r="O99" s="509">
        <f>'Литература-9 2023 расклад'!L99</f>
        <v>2</v>
      </c>
      <c r="P99" s="325">
        <f>'Литература-9 2018 расклад'!M101</f>
        <v>100</v>
      </c>
      <c r="Q99" s="326" t="s">
        <v>138</v>
      </c>
      <c r="R99" s="326"/>
      <c r="S99" s="326"/>
      <c r="T99" s="441">
        <f>'Литература-9 2022 расклад'!M99</f>
        <v>50</v>
      </c>
      <c r="U99" s="514">
        <f>'Литература-9 2023 расклад'!M99</f>
        <v>100</v>
      </c>
      <c r="V99" s="323">
        <f>'Литература-9 2018 расклад'!N101</f>
        <v>0</v>
      </c>
      <c r="W99" s="324" t="s">
        <v>138</v>
      </c>
      <c r="X99" s="324"/>
      <c r="Y99" s="324"/>
      <c r="Z99" s="437">
        <f>'Литература-9 2022 расклад'!N99</f>
        <v>0</v>
      </c>
      <c r="AA99" s="509">
        <f>'Литература-9 2023 расклад'!N99</f>
        <v>0</v>
      </c>
      <c r="AB99" s="446">
        <f>'Литература-9 2018 расклад'!O101</f>
        <v>0</v>
      </c>
      <c r="AC99" s="326" t="s">
        <v>138</v>
      </c>
      <c r="AD99" s="326"/>
      <c r="AE99" s="327"/>
      <c r="AF99" s="521">
        <f>'Литература-9 2022 расклад'!O99</f>
        <v>0</v>
      </c>
      <c r="AG99" s="455">
        <f>'Литература-9 2023 расклад'!O99</f>
        <v>0</v>
      </c>
    </row>
    <row r="100" spans="1:33" s="1" customFormat="1" ht="15" customHeight="1" x14ac:dyDescent="0.25">
      <c r="A100" s="23">
        <v>18</v>
      </c>
      <c r="B100" s="48">
        <v>61390</v>
      </c>
      <c r="C100" s="322" t="s">
        <v>170</v>
      </c>
      <c r="D100" s="323">
        <f>'Литература-9 2018 расклад'!K102</f>
        <v>2</v>
      </c>
      <c r="E100" s="324" t="s">
        <v>138</v>
      </c>
      <c r="F100" s="324"/>
      <c r="G100" s="324"/>
      <c r="H100" s="437">
        <f>'Литература-9 2022 расклад'!K100</f>
        <v>1</v>
      </c>
      <c r="I100" s="509">
        <f>'Литература-9 2023 расклад'!K100</f>
        <v>1</v>
      </c>
      <c r="J100" s="323">
        <f>'Литература-9 2018 расклад'!L102</f>
        <v>2</v>
      </c>
      <c r="K100" s="324" t="s">
        <v>138</v>
      </c>
      <c r="L100" s="324"/>
      <c r="M100" s="324"/>
      <c r="N100" s="437">
        <f>'Литература-9 2022 расклад'!L100</f>
        <v>1</v>
      </c>
      <c r="O100" s="509">
        <f>'Литература-9 2023 расклад'!L100</f>
        <v>0</v>
      </c>
      <c r="P100" s="325">
        <f>'Литература-9 2018 расклад'!M102</f>
        <v>100</v>
      </c>
      <c r="Q100" s="326" t="s">
        <v>138</v>
      </c>
      <c r="R100" s="326"/>
      <c r="S100" s="326"/>
      <c r="T100" s="441">
        <f>'Литература-9 2022 расклад'!M100</f>
        <v>100</v>
      </c>
      <c r="U100" s="514">
        <f>'Литература-9 2023 расклад'!M100</f>
        <v>0</v>
      </c>
      <c r="V100" s="323">
        <f>'Литература-9 2018 расклад'!N102</f>
        <v>0</v>
      </c>
      <c r="W100" s="324" t="s">
        <v>138</v>
      </c>
      <c r="X100" s="324"/>
      <c r="Y100" s="324"/>
      <c r="Z100" s="437">
        <f>'Литература-9 2022 расклад'!N100</f>
        <v>0</v>
      </c>
      <c r="AA100" s="509">
        <f>'Литература-9 2023 расклад'!N100</f>
        <v>0</v>
      </c>
      <c r="AB100" s="446">
        <f>'Литература-9 2018 расклад'!O102</f>
        <v>0</v>
      </c>
      <c r="AC100" s="326" t="s">
        <v>138</v>
      </c>
      <c r="AD100" s="326"/>
      <c r="AE100" s="327"/>
      <c r="AF100" s="521">
        <f>'Литература-9 2022 расклад'!O100</f>
        <v>0</v>
      </c>
      <c r="AG100" s="455">
        <f>'Литература-9 2023 расклад'!O100</f>
        <v>0</v>
      </c>
    </row>
    <row r="101" spans="1:33" s="1" customFormat="1" ht="15" customHeight="1" x14ac:dyDescent="0.25">
      <c r="A101" s="59">
        <v>19</v>
      </c>
      <c r="B101" s="48">
        <v>61410</v>
      </c>
      <c r="C101" s="322" t="s">
        <v>190</v>
      </c>
      <c r="D101" s="323">
        <f>'Литература-9 2018 расклад'!K103</f>
        <v>2</v>
      </c>
      <c r="E101" s="324">
        <f>'Литература-9 2019 расклад'!K103</f>
        <v>1</v>
      </c>
      <c r="F101" s="324"/>
      <c r="G101" s="324"/>
      <c r="H101" s="437">
        <f>'Литература-9 2022 расклад'!K101</f>
        <v>2</v>
      </c>
      <c r="I101" s="509" t="s">
        <v>138</v>
      </c>
      <c r="J101" s="323">
        <f>'Литература-9 2018 расклад'!L103</f>
        <v>1</v>
      </c>
      <c r="K101" s="324">
        <f>'Литература-9 2019 расклад'!L103</f>
        <v>1</v>
      </c>
      <c r="L101" s="324"/>
      <c r="M101" s="324"/>
      <c r="N101" s="437">
        <f>'Литература-9 2022 расклад'!L101</f>
        <v>1</v>
      </c>
      <c r="O101" s="509" t="s">
        <v>138</v>
      </c>
      <c r="P101" s="325">
        <f>'Литература-9 2018 расклад'!M103</f>
        <v>50</v>
      </c>
      <c r="Q101" s="326">
        <f>'Литература-9 2019 расклад'!M103</f>
        <v>100</v>
      </c>
      <c r="R101" s="326"/>
      <c r="S101" s="326"/>
      <c r="T101" s="441">
        <f>'Литература-9 2022 расклад'!M101</f>
        <v>50</v>
      </c>
      <c r="U101" s="514" t="s">
        <v>138</v>
      </c>
      <c r="V101" s="323">
        <f>'Литература-9 2018 расклад'!N103</f>
        <v>0</v>
      </c>
      <c r="W101" s="324">
        <f>'Литература-9 2019 расклад'!N103</f>
        <v>0</v>
      </c>
      <c r="X101" s="324"/>
      <c r="Y101" s="324"/>
      <c r="Z101" s="437">
        <f>'Литература-9 2022 расклад'!N101</f>
        <v>0</v>
      </c>
      <c r="AA101" s="509" t="s">
        <v>138</v>
      </c>
      <c r="AB101" s="446">
        <f>'Литература-9 2018 расклад'!O103</f>
        <v>0</v>
      </c>
      <c r="AC101" s="326">
        <f>'Литература-9 2019 расклад'!O103</f>
        <v>0</v>
      </c>
      <c r="AD101" s="326"/>
      <c r="AE101" s="327"/>
      <c r="AF101" s="521">
        <f>'Литература-9 2022 расклад'!O101</f>
        <v>0</v>
      </c>
      <c r="AG101" s="455" t="s">
        <v>138</v>
      </c>
    </row>
    <row r="102" spans="1:33" s="1" customFormat="1" ht="15" customHeight="1" x14ac:dyDescent="0.25">
      <c r="A102" s="16">
        <v>20</v>
      </c>
      <c r="B102" s="48">
        <v>61430</v>
      </c>
      <c r="C102" s="322" t="s">
        <v>114</v>
      </c>
      <c r="D102" s="323">
        <f>'Литература-9 2018 расклад'!K104</f>
        <v>14</v>
      </c>
      <c r="E102" s="324">
        <f>'Литература-9 2019 расклад'!K104</f>
        <v>1</v>
      </c>
      <c r="F102" s="324"/>
      <c r="G102" s="324"/>
      <c r="H102" s="437">
        <f>'Литература-9 2022 расклад'!K102</f>
        <v>4</v>
      </c>
      <c r="I102" s="509">
        <f>'Литература-9 2023 расклад'!K102</f>
        <v>6</v>
      </c>
      <c r="J102" s="323">
        <f>'Литература-9 2018 расклад'!L104</f>
        <v>6.0004</v>
      </c>
      <c r="K102" s="324">
        <f>'Литература-9 2019 расклад'!L104</f>
        <v>0</v>
      </c>
      <c r="L102" s="324"/>
      <c r="M102" s="324"/>
      <c r="N102" s="437">
        <f>'Литература-9 2022 расклад'!L102</f>
        <v>4</v>
      </c>
      <c r="O102" s="509">
        <f>'Литература-9 2023 расклад'!L102</f>
        <v>4</v>
      </c>
      <c r="P102" s="325">
        <f>'Литература-9 2018 расклад'!M104</f>
        <v>42.86</v>
      </c>
      <c r="Q102" s="326">
        <f>'Литература-9 2019 расклад'!M104</f>
        <v>0</v>
      </c>
      <c r="R102" s="326"/>
      <c r="S102" s="326"/>
      <c r="T102" s="441">
        <f>'Литература-9 2022 расклад'!M102</f>
        <v>100</v>
      </c>
      <c r="U102" s="514">
        <f>'Литература-9 2023 расклад'!M102</f>
        <v>66.666666666666671</v>
      </c>
      <c r="V102" s="323">
        <f>'Литература-9 2018 расклад'!N104</f>
        <v>0</v>
      </c>
      <c r="W102" s="324">
        <f>'Литература-9 2019 расклад'!N104</f>
        <v>0</v>
      </c>
      <c r="X102" s="324"/>
      <c r="Y102" s="324"/>
      <c r="Z102" s="437">
        <f>'Литература-9 2022 расклад'!N102</f>
        <v>0</v>
      </c>
      <c r="AA102" s="509">
        <f>'Литература-9 2023 расклад'!N102</f>
        <v>0</v>
      </c>
      <c r="AB102" s="446">
        <f>'Литература-9 2018 расклад'!O104</f>
        <v>0</v>
      </c>
      <c r="AC102" s="326">
        <f>'Литература-9 2019 расклад'!O104</f>
        <v>0</v>
      </c>
      <c r="AD102" s="326"/>
      <c r="AE102" s="327"/>
      <c r="AF102" s="521">
        <f>'Литература-9 2022 расклад'!O102</f>
        <v>0</v>
      </c>
      <c r="AG102" s="455">
        <f>'Литература-9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322" t="s">
        <v>191</v>
      </c>
      <c r="D103" s="323">
        <f>'Литература-9 2018 расклад'!K105</f>
        <v>2</v>
      </c>
      <c r="E103" s="324" t="s">
        <v>138</v>
      </c>
      <c r="F103" s="324"/>
      <c r="G103" s="324"/>
      <c r="H103" s="437">
        <f>'Литература-9 2022 расклад'!K103</f>
        <v>1</v>
      </c>
      <c r="I103" s="509" t="s">
        <v>138</v>
      </c>
      <c r="J103" s="323">
        <f>'Литература-9 2018 расклад'!L105</f>
        <v>1</v>
      </c>
      <c r="K103" s="324" t="s">
        <v>138</v>
      </c>
      <c r="L103" s="324"/>
      <c r="M103" s="324"/>
      <c r="N103" s="437">
        <f>'Литература-9 2022 расклад'!L103</f>
        <v>1</v>
      </c>
      <c r="O103" s="509" t="s">
        <v>138</v>
      </c>
      <c r="P103" s="325">
        <f>'Литература-9 2018 расклад'!M105</f>
        <v>50</v>
      </c>
      <c r="Q103" s="326" t="s">
        <v>138</v>
      </c>
      <c r="R103" s="326"/>
      <c r="S103" s="326"/>
      <c r="T103" s="441">
        <f>'Литература-9 2022 расклад'!M103</f>
        <v>100</v>
      </c>
      <c r="U103" s="514" t="s">
        <v>138</v>
      </c>
      <c r="V103" s="323">
        <f>'Литература-9 2018 расклад'!N105</f>
        <v>0</v>
      </c>
      <c r="W103" s="324" t="s">
        <v>138</v>
      </c>
      <c r="X103" s="324"/>
      <c r="Y103" s="324"/>
      <c r="Z103" s="437">
        <f>'Литература-9 2022 расклад'!N103</f>
        <v>0</v>
      </c>
      <c r="AA103" s="509" t="s">
        <v>138</v>
      </c>
      <c r="AB103" s="446">
        <f>'Литература-9 2018 расклад'!O105</f>
        <v>0</v>
      </c>
      <c r="AC103" s="326" t="s">
        <v>138</v>
      </c>
      <c r="AD103" s="326"/>
      <c r="AE103" s="327"/>
      <c r="AF103" s="521">
        <f>'Литература-9 2022 расклад'!O103</f>
        <v>0</v>
      </c>
      <c r="AG103" s="455" t="s">
        <v>138</v>
      </c>
    </row>
    <row r="104" spans="1:33" s="1" customFormat="1" ht="15" customHeight="1" x14ac:dyDescent="0.25">
      <c r="A104" s="11">
        <v>22</v>
      </c>
      <c r="B104" s="48">
        <v>61450</v>
      </c>
      <c r="C104" s="322" t="s">
        <v>115</v>
      </c>
      <c r="D104" s="323" t="s">
        <v>138</v>
      </c>
      <c r="E104" s="324">
        <f>'Литература-9 2019 расклад'!K106</f>
        <v>2</v>
      </c>
      <c r="F104" s="324"/>
      <c r="G104" s="324"/>
      <c r="H104" s="437">
        <f>'Литература-9 2022 расклад'!K104</f>
        <v>6</v>
      </c>
      <c r="I104" s="509">
        <f>'Литература-9 2023 расклад'!K104</f>
        <v>6</v>
      </c>
      <c r="J104" s="323" t="s">
        <v>138</v>
      </c>
      <c r="K104" s="324">
        <f>'Литература-9 2019 расклад'!L106</f>
        <v>2</v>
      </c>
      <c r="L104" s="324"/>
      <c r="M104" s="324"/>
      <c r="N104" s="437">
        <f>'Литература-9 2022 расклад'!L104</f>
        <v>3</v>
      </c>
      <c r="O104" s="509">
        <f>'Литература-9 2023 расклад'!L104</f>
        <v>4</v>
      </c>
      <c r="P104" s="325" t="s">
        <v>138</v>
      </c>
      <c r="Q104" s="326">
        <f>'Литература-9 2019 расклад'!M106</f>
        <v>100</v>
      </c>
      <c r="R104" s="326"/>
      <c r="S104" s="326"/>
      <c r="T104" s="441">
        <f>'Литература-9 2022 расклад'!M104</f>
        <v>50</v>
      </c>
      <c r="U104" s="514">
        <f>'Литература-9 2023 расклад'!M104</f>
        <v>66.666666666666671</v>
      </c>
      <c r="V104" s="323" t="s">
        <v>138</v>
      </c>
      <c r="W104" s="324">
        <f>'Литература-9 2019 расклад'!N106</f>
        <v>0</v>
      </c>
      <c r="X104" s="324"/>
      <c r="Y104" s="324"/>
      <c r="Z104" s="437">
        <f>'Литература-9 2022 расклад'!N104</f>
        <v>0</v>
      </c>
      <c r="AA104" s="509">
        <f>'Литература-9 2023 расклад'!N104</f>
        <v>0</v>
      </c>
      <c r="AB104" s="446" t="s">
        <v>138</v>
      </c>
      <c r="AC104" s="326">
        <f>'Литература-9 2019 расклад'!O106</f>
        <v>0</v>
      </c>
      <c r="AD104" s="326"/>
      <c r="AE104" s="327"/>
      <c r="AF104" s="521">
        <f>'Литература-9 2022 расклад'!O104</f>
        <v>0</v>
      </c>
      <c r="AG104" s="455">
        <f>'Литература-9 2023 расклад'!O104</f>
        <v>0</v>
      </c>
    </row>
    <row r="105" spans="1:33" s="1" customFormat="1" ht="15" customHeight="1" x14ac:dyDescent="0.25">
      <c r="A105" s="11">
        <v>23</v>
      </c>
      <c r="B105" s="48">
        <v>61470</v>
      </c>
      <c r="C105" s="322" t="s">
        <v>88</v>
      </c>
      <c r="D105" s="323" t="s">
        <v>138</v>
      </c>
      <c r="E105" s="324">
        <f>'Литература-9 2019 расклад'!K107</f>
        <v>1</v>
      </c>
      <c r="F105" s="324"/>
      <c r="G105" s="324"/>
      <c r="H105" s="437">
        <f>'Литература-9 2022 расклад'!K105</f>
        <v>2</v>
      </c>
      <c r="I105" s="509">
        <f>'Литература-9 2023 расклад'!K105</f>
        <v>1</v>
      </c>
      <c r="J105" s="323" t="s">
        <v>138</v>
      </c>
      <c r="K105" s="324">
        <f>'Литература-9 2019 расклад'!L107</f>
        <v>1</v>
      </c>
      <c r="L105" s="324"/>
      <c r="M105" s="324"/>
      <c r="N105" s="437">
        <f>'Литература-9 2022 расклад'!L105</f>
        <v>1</v>
      </c>
      <c r="O105" s="509">
        <f>'Литература-9 2023 расклад'!L105</f>
        <v>0</v>
      </c>
      <c r="P105" s="325" t="s">
        <v>138</v>
      </c>
      <c r="Q105" s="326">
        <f>'Литература-9 2019 расклад'!M107</f>
        <v>100</v>
      </c>
      <c r="R105" s="326"/>
      <c r="S105" s="326"/>
      <c r="T105" s="441">
        <f>'Литература-9 2022 расклад'!M105</f>
        <v>50</v>
      </c>
      <c r="U105" s="514">
        <f>'Литература-9 2023 расклад'!M105</f>
        <v>0</v>
      </c>
      <c r="V105" s="323" t="s">
        <v>138</v>
      </c>
      <c r="W105" s="324">
        <f>'Литература-9 2019 расклад'!N107</f>
        <v>0</v>
      </c>
      <c r="X105" s="324"/>
      <c r="Y105" s="324"/>
      <c r="Z105" s="437">
        <f>'Литература-9 2022 расклад'!N105</f>
        <v>0</v>
      </c>
      <c r="AA105" s="509">
        <f>'Литература-9 2023 расклад'!N105</f>
        <v>0</v>
      </c>
      <c r="AB105" s="446" t="s">
        <v>138</v>
      </c>
      <c r="AC105" s="326">
        <f>'Литература-9 2019 расклад'!O107</f>
        <v>0</v>
      </c>
      <c r="AD105" s="326"/>
      <c r="AE105" s="327"/>
      <c r="AF105" s="521">
        <f>'Литература-9 2022 расклад'!O105</f>
        <v>0</v>
      </c>
      <c r="AG105" s="455">
        <f>'Литература-9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322" t="s">
        <v>116</v>
      </c>
      <c r="D106" s="323">
        <f>'Литература-9 2018 расклад'!K108</f>
        <v>11</v>
      </c>
      <c r="E106" s="324">
        <f>'Литература-9 2019 расклад'!K108</f>
        <v>5</v>
      </c>
      <c r="F106" s="324"/>
      <c r="G106" s="324"/>
      <c r="H106" s="437">
        <f>'Литература-9 2022 расклад'!K106</f>
        <v>8</v>
      </c>
      <c r="I106" s="509">
        <f>'Литература-9 2023 расклад'!K106</f>
        <v>10</v>
      </c>
      <c r="J106" s="323">
        <f>'Литература-9 2018 расклад'!L108</f>
        <v>8.0002999999999993</v>
      </c>
      <c r="K106" s="324">
        <f>'Литература-9 2019 расклад'!L108</f>
        <v>4</v>
      </c>
      <c r="L106" s="324"/>
      <c r="M106" s="324"/>
      <c r="N106" s="437">
        <f>'Литература-9 2022 расклад'!L106</f>
        <v>4</v>
      </c>
      <c r="O106" s="509">
        <f>'Литература-9 2023 расклад'!L106</f>
        <v>7</v>
      </c>
      <c r="P106" s="325">
        <f>'Литература-9 2018 расклад'!M108</f>
        <v>72.72999999999999</v>
      </c>
      <c r="Q106" s="326">
        <f>'Литература-9 2019 расклад'!M108</f>
        <v>80</v>
      </c>
      <c r="R106" s="326"/>
      <c r="S106" s="326"/>
      <c r="T106" s="441">
        <f>'Литература-9 2022 расклад'!M106</f>
        <v>50</v>
      </c>
      <c r="U106" s="514">
        <f>'Литература-9 2023 расклад'!M106</f>
        <v>70</v>
      </c>
      <c r="V106" s="323">
        <f>'Литература-9 2018 расклад'!N108</f>
        <v>0.9998999999999999</v>
      </c>
      <c r="W106" s="324">
        <f>'Литература-9 2019 расклад'!N108</f>
        <v>0</v>
      </c>
      <c r="X106" s="324"/>
      <c r="Y106" s="324"/>
      <c r="Z106" s="437">
        <f>'Литература-9 2022 расклад'!N106</f>
        <v>0</v>
      </c>
      <c r="AA106" s="509">
        <f>'Литература-9 2023 расклад'!N106</f>
        <v>1</v>
      </c>
      <c r="AB106" s="446">
        <f>'Литература-9 2018 расклад'!O108</f>
        <v>9.09</v>
      </c>
      <c r="AC106" s="326">
        <f>'Литература-9 2019 расклад'!O108</f>
        <v>0</v>
      </c>
      <c r="AD106" s="326"/>
      <c r="AE106" s="327"/>
      <c r="AF106" s="521">
        <f>'Литература-9 2022 расклад'!O106</f>
        <v>0</v>
      </c>
      <c r="AG106" s="455">
        <f>'Литература-9 2023 расклад'!O106</f>
        <v>10</v>
      </c>
    </row>
    <row r="107" spans="1:33" s="1" customFormat="1" ht="15" customHeight="1" x14ac:dyDescent="0.25">
      <c r="A107" s="11">
        <v>25</v>
      </c>
      <c r="B107" s="48">
        <v>61500</v>
      </c>
      <c r="C107" s="322" t="s">
        <v>117</v>
      </c>
      <c r="D107" s="323">
        <f>'Литература-9 2018 расклад'!K109</f>
        <v>20</v>
      </c>
      <c r="E107" s="324">
        <f>'Литература-9 2019 расклад'!K109</f>
        <v>15</v>
      </c>
      <c r="F107" s="324"/>
      <c r="G107" s="324"/>
      <c r="H107" s="437">
        <f>'Литература-9 2022 расклад'!K107</f>
        <v>9</v>
      </c>
      <c r="I107" s="509">
        <f>'Литература-9 2023 расклад'!K107</f>
        <v>5</v>
      </c>
      <c r="J107" s="323">
        <f>'Литература-9 2018 расклад'!L109</f>
        <v>14</v>
      </c>
      <c r="K107" s="324">
        <f>'Литература-9 2019 расклад'!L109</f>
        <v>12</v>
      </c>
      <c r="L107" s="324"/>
      <c r="M107" s="324"/>
      <c r="N107" s="437">
        <f>'Литература-9 2022 расклад'!L107</f>
        <v>4</v>
      </c>
      <c r="O107" s="509">
        <f>'Литература-9 2023 расклад'!L107</f>
        <v>4</v>
      </c>
      <c r="P107" s="325">
        <f>'Литература-9 2018 расклад'!M109</f>
        <v>70</v>
      </c>
      <c r="Q107" s="326">
        <f>'Литература-9 2019 расклад'!M109</f>
        <v>80</v>
      </c>
      <c r="R107" s="326"/>
      <c r="S107" s="326"/>
      <c r="T107" s="441">
        <f>'Литература-9 2022 расклад'!M107</f>
        <v>44.444444444444443</v>
      </c>
      <c r="U107" s="514">
        <f>'Литература-9 2023 расклад'!M107</f>
        <v>80</v>
      </c>
      <c r="V107" s="323">
        <f>'Литература-9 2018 расклад'!N109</f>
        <v>0</v>
      </c>
      <c r="W107" s="324">
        <f>'Литература-9 2019 расклад'!N109</f>
        <v>0</v>
      </c>
      <c r="X107" s="324"/>
      <c r="Y107" s="324"/>
      <c r="Z107" s="437">
        <f>'Литература-9 2022 расклад'!N107</f>
        <v>0</v>
      </c>
      <c r="AA107" s="509">
        <f>'Литература-9 2023 расклад'!N107</f>
        <v>0</v>
      </c>
      <c r="AB107" s="446">
        <f>'Литература-9 2018 расклад'!O109</f>
        <v>0</v>
      </c>
      <c r="AC107" s="326">
        <f>'Литература-9 2019 расклад'!O109</f>
        <v>0</v>
      </c>
      <c r="AD107" s="326"/>
      <c r="AE107" s="327"/>
      <c r="AF107" s="521">
        <f>'Литература-9 2022 расклад'!O107</f>
        <v>0</v>
      </c>
      <c r="AG107" s="455">
        <f>'Литература-9 2023 расклад'!O107</f>
        <v>0</v>
      </c>
    </row>
    <row r="108" spans="1:33" s="1" customFormat="1" ht="15" customHeight="1" x14ac:dyDescent="0.25">
      <c r="A108" s="11">
        <v>26</v>
      </c>
      <c r="B108" s="48">
        <v>61510</v>
      </c>
      <c r="C108" s="322" t="s">
        <v>89</v>
      </c>
      <c r="D108" s="323">
        <f>'Литература-9 2018 расклад'!K110</f>
        <v>15</v>
      </c>
      <c r="E108" s="324">
        <f>'Литература-9 2019 расклад'!K110</f>
        <v>5</v>
      </c>
      <c r="F108" s="324"/>
      <c r="G108" s="324"/>
      <c r="H108" s="437">
        <f>'Литература-9 2022 расклад'!K108</f>
        <v>7</v>
      </c>
      <c r="I108" s="509">
        <f>'Литература-9 2023 расклад'!K108</f>
        <v>8</v>
      </c>
      <c r="J108" s="323">
        <f>'Литература-9 2018 расклад'!L110</f>
        <v>10.999500000000001</v>
      </c>
      <c r="K108" s="324">
        <f>'Литература-9 2019 расклад'!L110</f>
        <v>3</v>
      </c>
      <c r="L108" s="324"/>
      <c r="M108" s="324"/>
      <c r="N108" s="437">
        <f>'Литература-9 2022 расклад'!L108</f>
        <v>4</v>
      </c>
      <c r="O108" s="509">
        <f>'Литература-9 2023 расклад'!L108</f>
        <v>5</v>
      </c>
      <c r="P108" s="325">
        <f>'Литература-9 2018 расклад'!M110</f>
        <v>73.33</v>
      </c>
      <c r="Q108" s="326">
        <f>'Литература-9 2019 расклад'!M110</f>
        <v>60</v>
      </c>
      <c r="R108" s="326"/>
      <c r="S108" s="326"/>
      <c r="T108" s="441">
        <f>'Литература-9 2022 расклад'!M108</f>
        <v>57.142857142857139</v>
      </c>
      <c r="U108" s="514">
        <f>'Литература-9 2023 расклад'!M108</f>
        <v>62.5</v>
      </c>
      <c r="V108" s="323">
        <f>'Литература-9 2018 расклад'!N110</f>
        <v>0</v>
      </c>
      <c r="W108" s="324">
        <f>'Литература-9 2019 расклад'!N110</f>
        <v>0</v>
      </c>
      <c r="X108" s="324"/>
      <c r="Y108" s="324"/>
      <c r="Z108" s="437">
        <f>'Литература-9 2022 расклад'!N108</f>
        <v>0</v>
      </c>
      <c r="AA108" s="509">
        <f>'Литература-9 2023 расклад'!N108</f>
        <v>0</v>
      </c>
      <c r="AB108" s="446">
        <f>'Литература-9 2018 расклад'!O110</f>
        <v>0</v>
      </c>
      <c r="AC108" s="326">
        <f>'Литература-9 2019 расклад'!O110</f>
        <v>0</v>
      </c>
      <c r="AD108" s="326"/>
      <c r="AE108" s="327"/>
      <c r="AF108" s="521">
        <f>'Литература-9 2022 расклад'!O108</f>
        <v>0</v>
      </c>
      <c r="AG108" s="455">
        <f>'Литература-9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328" t="s">
        <v>118</v>
      </c>
      <c r="D109" s="323">
        <f>'Литература-9 2018 расклад'!K111</f>
        <v>8</v>
      </c>
      <c r="E109" s="324">
        <f>'Литература-9 2019 расклад'!K111</f>
        <v>2</v>
      </c>
      <c r="F109" s="324"/>
      <c r="G109" s="324"/>
      <c r="H109" s="437">
        <f>'Литература-9 2022 расклад'!K109</f>
        <v>6</v>
      </c>
      <c r="I109" s="509">
        <f>'Литература-9 2023 расклад'!K109</f>
        <v>9</v>
      </c>
      <c r="J109" s="323">
        <f>'Литература-9 2018 расклад'!L111</f>
        <v>4</v>
      </c>
      <c r="K109" s="324">
        <f>'Литература-9 2019 расклад'!L111</f>
        <v>2</v>
      </c>
      <c r="L109" s="324"/>
      <c r="M109" s="324"/>
      <c r="N109" s="437">
        <f>'Литература-9 2022 расклад'!L109</f>
        <v>4</v>
      </c>
      <c r="O109" s="509">
        <f>'Литература-9 2023 расклад'!L109</f>
        <v>9</v>
      </c>
      <c r="P109" s="325">
        <f>'Литература-9 2018 расклад'!M111</f>
        <v>50</v>
      </c>
      <c r="Q109" s="326">
        <f>'Литература-9 2019 расклад'!M111</f>
        <v>100</v>
      </c>
      <c r="R109" s="326"/>
      <c r="S109" s="326"/>
      <c r="T109" s="441">
        <f>'Литература-9 2022 расклад'!M109</f>
        <v>66.666666666666671</v>
      </c>
      <c r="U109" s="514">
        <f>'Литература-9 2023 расклад'!M109</f>
        <v>100</v>
      </c>
      <c r="V109" s="323">
        <f>'Литература-9 2018 расклад'!N111</f>
        <v>0</v>
      </c>
      <c r="W109" s="324">
        <f>'Литература-9 2019 расклад'!N111</f>
        <v>0</v>
      </c>
      <c r="X109" s="324"/>
      <c r="Y109" s="324"/>
      <c r="Z109" s="437">
        <f>'Литература-9 2022 расклад'!N109</f>
        <v>0</v>
      </c>
      <c r="AA109" s="509">
        <f>'Литература-9 2023 расклад'!N109</f>
        <v>0</v>
      </c>
      <c r="AB109" s="446">
        <f>'Литература-9 2018 расклад'!O111</f>
        <v>0</v>
      </c>
      <c r="AC109" s="326">
        <f>'Литература-9 2019 расклад'!O111</f>
        <v>0</v>
      </c>
      <c r="AD109" s="326"/>
      <c r="AE109" s="327"/>
      <c r="AF109" s="521">
        <f>'Литература-9 2022 расклад'!O109</f>
        <v>0</v>
      </c>
      <c r="AG109" s="455">
        <f>'Литература-9 2023 расклад'!O109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328" t="s">
        <v>171</v>
      </c>
      <c r="D110" s="323" t="s">
        <v>138</v>
      </c>
      <c r="E110" s="324" t="s">
        <v>138</v>
      </c>
      <c r="F110" s="324"/>
      <c r="G110" s="324"/>
      <c r="H110" s="437">
        <f>'Литература-9 2022 расклад'!K110</f>
        <v>3</v>
      </c>
      <c r="I110" s="509">
        <f>'Литература-9 2023 расклад'!K110</f>
        <v>1</v>
      </c>
      <c r="J110" s="323" t="s">
        <v>138</v>
      </c>
      <c r="K110" s="324" t="s">
        <v>138</v>
      </c>
      <c r="L110" s="324"/>
      <c r="M110" s="324"/>
      <c r="N110" s="437">
        <f>'Литература-9 2022 расклад'!L110</f>
        <v>2</v>
      </c>
      <c r="O110" s="509">
        <f>'Литература-9 2023 расклад'!L110</f>
        <v>1</v>
      </c>
      <c r="P110" s="325" t="s">
        <v>138</v>
      </c>
      <c r="Q110" s="326" t="s">
        <v>138</v>
      </c>
      <c r="R110" s="326"/>
      <c r="S110" s="326"/>
      <c r="T110" s="441">
        <f>'Литература-9 2022 расклад'!M110</f>
        <v>66.666666666666671</v>
      </c>
      <c r="U110" s="514">
        <f>'Литература-9 2023 расклад'!M110</f>
        <v>100</v>
      </c>
      <c r="V110" s="323" t="s">
        <v>138</v>
      </c>
      <c r="W110" s="324" t="s">
        <v>138</v>
      </c>
      <c r="X110" s="324"/>
      <c r="Y110" s="324"/>
      <c r="Z110" s="437">
        <f>'Литература-9 2022 расклад'!N110</f>
        <v>0</v>
      </c>
      <c r="AA110" s="509">
        <f>'Литература-9 2023 расклад'!N110</f>
        <v>0</v>
      </c>
      <c r="AB110" s="446" t="s">
        <v>138</v>
      </c>
      <c r="AC110" s="326" t="s">
        <v>138</v>
      </c>
      <c r="AD110" s="326"/>
      <c r="AE110" s="327"/>
      <c r="AF110" s="521">
        <f>'Литература-9 2022 расклад'!O110</f>
        <v>0</v>
      </c>
      <c r="AG110" s="455">
        <f>'Литература-9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328" t="s">
        <v>172</v>
      </c>
      <c r="D111" s="323" t="s">
        <v>138</v>
      </c>
      <c r="E111" s="324" t="s">
        <v>138</v>
      </c>
      <c r="F111" s="324"/>
      <c r="G111" s="324"/>
      <c r="H111" s="437">
        <f>'Литература-9 2022 расклад'!K111</f>
        <v>3</v>
      </c>
      <c r="I111" s="509">
        <f>'Литература-9 2023 расклад'!K111</f>
        <v>4</v>
      </c>
      <c r="J111" s="323" t="s">
        <v>138</v>
      </c>
      <c r="K111" s="324" t="s">
        <v>138</v>
      </c>
      <c r="L111" s="324"/>
      <c r="M111" s="324"/>
      <c r="N111" s="437">
        <f>'Литература-9 2022 расклад'!L111</f>
        <v>1</v>
      </c>
      <c r="O111" s="509">
        <f>'Литература-9 2023 расклад'!L111</f>
        <v>4</v>
      </c>
      <c r="P111" s="445" t="s">
        <v>138</v>
      </c>
      <c r="Q111" s="324" t="s">
        <v>138</v>
      </c>
      <c r="R111" s="326"/>
      <c r="S111" s="326"/>
      <c r="T111" s="441">
        <f>'Литература-9 2022 расклад'!M111</f>
        <v>33.333333333333336</v>
      </c>
      <c r="U111" s="514">
        <f>'Литература-9 2023 расклад'!M111</f>
        <v>100</v>
      </c>
      <c r="V111" s="323" t="s">
        <v>138</v>
      </c>
      <c r="W111" s="324" t="s">
        <v>138</v>
      </c>
      <c r="X111" s="324"/>
      <c r="Y111" s="324"/>
      <c r="Z111" s="437">
        <f>'Литература-9 2022 расклад'!N111</f>
        <v>0</v>
      </c>
      <c r="AA111" s="509">
        <f>'Литература-9 2023 расклад'!N111</f>
        <v>0</v>
      </c>
      <c r="AB111" s="323" t="s">
        <v>138</v>
      </c>
      <c r="AC111" s="324" t="s">
        <v>138</v>
      </c>
      <c r="AD111" s="326"/>
      <c r="AE111" s="327"/>
      <c r="AF111" s="521">
        <f>'Литература-9 2022 расклад'!O111</f>
        <v>0</v>
      </c>
      <c r="AG111" s="455">
        <f>'Литература-9 2023 расклад'!O111</f>
        <v>0</v>
      </c>
    </row>
    <row r="112" spans="1:33" s="1" customFormat="1" ht="15" customHeight="1" thickBot="1" x14ac:dyDescent="0.3">
      <c r="A112" s="15">
        <v>30</v>
      </c>
      <c r="B112" s="50">
        <v>61570</v>
      </c>
      <c r="C112" s="328" t="s">
        <v>173</v>
      </c>
      <c r="D112" s="323" t="s">
        <v>138</v>
      </c>
      <c r="E112" s="324" t="s">
        <v>138</v>
      </c>
      <c r="F112" s="331"/>
      <c r="G112" s="331"/>
      <c r="H112" s="438">
        <f>'Литература-9 2022 расклад'!K112</f>
        <v>4</v>
      </c>
      <c r="I112" s="510">
        <f>'Литература-9 2023 расклад'!K112</f>
        <v>3</v>
      </c>
      <c r="J112" s="330" t="s">
        <v>138</v>
      </c>
      <c r="K112" s="331" t="s">
        <v>138</v>
      </c>
      <c r="L112" s="331"/>
      <c r="M112" s="331"/>
      <c r="N112" s="438">
        <f>'Литература-9 2022 расклад'!L112</f>
        <v>4</v>
      </c>
      <c r="O112" s="510">
        <f>'Литература-9 2023 расклад'!L112</f>
        <v>3</v>
      </c>
      <c r="P112" s="445" t="s">
        <v>138</v>
      </c>
      <c r="Q112" s="324" t="s">
        <v>138</v>
      </c>
      <c r="R112" s="333"/>
      <c r="S112" s="333"/>
      <c r="T112" s="442">
        <f>'Литература-9 2022 расклад'!M112</f>
        <v>100</v>
      </c>
      <c r="U112" s="515">
        <f>'Литература-9 2023 расклад'!M112</f>
        <v>100</v>
      </c>
      <c r="V112" s="323" t="s">
        <v>138</v>
      </c>
      <c r="W112" s="324" t="s">
        <v>138</v>
      </c>
      <c r="X112" s="331"/>
      <c r="Y112" s="331"/>
      <c r="Z112" s="438">
        <f>'Литература-9 2022 расклад'!N112</f>
        <v>0</v>
      </c>
      <c r="AA112" s="510">
        <f>'Литература-9 2023 расклад'!N112</f>
        <v>0</v>
      </c>
      <c r="AB112" s="330" t="s">
        <v>138</v>
      </c>
      <c r="AC112" s="331" t="s">
        <v>138</v>
      </c>
      <c r="AD112" s="333"/>
      <c r="AE112" s="334"/>
      <c r="AF112" s="522">
        <f>'Литература-9 2022 расклад'!O112</f>
        <v>0</v>
      </c>
      <c r="AG112" s="456">
        <f>'Литература-9 2023 расклад'!O112</f>
        <v>0</v>
      </c>
    </row>
    <row r="113" spans="1:33" s="1" customFormat="1" ht="15" customHeight="1" thickBot="1" x14ac:dyDescent="0.3">
      <c r="A113" s="40"/>
      <c r="B113" s="56"/>
      <c r="C113" s="335" t="s">
        <v>107</v>
      </c>
      <c r="D113" s="467">
        <f>'Литература-9 2018 расклад'!K115</f>
        <v>43</v>
      </c>
      <c r="E113" s="468">
        <f>'Литература-9 2019 расклад'!K115</f>
        <v>23</v>
      </c>
      <c r="F113" s="468">
        <f>'Литература-9 2020 расклад'!K115</f>
        <v>0</v>
      </c>
      <c r="G113" s="468">
        <f>'Литература-9 2021 расклад'!K115</f>
        <v>0</v>
      </c>
      <c r="H113" s="469">
        <f>'Литература-9 2022 расклад'!K113</f>
        <v>39</v>
      </c>
      <c r="I113" s="507">
        <f>'Литература-9 2023 расклад'!K113</f>
        <v>30</v>
      </c>
      <c r="J113" s="467">
        <f>'Литература-9 2018 расклад'!L115</f>
        <v>26.999200000000002</v>
      </c>
      <c r="K113" s="468">
        <f>'Литература-9 2019 расклад'!L115</f>
        <v>16.9998</v>
      </c>
      <c r="L113" s="468">
        <f>'Литература-9 2020 расклад'!L115</f>
        <v>0</v>
      </c>
      <c r="M113" s="468">
        <f>'Литература-9 2020 расклад'!L115</f>
        <v>0</v>
      </c>
      <c r="N113" s="469">
        <f>'Литература-9 2022 расклад'!L113</f>
        <v>32</v>
      </c>
      <c r="O113" s="507">
        <f>'Литература-9 2023 расклад'!L113</f>
        <v>22</v>
      </c>
      <c r="P113" s="470">
        <f>'Литература-9 2018 расклад'!M115</f>
        <v>71.311250000000001</v>
      </c>
      <c r="Q113" s="471">
        <f>'Литература-9 2019 расклад'!M115</f>
        <v>83.162857142857149</v>
      </c>
      <c r="R113" s="471">
        <f>'Литература-9 2020 расклад'!M115</f>
        <v>0</v>
      </c>
      <c r="S113" s="471">
        <f>'Литература-9 2021 расклад'!M115</f>
        <v>0</v>
      </c>
      <c r="T113" s="472">
        <f>'Литература-9 2022 расклад'!M113</f>
        <v>82.589285714285708</v>
      </c>
      <c r="U113" s="513">
        <f>'Литература-9 2023 расклад'!M113</f>
        <v>73.333333333333329</v>
      </c>
      <c r="V113" s="467">
        <f>'Литература-9 2018 расклад'!N115</f>
        <v>0.9998999999999999</v>
      </c>
      <c r="W113" s="468">
        <f>'Литература-9 2019 расклад'!N115</f>
        <v>0</v>
      </c>
      <c r="X113" s="468">
        <f>'Литература-9 2020 расклад'!N115</f>
        <v>0</v>
      </c>
      <c r="Y113" s="468">
        <f>'Литература-9 2021 расклад'!N115</f>
        <v>0</v>
      </c>
      <c r="Z113" s="469">
        <f>'Литература-9 2022 расклад'!N113</f>
        <v>0</v>
      </c>
      <c r="AA113" s="507">
        <f>'Литература-9 2023 расклад'!N113</f>
        <v>0</v>
      </c>
      <c r="AB113" s="473">
        <f>'Литература-9 2018 расклад'!O115</f>
        <v>1.13625</v>
      </c>
      <c r="AC113" s="471">
        <f>'Литература-9 2019 расклад'!O115</f>
        <v>0</v>
      </c>
      <c r="AD113" s="471">
        <f>'Литература-9 2020 расклад'!O115</f>
        <v>0</v>
      </c>
      <c r="AE113" s="474">
        <f>'Литература-9 2021 расклад'!O115</f>
        <v>0</v>
      </c>
      <c r="AF113" s="519">
        <f>'Литература-9 2022 расклад'!O113</f>
        <v>0</v>
      </c>
      <c r="AG113" s="475">
        <f>'Литература-9 2023 расклад'!O113</f>
        <v>0</v>
      </c>
    </row>
    <row r="114" spans="1:33" s="1" customFormat="1" ht="15" customHeight="1" x14ac:dyDescent="0.25">
      <c r="A114" s="10">
        <v>1</v>
      </c>
      <c r="B114" s="49">
        <v>70020</v>
      </c>
      <c r="C114" s="316" t="s">
        <v>90</v>
      </c>
      <c r="D114" s="317">
        <f>'Литература-9 2018 расклад'!K116</f>
        <v>7</v>
      </c>
      <c r="E114" s="318">
        <f>'Литература-9 2019 расклад'!K116</f>
        <v>1</v>
      </c>
      <c r="F114" s="318"/>
      <c r="G114" s="318"/>
      <c r="H114" s="439">
        <f>'Литература-9 2022 расклад'!K114</f>
        <v>6</v>
      </c>
      <c r="I114" s="508" t="s">
        <v>138</v>
      </c>
      <c r="J114" s="317">
        <f>'Литература-9 2018 расклад'!L116</f>
        <v>3.9998</v>
      </c>
      <c r="K114" s="318">
        <f>'Литература-9 2019 расклад'!L116</f>
        <v>1</v>
      </c>
      <c r="L114" s="318"/>
      <c r="M114" s="318"/>
      <c r="N114" s="439">
        <f>'Литература-9 2022 расклад'!L114</f>
        <v>6</v>
      </c>
      <c r="O114" s="508" t="s">
        <v>138</v>
      </c>
      <c r="P114" s="319">
        <f>'Литература-9 2018 расклад'!M116</f>
        <v>57.14</v>
      </c>
      <c r="Q114" s="320">
        <f>'Литература-9 2019 расклад'!M116</f>
        <v>100</v>
      </c>
      <c r="R114" s="320"/>
      <c r="S114" s="320"/>
      <c r="T114" s="443">
        <f>'Литература-9 2022 расклад'!M114</f>
        <v>100</v>
      </c>
      <c r="U114" s="516" t="s">
        <v>138</v>
      </c>
      <c r="V114" s="317">
        <f>'Литература-9 2018 расклад'!N116</f>
        <v>0</v>
      </c>
      <c r="W114" s="318">
        <f>'Литература-9 2019 расклад'!N116</f>
        <v>0</v>
      </c>
      <c r="X114" s="318"/>
      <c r="Y114" s="318"/>
      <c r="Z114" s="439">
        <f>'Литература-9 2022 расклад'!N114</f>
        <v>0</v>
      </c>
      <c r="AA114" s="508" t="s">
        <v>138</v>
      </c>
      <c r="AB114" s="448">
        <f>'Литература-9 2018 расклад'!O116</f>
        <v>0</v>
      </c>
      <c r="AC114" s="320">
        <f>'Литература-9 2019 расклад'!O116</f>
        <v>0</v>
      </c>
      <c r="AD114" s="320"/>
      <c r="AE114" s="321"/>
      <c r="AF114" s="520">
        <f>'Литература-9 2022 расклад'!O114</f>
        <v>0</v>
      </c>
      <c r="AG114" s="454" t="s">
        <v>138</v>
      </c>
    </row>
    <row r="115" spans="1:33" s="1" customFormat="1" ht="15" customHeight="1" x14ac:dyDescent="0.25">
      <c r="A115" s="16">
        <v>2</v>
      </c>
      <c r="B115" s="48">
        <v>70110</v>
      </c>
      <c r="C115" s="322" t="s">
        <v>93</v>
      </c>
      <c r="D115" s="323">
        <f>'Литература-9 2018 расклад'!K117</f>
        <v>6</v>
      </c>
      <c r="E115" s="324">
        <f>'Литература-9 2019 расклад'!K117</f>
        <v>2</v>
      </c>
      <c r="F115" s="324"/>
      <c r="G115" s="324"/>
      <c r="H115" s="437">
        <f>'Литература-9 2022 расклад'!K115</f>
        <v>8</v>
      </c>
      <c r="I115" s="509">
        <f>'Литература-9 2023 расклад'!K115</f>
        <v>1</v>
      </c>
      <c r="J115" s="323">
        <f>'Литература-9 2018 расклад'!L117</f>
        <v>4.0001999999999995</v>
      </c>
      <c r="K115" s="324">
        <f>'Литература-9 2019 расклад'!L117</f>
        <v>2</v>
      </c>
      <c r="L115" s="324"/>
      <c r="M115" s="324"/>
      <c r="N115" s="437">
        <f>'Литература-9 2022 расклад'!L115</f>
        <v>6</v>
      </c>
      <c r="O115" s="509">
        <f>'Литература-9 2023 расклад'!L115</f>
        <v>1</v>
      </c>
      <c r="P115" s="325">
        <f>'Литература-9 2018 расклад'!M117</f>
        <v>66.67</v>
      </c>
      <c r="Q115" s="326">
        <f>'Литература-9 2019 расклад'!M117</f>
        <v>100</v>
      </c>
      <c r="R115" s="326"/>
      <c r="S115" s="326"/>
      <c r="T115" s="441">
        <f>'Литература-9 2022 расклад'!M115</f>
        <v>75</v>
      </c>
      <c r="U115" s="514">
        <f>'Литература-9 2023 расклад'!M115</f>
        <v>100</v>
      </c>
      <c r="V115" s="323">
        <f>'Литература-9 2018 расклад'!N117</f>
        <v>0</v>
      </c>
      <c r="W115" s="324">
        <f>'Литература-9 2019 расклад'!N117</f>
        <v>0</v>
      </c>
      <c r="X115" s="324"/>
      <c r="Y115" s="324"/>
      <c r="Z115" s="437">
        <f>'Литература-9 2022 расклад'!N115</f>
        <v>0</v>
      </c>
      <c r="AA115" s="509">
        <f>'Литература-9 2023 расклад'!N115</f>
        <v>0</v>
      </c>
      <c r="AB115" s="446">
        <f>'Литература-9 2018 расклад'!O117</f>
        <v>0</v>
      </c>
      <c r="AC115" s="326">
        <f>'Литература-9 2019 расклад'!O117</f>
        <v>0</v>
      </c>
      <c r="AD115" s="326"/>
      <c r="AE115" s="327"/>
      <c r="AF115" s="521">
        <f>'Литература-9 2022 расклад'!O115</f>
        <v>0</v>
      </c>
      <c r="AG115" s="455">
        <f>'Литература-9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322" t="s">
        <v>91</v>
      </c>
      <c r="D116" s="323">
        <f>'Литература-9 2018 расклад'!K118</f>
        <v>4</v>
      </c>
      <c r="E116" s="324">
        <f>'Литература-9 2019 расклад'!K118</f>
        <v>7</v>
      </c>
      <c r="F116" s="324"/>
      <c r="G116" s="324"/>
      <c r="H116" s="437">
        <f>'Литература-9 2022 расклад'!K116</f>
        <v>6</v>
      </c>
      <c r="I116" s="509">
        <f>'Литература-9 2023 расклад'!K116</f>
        <v>1</v>
      </c>
      <c r="J116" s="323">
        <f>'Литература-9 2018 расклад'!L118</f>
        <v>3</v>
      </c>
      <c r="K116" s="324">
        <f>'Литература-9 2019 расклад'!L118</f>
        <v>3.9998</v>
      </c>
      <c r="L116" s="324"/>
      <c r="M116" s="324"/>
      <c r="N116" s="437">
        <f>'Литература-9 2022 расклад'!L116</f>
        <v>6</v>
      </c>
      <c r="O116" s="509">
        <f>'Литература-9 2023 расклад'!L116</f>
        <v>1</v>
      </c>
      <c r="P116" s="325">
        <f>'Литература-9 2018 расклад'!M118</f>
        <v>75</v>
      </c>
      <c r="Q116" s="326">
        <f>'Литература-9 2019 расклад'!M118</f>
        <v>57.14</v>
      </c>
      <c r="R116" s="326"/>
      <c r="S116" s="326"/>
      <c r="T116" s="441">
        <f>'Литература-9 2022 расклад'!M116</f>
        <v>100</v>
      </c>
      <c r="U116" s="514">
        <f>'Литература-9 2023 расклад'!M116</f>
        <v>100</v>
      </c>
      <c r="V116" s="323">
        <f>'Литература-9 2018 расклад'!N118</f>
        <v>0</v>
      </c>
      <c r="W116" s="324">
        <f>'Литература-9 2019 расклад'!N118</f>
        <v>0</v>
      </c>
      <c r="X116" s="324"/>
      <c r="Y116" s="324"/>
      <c r="Z116" s="437">
        <f>'Литература-9 2022 расклад'!N116</f>
        <v>0</v>
      </c>
      <c r="AA116" s="509">
        <f>'Литература-9 2023 расклад'!N116</f>
        <v>0</v>
      </c>
      <c r="AB116" s="446">
        <f>'Литература-9 2018 расклад'!O118</f>
        <v>0</v>
      </c>
      <c r="AC116" s="326">
        <f>'Литература-9 2019 расклад'!O118</f>
        <v>0</v>
      </c>
      <c r="AD116" s="326"/>
      <c r="AE116" s="327"/>
      <c r="AF116" s="521">
        <f>'Литература-9 2022 расклад'!O116</f>
        <v>0</v>
      </c>
      <c r="AG116" s="455">
        <f>'Литература-9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322" t="s">
        <v>92</v>
      </c>
      <c r="D117" s="323">
        <f>'Литература-9 2018 расклад'!K119</f>
        <v>2</v>
      </c>
      <c r="E117" s="324">
        <f>'Литература-9 2019 расклад'!K119</f>
        <v>4</v>
      </c>
      <c r="F117" s="324"/>
      <c r="G117" s="324"/>
      <c r="H117" s="437" t="s">
        <v>138</v>
      </c>
      <c r="I117" s="509" t="s">
        <v>138</v>
      </c>
      <c r="J117" s="323">
        <f>'Литература-9 2018 расклад'!L119</f>
        <v>2</v>
      </c>
      <c r="K117" s="324">
        <f>'Литература-9 2019 расклад'!L119</f>
        <v>3</v>
      </c>
      <c r="L117" s="324"/>
      <c r="M117" s="324"/>
      <c r="N117" s="437" t="s">
        <v>138</v>
      </c>
      <c r="O117" s="509" t="s">
        <v>138</v>
      </c>
      <c r="P117" s="325">
        <f>'Литература-9 2018 расклад'!M119</f>
        <v>100</v>
      </c>
      <c r="Q117" s="326">
        <f>'Литература-9 2019 расклад'!M119</f>
        <v>75</v>
      </c>
      <c r="R117" s="326"/>
      <c r="S117" s="326"/>
      <c r="T117" s="441" t="s">
        <v>138</v>
      </c>
      <c r="U117" s="514" t="s">
        <v>138</v>
      </c>
      <c r="V117" s="323">
        <f>'Литература-9 2018 расклад'!N119</f>
        <v>0</v>
      </c>
      <c r="W117" s="324">
        <f>'Литература-9 2019 расклад'!N119</f>
        <v>0</v>
      </c>
      <c r="X117" s="324"/>
      <c r="Y117" s="324"/>
      <c r="Z117" s="437" t="s">
        <v>138</v>
      </c>
      <c r="AA117" s="509" t="s">
        <v>138</v>
      </c>
      <c r="AB117" s="446">
        <f>'Литература-9 2018 расклад'!O119</f>
        <v>0</v>
      </c>
      <c r="AC117" s="326">
        <f>'Литература-9 2019 расклад'!O119</f>
        <v>0</v>
      </c>
      <c r="AD117" s="326"/>
      <c r="AE117" s="327"/>
      <c r="AF117" s="521" t="s">
        <v>138</v>
      </c>
      <c r="AG117" s="455" t="s">
        <v>138</v>
      </c>
    </row>
    <row r="118" spans="1:33" s="1" customFormat="1" ht="15" customHeight="1" x14ac:dyDescent="0.25">
      <c r="A118" s="11">
        <v>5</v>
      </c>
      <c r="B118" s="48">
        <v>70100</v>
      </c>
      <c r="C118" s="322" t="s">
        <v>108</v>
      </c>
      <c r="D118" s="323">
        <f>'Литература-9 2018 расклад'!K120</f>
        <v>7</v>
      </c>
      <c r="E118" s="324">
        <f>'Литература-9 2019 расклад'!K120</f>
        <v>4</v>
      </c>
      <c r="F118" s="324"/>
      <c r="G118" s="324"/>
      <c r="H118" s="437">
        <f>'Литература-9 2022 расклад'!K118</f>
        <v>7</v>
      </c>
      <c r="I118" s="509">
        <f>'Литература-9 2023 расклад'!K118</f>
        <v>12</v>
      </c>
      <c r="J118" s="323">
        <f>'Литература-9 2018 расклад'!L120</f>
        <v>3.9998</v>
      </c>
      <c r="K118" s="324">
        <f>'Литература-9 2019 расклад'!L120</f>
        <v>3</v>
      </c>
      <c r="L118" s="324"/>
      <c r="M118" s="324"/>
      <c r="N118" s="437">
        <f>'Литература-9 2022 расклад'!L118</f>
        <v>6</v>
      </c>
      <c r="O118" s="509">
        <f>'Литература-9 2023 расклад'!L118</f>
        <v>10</v>
      </c>
      <c r="P118" s="325">
        <f>'Литература-9 2018 расклад'!M120</f>
        <v>57.14</v>
      </c>
      <c r="Q118" s="326">
        <f>'Литература-9 2019 расклад'!M120</f>
        <v>75</v>
      </c>
      <c r="R118" s="326"/>
      <c r="S118" s="326"/>
      <c r="T118" s="441">
        <f>'Литература-9 2022 расклад'!M118</f>
        <v>85.714285714285722</v>
      </c>
      <c r="U118" s="514">
        <f>'Литература-9 2023 расклад'!M118</f>
        <v>83.333333333333329</v>
      </c>
      <c r="V118" s="323">
        <f>'Литература-9 2018 расклад'!N120</f>
        <v>0</v>
      </c>
      <c r="W118" s="324">
        <f>'Литература-9 2019 расклад'!N120</f>
        <v>0</v>
      </c>
      <c r="X118" s="324"/>
      <c r="Y118" s="324"/>
      <c r="Z118" s="437">
        <f>'Литература-9 2022 расклад'!N118</f>
        <v>0</v>
      </c>
      <c r="AA118" s="509">
        <f>'Литература-9 2023 расклад'!N118</f>
        <v>0</v>
      </c>
      <c r="AB118" s="446">
        <f>'Литература-9 2018 расклад'!O120</f>
        <v>0</v>
      </c>
      <c r="AC118" s="326">
        <f>'Литература-9 2019 расклад'!O120</f>
        <v>0</v>
      </c>
      <c r="AD118" s="326"/>
      <c r="AE118" s="327"/>
      <c r="AF118" s="521">
        <f>'Литература-9 2022 расклад'!O118</f>
        <v>0</v>
      </c>
      <c r="AG118" s="455">
        <f>'Литература-9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322" t="s">
        <v>94</v>
      </c>
      <c r="D119" s="323">
        <f>'Литература-9 2018 расклад'!K121</f>
        <v>11</v>
      </c>
      <c r="E119" s="324">
        <f>'Литература-9 2019 расклад'!K121</f>
        <v>1</v>
      </c>
      <c r="F119" s="324"/>
      <c r="G119" s="324"/>
      <c r="H119" s="437">
        <f>'Литература-9 2022 расклад'!K119</f>
        <v>4</v>
      </c>
      <c r="I119" s="509">
        <f>'Литература-9 2023 расклад'!K119</f>
        <v>4</v>
      </c>
      <c r="J119" s="323">
        <f>'Литература-9 2018 расклад'!L121</f>
        <v>5.9994000000000005</v>
      </c>
      <c r="K119" s="324">
        <f>'Литература-9 2019 расклад'!L121</f>
        <v>1</v>
      </c>
      <c r="L119" s="324"/>
      <c r="M119" s="324"/>
      <c r="N119" s="437">
        <f>'Литература-9 2022 расклад'!L119</f>
        <v>1</v>
      </c>
      <c r="O119" s="509">
        <f>'Литература-9 2023 расклад'!L119</f>
        <v>2</v>
      </c>
      <c r="P119" s="325">
        <f>'Литература-9 2018 расклад'!M121</f>
        <v>54.540000000000006</v>
      </c>
      <c r="Q119" s="326">
        <f>'Литература-9 2019 расклад'!M121</f>
        <v>100</v>
      </c>
      <c r="R119" s="326"/>
      <c r="S119" s="326"/>
      <c r="T119" s="441">
        <f>'Литература-9 2022 расклад'!M119</f>
        <v>25</v>
      </c>
      <c r="U119" s="514">
        <f>'Литература-9 2023 расклад'!M119</f>
        <v>50</v>
      </c>
      <c r="V119" s="323">
        <f>'Литература-9 2018 расклад'!N121</f>
        <v>0.9998999999999999</v>
      </c>
      <c r="W119" s="324">
        <f>'Литература-9 2019 расклад'!N121</f>
        <v>0</v>
      </c>
      <c r="X119" s="324"/>
      <c r="Y119" s="324"/>
      <c r="Z119" s="437">
        <f>'Литература-9 2022 расклад'!N119</f>
        <v>0</v>
      </c>
      <c r="AA119" s="509">
        <f>'Литература-9 2023 расклад'!N119</f>
        <v>0</v>
      </c>
      <c r="AB119" s="446">
        <f>'Литература-9 2018 расклад'!O121</f>
        <v>9.09</v>
      </c>
      <c r="AC119" s="326">
        <f>'Литература-9 2019 расклад'!O121</f>
        <v>0</v>
      </c>
      <c r="AD119" s="326"/>
      <c r="AE119" s="327"/>
      <c r="AF119" s="521">
        <f>'Литература-9 2022 расклад'!O119</f>
        <v>0</v>
      </c>
      <c r="AG119" s="455">
        <f>'Литература-9 2023 расклад'!O119</f>
        <v>0</v>
      </c>
    </row>
    <row r="120" spans="1:33" s="1" customFormat="1" ht="15" customHeight="1" x14ac:dyDescent="0.25">
      <c r="A120" s="11">
        <v>7</v>
      </c>
      <c r="B120" s="48">
        <v>70510</v>
      </c>
      <c r="C120" s="322" t="s">
        <v>95</v>
      </c>
      <c r="D120" s="323">
        <f>'Литература-9 2018 расклад'!K122</f>
        <v>1</v>
      </c>
      <c r="E120" s="324" t="s">
        <v>138</v>
      </c>
      <c r="F120" s="324"/>
      <c r="G120" s="324"/>
      <c r="H120" s="437">
        <f>'Литература-9 2022 расклад'!K120</f>
        <v>1</v>
      </c>
      <c r="I120" s="509" t="s">
        <v>138</v>
      </c>
      <c r="J120" s="323">
        <f>'Литература-9 2018 расклад'!L122</f>
        <v>1</v>
      </c>
      <c r="K120" s="324" t="s">
        <v>138</v>
      </c>
      <c r="L120" s="324"/>
      <c r="M120" s="324"/>
      <c r="N120" s="437">
        <f>'Литература-9 2022 расклад'!L120</f>
        <v>1</v>
      </c>
      <c r="O120" s="509" t="s">
        <v>138</v>
      </c>
      <c r="P120" s="325">
        <f>'Литература-9 2018 расклад'!M122</f>
        <v>100</v>
      </c>
      <c r="Q120" s="326" t="s">
        <v>138</v>
      </c>
      <c r="R120" s="326"/>
      <c r="S120" s="326"/>
      <c r="T120" s="441">
        <f>'Литература-9 2022 расклад'!M120</f>
        <v>100</v>
      </c>
      <c r="U120" s="514" t="s">
        <v>138</v>
      </c>
      <c r="V120" s="323">
        <f>'Литература-9 2018 расклад'!N122</f>
        <v>0</v>
      </c>
      <c r="W120" s="324" t="s">
        <v>138</v>
      </c>
      <c r="X120" s="324"/>
      <c r="Y120" s="324"/>
      <c r="Z120" s="437">
        <f>'Литература-9 2022 расклад'!N120</f>
        <v>0</v>
      </c>
      <c r="AA120" s="509" t="s">
        <v>138</v>
      </c>
      <c r="AB120" s="446">
        <f>'Литература-9 2018 расклад'!O122</f>
        <v>0</v>
      </c>
      <c r="AC120" s="326" t="s">
        <v>138</v>
      </c>
      <c r="AD120" s="326"/>
      <c r="AE120" s="327"/>
      <c r="AF120" s="521">
        <f>'Литература-9 2022 расклад'!O120</f>
        <v>0</v>
      </c>
      <c r="AG120" s="455" t="s">
        <v>138</v>
      </c>
    </row>
    <row r="121" spans="1:33" s="1" customFormat="1" ht="15" customHeight="1" x14ac:dyDescent="0.25">
      <c r="A121" s="15">
        <v>8</v>
      </c>
      <c r="B121" s="50">
        <v>10880</v>
      </c>
      <c r="C121" s="328" t="s">
        <v>120</v>
      </c>
      <c r="D121" s="323">
        <f>'Литература-9 2018 расклад'!K123</f>
        <v>5</v>
      </c>
      <c r="E121" s="324">
        <f>'Литература-9 2019 расклад'!K123</f>
        <v>4</v>
      </c>
      <c r="F121" s="324"/>
      <c r="G121" s="324"/>
      <c r="H121" s="437">
        <f>'Литература-9 2022 расклад'!K121</f>
        <v>4</v>
      </c>
      <c r="I121" s="509">
        <f>'Литература-9 2023 расклад'!K121</f>
        <v>8</v>
      </c>
      <c r="J121" s="323">
        <f>'Литература-9 2018 расклад'!L123</f>
        <v>3</v>
      </c>
      <c r="K121" s="324">
        <f>'Литература-9 2019 расклад'!L123</f>
        <v>3</v>
      </c>
      <c r="L121" s="324"/>
      <c r="M121" s="324"/>
      <c r="N121" s="437">
        <f>'Литература-9 2022 расклад'!L121</f>
        <v>3</v>
      </c>
      <c r="O121" s="509">
        <f>'Литература-9 2023 расклад'!L121</f>
        <v>5</v>
      </c>
      <c r="P121" s="325">
        <f>'Литература-9 2018 расклад'!M123</f>
        <v>60</v>
      </c>
      <c r="Q121" s="326">
        <f>'Литература-9 2019 расклад'!M123</f>
        <v>75</v>
      </c>
      <c r="R121" s="326"/>
      <c r="S121" s="326"/>
      <c r="T121" s="441">
        <f>'Литература-9 2022 расклад'!M121</f>
        <v>75</v>
      </c>
      <c r="U121" s="514">
        <f>'Литература-9 2023 расклад'!M121</f>
        <v>62.5</v>
      </c>
      <c r="V121" s="323">
        <f>'Литература-9 2018 расклад'!N123</f>
        <v>0</v>
      </c>
      <c r="W121" s="324">
        <f>'Литература-9 2019 расклад'!N123</f>
        <v>0</v>
      </c>
      <c r="X121" s="324"/>
      <c r="Y121" s="324"/>
      <c r="Z121" s="437">
        <f>'Литература-9 2022 расклад'!N121</f>
        <v>0</v>
      </c>
      <c r="AA121" s="509">
        <f>'Литература-9 2023 расклад'!N121</f>
        <v>0</v>
      </c>
      <c r="AB121" s="446">
        <f>'Литература-9 2018 расклад'!O123</f>
        <v>0</v>
      </c>
      <c r="AC121" s="326">
        <f>'Литература-9 2019 расклад'!O123</f>
        <v>0</v>
      </c>
      <c r="AD121" s="326"/>
      <c r="AE121" s="327"/>
      <c r="AF121" s="521">
        <f>'Литература-9 2022 расклад'!O121</f>
        <v>0</v>
      </c>
      <c r="AG121" s="455">
        <f>'Литература-9 2023 расклад'!O121</f>
        <v>0</v>
      </c>
    </row>
    <row r="122" spans="1:33" s="1" customFormat="1" ht="15" customHeight="1" thickBot="1" x14ac:dyDescent="0.3">
      <c r="A122" s="12">
        <v>9</v>
      </c>
      <c r="B122" s="52">
        <v>10890</v>
      </c>
      <c r="C122" s="329" t="s">
        <v>122</v>
      </c>
      <c r="D122" s="337" t="s">
        <v>138</v>
      </c>
      <c r="E122" s="338" t="s">
        <v>138</v>
      </c>
      <c r="F122" s="338"/>
      <c r="G122" s="338"/>
      <c r="H122" s="440">
        <f>'Литература-9 2022 расклад'!K122</f>
        <v>3</v>
      </c>
      <c r="I122" s="511">
        <f>'Литература-9 2023 расклад'!K122</f>
        <v>4</v>
      </c>
      <c r="J122" s="337" t="s">
        <v>138</v>
      </c>
      <c r="K122" s="338" t="s">
        <v>138</v>
      </c>
      <c r="L122" s="338"/>
      <c r="M122" s="338"/>
      <c r="N122" s="440">
        <f>'Литература-9 2022 расклад'!L122</f>
        <v>3</v>
      </c>
      <c r="O122" s="511">
        <f>'Литература-9 2023 расклад'!L122</f>
        <v>3</v>
      </c>
      <c r="P122" s="339" t="s">
        <v>138</v>
      </c>
      <c r="Q122" s="340" t="s">
        <v>138</v>
      </c>
      <c r="R122" s="340"/>
      <c r="S122" s="340"/>
      <c r="T122" s="444">
        <f>'Литература-9 2022 расклад'!M122</f>
        <v>100</v>
      </c>
      <c r="U122" s="517">
        <f>'Литература-9 2023 расклад'!M122</f>
        <v>75</v>
      </c>
      <c r="V122" s="337" t="s">
        <v>138</v>
      </c>
      <c r="W122" s="338" t="s">
        <v>138</v>
      </c>
      <c r="X122" s="338"/>
      <c r="Y122" s="338"/>
      <c r="Z122" s="440">
        <f>'Литература-9 2022 расклад'!N122</f>
        <v>0</v>
      </c>
      <c r="AA122" s="511">
        <f>'Литература-9 2023 расклад'!N122</f>
        <v>0</v>
      </c>
      <c r="AB122" s="449" t="s">
        <v>138</v>
      </c>
      <c r="AC122" s="340" t="s">
        <v>138</v>
      </c>
      <c r="AD122" s="340"/>
      <c r="AE122" s="341"/>
      <c r="AF122" s="523">
        <f>'Литература-9 2022 расклад'!O122</f>
        <v>0</v>
      </c>
      <c r="AG122" s="457">
        <f>'Литература-9 2023 расклад'!O122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D4:I4"/>
    <mergeCell ref="J4:O4"/>
    <mergeCell ref="P4:U4"/>
    <mergeCell ref="V4:AA4"/>
    <mergeCell ref="AB4:AG4"/>
    <mergeCell ref="B2:C2"/>
    <mergeCell ref="B6:C6"/>
    <mergeCell ref="A4:A5"/>
    <mergeCell ref="B4:B5"/>
    <mergeCell ref="C4:C5"/>
  </mergeCells>
  <conditionalFormatting sqref="Q7:Q122">
    <cfRule type="cellIs" dxfId="21" priority="20" operator="equal">
      <formula>"-"</formula>
    </cfRule>
    <cfRule type="cellIs" dxfId="20" priority="33" operator="between">
      <formula>90</formula>
      <formula>100</formula>
    </cfRule>
    <cfRule type="cellIs" dxfId="19" priority="34" operator="between">
      <formula>$Q$6</formula>
      <formula>90</formula>
    </cfRule>
    <cfRule type="cellIs" dxfId="18" priority="35" operator="between">
      <formula>50</formula>
      <formula>$Q$6</formula>
    </cfRule>
    <cfRule type="cellIs" dxfId="17" priority="36" operator="lessThan">
      <formula>50</formula>
    </cfRule>
  </conditionalFormatting>
  <conditionalFormatting sqref="P7:P122">
    <cfRule type="cellIs" dxfId="16" priority="19" operator="equal">
      <formula>"-"</formula>
    </cfRule>
    <cfRule type="cellIs" dxfId="15" priority="37" operator="between">
      <formula>90</formula>
      <formula>100</formula>
    </cfRule>
    <cfRule type="cellIs" dxfId="14" priority="38" operator="between">
      <formula>$P$6</formula>
      <formula>90</formula>
    </cfRule>
    <cfRule type="cellIs" dxfId="13" priority="39" operator="between">
      <formula>50</formula>
      <formula>$P$6</formula>
    </cfRule>
    <cfRule type="cellIs" dxfId="12" priority="40" operator="lessThan">
      <formula>50</formula>
    </cfRule>
  </conditionalFormatting>
  <conditionalFormatting sqref="P7:AG21 P24:AG122 P22:T23 V22:AG23">
    <cfRule type="containsBlanks" dxfId="11" priority="2">
      <formula>LEN(TRIM(P7))=0</formula>
    </cfRule>
  </conditionalFormatting>
  <conditionalFormatting sqref="T7:U21 T24:U122 T22:T23">
    <cfRule type="cellIs" dxfId="10" priority="1" operator="equal">
      <formula>"-"</formula>
    </cfRule>
    <cfRule type="cellIs" dxfId="9" priority="3" operator="lessThan">
      <formula>50</formula>
    </cfRule>
    <cfRule type="cellIs" dxfId="8" priority="10" operator="greaterThanOrEqual">
      <formula>90</formula>
    </cfRule>
  </conditionalFormatting>
  <conditionalFormatting sqref="V7:W122 Z7:AC122 AF7:AF122 AG8:AG122">
    <cfRule type="cellIs" dxfId="7" priority="18" operator="greaterThanOrEqual">
      <formula>10</formula>
    </cfRule>
    <cfRule type="cellIs" dxfId="6" priority="17" operator="between">
      <formula>0.1</formula>
      <formula>9.99</formula>
    </cfRule>
    <cfRule type="cellIs" dxfId="5" priority="16" operator="equal">
      <formula>0</formula>
    </cfRule>
    <cfRule type="cellIs" dxfId="4" priority="15" operator="equal">
      <formula>"-"</formula>
    </cfRule>
  </conditionalFormatting>
  <conditionalFormatting sqref="T7:T122">
    <cfRule type="cellIs" dxfId="3" priority="6" operator="between">
      <formula>$T$6</formula>
      <formula>90</formula>
    </cfRule>
    <cfRule type="cellIs" dxfId="2" priority="5" operator="between">
      <formula>50</formula>
      <formula>$T$6</formula>
    </cfRule>
  </conditionalFormatting>
  <conditionalFormatting sqref="U7:U21 U24:U122">
    <cfRule type="cellIs" dxfId="1" priority="4" operator="between">
      <formula>$U$6</formula>
      <formula>50</formula>
    </cfRule>
    <cfRule type="cellIs" dxfId="0" priority="7" operator="between">
      <formula>90</formula>
      <formula>$U$6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88" t="s">
        <v>139</v>
      </c>
      <c r="D2" s="488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9"/>
      <c r="L3" s="17" t="s">
        <v>133</v>
      </c>
    </row>
    <row r="4" spans="1:16" ht="18" customHeight="1" thickBot="1" x14ac:dyDescent="0.3">
      <c r="A4" s="491" t="s">
        <v>0</v>
      </c>
      <c r="B4" s="493" t="s">
        <v>1</v>
      </c>
      <c r="C4" s="493" t="s">
        <v>2</v>
      </c>
      <c r="D4" s="501" t="s">
        <v>3</v>
      </c>
      <c r="E4" s="503" t="s">
        <v>131</v>
      </c>
      <c r="F4" s="504"/>
      <c r="G4" s="504"/>
      <c r="H4" s="505"/>
      <c r="I4" s="498" t="s">
        <v>99</v>
      </c>
      <c r="J4" s="4"/>
      <c r="K4" s="18"/>
      <c r="L4" s="17" t="s">
        <v>135</v>
      </c>
    </row>
    <row r="5" spans="1:16" ht="30" customHeight="1" thickBot="1" x14ac:dyDescent="0.3">
      <c r="A5" s="492"/>
      <c r="B5" s="494"/>
      <c r="C5" s="494"/>
      <c r="D5" s="502"/>
      <c r="E5" s="3">
        <v>2</v>
      </c>
      <c r="F5" s="3">
        <v>3</v>
      </c>
      <c r="G5" s="3">
        <v>4</v>
      </c>
      <c r="H5" s="3">
        <v>5</v>
      </c>
      <c r="I5" s="499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323</v>
      </c>
      <c r="E6" s="153">
        <v>4.0140277777777769</v>
      </c>
      <c r="F6" s="153">
        <v>40.114027777777771</v>
      </c>
      <c r="G6" s="153">
        <v>38.901666666666671</v>
      </c>
      <c r="H6" s="153">
        <v>16.969583333333333</v>
      </c>
      <c r="I6" s="113">
        <v>3.68</v>
      </c>
      <c r="J6" s="21"/>
      <c r="K6" s="458">
        <f>D6</f>
        <v>323</v>
      </c>
      <c r="L6" s="459">
        <f>L7+L8+L17+L30+L48+L68+L83+L115</f>
        <v>181.99819999999997</v>
      </c>
      <c r="M6" s="343">
        <f t="shared" ref="M6:M69" si="0">G6+H6</f>
        <v>55.871250000000003</v>
      </c>
      <c r="N6" s="459">
        <f>N7+N8+N17+N30+N48+N68+N83+N115</f>
        <v>7.9996999999999998</v>
      </c>
      <c r="O6" s="466">
        <f t="shared" ref="O6:O69" si="1">E6</f>
        <v>4.0140277777777769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94">
        <v>4</v>
      </c>
      <c r="E7" s="312"/>
      <c r="F7" s="258">
        <v>25</v>
      </c>
      <c r="G7" s="258">
        <v>75</v>
      </c>
      <c r="H7" s="312"/>
      <c r="I7" s="151">
        <f>(E7*2+F7*3+G7*4+H7*5)/100</f>
        <v>3.75</v>
      </c>
      <c r="J7" s="64"/>
      <c r="K7" s="89">
        <f t="shared" ref="K7:K66" si="2">D7</f>
        <v>4</v>
      </c>
      <c r="L7" s="90">
        <f t="shared" ref="L7" si="3">M7*K7/100</f>
        <v>3</v>
      </c>
      <c r="M7" s="91">
        <f t="shared" si="0"/>
        <v>75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17</v>
      </c>
      <c r="E8" s="81">
        <v>0</v>
      </c>
      <c r="F8" s="81">
        <v>42.261666666666663</v>
      </c>
      <c r="G8" s="81">
        <v>52.976666666666667</v>
      </c>
      <c r="H8" s="81">
        <v>4.7616666666666667</v>
      </c>
      <c r="I8" s="41">
        <f>AVERAGE(I9:I16)</f>
        <v>3.625</v>
      </c>
      <c r="J8" s="21"/>
      <c r="K8" s="467">
        <f t="shared" si="2"/>
        <v>17</v>
      </c>
      <c r="L8" s="468">
        <f>SUM(L9:L16)</f>
        <v>9.0000999999999998</v>
      </c>
      <c r="M8" s="476">
        <f t="shared" si="0"/>
        <v>57.73833333333333</v>
      </c>
      <c r="N8" s="468">
        <f>SUM(N9:N16)</f>
        <v>0</v>
      </c>
      <c r="O8" s="475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83">
        <v>2</v>
      </c>
      <c r="E9" s="144"/>
      <c r="F9" s="144">
        <v>50</v>
      </c>
      <c r="G9" s="144">
        <v>50</v>
      </c>
      <c r="H9" s="144"/>
      <c r="I9" s="43">
        <f t="shared" ref="I9:I69" si="5">(E9*2+F9*3+G9*4+H9*5)/100</f>
        <v>3.5</v>
      </c>
      <c r="J9" s="21"/>
      <c r="K9" s="97">
        <f t="shared" si="2"/>
        <v>2</v>
      </c>
      <c r="L9" s="98">
        <f t="shared" ref="L9:L69" si="6">M9*K9/100</f>
        <v>1</v>
      </c>
      <c r="M9" s="99">
        <f t="shared" si="0"/>
        <v>50</v>
      </c>
      <c r="N9" s="98">
        <f t="shared" ref="N9:N69" si="7">O9*K9/100</f>
        <v>0</v>
      </c>
      <c r="O9" s="100">
        <f t="shared" si="1"/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83">
        <v>7</v>
      </c>
      <c r="E10" s="144"/>
      <c r="F10" s="144">
        <v>28.57</v>
      </c>
      <c r="G10" s="144">
        <v>42.86</v>
      </c>
      <c r="H10" s="144">
        <v>28.57</v>
      </c>
      <c r="I10" s="43">
        <f t="shared" si="5"/>
        <v>4</v>
      </c>
      <c r="J10" s="21"/>
      <c r="K10" s="97">
        <f t="shared" si="2"/>
        <v>7</v>
      </c>
      <c r="L10" s="98">
        <f t="shared" si="6"/>
        <v>5.0001000000000007</v>
      </c>
      <c r="M10" s="99">
        <f t="shared" si="0"/>
        <v>71.430000000000007</v>
      </c>
      <c r="N10" s="98">
        <f t="shared" si="7"/>
        <v>0</v>
      </c>
      <c r="O10" s="100">
        <f t="shared" si="1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84">
        <v>4</v>
      </c>
      <c r="E11" s="231"/>
      <c r="F11" s="231">
        <v>75</v>
      </c>
      <c r="G11" s="231">
        <v>25</v>
      </c>
      <c r="H11" s="310"/>
      <c r="I11" s="46">
        <f t="shared" si="5"/>
        <v>3.25</v>
      </c>
      <c r="J11" s="21"/>
      <c r="K11" s="97">
        <f t="shared" si="2"/>
        <v>4</v>
      </c>
      <c r="L11" s="98">
        <f t="shared" si="6"/>
        <v>1</v>
      </c>
      <c r="M11" s="99">
        <f t="shared" si="0"/>
        <v>25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83">
        <v>1</v>
      </c>
      <c r="E12" s="231"/>
      <c r="F12" s="231"/>
      <c r="G12" s="231">
        <v>100</v>
      </c>
      <c r="H12" s="385"/>
      <c r="I12" s="43">
        <f t="shared" si="5"/>
        <v>4</v>
      </c>
      <c r="J12" s="21"/>
      <c r="K12" s="97">
        <f t="shared" si="2"/>
        <v>1</v>
      </c>
      <c r="L12" s="98">
        <f t="shared" si="6"/>
        <v>1</v>
      </c>
      <c r="M12" s="99">
        <f t="shared" si="0"/>
        <v>100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95"/>
      <c r="E13" s="231"/>
      <c r="F13" s="231"/>
      <c r="G13" s="231"/>
      <c r="H13" s="231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95">
        <v>1</v>
      </c>
      <c r="E14" s="144"/>
      <c r="F14" s="144"/>
      <c r="G14" s="144">
        <v>100</v>
      </c>
      <c r="H14" s="144"/>
      <c r="I14" s="43">
        <f t="shared" si="5"/>
        <v>4</v>
      </c>
      <c r="J14" s="21"/>
      <c r="K14" s="97">
        <f t="shared" si="2"/>
        <v>1</v>
      </c>
      <c r="L14" s="98">
        <f t="shared" si="6"/>
        <v>1</v>
      </c>
      <c r="M14" s="99">
        <f t="shared" si="0"/>
        <v>100</v>
      </c>
      <c r="N14" s="98">
        <f t="shared" si="7"/>
        <v>0</v>
      </c>
      <c r="O14" s="100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95">
        <v>2</v>
      </c>
      <c r="E15" s="231"/>
      <c r="F15" s="231">
        <v>100</v>
      </c>
      <c r="G15" s="231"/>
      <c r="H15" s="385"/>
      <c r="I15" s="43">
        <f t="shared" si="5"/>
        <v>3</v>
      </c>
      <c r="J15" s="21"/>
      <c r="K15" s="97">
        <f t="shared" si="2"/>
        <v>2</v>
      </c>
      <c r="L15" s="98">
        <f t="shared" si="6"/>
        <v>0</v>
      </c>
      <c r="M15" s="99">
        <f t="shared" si="0"/>
        <v>0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96"/>
      <c r="E16" s="231"/>
      <c r="F16" s="231"/>
      <c r="G16" s="231"/>
      <c r="H16" s="231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23</v>
      </c>
      <c r="E17" s="38">
        <v>0</v>
      </c>
      <c r="F17" s="38">
        <v>39.583333333333336</v>
      </c>
      <c r="G17" s="38">
        <v>38.888333333333328</v>
      </c>
      <c r="H17" s="38">
        <v>21.528333333333336</v>
      </c>
      <c r="I17" s="39">
        <f>AVERAGE(I18:I29)</f>
        <v>3.8194499999999998</v>
      </c>
      <c r="J17" s="21"/>
      <c r="K17" s="467">
        <f t="shared" si="2"/>
        <v>23</v>
      </c>
      <c r="L17" s="468">
        <f>SUM(L18:L29)</f>
        <v>13</v>
      </c>
      <c r="M17" s="476">
        <f t="shared" si="0"/>
        <v>60.416666666666664</v>
      </c>
      <c r="N17" s="468">
        <f>SUM(N18:N29)</f>
        <v>0</v>
      </c>
      <c r="O17" s="47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98">
        <v>1</v>
      </c>
      <c r="E18" s="144"/>
      <c r="F18" s="144"/>
      <c r="G18" s="144">
        <v>100</v>
      </c>
      <c r="H18" s="144"/>
      <c r="I18" s="42">
        <f t="shared" ref="I18:I20" si="8">(E18*2+F18*3+G18*4+H18*5)/100</f>
        <v>4</v>
      </c>
      <c r="J18" s="21"/>
      <c r="K18" s="93">
        <f t="shared" si="2"/>
        <v>1</v>
      </c>
      <c r="L18" s="94">
        <f t="shared" ref="L18:L20" si="9">M18*K18/100</f>
        <v>1</v>
      </c>
      <c r="M18" s="95">
        <f t="shared" si="0"/>
        <v>100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97"/>
      <c r="E19" s="144"/>
      <c r="F19" s="144"/>
      <c r="G19" s="144"/>
      <c r="H19" s="144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86">
        <v>8</v>
      </c>
      <c r="E20" s="144"/>
      <c r="F20" s="144">
        <v>37.5</v>
      </c>
      <c r="G20" s="144">
        <v>50</v>
      </c>
      <c r="H20" s="144">
        <v>12.5</v>
      </c>
      <c r="I20" s="43">
        <f t="shared" si="8"/>
        <v>3.75</v>
      </c>
      <c r="J20" s="21"/>
      <c r="K20" s="97">
        <f t="shared" si="2"/>
        <v>8</v>
      </c>
      <c r="L20" s="98">
        <f t="shared" si="9"/>
        <v>5</v>
      </c>
      <c r="M20" s="99">
        <f t="shared" si="0"/>
        <v>62.5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87">
        <v>4</v>
      </c>
      <c r="E21" s="231"/>
      <c r="F21" s="231"/>
      <c r="G21" s="231">
        <v>50</v>
      </c>
      <c r="H21" s="231">
        <v>50</v>
      </c>
      <c r="I21" s="43">
        <f t="shared" si="5"/>
        <v>4.5</v>
      </c>
      <c r="J21" s="21"/>
      <c r="K21" s="97">
        <f t="shared" si="2"/>
        <v>4</v>
      </c>
      <c r="L21" s="98">
        <f t="shared" si="6"/>
        <v>4</v>
      </c>
      <c r="M21" s="99">
        <f t="shared" si="0"/>
        <v>100</v>
      </c>
      <c r="N21" s="98">
        <f t="shared" si="7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86">
        <v>3</v>
      </c>
      <c r="E22" s="231"/>
      <c r="F22" s="231"/>
      <c r="G22" s="231">
        <v>33.33</v>
      </c>
      <c r="H22" s="231">
        <v>66.67</v>
      </c>
      <c r="I22" s="43">
        <f t="shared" si="5"/>
        <v>4.6667000000000005</v>
      </c>
      <c r="J22" s="21"/>
      <c r="K22" s="97">
        <f t="shared" si="2"/>
        <v>3</v>
      </c>
      <c r="L22" s="98">
        <f t="shared" si="6"/>
        <v>3</v>
      </c>
      <c r="M22" s="99">
        <f t="shared" si="0"/>
        <v>100</v>
      </c>
      <c r="N22" s="98">
        <f t="shared" si="7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97"/>
      <c r="E23" s="229"/>
      <c r="F23" s="229"/>
      <c r="G23" s="229"/>
      <c r="H23" s="167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97">
        <v>6</v>
      </c>
      <c r="E24" s="144"/>
      <c r="F24" s="144">
        <v>100</v>
      </c>
      <c r="G24" s="144"/>
      <c r="H24" s="144"/>
      <c r="I24" s="43">
        <f t="shared" si="5"/>
        <v>3</v>
      </c>
      <c r="J24" s="21"/>
      <c r="K24" s="97">
        <f t="shared" si="2"/>
        <v>6</v>
      </c>
      <c r="L24" s="98">
        <f t="shared" si="6"/>
        <v>0</v>
      </c>
      <c r="M24" s="99">
        <f t="shared" si="0"/>
        <v>0</v>
      </c>
      <c r="N24" s="98">
        <f t="shared" si="7"/>
        <v>0</v>
      </c>
      <c r="O24" s="100">
        <f t="shared" si="1"/>
        <v>0</v>
      </c>
    </row>
    <row r="25" spans="1:16" s="1" customFormat="1" ht="15" customHeight="1" x14ac:dyDescent="0.25">
      <c r="A25" s="289">
        <v>8</v>
      </c>
      <c r="B25" s="291">
        <v>20550</v>
      </c>
      <c r="C25" s="292" t="s">
        <v>17</v>
      </c>
      <c r="D25" s="297"/>
      <c r="E25" s="144"/>
      <c r="F25" s="144"/>
      <c r="G25" s="144"/>
      <c r="H25" s="144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289">
        <v>9</v>
      </c>
      <c r="B26" s="48">
        <v>20630</v>
      </c>
      <c r="C26" s="19" t="s">
        <v>18</v>
      </c>
      <c r="D26" s="297">
        <v>1</v>
      </c>
      <c r="E26" s="231"/>
      <c r="F26" s="231">
        <v>100</v>
      </c>
      <c r="G26" s="231"/>
      <c r="H26" s="144"/>
      <c r="I26" s="43">
        <f t="shared" si="5"/>
        <v>3</v>
      </c>
      <c r="J26" s="21"/>
      <c r="K26" s="97">
        <f t="shared" si="2"/>
        <v>1</v>
      </c>
      <c r="L26" s="98">
        <f t="shared" si="6"/>
        <v>0</v>
      </c>
      <c r="M26" s="99">
        <f t="shared" si="0"/>
        <v>0</v>
      </c>
      <c r="N26" s="111">
        <f t="shared" si="7"/>
        <v>0</v>
      </c>
      <c r="O26" s="100">
        <f t="shared" si="1"/>
        <v>0</v>
      </c>
    </row>
    <row r="27" spans="1:16" s="1" customFormat="1" ht="15" customHeight="1" x14ac:dyDescent="0.25">
      <c r="A27" s="289">
        <v>10</v>
      </c>
      <c r="B27" s="48">
        <v>20810</v>
      </c>
      <c r="C27" s="19" t="s">
        <v>19</v>
      </c>
      <c r="D27" s="297"/>
      <c r="E27" s="231"/>
      <c r="F27" s="231"/>
      <c r="G27" s="231"/>
      <c r="H27" s="144"/>
      <c r="I27" s="43"/>
      <c r="J27" s="21"/>
      <c r="K27" s="97"/>
      <c r="L27" s="98"/>
      <c r="M27" s="99"/>
      <c r="N27" s="111"/>
      <c r="O27" s="100"/>
    </row>
    <row r="28" spans="1:16" s="1" customFormat="1" ht="15" customHeight="1" x14ac:dyDescent="0.25">
      <c r="A28" s="289">
        <v>11</v>
      </c>
      <c r="B28" s="48">
        <v>20900</v>
      </c>
      <c r="C28" s="19" t="s">
        <v>20</v>
      </c>
      <c r="D28" s="297"/>
      <c r="E28" s="144"/>
      <c r="F28" s="144"/>
      <c r="G28" s="144"/>
      <c r="H28" s="144"/>
      <c r="I28" s="43"/>
      <c r="J28" s="21"/>
      <c r="K28" s="97"/>
      <c r="L28" s="98"/>
      <c r="M28" s="99"/>
      <c r="N28" s="111"/>
      <c r="O28" s="100"/>
    </row>
    <row r="29" spans="1:16" s="1" customFormat="1" ht="15" customHeight="1" thickBot="1" x14ac:dyDescent="0.3">
      <c r="A29" s="289">
        <v>12</v>
      </c>
      <c r="B29" s="48">
        <v>21350</v>
      </c>
      <c r="C29" s="19" t="s">
        <v>22</v>
      </c>
      <c r="D29" s="297"/>
      <c r="E29" s="144"/>
      <c r="F29" s="144"/>
      <c r="G29" s="144"/>
      <c r="H29" s="144"/>
      <c r="I29" s="43"/>
      <c r="J29" s="21"/>
      <c r="K29" s="97"/>
      <c r="L29" s="98"/>
      <c r="M29" s="99"/>
      <c r="N29" s="111"/>
      <c r="O29" s="100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34</v>
      </c>
      <c r="E30" s="38">
        <v>1.3888888888888888</v>
      </c>
      <c r="F30" s="38">
        <v>59.385555555555555</v>
      </c>
      <c r="G30" s="38">
        <v>35.058888888888895</v>
      </c>
      <c r="H30" s="38">
        <v>4.166666666666667</v>
      </c>
      <c r="I30" s="39">
        <f>AVERAGE(I31:I47)</f>
        <v>3.420033333333333</v>
      </c>
      <c r="J30" s="21"/>
      <c r="K30" s="467">
        <f t="shared" si="2"/>
        <v>34</v>
      </c>
      <c r="L30" s="468">
        <f>SUM(L31:L47)</f>
        <v>14.999699999999999</v>
      </c>
      <c r="M30" s="476">
        <f t="shared" si="0"/>
        <v>39.225555555555559</v>
      </c>
      <c r="N30" s="468">
        <f>SUM(N31:N47)</f>
        <v>1</v>
      </c>
      <c r="O30" s="475">
        <f t="shared" si="1"/>
        <v>1.3888888888888888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89">
        <v>8</v>
      </c>
      <c r="E31" s="231">
        <v>12.5</v>
      </c>
      <c r="F31" s="231">
        <v>37.5</v>
      </c>
      <c r="G31" s="231">
        <v>37.5</v>
      </c>
      <c r="H31" s="231">
        <v>12.5</v>
      </c>
      <c r="I31" s="42">
        <f t="shared" si="5"/>
        <v>3.5</v>
      </c>
      <c r="J31" s="7"/>
      <c r="K31" s="93">
        <f t="shared" si="2"/>
        <v>8</v>
      </c>
      <c r="L31" s="94">
        <f t="shared" si="6"/>
        <v>4</v>
      </c>
      <c r="M31" s="95">
        <f t="shared" si="0"/>
        <v>50</v>
      </c>
      <c r="N31" s="94">
        <f t="shared" si="7"/>
        <v>1</v>
      </c>
      <c r="O31" s="96">
        <f t="shared" si="1"/>
        <v>12.5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88">
        <v>3</v>
      </c>
      <c r="E32" s="144"/>
      <c r="F32" s="144">
        <v>33.33</v>
      </c>
      <c r="G32" s="144">
        <v>66.67</v>
      </c>
      <c r="H32" s="144"/>
      <c r="I32" s="43">
        <f t="shared" si="5"/>
        <v>3.6667000000000001</v>
      </c>
      <c r="J32" s="7"/>
      <c r="K32" s="97">
        <f t="shared" si="2"/>
        <v>3</v>
      </c>
      <c r="L32" s="98">
        <f t="shared" si="6"/>
        <v>2.0000999999999998</v>
      </c>
      <c r="M32" s="99">
        <f t="shared" si="0"/>
        <v>66.67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88">
        <v>4</v>
      </c>
      <c r="E33" s="231"/>
      <c r="F33" s="231">
        <v>50</v>
      </c>
      <c r="G33" s="231">
        <v>25</v>
      </c>
      <c r="H33" s="231">
        <v>25</v>
      </c>
      <c r="I33" s="46">
        <f t="shared" si="5"/>
        <v>3.75</v>
      </c>
      <c r="J33" s="7"/>
      <c r="K33" s="97">
        <f t="shared" si="2"/>
        <v>4</v>
      </c>
      <c r="L33" s="98">
        <f t="shared" si="6"/>
        <v>2</v>
      </c>
      <c r="M33" s="99">
        <f t="shared" si="0"/>
        <v>50</v>
      </c>
      <c r="N33" s="98">
        <f t="shared" si="7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89">
        <v>1</v>
      </c>
      <c r="E34" s="231"/>
      <c r="F34" s="231">
        <v>100</v>
      </c>
      <c r="G34" s="231"/>
      <c r="H34" s="311"/>
      <c r="I34" s="43">
        <f t="shared" si="5"/>
        <v>3</v>
      </c>
      <c r="J34" s="7"/>
      <c r="K34" s="97">
        <f t="shared" si="2"/>
        <v>1</v>
      </c>
      <c r="L34" s="98">
        <f t="shared" si="6"/>
        <v>0</v>
      </c>
      <c r="M34" s="99">
        <f t="shared" si="0"/>
        <v>0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88">
        <v>1</v>
      </c>
      <c r="E35" s="231"/>
      <c r="F35" s="231">
        <v>100</v>
      </c>
      <c r="G35" s="231"/>
      <c r="H35" s="390"/>
      <c r="I35" s="43">
        <f t="shared" si="5"/>
        <v>3</v>
      </c>
      <c r="J35" s="7"/>
      <c r="K35" s="97">
        <f t="shared" si="2"/>
        <v>1</v>
      </c>
      <c r="L35" s="98">
        <f t="shared" si="6"/>
        <v>0</v>
      </c>
      <c r="M35" s="99">
        <f t="shared" si="0"/>
        <v>0</v>
      </c>
      <c r="N35" s="98">
        <f t="shared" si="7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99"/>
      <c r="E36" s="144"/>
      <c r="F36" s="144"/>
      <c r="G36" s="144"/>
      <c r="H36" s="144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99">
        <v>2</v>
      </c>
      <c r="E37" s="231"/>
      <c r="F37" s="231"/>
      <c r="G37" s="231">
        <v>100</v>
      </c>
      <c r="H37" s="144"/>
      <c r="I37" s="43">
        <f t="shared" si="5"/>
        <v>4</v>
      </c>
      <c r="J37" s="7"/>
      <c r="K37" s="97">
        <f t="shared" si="2"/>
        <v>2</v>
      </c>
      <c r="L37" s="98">
        <f t="shared" si="6"/>
        <v>2</v>
      </c>
      <c r="M37" s="99">
        <f t="shared" si="0"/>
        <v>100</v>
      </c>
      <c r="N37" s="111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99"/>
      <c r="E38" s="144"/>
      <c r="F38" s="144"/>
      <c r="G38" s="144"/>
      <c r="H38" s="144"/>
      <c r="I38" s="43"/>
      <c r="J38" s="7"/>
      <c r="K38" s="97"/>
      <c r="L38" s="98"/>
      <c r="M38" s="99"/>
      <c r="N38" s="111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99">
        <v>2</v>
      </c>
      <c r="E39" s="144"/>
      <c r="F39" s="144">
        <v>50</v>
      </c>
      <c r="G39" s="144">
        <v>50</v>
      </c>
      <c r="H39" s="144"/>
      <c r="I39" s="43">
        <f t="shared" si="5"/>
        <v>3.5</v>
      </c>
      <c r="J39" s="7"/>
      <c r="K39" s="97">
        <f t="shared" si="2"/>
        <v>2</v>
      </c>
      <c r="L39" s="98">
        <f t="shared" si="6"/>
        <v>1</v>
      </c>
      <c r="M39" s="99">
        <f t="shared" si="0"/>
        <v>50</v>
      </c>
      <c r="N39" s="111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89">
        <v>10</v>
      </c>
      <c r="B40" s="291">
        <v>30500</v>
      </c>
      <c r="C40" s="290" t="s">
        <v>30</v>
      </c>
      <c r="D40" s="299"/>
      <c r="E40" s="144"/>
      <c r="F40" s="144"/>
      <c r="G40" s="144"/>
      <c r="H40" s="144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289">
        <v>11</v>
      </c>
      <c r="B41" s="48">
        <v>30530</v>
      </c>
      <c r="C41" s="19" t="s">
        <v>31</v>
      </c>
      <c r="D41" s="299"/>
      <c r="E41" s="144"/>
      <c r="F41" s="144"/>
      <c r="G41" s="144"/>
      <c r="H41" s="144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289">
        <v>12</v>
      </c>
      <c r="B42" s="48">
        <v>30640</v>
      </c>
      <c r="C42" s="19" t="s">
        <v>32</v>
      </c>
      <c r="D42" s="299">
        <v>2</v>
      </c>
      <c r="E42" s="231"/>
      <c r="F42" s="231">
        <v>100</v>
      </c>
      <c r="G42" s="231"/>
      <c r="H42" s="231"/>
      <c r="I42" s="43">
        <f t="shared" si="5"/>
        <v>3</v>
      </c>
      <c r="J42" s="7"/>
      <c r="K42" s="97">
        <f t="shared" si="2"/>
        <v>2</v>
      </c>
      <c r="L42" s="98">
        <f t="shared" si="6"/>
        <v>0</v>
      </c>
      <c r="M42" s="99">
        <f t="shared" si="0"/>
        <v>0</v>
      </c>
      <c r="N42" s="111">
        <f t="shared" si="7"/>
        <v>0</v>
      </c>
      <c r="O42" s="100">
        <f t="shared" si="1"/>
        <v>0</v>
      </c>
    </row>
    <row r="43" spans="1:15" s="1" customFormat="1" ht="15" customHeight="1" x14ac:dyDescent="0.25">
      <c r="A43" s="289">
        <v>13</v>
      </c>
      <c r="B43" s="48">
        <v>30650</v>
      </c>
      <c r="C43" s="19" t="s">
        <v>33</v>
      </c>
      <c r="D43" s="299"/>
      <c r="E43" s="144"/>
      <c r="F43" s="144"/>
      <c r="G43" s="144"/>
      <c r="H43" s="144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289">
        <v>14</v>
      </c>
      <c r="B44" s="48">
        <v>30790</v>
      </c>
      <c r="C44" s="19" t="s">
        <v>34</v>
      </c>
      <c r="D44" s="299"/>
      <c r="E44" s="231"/>
      <c r="F44" s="231"/>
      <c r="G44" s="231"/>
      <c r="H44" s="231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289">
        <v>15</v>
      </c>
      <c r="B45" s="48">
        <v>30890</v>
      </c>
      <c r="C45" s="19" t="s">
        <v>35</v>
      </c>
      <c r="D45" s="299"/>
      <c r="E45" s="144"/>
      <c r="F45" s="144"/>
      <c r="G45" s="144"/>
      <c r="H45" s="144"/>
      <c r="I45" s="43"/>
      <c r="J45" s="7"/>
      <c r="K45" s="97"/>
      <c r="L45" s="98"/>
      <c r="M45" s="99"/>
      <c r="N45" s="111"/>
      <c r="O45" s="100"/>
    </row>
    <row r="46" spans="1:15" s="1" customFormat="1" ht="15" customHeight="1" x14ac:dyDescent="0.25">
      <c r="A46" s="289">
        <v>16</v>
      </c>
      <c r="B46" s="291">
        <v>30940</v>
      </c>
      <c r="C46" s="292" t="s">
        <v>36</v>
      </c>
      <c r="D46" s="299">
        <v>11</v>
      </c>
      <c r="E46" s="144"/>
      <c r="F46" s="144">
        <v>63.64</v>
      </c>
      <c r="G46" s="144">
        <v>36.36</v>
      </c>
      <c r="H46" s="144"/>
      <c r="I46" s="43">
        <f t="shared" si="5"/>
        <v>3.3635999999999999</v>
      </c>
      <c r="J46" s="7"/>
      <c r="K46" s="97">
        <f t="shared" si="2"/>
        <v>11</v>
      </c>
      <c r="L46" s="98">
        <f t="shared" si="6"/>
        <v>3.9995999999999996</v>
      </c>
      <c r="M46" s="99">
        <f t="shared" si="0"/>
        <v>36.36</v>
      </c>
      <c r="N46" s="111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89">
        <v>17</v>
      </c>
      <c r="B47" s="48">
        <v>31480</v>
      </c>
      <c r="C47" s="19" t="s">
        <v>38</v>
      </c>
      <c r="D47" s="299"/>
      <c r="E47" s="144"/>
      <c r="F47" s="144"/>
      <c r="G47" s="144"/>
      <c r="H47" s="144"/>
      <c r="I47" s="43"/>
      <c r="J47" s="7"/>
      <c r="K47" s="97"/>
      <c r="L47" s="98"/>
      <c r="M47" s="99"/>
      <c r="N47" s="98"/>
      <c r="O47" s="100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70</v>
      </c>
      <c r="E48" s="82">
        <v>7.1428571428571432</v>
      </c>
      <c r="F48" s="82">
        <v>39.08428571428572</v>
      </c>
      <c r="G48" s="82">
        <v>27.197857142857142</v>
      </c>
      <c r="H48" s="82">
        <v>26.574999999999999</v>
      </c>
      <c r="I48" s="41">
        <f>AVERAGE(I49:I67)</f>
        <v>3.7320500000000001</v>
      </c>
      <c r="J48" s="21"/>
      <c r="K48" s="467">
        <f t="shared" si="2"/>
        <v>70</v>
      </c>
      <c r="L48" s="468">
        <f>SUM(L49:L67)</f>
        <v>37</v>
      </c>
      <c r="M48" s="476">
        <f t="shared" si="0"/>
        <v>53.772857142857141</v>
      </c>
      <c r="N48" s="468">
        <f>SUM(N49:N67)</f>
        <v>1</v>
      </c>
      <c r="O48" s="475">
        <f t="shared" si="1"/>
        <v>7.1428571428571432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91">
        <v>15</v>
      </c>
      <c r="E49" s="231"/>
      <c r="F49" s="231">
        <v>53.33</v>
      </c>
      <c r="G49" s="231">
        <v>20</v>
      </c>
      <c r="H49" s="231">
        <v>26.67</v>
      </c>
      <c r="I49" s="42">
        <f t="shared" si="5"/>
        <v>3.7334000000000005</v>
      </c>
      <c r="J49" s="21"/>
      <c r="K49" s="93">
        <f t="shared" si="2"/>
        <v>15</v>
      </c>
      <c r="L49" s="94">
        <f t="shared" si="6"/>
        <v>7.0005000000000006</v>
      </c>
      <c r="M49" s="95">
        <f t="shared" si="0"/>
        <v>46.67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92">
        <v>10</v>
      </c>
      <c r="E50" s="144"/>
      <c r="F50" s="144">
        <v>30</v>
      </c>
      <c r="G50" s="144">
        <v>40</v>
      </c>
      <c r="H50" s="144">
        <v>30</v>
      </c>
      <c r="I50" s="43">
        <f t="shared" si="5"/>
        <v>4</v>
      </c>
      <c r="J50" s="21"/>
      <c r="K50" s="97">
        <f t="shared" si="2"/>
        <v>10</v>
      </c>
      <c r="L50" s="98">
        <f t="shared" si="6"/>
        <v>7</v>
      </c>
      <c r="M50" s="99">
        <f t="shared" si="0"/>
        <v>70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92">
        <v>13</v>
      </c>
      <c r="E51" s="144"/>
      <c r="F51" s="144">
        <v>53.85</v>
      </c>
      <c r="G51" s="144">
        <v>30.77</v>
      </c>
      <c r="H51" s="144">
        <v>15.38</v>
      </c>
      <c r="I51" s="43">
        <f t="shared" si="5"/>
        <v>3.6152999999999995</v>
      </c>
      <c r="J51" s="21"/>
      <c r="K51" s="97">
        <f t="shared" si="2"/>
        <v>13</v>
      </c>
      <c r="L51" s="98">
        <f t="shared" si="6"/>
        <v>5.9994999999999994</v>
      </c>
      <c r="M51" s="99">
        <f t="shared" si="0"/>
        <v>46.15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92">
        <v>3</v>
      </c>
      <c r="E52" s="144"/>
      <c r="F52" s="144">
        <v>100</v>
      </c>
      <c r="G52" s="144"/>
      <c r="H52" s="144"/>
      <c r="I52" s="43">
        <f t="shared" si="5"/>
        <v>3</v>
      </c>
      <c r="J52" s="21"/>
      <c r="K52" s="97">
        <f t="shared" si="2"/>
        <v>3</v>
      </c>
      <c r="L52" s="98">
        <f t="shared" si="6"/>
        <v>0</v>
      </c>
      <c r="M52" s="99">
        <f t="shared" si="0"/>
        <v>0</v>
      </c>
      <c r="N52" s="98">
        <f t="shared" si="7"/>
        <v>0</v>
      </c>
      <c r="O52" s="100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92">
        <v>2</v>
      </c>
      <c r="E53" s="231"/>
      <c r="F53" s="231"/>
      <c r="G53" s="231"/>
      <c r="H53" s="231">
        <v>100</v>
      </c>
      <c r="I53" s="43">
        <f t="shared" si="5"/>
        <v>5</v>
      </c>
      <c r="J53" s="21"/>
      <c r="K53" s="97">
        <f t="shared" si="2"/>
        <v>2</v>
      </c>
      <c r="L53" s="98">
        <f t="shared" si="6"/>
        <v>2</v>
      </c>
      <c r="M53" s="99">
        <f t="shared" si="0"/>
        <v>100</v>
      </c>
      <c r="N53" s="98">
        <f t="shared" si="7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92">
        <v>6</v>
      </c>
      <c r="E54" s="231"/>
      <c r="F54" s="231">
        <v>50</v>
      </c>
      <c r="G54" s="231">
        <v>50</v>
      </c>
      <c r="H54" s="231"/>
      <c r="I54" s="43">
        <f t="shared" si="5"/>
        <v>3.5</v>
      </c>
      <c r="J54" s="21"/>
      <c r="K54" s="97">
        <f t="shared" si="2"/>
        <v>6</v>
      </c>
      <c r="L54" s="98">
        <f t="shared" si="6"/>
        <v>3</v>
      </c>
      <c r="M54" s="99">
        <f t="shared" si="0"/>
        <v>50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00"/>
      <c r="E55" s="144"/>
      <c r="F55" s="144"/>
      <c r="G55" s="144"/>
      <c r="H55" s="144"/>
      <c r="I55" s="43"/>
      <c r="J55" s="21"/>
      <c r="K55" s="97"/>
      <c r="L55" s="98"/>
      <c r="M55" s="99"/>
      <c r="N55" s="111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93">
        <v>2</v>
      </c>
      <c r="E56" s="144"/>
      <c r="F56" s="144">
        <v>50</v>
      </c>
      <c r="G56" s="144">
        <v>50</v>
      </c>
      <c r="H56" s="144"/>
      <c r="I56" s="43">
        <f t="shared" si="5"/>
        <v>3.5</v>
      </c>
      <c r="J56" s="21"/>
      <c r="K56" s="97">
        <f t="shared" si="2"/>
        <v>2</v>
      </c>
      <c r="L56" s="98">
        <f t="shared" si="6"/>
        <v>1</v>
      </c>
      <c r="M56" s="99">
        <f t="shared" si="0"/>
        <v>50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93">
        <v>3</v>
      </c>
      <c r="E57" s="231"/>
      <c r="F57" s="231"/>
      <c r="G57" s="231">
        <v>66.67</v>
      </c>
      <c r="H57" s="144">
        <v>33.33</v>
      </c>
      <c r="I57" s="43">
        <f t="shared" si="5"/>
        <v>4.3332999999999995</v>
      </c>
      <c r="J57" s="21"/>
      <c r="K57" s="97">
        <f t="shared" si="2"/>
        <v>3</v>
      </c>
      <c r="L57" s="98">
        <f t="shared" si="6"/>
        <v>3</v>
      </c>
      <c r="M57" s="99">
        <f t="shared" si="0"/>
        <v>100</v>
      </c>
      <c r="N57" s="111">
        <f t="shared" si="7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93"/>
      <c r="E58" s="231"/>
      <c r="F58" s="231"/>
      <c r="G58" s="231"/>
      <c r="H58" s="144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93">
        <v>1</v>
      </c>
      <c r="E59" s="144"/>
      <c r="F59" s="144"/>
      <c r="G59" s="144"/>
      <c r="H59" s="144">
        <v>100</v>
      </c>
      <c r="I59" s="43">
        <f t="shared" si="5"/>
        <v>5</v>
      </c>
      <c r="J59" s="21"/>
      <c r="K59" s="97">
        <f t="shared" si="2"/>
        <v>1</v>
      </c>
      <c r="L59" s="98">
        <f t="shared" si="6"/>
        <v>1</v>
      </c>
      <c r="M59" s="99">
        <f t="shared" si="0"/>
        <v>100</v>
      </c>
      <c r="N59" s="98">
        <f t="shared" si="7"/>
        <v>0</v>
      </c>
      <c r="O59" s="100">
        <f t="shared" si="1"/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94">
        <v>1</v>
      </c>
      <c r="E60" s="144"/>
      <c r="F60" s="144">
        <v>100</v>
      </c>
      <c r="G60" s="144"/>
      <c r="H60" s="144"/>
      <c r="I60" s="43">
        <f t="shared" si="5"/>
        <v>3</v>
      </c>
      <c r="J60" s="21"/>
      <c r="K60" s="97">
        <f t="shared" si="2"/>
        <v>1</v>
      </c>
      <c r="L60" s="98">
        <f t="shared" si="6"/>
        <v>0</v>
      </c>
      <c r="M60" s="99">
        <f t="shared" si="0"/>
        <v>0</v>
      </c>
      <c r="N60" s="98">
        <f t="shared" si="7"/>
        <v>0</v>
      </c>
      <c r="O60" s="100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00">
        <v>2</v>
      </c>
      <c r="E61" s="144"/>
      <c r="F61" s="144"/>
      <c r="G61" s="144">
        <v>50</v>
      </c>
      <c r="H61" s="144">
        <v>50</v>
      </c>
      <c r="I61" s="43">
        <f t="shared" si="5"/>
        <v>4.5</v>
      </c>
      <c r="J61" s="21"/>
      <c r="K61" s="97">
        <f t="shared" si="2"/>
        <v>2</v>
      </c>
      <c r="L61" s="98">
        <f t="shared" si="6"/>
        <v>2</v>
      </c>
      <c r="M61" s="99">
        <f t="shared" si="0"/>
        <v>100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00"/>
      <c r="E62" s="231"/>
      <c r="F62" s="231"/>
      <c r="G62" s="144"/>
      <c r="H62" s="144"/>
      <c r="I62" s="43"/>
      <c r="J62" s="21"/>
      <c r="K62" s="97"/>
      <c r="L62" s="98"/>
      <c r="M62" s="99"/>
      <c r="N62" s="111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00"/>
      <c r="E63" s="144"/>
      <c r="F63" s="144"/>
      <c r="G63" s="144"/>
      <c r="H63" s="144"/>
      <c r="I63" s="43"/>
      <c r="J63" s="21"/>
      <c r="K63" s="97"/>
      <c r="L63" s="98"/>
      <c r="M63" s="99"/>
      <c r="N63" s="111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95">
        <v>1</v>
      </c>
      <c r="E64" s="231">
        <v>100</v>
      </c>
      <c r="F64" s="231"/>
      <c r="G64" s="396"/>
      <c r="H64" s="396"/>
      <c r="I64" s="43">
        <f t="shared" si="5"/>
        <v>2</v>
      </c>
      <c r="J64" s="21"/>
      <c r="K64" s="97">
        <f t="shared" si="2"/>
        <v>1</v>
      </c>
      <c r="L64" s="98">
        <f t="shared" si="6"/>
        <v>0</v>
      </c>
      <c r="M64" s="99">
        <f t="shared" si="0"/>
        <v>0</v>
      </c>
      <c r="N64" s="111">
        <f t="shared" si="7"/>
        <v>1</v>
      </c>
      <c r="O64" s="100">
        <f t="shared" si="1"/>
        <v>100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95">
        <v>5</v>
      </c>
      <c r="E65" s="231"/>
      <c r="F65" s="231">
        <v>60</v>
      </c>
      <c r="G65" s="231">
        <v>40</v>
      </c>
      <c r="H65" s="396"/>
      <c r="I65" s="43">
        <f t="shared" si="5"/>
        <v>3.4</v>
      </c>
      <c r="J65" s="21"/>
      <c r="K65" s="97">
        <f t="shared" si="2"/>
        <v>5</v>
      </c>
      <c r="L65" s="98">
        <f t="shared" si="6"/>
        <v>2</v>
      </c>
      <c r="M65" s="99">
        <f t="shared" si="0"/>
        <v>40</v>
      </c>
      <c r="N65" s="111">
        <f t="shared" si="7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74">
        <v>6</v>
      </c>
      <c r="E66" s="231"/>
      <c r="F66" s="231">
        <v>50</v>
      </c>
      <c r="G66" s="231">
        <v>33.33</v>
      </c>
      <c r="H66" s="231">
        <v>16.670000000000002</v>
      </c>
      <c r="I66" s="46">
        <f t="shared" si="5"/>
        <v>3.6667000000000001</v>
      </c>
      <c r="J66" s="21"/>
      <c r="K66" s="97">
        <f t="shared" si="2"/>
        <v>6</v>
      </c>
      <c r="L66" s="98">
        <f t="shared" si="6"/>
        <v>3</v>
      </c>
      <c r="M66" s="99">
        <f t="shared" si="0"/>
        <v>50</v>
      </c>
      <c r="N66" s="111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07"/>
      <c r="E67" s="231"/>
      <c r="F67" s="231"/>
      <c r="G67" s="231"/>
      <c r="H67" s="231"/>
      <c r="I67" s="43"/>
      <c r="J67" s="21"/>
      <c r="K67" s="101"/>
      <c r="L67" s="102"/>
      <c r="M67" s="103"/>
      <c r="N67" s="150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21</v>
      </c>
      <c r="E68" s="38">
        <v>0</v>
      </c>
      <c r="F68" s="38">
        <v>42.347142857142856</v>
      </c>
      <c r="G68" s="38">
        <v>30.271428571428569</v>
      </c>
      <c r="H68" s="38">
        <v>27.381428571428575</v>
      </c>
      <c r="I68" s="39">
        <f>AVERAGE(I69:I82)</f>
        <v>3.8503428571428571</v>
      </c>
      <c r="J68" s="21"/>
      <c r="K68" s="467">
        <f t="shared" ref="K68:K123" si="11">D68</f>
        <v>21</v>
      </c>
      <c r="L68" s="468">
        <f>SUM(L69:L82)</f>
        <v>11.9999</v>
      </c>
      <c r="M68" s="476">
        <f t="shared" si="0"/>
        <v>57.652857142857144</v>
      </c>
      <c r="N68" s="468">
        <f>SUM(N69:N82)</f>
        <v>0</v>
      </c>
      <c r="O68" s="47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97">
        <v>2</v>
      </c>
      <c r="E69" s="231"/>
      <c r="F69" s="231"/>
      <c r="G69" s="231">
        <v>50</v>
      </c>
      <c r="H69" s="231">
        <v>50</v>
      </c>
      <c r="I69" s="43">
        <f t="shared" si="5"/>
        <v>4.5</v>
      </c>
      <c r="J69" s="21"/>
      <c r="K69" s="93">
        <f t="shared" si="11"/>
        <v>2</v>
      </c>
      <c r="L69" s="94">
        <f t="shared" si="6"/>
        <v>2</v>
      </c>
      <c r="M69" s="95">
        <f t="shared" si="0"/>
        <v>100</v>
      </c>
      <c r="N69" s="94">
        <f t="shared" si="7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97">
        <v>7</v>
      </c>
      <c r="E70" s="231"/>
      <c r="F70" s="231">
        <v>71.430000000000007</v>
      </c>
      <c r="G70" s="231">
        <v>28.57</v>
      </c>
      <c r="H70" s="398"/>
      <c r="I70" s="43">
        <f t="shared" ref="I70:I123" si="12">(E70*2+F70*3+G70*4+H70*5)/100</f>
        <v>3.2857000000000003</v>
      </c>
      <c r="J70" s="21"/>
      <c r="K70" s="97">
        <f t="shared" si="11"/>
        <v>7</v>
      </c>
      <c r="L70" s="98">
        <f t="shared" ref="L70:L123" si="13">M70*K70/100</f>
        <v>1.9999</v>
      </c>
      <c r="M70" s="99">
        <f t="shared" ref="M70:M123" si="14">G70+H70</f>
        <v>28.57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01"/>
      <c r="E71" s="144"/>
      <c r="F71" s="144"/>
      <c r="G71" s="144"/>
      <c r="H71" s="144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01"/>
      <c r="E72" s="144"/>
      <c r="F72" s="144"/>
      <c r="G72" s="144"/>
      <c r="H72" s="144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01">
        <v>2</v>
      </c>
      <c r="E73" s="231"/>
      <c r="F73" s="231"/>
      <c r="G73" s="231">
        <v>50</v>
      </c>
      <c r="H73" s="144">
        <v>50</v>
      </c>
      <c r="I73" s="43">
        <f t="shared" si="12"/>
        <v>4.5</v>
      </c>
      <c r="J73" s="21"/>
      <c r="K73" s="97">
        <f t="shared" si="11"/>
        <v>2</v>
      </c>
      <c r="L73" s="98">
        <f t="shared" si="13"/>
        <v>2</v>
      </c>
      <c r="M73" s="99">
        <f t="shared" si="14"/>
        <v>100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01"/>
      <c r="E74" s="144"/>
      <c r="F74" s="144"/>
      <c r="G74" s="144"/>
      <c r="H74" s="144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01"/>
      <c r="E75" s="144"/>
      <c r="F75" s="144"/>
      <c r="G75" s="144"/>
      <c r="H75" s="144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01">
        <v>1</v>
      </c>
      <c r="E76" s="229"/>
      <c r="F76" s="229">
        <v>100</v>
      </c>
      <c r="G76" s="229"/>
      <c r="H76" s="398"/>
      <c r="I76" s="43">
        <f t="shared" si="12"/>
        <v>3</v>
      </c>
      <c r="J76" s="21"/>
      <c r="K76" s="97">
        <f t="shared" si="11"/>
        <v>1</v>
      </c>
      <c r="L76" s="98">
        <f t="shared" si="13"/>
        <v>0</v>
      </c>
      <c r="M76" s="99">
        <f t="shared" si="14"/>
        <v>0</v>
      </c>
      <c r="N76" s="98">
        <f t="shared" si="15"/>
        <v>0</v>
      </c>
      <c r="O76" s="100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01"/>
      <c r="E77" s="229"/>
      <c r="F77" s="229"/>
      <c r="G77" s="229"/>
      <c r="H77" s="229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99">
        <v>3</v>
      </c>
      <c r="E78" s="229"/>
      <c r="F78" s="229"/>
      <c r="G78" s="229">
        <v>33.33</v>
      </c>
      <c r="H78" s="400">
        <v>66.67</v>
      </c>
      <c r="I78" s="43">
        <f t="shared" si="12"/>
        <v>4.6667000000000005</v>
      </c>
      <c r="J78" s="21"/>
      <c r="K78" s="97">
        <f t="shared" si="11"/>
        <v>3</v>
      </c>
      <c r="L78" s="98">
        <f t="shared" si="13"/>
        <v>3</v>
      </c>
      <c r="M78" s="99">
        <f t="shared" si="14"/>
        <v>100</v>
      </c>
      <c r="N78" s="111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99">
        <v>2</v>
      </c>
      <c r="E79" s="144"/>
      <c r="F79" s="144">
        <v>100</v>
      </c>
      <c r="G79" s="144"/>
      <c r="H79" s="144"/>
      <c r="I79" s="43">
        <f t="shared" si="12"/>
        <v>3</v>
      </c>
      <c r="J79" s="21"/>
      <c r="K79" s="97">
        <f t="shared" si="11"/>
        <v>2</v>
      </c>
      <c r="L79" s="98">
        <f t="shared" si="13"/>
        <v>0</v>
      </c>
      <c r="M79" s="99">
        <f t="shared" si="14"/>
        <v>0</v>
      </c>
      <c r="N79" s="111">
        <f t="shared" si="15"/>
        <v>0</v>
      </c>
      <c r="O79" s="100">
        <f t="shared" si="16"/>
        <v>0</v>
      </c>
    </row>
    <row r="80" spans="1:15" s="1" customFormat="1" ht="15" customHeight="1" x14ac:dyDescent="0.25">
      <c r="A80" s="289">
        <v>12</v>
      </c>
      <c r="B80" s="291">
        <v>50930</v>
      </c>
      <c r="C80" s="290" t="s">
        <v>65</v>
      </c>
      <c r="D80" s="301"/>
      <c r="E80" s="144"/>
      <c r="F80" s="382"/>
      <c r="G80" s="382"/>
      <c r="H80" s="382"/>
      <c r="I80" s="43"/>
      <c r="J80" s="21"/>
      <c r="K80" s="97"/>
      <c r="L80" s="98"/>
      <c r="M80" s="99"/>
      <c r="N80" s="111"/>
      <c r="O80" s="100"/>
    </row>
    <row r="81" spans="1:15" s="1" customFormat="1" ht="15" customHeight="1" x14ac:dyDescent="0.25">
      <c r="A81" s="289">
        <v>13</v>
      </c>
      <c r="B81" s="48">
        <v>51370</v>
      </c>
      <c r="C81" s="19" t="s">
        <v>66</v>
      </c>
      <c r="D81" s="301">
        <v>4</v>
      </c>
      <c r="E81" s="401"/>
      <c r="F81" s="375">
        <v>25</v>
      </c>
      <c r="G81" s="375">
        <v>50</v>
      </c>
      <c r="H81" s="375">
        <v>25</v>
      </c>
      <c r="I81" s="43">
        <f t="shared" si="12"/>
        <v>4</v>
      </c>
      <c r="J81" s="21"/>
      <c r="K81" s="97">
        <f t="shared" si="11"/>
        <v>4</v>
      </c>
      <c r="L81" s="98">
        <f t="shared" si="13"/>
        <v>3</v>
      </c>
      <c r="M81" s="99">
        <f t="shared" si="14"/>
        <v>75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89">
        <v>14</v>
      </c>
      <c r="B82" s="291">
        <v>51580</v>
      </c>
      <c r="C82" s="290" t="s">
        <v>124</v>
      </c>
      <c r="D82" s="301"/>
      <c r="E82" s="144"/>
      <c r="F82" s="136"/>
      <c r="G82" s="136"/>
      <c r="H82" s="136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111</v>
      </c>
      <c r="E83" s="38">
        <v>7.9723809523809521</v>
      </c>
      <c r="F83" s="38">
        <v>36.840476190476181</v>
      </c>
      <c r="G83" s="38">
        <v>38.044761904761906</v>
      </c>
      <c r="H83" s="38">
        <v>17.140476190476189</v>
      </c>
      <c r="I83" s="39">
        <f>AVERAGE(I84:I114)</f>
        <v>3.6434761904761914</v>
      </c>
      <c r="J83" s="21"/>
      <c r="K83" s="467">
        <f t="shared" si="11"/>
        <v>111</v>
      </c>
      <c r="L83" s="468">
        <f>SUM(L84:L114)</f>
        <v>65.999299999999991</v>
      </c>
      <c r="M83" s="476">
        <f t="shared" si="14"/>
        <v>55.185238095238091</v>
      </c>
      <c r="N83" s="468">
        <f>SUM(N84:N114)</f>
        <v>4.9997999999999996</v>
      </c>
      <c r="O83" s="475">
        <f t="shared" si="16"/>
        <v>7.9723809523809521</v>
      </c>
    </row>
    <row r="84" spans="1:15" s="1" customFormat="1" ht="15" customHeight="1" x14ac:dyDescent="0.25">
      <c r="A84" s="364">
        <v>1</v>
      </c>
      <c r="B84" s="49">
        <v>60010</v>
      </c>
      <c r="C84" s="13" t="s">
        <v>68</v>
      </c>
      <c r="D84" s="298">
        <v>4</v>
      </c>
      <c r="E84" s="365">
        <v>25</v>
      </c>
      <c r="F84" s="365">
        <v>25</v>
      </c>
      <c r="G84" s="365">
        <v>50</v>
      </c>
      <c r="H84" s="365"/>
      <c r="I84" s="42">
        <f t="shared" si="12"/>
        <v>3.25</v>
      </c>
      <c r="J84" s="21"/>
      <c r="K84" s="93">
        <f t="shared" si="11"/>
        <v>4</v>
      </c>
      <c r="L84" s="94">
        <f t="shared" si="13"/>
        <v>2</v>
      </c>
      <c r="M84" s="95">
        <f t="shared" si="14"/>
        <v>50</v>
      </c>
      <c r="N84" s="94">
        <f t="shared" ref="N84:N111" si="17">O84*K84/100</f>
        <v>1</v>
      </c>
      <c r="O84" s="96">
        <f t="shared" si="16"/>
        <v>25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08"/>
      <c r="E85" s="144"/>
      <c r="F85" s="144"/>
      <c r="G85" s="144"/>
      <c r="H85" s="144"/>
      <c r="I85" s="43"/>
      <c r="J85" s="21"/>
      <c r="K85" s="97"/>
      <c r="L85" s="98"/>
      <c r="M85" s="99"/>
      <c r="N85" s="111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02">
        <v>3</v>
      </c>
      <c r="E86" s="144"/>
      <c r="F86" s="144">
        <v>33.33</v>
      </c>
      <c r="G86" s="144">
        <v>66.67</v>
      </c>
      <c r="H86" s="144"/>
      <c r="I86" s="43">
        <f t="shared" si="12"/>
        <v>3.6667000000000001</v>
      </c>
      <c r="J86" s="21"/>
      <c r="K86" s="97">
        <f t="shared" si="11"/>
        <v>3</v>
      </c>
      <c r="L86" s="98">
        <f t="shared" si="13"/>
        <v>2.0000999999999998</v>
      </c>
      <c r="M86" s="99">
        <f t="shared" si="14"/>
        <v>66.67</v>
      </c>
      <c r="N86" s="98">
        <f t="shared" si="17"/>
        <v>0</v>
      </c>
      <c r="O86" s="100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02">
        <v>3</v>
      </c>
      <c r="E87" s="144"/>
      <c r="F87" s="144">
        <v>66.67</v>
      </c>
      <c r="G87" s="144"/>
      <c r="H87" s="144">
        <v>33.33</v>
      </c>
      <c r="I87" s="43">
        <f t="shared" si="12"/>
        <v>3.6665999999999999</v>
      </c>
      <c r="J87" s="21"/>
      <c r="K87" s="97">
        <f t="shared" si="11"/>
        <v>3</v>
      </c>
      <c r="L87" s="98">
        <f t="shared" si="13"/>
        <v>0.9998999999999999</v>
      </c>
      <c r="M87" s="99">
        <f t="shared" si="14"/>
        <v>33.33</v>
      </c>
      <c r="N87" s="98">
        <f t="shared" si="17"/>
        <v>0</v>
      </c>
      <c r="O87" s="100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02">
        <v>2</v>
      </c>
      <c r="E88" s="144"/>
      <c r="F88" s="144">
        <v>50</v>
      </c>
      <c r="G88" s="144"/>
      <c r="H88" s="144">
        <v>50</v>
      </c>
      <c r="I88" s="43">
        <f t="shared" si="12"/>
        <v>4</v>
      </c>
      <c r="J88" s="21"/>
      <c r="K88" s="97">
        <f t="shared" si="11"/>
        <v>2</v>
      </c>
      <c r="L88" s="98">
        <f t="shared" si="13"/>
        <v>1</v>
      </c>
      <c r="M88" s="99">
        <f t="shared" si="14"/>
        <v>50</v>
      </c>
      <c r="N88" s="98">
        <f t="shared" si="17"/>
        <v>0</v>
      </c>
      <c r="O88" s="100">
        <f t="shared" si="16"/>
        <v>0</v>
      </c>
    </row>
    <row r="89" spans="1:15" s="1" customFormat="1" ht="15" customHeight="1" x14ac:dyDescent="0.25">
      <c r="A89" s="305">
        <v>6</v>
      </c>
      <c r="B89" s="303">
        <v>60240</v>
      </c>
      <c r="C89" s="302" t="s">
        <v>73</v>
      </c>
      <c r="D89" s="402">
        <v>3</v>
      </c>
      <c r="E89" s="144">
        <v>33.33</v>
      </c>
      <c r="F89" s="144">
        <v>66.67</v>
      </c>
      <c r="G89" s="144"/>
      <c r="H89" s="144"/>
      <c r="I89" s="43">
        <f t="shared" si="12"/>
        <v>2.6666999999999996</v>
      </c>
      <c r="J89" s="21"/>
      <c r="K89" s="97">
        <f t="shared" si="11"/>
        <v>3</v>
      </c>
      <c r="L89" s="98">
        <f t="shared" si="13"/>
        <v>0</v>
      </c>
      <c r="M89" s="99">
        <f t="shared" si="14"/>
        <v>0</v>
      </c>
      <c r="N89" s="98">
        <f t="shared" si="17"/>
        <v>0.9998999999999999</v>
      </c>
      <c r="O89" s="100">
        <f t="shared" si="16"/>
        <v>33.33</v>
      </c>
    </row>
    <row r="90" spans="1:15" s="1" customFormat="1" ht="15" customHeight="1" x14ac:dyDescent="0.25">
      <c r="A90" s="305">
        <v>7</v>
      </c>
      <c r="B90" s="48">
        <v>60560</v>
      </c>
      <c r="C90" s="19" t="s">
        <v>74</v>
      </c>
      <c r="D90" s="308"/>
      <c r="E90" s="144"/>
      <c r="F90" s="144"/>
      <c r="G90" s="144"/>
      <c r="H90" s="144"/>
      <c r="I90" s="43"/>
      <c r="J90" s="21"/>
      <c r="K90" s="97"/>
      <c r="L90" s="98"/>
      <c r="M90" s="99"/>
      <c r="N90" s="111"/>
      <c r="O90" s="100"/>
    </row>
    <row r="91" spans="1:15" s="1" customFormat="1" ht="15" customHeight="1" x14ac:dyDescent="0.25">
      <c r="A91" s="305">
        <v>8</v>
      </c>
      <c r="B91" s="48">
        <v>60660</v>
      </c>
      <c r="C91" s="19" t="s">
        <v>75</v>
      </c>
      <c r="D91" s="308"/>
      <c r="E91" s="229"/>
      <c r="F91" s="229"/>
      <c r="G91" s="229"/>
      <c r="H91" s="229"/>
      <c r="I91" s="43"/>
      <c r="J91" s="21"/>
      <c r="K91" s="97"/>
      <c r="L91" s="98"/>
      <c r="M91" s="99"/>
      <c r="N91" s="98"/>
      <c r="O91" s="100"/>
    </row>
    <row r="92" spans="1:15" s="1" customFormat="1" ht="15" customHeight="1" x14ac:dyDescent="0.25">
      <c r="A92" s="305">
        <v>9</v>
      </c>
      <c r="B92" s="48">
        <v>60001</v>
      </c>
      <c r="C92" s="19" t="s">
        <v>67</v>
      </c>
      <c r="D92" s="403">
        <v>3</v>
      </c>
      <c r="E92" s="229"/>
      <c r="F92" s="229">
        <v>33.33</v>
      </c>
      <c r="G92" s="229">
        <v>33.33</v>
      </c>
      <c r="H92" s="404">
        <v>33.33</v>
      </c>
      <c r="I92" s="43">
        <f t="shared" si="12"/>
        <v>3.9995999999999996</v>
      </c>
      <c r="J92" s="21"/>
      <c r="K92" s="97">
        <f t="shared" si="11"/>
        <v>3</v>
      </c>
      <c r="L92" s="98">
        <f t="shared" si="13"/>
        <v>1.9997999999999998</v>
      </c>
      <c r="M92" s="99">
        <f t="shared" si="14"/>
        <v>66.66</v>
      </c>
      <c r="N92" s="111">
        <f t="shared" si="17"/>
        <v>0</v>
      </c>
      <c r="O92" s="100">
        <f t="shared" si="16"/>
        <v>0</v>
      </c>
    </row>
    <row r="93" spans="1:15" s="1" customFormat="1" ht="15" customHeight="1" x14ac:dyDescent="0.25">
      <c r="A93" s="305">
        <v>10</v>
      </c>
      <c r="B93" s="55">
        <v>60701</v>
      </c>
      <c r="C93" s="14" t="s">
        <v>76</v>
      </c>
      <c r="D93" s="403">
        <v>3</v>
      </c>
      <c r="E93" s="229"/>
      <c r="F93" s="229">
        <v>66.67</v>
      </c>
      <c r="G93" s="229">
        <v>33.33</v>
      </c>
      <c r="H93" s="404"/>
      <c r="I93" s="43">
        <f t="shared" si="12"/>
        <v>3.3332999999999999</v>
      </c>
      <c r="J93" s="21"/>
      <c r="K93" s="97">
        <f t="shared" si="11"/>
        <v>3</v>
      </c>
      <c r="L93" s="98">
        <f t="shared" si="13"/>
        <v>0.9998999999999999</v>
      </c>
      <c r="M93" s="99">
        <f t="shared" si="14"/>
        <v>33.33</v>
      </c>
      <c r="N93" s="111">
        <f t="shared" si="17"/>
        <v>0</v>
      </c>
      <c r="O93" s="100">
        <f t="shared" si="16"/>
        <v>0</v>
      </c>
    </row>
    <row r="94" spans="1:15" s="1" customFormat="1" ht="15" customHeight="1" x14ac:dyDescent="0.25">
      <c r="A94" s="305">
        <v>11</v>
      </c>
      <c r="B94" s="48">
        <v>60850</v>
      </c>
      <c r="C94" s="19" t="s">
        <v>77</v>
      </c>
      <c r="D94" s="403">
        <v>3</v>
      </c>
      <c r="E94" s="229"/>
      <c r="F94" s="229">
        <v>33.33</v>
      </c>
      <c r="G94" s="229">
        <v>33.33</v>
      </c>
      <c r="H94" s="404">
        <v>33.33</v>
      </c>
      <c r="I94" s="44">
        <f t="shared" si="12"/>
        <v>3.9995999999999996</v>
      </c>
      <c r="J94" s="21"/>
      <c r="K94" s="97">
        <f t="shared" si="11"/>
        <v>3</v>
      </c>
      <c r="L94" s="98">
        <f t="shared" si="13"/>
        <v>1.9997999999999998</v>
      </c>
      <c r="M94" s="99">
        <f t="shared" si="14"/>
        <v>66.66</v>
      </c>
      <c r="N94" s="98">
        <f t="shared" si="17"/>
        <v>0</v>
      </c>
      <c r="O94" s="100">
        <f t="shared" si="16"/>
        <v>0</v>
      </c>
    </row>
    <row r="95" spans="1:15" s="1" customFormat="1" ht="15" customHeight="1" x14ac:dyDescent="0.25">
      <c r="A95" s="305">
        <v>12</v>
      </c>
      <c r="B95" s="48">
        <v>60910</v>
      </c>
      <c r="C95" s="19" t="s">
        <v>78</v>
      </c>
      <c r="D95" s="403">
        <v>3</v>
      </c>
      <c r="E95" s="229"/>
      <c r="F95" s="229">
        <v>33.33</v>
      </c>
      <c r="G95" s="229">
        <v>33.33</v>
      </c>
      <c r="H95" s="404">
        <v>33.33</v>
      </c>
      <c r="I95" s="43">
        <f t="shared" si="12"/>
        <v>3.9995999999999996</v>
      </c>
      <c r="J95" s="21"/>
      <c r="K95" s="97">
        <f t="shared" si="11"/>
        <v>3</v>
      </c>
      <c r="L95" s="98">
        <f t="shared" si="13"/>
        <v>1.9997999999999998</v>
      </c>
      <c r="M95" s="99">
        <f t="shared" si="14"/>
        <v>66.66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305">
        <v>13</v>
      </c>
      <c r="B96" s="48">
        <v>60980</v>
      </c>
      <c r="C96" s="19" t="s">
        <v>79</v>
      </c>
      <c r="D96" s="403">
        <v>3</v>
      </c>
      <c r="E96" s="144"/>
      <c r="F96" s="144">
        <v>33.33</v>
      </c>
      <c r="G96" s="144">
        <v>33.33</v>
      </c>
      <c r="H96" s="144">
        <v>33.33</v>
      </c>
      <c r="I96" s="43">
        <f t="shared" si="12"/>
        <v>3.9995999999999996</v>
      </c>
      <c r="J96" s="21"/>
      <c r="K96" s="97">
        <f t="shared" si="11"/>
        <v>3</v>
      </c>
      <c r="L96" s="98">
        <f t="shared" si="13"/>
        <v>1.9997999999999998</v>
      </c>
      <c r="M96" s="99">
        <f t="shared" si="14"/>
        <v>66.66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305">
        <v>14</v>
      </c>
      <c r="B97" s="48">
        <v>61080</v>
      </c>
      <c r="C97" s="19" t="s">
        <v>80</v>
      </c>
      <c r="D97" s="403">
        <v>2</v>
      </c>
      <c r="E97" s="229">
        <v>50</v>
      </c>
      <c r="F97" s="229">
        <v>50</v>
      </c>
      <c r="G97" s="229"/>
      <c r="H97" s="229"/>
      <c r="I97" s="43">
        <f t="shared" si="12"/>
        <v>2.5</v>
      </c>
      <c r="J97" s="21"/>
      <c r="K97" s="97">
        <f t="shared" si="11"/>
        <v>2</v>
      </c>
      <c r="L97" s="98">
        <f t="shared" si="13"/>
        <v>0</v>
      </c>
      <c r="M97" s="99">
        <f t="shared" si="14"/>
        <v>0</v>
      </c>
      <c r="N97" s="98">
        <f t="shared" si="17"/>
        <v>1</v>
      </c>
      <c r="O97" s="100">
        <f t="shared" si="16"/>
        <v>50</v>
      </c>
    </row>
    <row r="98" spans="1:15" s="1" customFormat="1" ht="15" customHeight="1" x14ac:dyDescent="0.25">
      <c r="A98" s="305">
        <v>15</v>
      </c>
      <c r="B98" s="48">
        <v>61150</v>
      </c>
      <c r="C98" s="19" t="s">
        <v>81</v>
      </c>
      <c r="D98" s="308"/>
      <c r="E98" s="231"/>
      <c r="F98" s="231"/>
      <c r="G98" s="231"/>
      <c r="H98" s="231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305">
        <v>16</v>
      </c>
      <c r="B99" s="48">
        <v>61210</v>
      </c>
      <c r="C99" s="19" t="s">
        <v>82</v>
      </c>
      <c r="D99" s="308">
        <v>2</v>
      </c>
      <c r="E99" s="144">
        <v>50</v>
      </c>
      <c r="F99" s="144"/>
      <c r="G99" s="144">
        <v>50</v>
      </c>
      <c r="H99" s="144"/>
      <c r="I99" s="43">
        <f t="shared" si="12"/>
        <v>3</v>
      </c>
      <c r="J99" s="21"/>
      <c r="K99" s="97">
        <f t="shared" si="11"/>
        <v>2</v>
      </c>
      <c r="L99" s="98">
        <f t="shared" si="13"/>
        <v>1</v>
      </c>
      <c r="M99" s="99">
        <f t="shared" si="14"/>
        <v>50</v>
      </c>
      <c r="N99" s="98">
        <f t="shared" si="17"/>
        <v>1</v>
      </c>
      <c r="O99" s="100">
        <f t="shared" si="16"/>
        <v>50</v>
      </c>
    </row>
    <row r="100" spans="1:15" s="1" customFormat="1" ht="15" customHeight="1" x14ac:dyDescent="0.25">
      <c r="A100" s="305">
        <v>17</v>
      </c>
      <c r="B100" s="48">
        <v>61290</v>
      </c>
      <c r="C100" s="19" t="s">
        <v>83</v>
      </c>
      <c r="D100" s="308"/>
      <c r="E100" s="144"/>
      <c r="F100" s="144"/>
      <c r="G100" s="144"/>
      <c r="H100" s="144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305">
        <v>18</v>
      </c>
      <c r="B101" s="48">
        <v>61340</v>
      </c>
      <c r="C101" s="19" t="s">
        <v>84</v>
      </c>
      <c r="D101" s="405">
        <v>3</v>
      </c>
      <c r="E101" s="144"/>
      <c r="F101" s="144"/>
      <c r="G101" s="144">
        <v>66.67</v>
      </c>
      <c r="H101" s="144">
        <v>33.33</v>
      </c>
      <c r="I101" s="43">
        <f t="shared" si="12"/>
        <v>4.3332999999999995</v>
      </c>
      <c r="J101" s="21"/>
      <c r="K101" s="97">
        <f t="shared" si="11"/>
        <v>3</v>
      </c>
      <c r="L101" s="98">
        <f t="shared" si="13"/>
        <v>3</v>
      </c>
      <c r="M101" s="99">
        <f t="shared" si="14"/>
        <v>100</v>
      </c>
      <c r="N101" s="111">
        <f t="shared" si="17"/>
        <v>0</v>
      </c>
      <c r="O101" s="100">
        <f t="shared" si="16"/>
        <v>0</v>
      </c>
    </row>
    <row r="102" spans="1:15" s="1" customFormat="1" ht="15" customHeight="1" x14ac:dyDescent="0.25">
      <c r="A102" s="304">
        <v>19</v>
      </c>
      <c r="B102" s="48">
        <v>61390</v>
      </c>
      <c r="C102" s="19" t="s">
        <v>85</v>
      </c>
      <c r="D102" s="405">
        <v>2</v>
      </c>
      <c r="E102" s="144"/>
      <c r="F102" s="144"/>
      <c r="G102" s="144">
        <v>100</v>
      </c>
      <c r="H102" s="144"/>
      <c r="I102" s="43">
        <f t="shared" si="12"/>
        <v>4</v>
      </c>
      <c r="J102" s="21"/>
      <c r="K102" s="97">
        <f t="shared" si="11"/>
        <v>2</v>
      </c>
      <c r="L102" s="98">
        <f t="shared" si="13"/>
        <v>2</v>
      </c>
      <c r="M102" s="99">
        <f t="shared" si="14"/>
        <v>100</v>
      </c>
      <c r="N102" s="111">
        <f t="shared" si="17"/>
        <v>0</v>
      </c>
      <c r="O102" s="100">
        <f t="shared" si="16"/>
        <v>0</v>
      </c>
    </row>
    <row r="103" spans="1:15" s="1" customFormat="1" ht="15" customHeight="1" x14ac:dyDescent="0.25">
      <c r="A103" s="304">
        <v>20</v>
      </c>
      <c r="B103" s="48">
        <v>61410</v>
      </c>
      <c r="C103" s="19" t="s">
        <v>86</v>
      </c>
      <c r="D103" s="405">
        <v>2</v>
      </c>
      <c r="E103" s="231"/>
      <c r="F103" s="231">
        <v>50</v>
      </c>
      <c r="G103" s="231">
        <v>50</v>
      </c>
      <c r="H103" s="144"/>
      <c r="I103" s="43">
        <f t="shared" si="12"/>
        <v>3.5</v>
      </c>
      <c r="J103" s="21"/>
      <c r="K103" s="97">
        <f t="shared" si="11"/>
        <v>2</v>
      </c>
      <c r="L103" s="98">
        <f t="shared" si="13"/>
        <v>1</v>
      </c>
      <c r="M103" s="99">
        <f t="shared" si="14"/>
        <v>50</v>
      </c>
      <c r="N103" s="98">
        <f t="shared" si="17"/>
        <v>0</v>
      </c>
      <c r="O103" s="100">
        <f t="shared" si="16"/>
        <v>0</v>
      </c>
    </row>
    <row r="104" spans="1:15" s="1" customFormat="1" ht="15" customHeight="1" x14ac:dyDescent="0.25">
      <c r="A104" s="305">
        <v>21</v>
      </c>
      <c r="B104" s="48">
        <v>61430</v>
      </c>
      <c r="C104" s="19" t="s">
        <v>114</v>
      </c>
      <c r="D104" s="405">
        <v>14</v>
      </c>
      <c r="E104" s="144"/>
      <c r="F104" s="144">
        <v>57.14</v>
      </c>
      <c r="G104" s="144">
        <v>28.57</v>
      </c>
      <c r="H104" s="144">
        <v>14.29</v>
      </c>
      <c r="I104" s="43">
        <f t="shared" si="12"/>
        <v>3.5715000000000003</v>
      </c>
      <c r="J104" s="21"/>
      <c r="K104" s="97">
        <f t="shared" si="11"/>
        <v>14</v>
      </c>
      <c r="L104" s="98">
        <f t="shared" si="13"/>
        <v>6.0004</v>
      </c>
      <c r="M104" s="99">
        <f t="shared" si="14"/>
        <v>42.86</v>
      </c>
      <c r="N104" s="98">
        <f t="shared" si="17"/>
        <v>0</v>
      </c>
      <c r="O104" s="100">
        <f t="shared" si="16"/>
        <v>0</v>
      </c>
    </row>
    <row r="105" spans="1:15" s="1" customFormat="1" ht="15" customHeight="1" x14ac:dyDescent="0.25">
      <c r="A105" s="305">
        <v>22</v>
      </c>
      <c r="B105" s="48">
        <v>61440</v>
      </c>
      <c r="C105" s="19" t="s">
        <v>87</v>
      </c>
      <c r="D105" s="405">
        <v>2</v>
      </c>
      <c r="E105" s="231"/>
      <c r="F105" s="231">
        <v>50</v>
      </c>
      <c r="G105" s="231">
        <v>50</v>
      </c>
      <c r="H105" s="231"/>
      <c r="I105" s="43">
        <f t="shared" si="12"/>
        <v>3.5</v>
      </c>
      <c r="J105" s="21"/>
      <c r="K105" s="97">
        <f t="shared" si="11"/>
        <v>2</v>
      </c>
      <c r="L105" s="98">
        <f t="shared" si="13"/>
        <v>1</v>
      </c>
      <c r="M105" s="99">
        <f t="shared" si="14"/>
        <v>50</v>
      </c>
      <c r="N105" s="98">
        <f t="shared" si="17"/>
        <v>0</v>
      </c>
      <c r="O105" s="100">
        <f t="shared" si="16"/>
        <v>0</v>
      </c>
    </row>
    <row r="106" spans="1:15" s="1" customFormat="1" ht="15" customHeight="1" x14ac:dyDescent="0.25">
      <c r="A106" s="305">
        <v>23</v>
      </c>
      <c r="B106" s="48">
        <v>61450</v>
      </c>
      <c r="C106" s="19" t="s">
        <v>115</v>
      </c>
      <c r="D106" s="308"/>
      <c r="E106" s="144"/>
      <c r="F106" s="144"/>
      <c r="G106" s="144"/>
      <c r="H106" s="144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305">
        <v>24</v>
      </c>
      <c r="B107" s="48">
        <v>61470</v>
      </c>
      <c r="C107" s="19" t="s">
        <v>88</v>
      </c>
      <c r="D107" s="308"/>
      <c r="E107" s="144"/>
      <c r="F107" s="144"/>
      <c r="G107" s="144"/>
      <c r="H107" s="144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305">
        <v>25</v>
      </c>
      <c r="B108" s="48">
        <v>61490</v>
      </c>
      <c r="C108" s="19" t="s">
        <v>116</v>
      </c>
      <c r="D108" s="406">
        <v>11</v>
      </c>
      <c r="E108" s="144">
        <v>9.09</v>
      </c>
      <c r="F108" s="144">
        <v>18.18</v>
      </c>
      <c r="G108" s="144">
        <v>54.55</v>
      </c>
      <c r="H108" s="144">
        <v>18.18</v>
      </c>
      <c r="I108" s="43">
        <f t="shared" si="12"/>
        <v>3.8181999999999992</v>
      </c>
      <c r="J108" s="21"/>
      <c r="K108" s="97">
        <f t="shared" si="11"/>
        <v>11</v>
      </c>
      <c r="L108" s="98">
        <f t="shared" si="13"/>
        <v>8.0002999999999993</v>
      </c>
      <c r="M108" s="99">
        <f t="shared" si="14"/>
        <v>72.72999999999999</v>
      </c>
      <c r="N108" s="98">
        <f t="shared" si="17"/>
        <v>0.9998999999999999</v>
      </c>
      <c r="O108" s="100">
        <f t="shared" si="16"/>
        <v>9.09</v>
      </c>
    </row>
    <row r="109" spans="1:15" s="1" customFormat="1" ht="15" customHeight="1" x14ac:dyDescent="0.25">
      <c r="A109" s="305">
        <v>26</v>
      </c>
      <c r="B109" s="48">
        <v>61500</v>
      </c>
      <c r="C109" s="19" t="s">
        <v>117</v>
      </c>
      <c r="D109" s="406">
        <v>20</v>
      </c>
      <c r="E109" s="231"/>
      <c r="F109" s="231">
        <v>30</v>
      </c>
      <c r="G109" s="231">
        <v>45</v>
      </c>
      <c r="H109" s="407">
        <v>25</v>
      </c>
      <c r="I109" s="43">
        <f t="shared" si="12"/>
        <v>3.95</v>
      </c>
      <c r="J109" s="21"/>
      <c r="K109" s="97">
        <f t="shared" si="11"/>
        <v>20</v>
      </c>
      <c r="L109" s="98">
        <f t="shared" si="13"/>
        <v>14</v>
      </c>
      <c r="M109" s="99">
        <f t="shared" si="14"/>
        <v>70</v>
      </c>
      <c r="N109" s="98">
        <f t="shared" si="17"/>
        <v>0</v>
      </c>
      <c r="O109" s="100">
        <f t="shared" si="16"/>
        <v>0</v>
      </c>
    </row>
    <row r="110" spans="1:15" s="1" customFormat="1" ht="15" customHeight="1" x14ac:dyDescent="0.25">
      <c r="A110" s="305">
        <v>27</v>
      </c>
      <c r="B110" s="48">
        <v>61510</v>
      </c>
      <c r="C110" s="19" t="s">
        <v>89</v>
      </c>
      <c r="D110" s="406">
        <v>15</v>
      </c>
      <c r="E110" s="231"/>
      <c r="F110" s="231">
        <v>26.67</v>
      </c>
      <c r="G110" s="231">
        <v>33.33</v>
      </c>
      <c r="H110" s="231">
        <v>40</v>
      </c>
      <c r="I110" s="43">
        <f t="shared" si="12"/>
        <v>4.1333000000000002</v>
      </c>
      <c r="J110" s="21"/>
      <c r="K110" s="97">
        <f t="shared" si="11"/>
        <v>15</v>
      </c>
      <c r="L110" s="98">
        <f t="shared" si="13"/>
        <v>10.999500000000001</v>
      </c>
      <c r="M110" s="99">
        <f t="shared" si="14"/>
        <v>73.33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305">
        <v>28</v>
      </c>
      <c r="B111" s="48">
        <v>61520</v>
      </c>
      <c r="C111" s="19" t="s">
        <v>118</v>
      </c>
      <c r="D111" s="374">
        <v>8</v>
      </c>
      <c r="E111" s="362"/>
      <c r="F111" s="362">
        <v>50</v>
      </c>
      <c r="G111" s="362">
        <v>37.5</v>
      </c>
      <c r="H111" s="310">
        <v>12.5</v>
      </c>
      <c r="I111" s="65">
        <f t="shared" si="12"/>
        <v>3.625</v>
      </c>
      <c r="J111" s="21"/>
      <c r="K111" s="97">
        <f t="shared" si="11"/>
        <v>8</v>
      </c>
      <c r="L111" s="98">
        <f t="shared" si="13"/>
        <v>4</v>
      </c>
      <c r="M111" s="99">
        <f t="shared" si="14"/>
        <v>50</v>
      </c>
      <c r="N111" s="98">
        <f t="shared" si="17"/>
        <v>0</v>
      </c>
      <c r="O111" s="100">
        <f t="shared" si="16"/>
        <v>0</v>
      </c>
    </row>
    <row r="112" spans="1:15" s="1" customFormat="1" ht="15" customHeight="1" x14ac:dyDescent="0.25">
      <c r="A112" s="304">
        <v>29</v>
      </c>
      <c r="B112" s="50">
        <v>61540</v>
      </c>
      <c r="C112" s="22" t="s">
        <v>119</v>
      </c>
      <c r="D112" s="307"/>
      <c r="E112" s="363"/>
      <c r="F112" s="363"/>
      <c r="G112" s="363"/>
      <c r="H112" s="309"/>
      <c r="I112" s="43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304">
        <v>30</v>
      </c>
      <c r="B113" s="50">
        <v>61560</v>
      </c>
      <c r="C113" s="22" t="s">
        <v>121</v>
      </c>
      <c r="D113" s="308"/>
      <c r="E113" s="363"/>
      <c r="F113" s="363"/>
      <c r="G113" s="363"/>
      <c r="H113" s="309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306">
        <v>31</v>
      </c>
      <c r="B114" s="52">
        <v>61570</v>
      </c>
      <c r="C114" s="20" t="s">
        <v>123</v>
      </c>
      <c r="D114" s="366"/>
      <c r="E114" s="367"/>
      <c r="F114" s="367"/>
      <c r="G114" s="367"/>
      <c r="H114" s="368"/>
      <c r="I114" s="45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43</v>
      </c>
      <c r="E115" s="38">
        <v>1.13625</v>
      </c>
      <c r="F115" s="38">
        <v>27.551250000000003</v>
      </c>
      <c r="G115" s="38">
        <v>58.448749999999997</v>
      </c>
      <c r="H115" s="38">
        <v>12.862500000000001</v>
      </c>
      <c r="I115" s="39">
        <f>AVERAGE(I116:I124)</f>
        <v>3.8303375000000002</v>
      </c>
      <c r="J115" s="21"/>
      <c r="K115" s="467">
        <f t="shared" si="11"/>
        <v>43</v>
      </c>
      <c r="L115" s="468">
        <f>SUM(L116:L124)</f>
        <v>26.999200000000002</v>
      </c>
      <c r="M115" s="476">
        <f t="shared" si="14"/>
        <v>71.311250000000001</v>
      </c>
      <c r="N115" s="468">
        <f>SUM(N116:N124)</f>
        <v>0.9998999999999999</v>
      </c>
      <c r="O115" s="475">
        <f t="shared" si="16"/>
        <v>1.13625</v>
      </c>
    </row>
    <row r="116" spans="1:15" s="1" customFormat="1" ht="15" customHeight="1" x14ac:dyDescent="0.25">
      <c r="A116" s="369">
        <v>1</v>
      </c>
      <c r="B116" s="49">
        <v>70020</v>
      </c>
      <c r="C116" s="13" t="s">
        <v>90</v>
      </c>
      <c r="D116" s="298">
        <v>7</v>
      </c>
      <c r="E116" s="149"/>
      <c r="F116" s="149">
        <v>42.86</v>
      </c>
      <c r="G116" s="149">
        <v>28.57</v>
      </c>
      <c r="H116" s="149">
        <v>28.57</v>
      </c>
      <c r="I116" s="42">
        <f t="shared" si="12"/>
        <v>3.8571</v>
      </c>
      <c r="J116" s="21"/>
      <c r="K116" s="380">
        <f t="shared" si="11"/>
        <v>7</v>
      </c>
      <c r="L116" s="373">
        <f t="shared" ref="L116:L118" si="18">M116*K116/100</f>
        <v>3.9998</v>
      </c>
      <c r="M116" s="378">
        <f t="shared" si="14"/>
        <v>57.14</v>
      </c>
      <c r="N116" s="373">
        <f t="shared" ref="N116:N123" si="19">O116*K116/100</f>
        <v>0</v>
      </c>
      <c r="O116" s="376">
        <f t="shared" si="16"/>
        <v>0</v>
      </c>
    </row>
    <row r="117" spans="1:15" s="1" customFormat="1" ht="15" customHeight="1" x14ac:dyDescent="0.25">
      <c r="A117" s="305">
        <v>2</v>
      </c>
      <c r="B117" s="303">
        <v>70110</v>
      </c>
      <c r="C117" s="302" t="s">
        <v>93</v>
      </c>
      <c r="D117" s="408">
        <v>6</v>
      </c>
      <c r="E117" s="136"/>
      <c r="F117" s="136">
        <v>33.33</v>
      </c>
      <c r="G117" s="136">
        <v>50</v>
      </c>
      <c r="H117" s="136">
        <v>16.670000000000002</v>
      </c>
      <c r="I117" s="44">
        <f t="shared" si="12"/>
        <v>3.8334000000000001</v>
      </c>
      <c r="J117" s="21"/>
      <c r="K117" s="93">
        <f t="shared" ref="K117" si="20">D117</f>
        <v>6</v>
      </c>
      <c r="L117" s="94">
        <f t="shared" si="18"/>
        <v>4.0001999999999995</v>
      </c>
      <c r="M117" s="95">
        <f t="shared" ref="M117" si="21">G117+H117</f>
        <v>66.67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305">
        <v>3</v>
      </c>
      <c r="B118" s="48">
        <v>70021</v>
      </c>
      <c r="C118" s="19" t="s">
        <v>91</v>
      </c>
      <c r="D118" s="408">
        <v>4</v>
      </c>
      <c r="E118" s="144"/>
      <c r="F118" s="144">
        <v>25</v>
      </c>
      <c r="G118" s="144">
        <v>75</v>
      </c>
      <c r="H118" s="144"/>
      <c r="I118" s="43">
        <f t="shared" si="12"/>
        <v>3.75</v>
      </c>
      <c r="J118" s="21"/>
      <c r="K118" s="97">
        <f t="shared" si="11"/>
        <v>4</v>
      </c>
      <c r="L118" s="98">
        <f t="shared" si="18"/>
        <v>3</v>
      </c>
      <c r="M118" s="99">
        <f t="shared" si="14"/>
        <v>75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305">
        <v>4</v>
      </c>
      <c r="B119" s="48">
        <v>70040</v>
      </c>
      <c r="C119" s="19" t="s">
        <v>92</v>
      </c>
      <c r="D119" s="408">
        <v>2</v>
      </c>
      <c r="E119" s="231"/>
      <c r="F119" s="231"/>
      <c r="G119" s="231">
        <v>100</v>
      </c>
      <c r="H119" s="231"/>
      <c r="I119" s="43">
        <f t="shared" si="12"/>
        <v>4</v>
      </c>
      <c r="J119" s="21"/>
      <c r="K119" s="97">
        <f t="shared" si="11"/>
        <v>2</v>
      </c>
      <c r="L119" s="98">
        <f t="shared" si="13"/>
        <v>2</v>
      </c>
      <c r="M119" s="99">
        <f t="shared" si="14"/>
        <v>100</v>
      </c>
      <c r="N119" s="98">
        <f t="shared" si="19"/>
        <v>0</v>
      </c>
      <c r="O119" s="100">
        <f t="shared" si="16"/>
        <v>0</v>
      </c>
    </row>
    <row r="120" spans="1:15" s="1" customFormat="1" ht="15" customHeight="1" x14ac:dyDescent="0.25">
      <c r="A120" s="305">
        <v>5</v>
      </c>
      <c r="B120" s="48">
        <v>70100</v>
      </c>
      <c r="C120" s="19" t="s">
        <v>108</v>
      </c>
      <c r="D120" s="408">
        <v>7</v>
      </c>
      <c r="E120" s="144"/>
      <c r="F120" s="144">
        <v>42.86</v>
      </c>
      <c r="G120" s="144">
        <v>28.57</v>
      </c>
      <c r="H120" s="144">
        <v>28.57</v>
      </c>
      <c r="I120" s="43">
        <f t="shared" si="12"/>
        <v>3.8571</v>
      </c>
      <c r="J120" s="21"/>
      <c r="K120" s="97">
        <f t="shared" si="11"/>
        <v>7</v>
      </c>
      <c r="L120" s="98">
        <f t="shared" si="13"/>
        <v>3.9998</v>
      </c>
      <c r="M120" s="99">
        <f t="shared" si="14"/>
        <v>57.14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305">
        <v>6</v>
      </c>
      <c r="B121" s="48">
        <v>70270</v>
      </c>
      <c r="C121" s="19" t="s">
        <v>94</v>
      </c>
      <c r="D121" s="410">
        <v>11</v>
      </c>
      <c r="E121" s="144">
        <v>9.09</v>
      </c>
      <c r="F121" s="144">
        <v>36.36</v>
      </c>
      <c r="G121" s="144">
        <v>45.45</v>
      </c>
      <c r="H121" s="144">
        <v>9.09</v>
      </c>
      <c r="I121" s="43">
        <f t="shared" si="12"/>
        <v>3.5450999999999997</v>
      </c>
      <c r="J121" s="21"/>
      <c r="K121" s="97">
        <f t="shared" si="11"/>
        <v>11</v>
      </c>
      <c r="L121" s="98">
        <f t="shared" si="13"/>
        <v>5.9994000000000005</v>
      </c>
      <c r="M121" s="99">
        <f t="shared" si="14"/>
        <v>54.540000000000006</v>
      </c>
      <c r="N121" s="98">
        <f t="shared" si="19"/>
        <v>0.9998999999999999</v>
      </c>
      <c r="O121" s="100">
        <f t="shared" si="16"/>
        <v>9.09</v>
      </c>
    </row>
    <row r="122" spans="1:15" s="1" customFormat="1" ht="15" customHeight="1" x14ac:dyDescent="0.25">
      <c r="A122" s="305">
        <v>7</v>
      </c>
      <c r="B122" s="303">
        <v>70510</v>
      </c>
      <c r="C122" s="302" t="s">
        <v>95</v>
      </c>
      <c r="D122" s="409">
        <v>1</v>
      </c>
      <c r="E122" s="381"/>
      <c r="F122" s="231"/>
      <c r="G122" s="231">
        <v>100</v>
      </c>
      <c r="H122" s="411"/>
      <c r="I122" s="43">
        <f t="shared" si="12"/>
        <v>4</v>
      </c>
      <c r="J122" s="21"/>
      <c r="K122" s="97">
        <f t="shared" si="11"/>
        <v>1</v>
      </c>
      <c r="L122" s="98">
        <f t="shared" si="13"/>
        <v>1</v>
      </c>
      <c r="M122" s="99">
        <f t="shared" si="14"/>
        <v>100</v>
      </c>
      <c r="N122" s="98">
        <f t="shared" si="19"/>
        <v>0</v>
      </c>
      <c r="O122" s="100">
        <f t="shared" si="16"/>
        <v>0</v>
      </c>
    </row>
    <row r="123" spans="1:15" s="1" customFormat="1" ht="15" customHeight="1" x14ac:dyDescent="0.25">
      <c r="A123" s="305">
        <v>8</v>
      </c>
      <c r="B123" s="48">
        <v>10880</v>
      </c>
      <c r="C123" s="19" t="s">
        <v>120</v>
      </c>
      <c r="D123" s="374">
        <v>5</v>
      </c>
      <c r="E123" s="231"/>
      <c r="F123" s="231">
        <v>40</v>
      </c>
      <c r="G123" s="231">
        <v>40</v>
      </c>
      <c r="H123" s="411">
        <v>20</v>
      </c>
      <c r="I123" s="43">
        <f t="shared" si="12"/>
        <v>3.8</v>
      </c>
      <c r="J123" s="21"/>
      <c r="K123" s="97">
        <f t="shared" si="11"/>
        <v>5</v>
      </c>
      <c r="L123" s="98">
        <f t="shared" si="13"/>
        <v>3</v>
      </c>
      <c r="M123" s="99">
        <f t="shared" si="14"/>
        <v>60</v>
      </c>
      <c r="N123" s="98">
        <f t="shared" si="19"/>
        <v>0</v>
      </c>
      <c r="O123" s="105">
        <f t="shared" si="16"/>
        <v>0</v>
      </c>
    </row>
    <row r="124" spans="1:15" s="1" customFormat="1" ht="15" customHeight="1" thickBot="1" x14ac:dyDescent="0.3">
      <c r="A124" s="370">
        <v>9</v>
      </c>
      <c r="B124" s="52">
        <v>10890</v>
      </c>
      <c r="C124" s="20" t="s">
        <v>122</v>
      </c>
      <c r="D124" s="379"/>
      <c r="E124" s="371"/>
      <c r="F124" s="371"/>
      <c r="G124" s="371"/>
      <c r="H124" s="372"/>
      <c r="I124" s="45"/>
      <c r="J124" s="259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500" t="s">
        <v>98</v>
      </c>
      <c r="E125" s="500"/>
      <c r="F125" s="500"/>
      <c r="G125" s="500"/>
      <c r="H125" s="500"/>
      <c r="I125" s="57">
        <f>AVERAGE(I7,I9:I16,I18:I29,I31:I47,I49:I67,I69:I82,I84:I114,I116:I124)</f>
        <v>3.6882472222222211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86" priority="1" stopIfTrue="1" operator="equal">
      <formula>4.5</formula>
    </cfRule>
    <cfRule type="containsBlanks" dxfId="85" priority="681" stopIfTrue="1">
      <formula>LEN(TRIM(I6))=0</formula>
    </cfRule>
    <cfRule type="cellIs" dxfId="84" priority="682" stopIfTrue="1" operator="equal">
      <formula>$I$125</formula>
    </cfRule>
    <cfRule type="cellIs" dxfId="83" priority="683" stopIfTrue="1" operator="lessThan">
      <formula>3.4999</formula>
    </cfRule>
    <cfRule type="cellIs" dxfId="82" priority="684" stopIfTrue="1" operator="between">
      <formula>3.499</formula>
      <formula>3.504</formula>
    </cfRule>
    <cfRule type="cellIs" dxfId="81" priority="685" stopIfTrue="1" operator="between">
      <formula>$I$125</formula>
      <formula>3.5</formula>
    </cfRule>
    <cfRule type="cellIs" dxfId="80" priority="686" stopIfTrue="1" operator="between">
      <formula>4.5</formula>
      <formula>$I$125</formula>
    </cfRule>
    <cfRule type="cellIs" dxfId="79" priority="687" stopIfTrue="1" operator="greaterThanOrEqual">
      <formula>4.5</formula>
    </cfRule>
  </conditionalFormatting>
  <conditionalFormatting sqref="N7:O124">
    <cfRule type="containsBlanks" dxfId="78" priority="7">
      <formula>LEN(TRIM(N7))=0</formula>
    </cfRule>
    <cfRule type="cellIs" dxfId="77" priority="10" operator="equal">
      <formula>0</formula>
    </cfRule>
    <cfRule type="cellIs" dxfId="76" priority="12" operator="between">
      <formula>0.1</formula>
      <formula>10</formula>
    </cfRule>
    <cfRule type="cellIs" dxfId="75" priority="13" operator="greaterThanOrEqual">
      <formula>10</formula>
    </cfRule>
  </conditionalFormatting>
  <conditionalFormatting sqref="M7:M124">
    <cfRule type="containsBlanks" dxfId="74" priority="662">
      <formula>LEN(TRIM(M7))=0</formula>
    </cfRule>
    <cfRule type="cellIs" dxfId="73" priority="664" operator="lessThan">
      <formula>50</formula>
    </cfRule>
    <cfRule type="cellIs" dxfId="72" priority="665" operator="between">
      <formula>$M$6</formula>
      <formula>50</formula>
    </cfRule>
    <cfRule type="cellIs" dxfId="71" priority="666" operator="between">
      <formula>90</formula>
      <formula>$M$6</formula>
    </cfRule>
    <cfRule type="cellIs" dxfId="70" priority="667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88" t="s">
        <v>139</v>
      </c>
      <c r="D2" s="488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9"/>
      <c r="L3" s="17" t="s">
        <v>133</v>
      </c>
    </row>
    <row r="4" spans="1:16" ht="18" customHeight="1" thickBot="1" x14ac:dyDescent="0.3">
      <c r="A4" s="491" t="s">
        <v>0</v>
      </c>
      <c r="B4" s="493" t="s">
        <v>1</v>
      </c>
      <c r="C4" s="493" t="s">
        <v>2</v>
      </c>
      <c r="D4" s="501" t="s">
        <v>3</v>
      </c>
      <c r="E4" s="503" t="s">
        <v>131</v>
      </c>
      <c r="F4" s="504"/>
      <c r="G4" s="504"/>
      <c r="H4" s="505"/>
      <c r="I4" s="498" t="s">
        <v>99</v>
      </c>
      <c r="J4" s="4"/>
      <c r="K4" s="18"/>
      <c r="L4" s="17" t="s">
        <v>135</v>
      </c>
    </row>
    <row r="5" spans="1:16" ht="30" customHeight="1" thickBot="1" x14ac:dyDescent="0.3">
      <c r="A5" s="492"/>
      <c r="B5" s="494"/>
      <c r="C5" s="494"/>
      <c r="D5" s="502"/>
      <c r="E5" s="3">
        <v>2</v>
      </c>
      <c r="F5" s="3">
        <v>3</v>
      </c>
      <c r="G5" s="3">
        <v>4</v>
      </c>
      <c r="H5" s="3">
        <v>5</v>
      </c>
      <c r="I5" s="499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244</v>
      </c>
      <c r="E6" s="153">
        <v>0</v>
      </c>
      <c r="F6" s="153">
        <v>27.820416666666667</v>
      </c>
      <c r="G6" s="153">
        <v>33.302222222222227</v>
      </c>
      <c r="H6" s="153">
        <v>38.87722222222223</v>
      </c>
      <c r="I6" s="113">
        <v>4.07</v>
      </c>
      <c r="J6" s="21"/>
      <c r="K6" s="458">
        <f>D6</f>
        <v>244</v>
      </c>
      <c r="L6" s="459">
        <f>L7+L8+L17+L30+L48+L68+L83+L115</f>
        <v>176.0016</v>
      </c>
      <c r="M6" s="343">
        <f t="shared" ref="M6:M69" si="0">G6+H6</f>
        <v>72.179444444444457</v>
      </c>
      <c r="N6" s="459">
        <f>N7+N8+N17+N30+N48+N68+N83+N115</f>
        <v>0</v>
      </c>
      <c r="O6" s="466">
        <f t="shared" ref="O6:O69" si="1">E6</f>
        <v>0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60">
        <v>2</v>
      </c>
      <c r="E7" s="312"/>
      <c r="F7" s="258"/>
      <c r="G7" s="258"/>
      <c r="H7" s="312">
        <v>100</v>
      </c>
      <c r="I7" s="151">
        <f>(E7*2+F7*3+G7*4+H7*5)/100</f>
        <v>5</v>
      </c>
      <c r="J7" s="64"/>
      <c r="K7" s="89">
        <f t="shared" ref="K7" si="2">D7</f>
        <v>2</v>
      </c>
      <c r="L7" s="90">
        <f t="shared" ref="L7" si="3">M7*K7/100</f>
        <v>2</v>
      </c>
      <c r="M7" s="91">
        <f t="shared" ref="M7" si="4">G7+H7</f>
        <v>100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14</v>
      </c>
      <c r="E8" s="81">
        <v>0</v>
      </c>
      <c r="F8" s="81">
        <v>14.285714285714286</v>
      </c>
      <c r="G8" s="81">
        <v>50</v>
      </c>
      <c r="H8" s="81">
        <v>35.714285714285715</v>
      </c>
      <c r="I8" s="41">
        <f>AVERAGE(I9:I16)</f>
        <v>4.2142857142857144</v>
      </c>
      <c r="J8" s="21"/>
      <c r="K8" s="467">
        <f t="shared" ref="K8:K70" si="7">D8</f>
        <v>14</v>
      </c>
      <c r="L8" s="468">
        <f>SUM(L9:L16)</f>
        <v>13</v>
      </c>
      <c r="M8" s="476">
        <f t="shared" si="0"/>
        <v>85.714285714285722</v>
      </c>
      <c r="N8" s="468">
        <f>SUM(N9:N16)</f>
        <v>0</v>
      </c>
      <c r="O8" s="475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14">
        <v>1</v>
      </c>
      <c r="E9" s="144"/>
      <c r="F9" s="144"/>
      <c r="G9" s="144">
        <v>100</v>
      </c>
      <c r="H9" s="144"/>
      <c r="I9" s="43">
        <f t="shared" ref="I9:I10" si="8">(E9*2+F9*3+G9*4+H9*5)/100</f>
        <v>4</v>
      </c>
      <c r="J9" s="21"/>
      <c r="K9" s="97">
        <f t="shared" ref="K9:K10" si="9">D9</f>
        <v>1</v>
      </c>
      <c r="L9" s="98">
        <f t="shared" ref="L9:L10" si="10">M9*K9/100</f>
        <v>1</v>
      </c>
      <c r="M9" s="99">
        <f t="shared" ref="M9:M10" si="11">G9+H9</f>
        <v>100</v>
      </c>
      <c r="N9" s="98">
        <f t="shared" ref="N9:N10" si="12">O9*K9/100</f>
        <v>0</v>
      </c>
      <c r="O9" s="100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14">
        <v>8</v>
      </c>
      <c r="E10" s="144"/>
      <c r="F10" s="144"/>
      <c r="G10" s="144">
        <v>50</v>
      </c>
      <c r="H10" s="144">
        <v>50</v>
      </c>
      <c r="I10" s="43">
        <f t="shared" si="8"/>
        <v>4.5</v>
      </c>
      <c r="J10" s="21"/>
      <c r="K10" s="97">
        <f t="shared" si="9"/>
        <v>8</v>
      </c>
      <c r="L10" s="98">
        <f t="shared" si="10"/>
        <v>8</v>
      </c>
      <c r="M10" s="99">
        <f t="shared" si="11"/>
        <v>100</v>
      </c>
      <c r="N10" s="98">
        <f t="shared" si="12"/>
        <v>0</v>
      </c>
      <c r="O10" s="100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15">
        <v>1</v>
      </c>
      <c r="E11" s="231"/>
      <c r="F11" s="231"/>
      <c r="G11" s="231">
        <v>100</v>
      </c>
      <c r="H11" s="310"/>
      <c r="I11" s="46">
        <f t="shared" ref="I11:I73" si="14">(E11*2+F11*3+G11*4+H11*5)/100</f>
        <v>4</v>
      </c>
      <c r="J11" s="21"/>
      <c r="K11" s="97">
        <f t="shared" si="7"/>
        <v>1</v>
      </c>
      <c r="L11" s="98">
        <f t="shared" ref="L11:L73" si="15">M11*K11/100</f>
        <v>1</v>
      </c>
      <c r="M11" s="99">
        <f t="shared" si="0"/>
        <v>100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14">
        <v>1</v>
      </c>
      <c r="E12" s="231"/>
      <c r="F12" s="231"/>
      <c r="G12" s="231"/>
      <c r="H12" s="411">
        <v>100</v>
      </c>
      <c r="I12" s="43">
        <f t="shared" si="14"/>
        <v>5</v>
      </c>
      <c r="J12" s="21"/>
      <c r="K12" s="97">
        <f t="shared" si="7"/>
        <v>1</v>
      </c>
      <c r="L12" s="98">
        <f t="shared" si="15"/>
        <v>1</v>
      </c>
      <c r="M12" s="99">
        <f t="shared" si="0"/>
        <v>100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14">
        <v>1</v>
      </c>
      <c r="E13" s="231"/>
      <c r="F13" s="231"/>
      <c r="G13" s="231">
        <v>100</v>
      </c>
      <c r="H13" s="231"/>
      <c r="I13" s="43">
        <f t="shared" si="14"/>
        <v>4</v>
      </c>
      <c r="J13" s="21"/>
      <c r="K13" s="97">
        <f t="shared" si="7"/>
        <v>1</v>
      </c>
      <c r="L13" s="98">
        <f t="shared" si="15"/>
        <v>1</v>
      </c>
      <c r="M13" s="99">
        <f t="shared" si="0"/>
        <v>100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61"/>
      <c r="E14" s="144"/>
      <c r="F14" s="144"/>
      <c r="G14" s="144"/>
      <c r="H14" s="144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61">
        <v>1</v>
      </c>
      <c r="E15" s="231"/>
      <c r="F15" s="231"/>
      <c r="G15" s="231"/>
      <c r="H15" s="411">
        <v>100</v>
      </c>
      <c r="I15" s="43">
        <f t="shared" si="14"/>
        <v>5</v>
      </c>
      <c r="J15" s="21"/>
      <c r="K15" s="97">
        <f t="shared" si="7"/>
        <v>1</v>
      </c>
      <c r="L15" s="98">
        <f t="shared" si="15"/>
        <v>1</v>
      </c>
      <c r="M15" s="99">
        <f t="shared" si="0"/>
        <v>100</v>
      </c>
      <c r="N15" s="98">
        <f t="shared" si="16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62">
        <v>1</v>
      </c>
      <c r="E16" s="231"/>
      <c r="F16" s="231">
        <v>100</v>
      </c>
      <c r="G16" s="231"/>
      <c r="H16" s="231"/>
      <c r="I16" s="45">
        <f t="shared" si="14"/>
        <v>3</v>
      </c>
      <c r="J16" s="21"/>
      <c r="K16" s="101">
        <f t="shared" si="7"/>
        <v>1</v>
      </c>
      <c r="L16" s="102">
        <f t="shared" si="15"/>
        <v>0</v>
      </c>
      <c r="M16" s="103">
        <f t="shared" si="0"/>
        <v>0</v>
      </c>
      <c r="N16" s="102">
        <f t="shared" si="16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20</v>
      </c>
      <c r="E17" s="38">
        <v>0</v>
      </c>
      <c r="F17" s="38">
        <v>23.3325</v>
      </c>
      <c r="G17" s="38">
        <v>21.666249999999998</v>
      </c>
      <c r="H17" s="38">
        <v>55</v>
      </c>
      <c r="I17" s="39">
        <f>AVERAGE(I18:I29)</f>
        <v>4.3166250000000002</v>
      </c>
      <c r="J17" s="21"/>
      <c r="K17" s="467">
        <f t="shared" si="7"/>
        <v>20</v>
      </c>
      <c r="L17" s="468">
        <f>SUM(L18:L29)</f>
        <v>15.9999</v>
      </c>
      <c r="M17" s="476">
        <f t="shared" si="0"/>
        <v>76.666249999999991</v>
      </c>
      <c r="N17" s="468">
        <f>SUM(N18:N29)</f>
        <v>0</v>
      </c>
      <c r="O17" s="47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68">
        <v>3</v>
      </c>
      <c r="E18" s="144"/>
      <c r="F18" s="144"/>
      <c r="G18" s="144">
        <v>33.33</v>
      </c>
      <c r="H18" s="144">
        <v>66.67</v>
      </c>
      <c r="I18" s="42">
        <f t="shared" ref="I18:I20" si="17">(E18*2+F18*3+G18*4+H18*5)/100</f>
        <v>4.6667000000000005</v>
      </c>
      <c r="J18" s="21"/>
      <c r="K18" s="93">
        <f t="shared" ref="K18:K20" si="18">D18</f>
        <v>3</v>
      </c>
      <c r="L18" s="94">
        <f t="shared" ref="L18:L20" si="19">M18*K18/100</f>
        <v>3</v>
      </c>
      <c r="M18" s="95">
        <f t="shared" ref="M18:M20" si="20">G18+H18</f>
        <v>100</v>
      </c>
      <c r="N18" s="94">
        <f t="shared" ref="N18:N20" si="21">O18*K18/100</f>
        <v>0</v>
      </c>
      <c r="O18" s="96">
        <f t="shared" ref="O18:O20" si="22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67"/>
      <c r="E19" s="144"/>
      <c r="F19" s="144"/>
      <c r="G19" s="144"/>
      <c r="H19" s="144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16">
        <v>3</v>
      </c>
      <c r="E20" s="144"/>
      <c r="F20" s="144">
        <v>33.33</v>
      </c>
      <c r="G20" s="144">
        <v>66.67</v>
      </c>
      <c r="H20" s="144"/>
      <c r="I20" s="43">
        <f t="shared" si="17"/>
        <v>3.6667000000000001</v>
      </c>
      <c r="J20" s="21"/>
      <c r="K20" s="97">
        <f t="shared" si="18"/>
        <v>3</v>
      </c>
      <c r="L20" s="98">
        <f t="shared" si="19"/>
        <v>2.0000999999999998</v>
      </c>
      <c r="M20" s="99">
        <f t="shared" si="20"/>
        <v>66.67</v>
      </c>
      <c r="N20" s="98">
        <f t="shared" si="21"/>
        <v>0</v>
      </c>
      <c r="O20" s="100">
        <f t="shared" si="22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17">
        <v>5</v>
      </c>
      <c r="E21" s="231"/>
      <c r="F21" s="231">
        <v>20</v>
      </c>
      <c r="G21" s="231">
        <v>40</v>
      </c>
      <c r="H21" s="231">
        <v>40</v>
      </c>
      <c r="I21" s="43">
        <f t="shared" si="14"/>
        <v>4.2</v>
      </c>
      <c r="J21" s="21"/>
      <c r="K21" s="97">
        <f t="shared" si="7"/>
        <v>5</v>
      </c>
      <c r="L21" s="98">
        <f t="shared" si="15"/>
        <v>4</v>
      </c>
      <c r="M21" s="99">
        <f t="shared" si="0"/>
        <v>80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16">
        <v>3</v>
      </c>
      <c r="E22" s="231"/>
      <c r="F22" s="231">
        <v>33.33</v>
      </c>
      <c r="G22" s="231">
        <v>33.33</v>
      </c>
      <c r="H22" s="231">
        <v>33.33</v>
      </c>
      <c r="I22" s="43">
        <f t="shared" si="14"/>
        <v>3.9995999999999996</v>
      </c>
      <c r="J22" s="21"/>
      <c r="K22" s="97">
        <f t="shared" si="7"/>
        <v>3</v>
      </c>
      <c r="L22" s="98">
        <f t="shared" si="15"/>
        <v>1.9997999999999998</v>
      </c>
      <c r="M22" s="99">
        <f t="shared" si="0"/>
        <v>66.66</v>
      </c>
      <c r="N22" s="98">
        <f t="shared" si="16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16">
        <v>1</v>
      </c>
      <c r="E23" s="228"/>
      <c r="F23" s="228"/>
      <c r="G23" s="228"/>
      <c r="H23" s="412">
        <v>100</v>
      </c>
      <c r="I23" s="43">
        <f t="shared" si="14"/>
        <v>5</v>
      </c>
      <c r="J23" s="21"/>
      <c r="K23" s="97">
        <f t="shared" si="7"/>
        <v>1</v>
      </c>
      <c r="L23" s="98">
        <f t="shared" si="15"/>
        <v>1</v>
      </c>
      <c r="M23" s="99">
        <f t="shared" si="0"/>
        <v>100</v>
      </c>
      <c r="N23" s="98">
        <f t="shared" si="16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16">
        <v>3</v>
      </c>
      <c r="E24" s="144"/>
      <c r="F24" s="144"/>
      <c r="G24" s="144"/>
      <c r="H24" s="144">
        <v>100</v>
      </c>
      <c r="I24" s="43">
        <f t="shared" si="14"/>
        <v>5</v>
      </c>
      <c r="J24" s="21"/>
      <c r="K24" s="97">
        <f t="shared" ref="K24" si="23">D24</f>
        <v>3</v>
      </c>
      <c r="L24" s="98">
        <f t="shared" ref="L24" si="24">M24*K24/100</f>
        <v>3</v>
      </c>
      <c r="M24" s="99">
        <f t="shared" ref="M24" si="25">G24+H24</f>
        <v>100</v>
      </c>
      <c r="N24" s="98">
        <f t="shared" ref="N24" si="26">O24*K24/100</f>
        <v>0</v>
      </c>
      <c r="O24" s="100">
        <f t="shared" ref="O24" si="27">E24</f>
        <v>0</v>
      </c>
    </row>
    <row r="25" spans="1:16" s="1" customFormat="1" ht="15" customHeight="1" x14ac:dyDescent="0.25">
      <c r="A25" s="264">
        <v>8</v>
      </c>
      <c r="B25" s="265">
        <v>20550</v>
      </c>
      <c r="C25" s="263" t="s">
        <v>17</v>
      </c>
      <c r="D25" s="267"/>
      <c r="E25" s="144"/>
      <c r="F25" s="144"/>
      <c r="G25" s="144"/>
      <c r="H25" s="144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266">
        <v>9</v>
      </c>
      <c r="B26" s="48">
        <v>20630</v>
      </c>
      <c r="C26" s="19" t="s">
        <v>18</v>
      </c>
      <c r="D26" s="267"/>
      <c r="E26" s="362"/>
      <c r="F26" s="362"/>
      <c r="G26" s="362"/>
      <c r="H26" s="382"/>
      <c r="I26" s="43"/>
      <c r="J26" s="21"/>
      <c r="K26" s="97"/>
      <c r="L26" s="98"/>
      <c r="M26" s="99"/>
      <c r="N26" s="111"/>
      <c r="O26" s="100"/>
    </row>
    <row r="27" spans="1:16" s="1" customFormat="1" ht="15" customHeight="1" x14ac:dyDescent="0.25">
      <c r="A27" s="266">
        <v>10</v>
      </c>
      <c r="B27" s="48">
        <v>20810</v>
      </c>
      <c r="C27" s="19" t="s">
        <v>19</v>
      </c>
      <c r="D27" s="418">
        <v>1</v>
      </c>
      <c r="E27" s="375"/>
      <c r="F27" s="375">
        <v>100</v>
      </c>
      <c r="G27" s="375"/>
      <c r="H27" s="375"/>
      <c r="I27" s="43">
        <f t="shared" si="14"/>
        <v>3</v>
      </c>
      <c r="J27" s="21"/>
      <c r="K27" s="97">
        <f t="shared" si="7"/>
        <v>1</v>
      </c>
      <c r="L27" s="98">
        <f t="shared" si="15"/>
        <v>0</v>
      </c>
      <c r="M27" s="99">
        <f t="shared" si="0"/>
        <v>0</v>
      </c>
      <c r="N27" s="111">
        <f t="shared" si="16"/>
        <v>0</v>
      </c>
      <c r="O27" s="100">
        <f t="shared" si="1"/>
        <v>0</v>
      </c>
    </row>
    <row r="28" spans="1:16" s="1" customFormat="1" ht="15" customHeight="1" x14ac:dyDescent="0.25">
      <c r="A28" s="266">
        <v>11</v>
      </c>
      <c r="B28" s="48">
        <v>20900</v>
      </c>
      <c r="C28" s="19" t="s">
        <v>20</v>
      </c>
      <c r="D28" s="418">
        <v>1</v>
      </c>
      <c r="E28" s="375"/>
      <c r="F28" s="375"/>
      <c r="G28" s="375"/>
      <c r="H28" s="375">
        <v>100</v>
      </c>
      <c r="I28" s="43">
        <f t="shared" si="14"/>
        <v>5</v>
      </c>
      <c r="J28" s="21"/>
      <c r="K28" s="97">
        <f t="shared" ref="K28" si="28">D28</f>
        <v>1</v>
      </c>
      <c r="L28" s="98">
        <f t="shared" ref="L28" si="29">M28*K28/100</f>
        <v>1</v>
      </c>
      <c r="M28" s="99">
        <f t="shared" ref="M28" si="30">G28+H28</f>
        <v>100</v>
      </c>
      <c r="N28" s="111">
        <f t="shared" ref="N28" si="31">O28*K28/100</f>
        <v>0</v>
      </c>
      <c r="O28" s="100">
        <f t="shared" ref="O28" si="32">E28</f>
        <v>0</v>
      </c>
    </row>
    <row r="29" spans="1:16" s="1" customFormat="1" ht="15" customHeight="1" thickBot="1" x14ac:dyDescent="0.3">
      <c r="A29" s="266">
        <v>12</v>
      </c>
      <c r="B29" s="48">
        <v>21350</v>
      </c>
      <c r="C29" s="19" t="s">
        <v>22</v>
      </c>
      <c r="D29" s="267"/>
      <c r="E29" s="136"/>
      <c r="F29" s="136"/>
      <c r="G29" s="136"/>
      <c r="H29" s="136"/>
      <c r="I29" s="43"/>
      <c r="J29" s="21"/>
      <c r="K29" s="97"/>
      <c r="L29" s="98"/>
      <c r="M29" s="99"/>
      <c r="N29" s="111"/>
      <c r="O29" s="100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35</v>
      </c>
      <c r="E30" s="38">
        <v>0</v>
      </c>
      <c r="F30" s="38">
        <v>27.036666666666665</v>
      </c>
      <c r="G30" s="38">
        <v>25</v>
      </c>
      <c r="H30" s="38">
        <v>47.963333333333338</v>
      </c>
      <c r="I30" s="39">
        <f>AVERAGE(I31:I47)</f>
        <v>4.2092666666666672</v>
      </c>
      <c r="J30" s="21"/>
      <c r="K30" s="467">
        <f t="shared" si="7"/>
        <v>35</v>
      </c>
      <c r="L30" s="468">
        <f>SUM(L31:L47)</f>
        <v>22.0001</v>
      </c>
      <c r="M30" s="476">
        <f t="shared" si="0"/>
        <v>72.963333333333338</v>
      </c>
      <c r="N30" s="468">
        <f>SUM(N31:N47)</f>
        <v>0</v>
      </c>
      <c r="O30" s="47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20">
        <v>10</v>
      </c>
      <c r="E31" s="231"/>
      <c r="F31" s="231">
        <v>50</v>
      </c>
      <c r="G31" s="231">
        <v>30</v>
      </c>
      <c r="H31" s="231">
        <v>20</v>
      </c>
      <c r="I31" s="42">
        <f t="shared" si="14"/>
        <v>3.7</v>
      </c>
      <c r="J31" s="7"/>
      <c r="K31" s="93">
        <f t="shared" si="7"/>
        <v>10</v>
      </c>
      <c r="L31" s="94">
        <f t="shared" si="15"/>
        <v>5</v>
      </c>
      <c r="M31" s="95">
        <f t="shared" si="0"/>
        <v>50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19">
        <v>1</v>
      </c>
      <c r="E32" s="144"/>
      <c r="F32" s="144"/>
      <c r="G32" s="144"/>
      <c r="H32" s="144">
        <v>100</v>
      </c>
      <c r="I32" s="43">
        <f t="shared" si="14"/>
        <v>5</v>
      </c>
      <c r="J32" s="7"/>
      <c r="K32" s="97">
        <f t="shared" ref="K32" si="33">D32</f>
        <v>1</v>
      </c>
      <c r="L32" s="98">
        <f t="shared" ref="L32" si="34">M32*K32/100</f>
        <v>1</v>
      </c>
      <c r="M32" s="99">
        <f t="shared" ref="M32" si="35">G32+H32</f>
        <v>100</v>
      </c>
      <c r="N32" s="98">
        <f t="shared" ref="N32" si="36">O32*K32/100</f>
        <v>0</v>
      </c>
      <c r="O32" s="100">
        <f t="shared" ref="O32" si="37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19">
        <v>1</v>
      </c>
      <c r="E33" s="231"/>
      <c r="F33" s="231"/>
      <c r="G33" s="231"/>
      <c r="H33" s="231">
        <v>100</v>
      </c>
      <c r="I33" s="46">
        <f t="shared" si="14"/>
        <v>5</v>
      </c>
      <c r="J33" s="7"/>
      <c r="K33" s="97">
        <f t="shared" si="7"/>
        <v>1</v>
      </c>
      <c r="L33" s="98">
        <f t="shared" si="15"/>
        <v>1</v>
      </c>
      <c r="M33" s="99">
        <f t="shared" si="0"/>
        <v>100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20">
        <v>2</v>
      </c>
      <c r="E34" s="231"/>
      <c r="F34" s="231">
        <v>50</v>
      </c>
      <c r="G34" s="231"/>
      <c r="H34" s="311">
        <v>50</v>
      </c>
      <c r="I34" s="43">
        <f t="shared" si="14"/>
        <v>4</v>
      </c>
      <c r="J34" s="7"/>
      <c r="K34" s="97">
        <f t="shared" si="7"/>
        <v>2</v>
      </c>
      <c r="L34" s="98">
        <f t="shared" si="15"/>
        <v>1</v>
      </c>
      <c r="M34" s="99">
        <f t="shared" si="0"/>
        <v>50</v>
      </c>
      <c r="N34" s="98">
        <f t="shared" si="16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19">
        <v>1</v>
      </c>
      <c r="E35" s="231"/>
      <c r="F35" s="231"/>
      <c r="G35" s="231">
        <v>100</v>
      </c>
      <c r="H35" s="411"/>
      <c r="I35" s="43">
        <f t="shared" si="14"/>
        <v>4</v>
      </c>
      <c r="J35" s="7"/>
      <c r="K35" s="97">
        <f t="shared" si="7"/>
        <v>1</v>
      </c>
      <c r="L35" s="98">
        <f t="shared" si="15"/>
        <v>1</v>
      </c>
      <c r="M35" s="99">
        <f t="shared" si="0"/>
        <v>100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74"/>
      <c r="E36" s="144"/>
      <c r="F36" s="144"/>
      <c r="G36" s="144"/>
      <c r="H36" s="144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74"/>
      <c r="E37" s="231"/>
      <c r="F37" s="231"/>
      <c r="G37" s="231"/>
      <c r="H37" s="144"/>
      <c r="I37" s="43"/>
      <c r="J37" s="7"/>
      <c r="K37" s="97"/>
      <c r="L37" s="98"/>
      <c r="M37" s="99"/>
      <c r="N37" s="111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74"/>
      <c r="E38" s="144"/>
      <c r="F38" s="144"/>
      <c r="G38" s="144"/>
      <c r="H38" s="144"/>
      <c r="I38" s="43"/>
      <c r="J38" s="7"/>
      <c r="K38" s="97"/>
      <c r="L38" s="98"/>
      <c r="M38" s="99"/>
      <c r="N38" s="111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74">
        <v>3</v>
      </c>
      <c r="E39" s="144"/>
      <c r="F39" s="144">
        <v>33.33</v>
      </c>
      <c r="G39" s="144"/>
      <c r="H39" s="144">
        <v>66.67</v>
      </c>
      <c r="I39" s="43">
        <f t="shared" si="14"/>
        <v>4.3334000000000001</v>
      </c>
      <c r="J39" s="7"/>
      <c r="K39" s="97">
        <f t="shared" ref="K39:K41" si="38">D39</f>
        <v>3</v>
      </c>
      <c r="L39" s="98">
        <f t="shared" ref="L39:L41" si="39">M39*K39/100</f>
        <v>2.0000999999999998</v>
      </c>
      <c r="M39" s="99">
        <f t="shared" ref="M39:M41" si="40">G39+H39</f>
        <v>66.67</v>
      </c>
      <c r="N39" s="111">
        <f t="shared" ref="N39:N41" si="41">O39*K39/100</f>
        <v>0</v>
      </c>
      <c r="O39" s="100">
        <f t="shared" ref="O39:O41" si="42">E39</f>
        <v>0</v>
      </c>
    </row>
    <row r="40" spans="1:15" s="1" customFormat="1" ht="15" customHeight="1" x14ac:dyDescent="0.25">
      <c r="A40" s="273">
        <v>10</v>
      </c>
      <c r="B40" s="272">
        <v>30500</v>
      </c>
      <c r="C40" s="271" t="s">
        <v>30</v>
      </c>
      <c r="D40" s="274"/>
      <c r="E40" s="144"/>
      <c r="F40" s="144"/>
      <c r="G40" s="144"/>
      <c r="H40" s="144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273">
        <v>11</v>
      </c>
      <c r="B41" s="48">
        <v>30530</v>
      </c>
      <c r="C41" s="19" t="s">
        <v>31</v>
      </c>
      <c r="D41" s="274">
        <v>5</v>
      </c>
      <c r="E41" s="144"/>
      <c r="F41" s="144">
        <v>60</v>
      </c>
      <c r="G41" s="144">
        <v>20</v>
      </c>
      <c r="H41" s="144">
        <v>20</v>
      </c>
      <c r="I41" s="43">
        <f t="shared" si="14"/>
        <v>3.6</v>
      </c>
      <c r="J41" s="7"/>
      <c r="K41" s="97">
        <f t="shared" si="38"/>
        <v>5</v>
      </c>
      <c r="L41" s="98">
        <f t="shared" si="39"/>
        <v>2</v>
      </c>
      <c r="M41" s="99">
        <f t="shared" si="40"/>
        <v>40</v>
      </c>
      <c r="N41" s="111">
        <f t="shared" si="41"/>
        <v>0</v>
      </c>
      <c r="O41" s="100">
        <f t="shared" si="42"/>
        <v>0</v>
      </c>
    </row>
    <row r="42" spans="1:15" s="1" customFormat="1" ht="15" customHeight="1" x14ac:dyDescent="0.25">
      <c r="A42" s="273">
        <v>12</v>
      </c>
      <c r="B42" s="48">
        <v>30640</v>
      </c>
      <c r="C42" s="19" t="s">
        <v>32</v>
      </c>
      <c r="D42" s="274"/>
      <c r="E42" s="231"/>
      <c r="F42" s="231"/>
      <c r="G42" s="231"/>
      <c r="H42" s="231"/>
      <c r="I42" s="43"/>
      <c r="J42" s="7"/>
      <c r="K42" s="97"/>
      <c r="L42" s="98"/>
      <c r="M42" s="99"/>
      <c r="N42" s="111"/>
      <c r="O42" s="100"/>
    </row>
    <row r="43" spans="1:15" s="1" customFormat="1" ht="15" customHeight="1" x14ac:dyDescent="0.25">
      <c r="A43" s="273">
        <v>13</v>
      </c>
      <c r="B43" s="48">
        <v>30650</v>
      </c>
      <c r="C43" s="19" t="s">
        <v>33</v>
      </c>
      <c r="D43" s="274"/>
      <c r="E43" s="144"/>
      <c r="F43" s="144"/>
      <c r="G43" s="144"/>
      <c r="H43" s="144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273">
        <v>14</v>
      </c>
      <c r="B44" s="48">
        <v>30790</v>
      </c>
      <c r="C44" s="19" t="s">
        <v>34</v>
      </c>
      <c r="D44" s="274"/>
      <c r="E44" s="231"/>
      <c r="F44" s="231"/>
      <c r="G44" s="231"/>
      <c r="H44" s="231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273">
        <v>15</v>
      </c>
      <c r="B45" s="48">
        <v>30890</v>
      </c>
      <c r="C45" s="19" t="s">
        <v>35</v>
      </c>
      <c r="D45" s="274"/>
      <c r="E45" s="144"/>
      <c r="F45" s="144"/>
      <c r="G45" s="144"/>
      <c r="H45" s="144"/>
      <c r="I45" s="43"/>
      <c r="J45" s="7"/>
      <c r="K45" s="97"/>
      <c r="L45" s="98"/>
      <c r="M45" s="99"/>
      <c r="N45" s="111"/>
      <c r="O45" s="100"/>
    </row>
    <row r="46" spans="1:15" s="1" customFormat="1" ht="15" customHeight="1" x14ac:dyDescent="0.25">
      <c r="A46" s="273">
        <v>16</v>
      </c>
      <c r="B46" s="270">
        <v>30940</v>
      </c>
      <c r="C46" s="269" t="s">
        <v>36</v>
      </c>
      <c r="D46" s="421">
        <v>8</v>
      </c>
      <c r="E46" s="144"/>
      <c r="F46" s="144">
        <v>25</v>
      </c>
      <c r="G46" s="144">
        <v>25</v>
      </c>
      <c r="H46" s="144">
        <v>50</v>
      </c>
      <c r="I46" s="43">
        <f t="shared" si="14"/>
        <v>4.25</v>
      </c>
      <c r="J46" s="7"/>
      <c r="K46" s="97">
        <f t="shared" ref="K46:K47" si="43">D46</f>
        <v>8</v>
      </c>
      <c r="L46" s="98">
        <f t="shared" ref="L46:L47" si="44">M46*K46/100</f>
        <v>6</v>
      </c>
      <c r="M46" s="99">
        <f t="shared" ref="M46:M47" si="45">G46+H46</f>
        <v>75</v>
      </c>
      <c r="N46" s="111">
        <f t="shared" ref="N46:N47" si="46">O46*K46/100</f>
        <v>0</v>
      </c>
      <c r="O46" s="100">
        <f t="shared" ref="O46:O47" si="47">E46</f>
        <v>0</v>
      </c>
    </row>
    <row r="47" spans="1:15" s="1" customFormat="1" ht="15" customHeight="1" thickBot="1" x14ac:dyDescent="0.3">
      <c r="A47" s="273">
        <v>17</v>
      </c>
      <c r="B47" s="48">
        <v>31480</v>
      </c>
      <c r="C47" s="19" t="s">
        <v>38</v>
      </c>
      <c r="D47" s="422">
        <v>4</v>
      </c>
      <c r="E47" s="144"/>
      <c r="F47" s="144">
        <v>25</v>
      </c>
      <c r="G47" s="144">
        <v>50</v>
      </c>
      <c r="H47" s="144">
        <v>25</v>
      </c>
      <c r="I47" s="43">
        <f t="shared" si="14"/>
        <v>4</v>
      </c>
      <c r="J47" s="7"/>
      <c r="K47" s="97">
        <f t="shared" si="43"/>
        <v>4</v>
      </c>
      <c r="L47" s="98">
        <f t="shared" si="44"/>
        <v>3</v>
      </c>
      <c r="M47" s="99">
        <f t="shared" si="45"/>
        <v>75</v>
      </c>
      <c r="N47" s="98">
        <f t="shared" si="46"/>
        <v>0</v>
      </c>
      <c r="O47" s="100">
        <f t="shared" si="4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47</v>
      </c>
      <c r="E48" s="82">
        <v>0</v>
      </c>
      <c r="F48" s="82">
        <v>50.895833333333336</v>
      </c>
      <c r="G48" s="82">
        <v>24.141666666666666</v>
      </c>
      <c r="H48" s="82">
        <v>24.962500000000002</v>
      </c>
      <c r="I48" s="41">
        <f>AVERAGE(I49:I67)</f>
        <v>3.7406666666666673</v>
      </c>
      <c r="J48" s="21"/>
      <c r="K48" s="467">
        <f t="shared" si="7"/>
        <v>47</v>
      </c>
      <c r="L48" s="468">
        <f>SUM(L49:L67)</f>
        <v>33.000699999999995</v>
      </c>
      <c r="M48" s="476">
        <f t="shared" si="0"/>
        <v>49.104166666666671</v>
      </c>
      <c r="N48" s="468">
        <f>SUM(N49:N67)</f>
        <v>0</v>
      </c>
      <c r="O48" s="475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23">
        <v>6</v>
      </c>
      <c r="E49" s="231"/>
      <c r="F49" s="231">
        <v>33.33</v>
      </c>
      <c r="G49" s="231">
        <v>16.670000000000002</v>
      </c>
      <c r="H49" s="231">
        <v>50</v>
      </c>
      <c r="I49" s="42">
        <f t="shared" si="14"/>
        <v>4.1667000000000005</v>
      </c>
      <c r="J49" s="21"/>
      <c r="K49" s="93">
        <f t="shared" si="7"/>
        <v>6</v>
      </c>
      <c r="L49" s="94">
        <f t="shared" si="15"/>
        <v>4.0001999999999995</v>
      </c>
      <c r="M49" s="95">
        <f t="shared" si="0"/>
        <v>66.67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24">
        <v>2</v>
      </c>
      <c r="E50" s="144"/>
      <c r="F50" s="144"/>
      <c r="G50" s="144"/>
      <c r="H50" s="144">
        <v>100</v>
      </c>
      <c r="I50" s="43">
        <f t="shared" si="14"/>
        <v>5</v>
      </c>
      <c r="J50" s="21"/>
      <c r="K50" s="97">
        <f t="shared" ref="K50:K52" si="48">D50</f>
        <v>2</v>
      </c>
      <c r="L50" s="98">
        <f t="shared" ref="L50:L52" si="49">M50*K50/100</f>
        <v>2</v>
      </c>
      <c r="M50" s="99">
        <f t="shared" ref="M50:M52" si="50">G50+H50</f>
        <v>100</v>
      </c>
      <c r="N50" s="98">
        <f t="shared" ref="N50:N52" si="51">O50*K50/100</f>
        <v>0</v>
      </c>
      <c r="O50" s="100">
        <f t="shared" ref="O50:O52" si="5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24">
        <v>11</v>
      </c>
      <c r="E51" s="144"/>
      <c r="F51" s="144">
        <v>9.09</v>
      </c>
      <c r="G51" s="144">
        <v>36.36</v>
      </c>
      <c r="H51" s="144">
        <v>54.55</v>
      </c>
      <c r="I51" s="43">
        <f t="shared" si="14"/>
        <v>4.4546000000000001</v>
      </c>
      <c r="J51" s="21"/>
      <c r="K51" s="97">
        <f t="shared" si="48"/>
        <v>11</v>
      </c>
      <c r="L51" s="98">
        <f t="shared" si="49"/>
        <v>10.0001</v>
      </c>
      <c r="M51" s="99">
        <f t="shared" si="50"/>
        <v>90.91</v>
      </c>
      <c r="N51" s="98">
        <f t="shared" si="51"/>
        <v>0</v>
      </c>
      <c r="O51" s="100">
        <f t="shared" si="5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24">
        <v>12</v>
      </c>
      <c r="E52" s="144"/>
      <c r="F52" s="144">
        <v>8.33</v>
      </c>
      <c r="G52" s="144">
        <v>50</v>
      </c>
      <c r="H52" s="144">
        <v>41.67</v>
      </c>
      <c r="I52" s="43">
        <f t="shared" si="14"/>
        <v>4.3334000000000001</v>
      </c>
      <c r="J52" s="21"/>
      <c r="K52" s="97">
        <f t="shared" si="48"/>
        <v>12</v>
      </c>
      <c r="L52" s="98">
        <f t="shared" si="49"/>
        <v>11.000399999999999</v>
      </c>
      <c r="M52" s="99">
        <f t="shared" si="50"/>
        <v>91.67</v>
      </c>
      <c r="N52" s="98">
        <f t="shared" si="51"/>
        <v>0</v>
      </c>
      <c r="O52" s="100">
        <f t="shared" si="5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24">
        <v>3</v>
      </c>
      <c r="E53" s="231"/>
      <c r="F53" s="231">
        <v>66.67</v>
      </c>
      <c r="G53" s="231"/>
      <c r="H53" s="231">
        <v>33.33</v>
      </c>
      <c r="I53" s="43">
        <f t="shared" si="14"/>
        <v>3.6665999999999999</v>
      </c>
      <c r="J53" s="21"/>
      <c r="K53" s="97">
        <f t="shared" si="7"/>
        <v>3</v>
      </c>
      <c r="L53" s="98">
        <f t="shared" si="15"/>
        <v>0.9998999999999999</v>
      </c>
      <c r="M53" s="99">
        <f t="shared" si="0"/>
        <v>33.33</v>
      </c>
      <c r="N53" s="98">
        <f t="shared" si="16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24">
        <v>3</v>
      </c>
      <c r="E54" s="231"/>
      <c r="F54" s="231">
        <v>33.33</v>
      </c>
      <c r="G54" s="231">
        <v>66.67</v>
      </c>
      <c r="H54" s="231"/>
      <c r="I54" s="43">
        <f t="shared" si="14"/>
        <v>3.6667000000000001</v>
      </c>
      <c r="J54" s="21"/>
      <c r="K54" s="97">
        <f t="shared" si="7"/>
        <v>3</v>
      </c>
      <c r="L54" s="98">
        <f t="shared" si="15"/>
        <v>2.0000999999999998</v>
      </c>
      <c r="M54" s="99">
        <f t="shared" si="0"/>
        <v>66.67</v>
      </c>
      <c r="N54" s="98">
        <f t="shared" si="16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43"/>
      <c r="E55" s="144"/>
      <c r="F55" s="144"/>
      <c r="G55" s="144"/>
      <c r="H55" s="144"/>
      <c r="I55" s="43"/>
      <c r="J55" s="21"/>
      <c r="K55" s="97"/>
      <c r="L55" s="98"/>
      <c r="M55" s="99"/>
      <c r="N55" s="111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3"/>
      <c r="E56" s="144"/>
      <c r="F56" s="144"/>
      <c r="G56" s="144"/>
      <c r="H56" s="144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30"/>
      <c r="E57" s="231"/>
      <c r="F57" s="231"/>
      <c r="G57" s="231"/>
      <c r="H57" s="144"/>
      <c r="I57" s="43"/>
      <c r="J57" s="21"/>
      <c r="K57" s="97"/>
      <c r="L57" s="98"/>
      <c r="M57" s="99"/>
      <c r="N57" s="111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30">
        <v>1</v>
      </c>
      <c r="E58" s="231"/>
      <c r="F58" s="231">
        <v>100</v>
      </c>
      <c r="G58" s="231"/>
      <c r="H58" s="144"/>
      <c r="I58" s="43">
        <f t="shared" si="14"/>
        <v>3</v>
      </c>
      <c r="J58" s="21"/>
      <c r="K58" s="97">
        <f t="shared" si="7"/>
        <v>1</v>
      </c>
      <c r="L58" s="98">
        <f t="shared" si="15"/>
        <v>0</v>
      </c>
      <c r="M58" s="99">
        <f t="shared" si="0"/>
        <v>0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3"/>
      <c r="E59" s="144"/>
      <c r="F59" s="144"/>
      <c r="G59" s="144"/>
      <c r="H59" s="144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43"/>
      <c r="E60" s="144"/>
      <c r="F60" s="144"/>
      <c r="G60" s="144"/>
      <c r="H60" s="144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25">
        <v>5</v>
      </c>
      <c r="E61" s="144"/>
      <c r="F61" s="144">
        <v>60</v>
      </c>
      <c r="G61" s="144">
        <v>20</v>
      </c>
      <c r="H61" s="144">
        <v>20</v>
      </c>
      <c r="I61" s="43">
        <f t="shared" si="14"/>
        <v>3.6</v>
      </c>
      <c r="J61" s="21"/>
      <c r="K61" s="97">
        <f t="shared" ref="K61" si="53">D61</f>
        <v>5</v>
      </c>
      <c r="L61" s="98">
        <f t="shared" ref="L61" si="54">M61*K61/100</f>
        <v>2</v>
      </c>
      <c r="M61" s="99">
        <f t="shared" ref="M61" si="55">G61+H61</f>
        <v>40</v>
      </c>
      <c r="N61" s="98">
        <f t="shared" ref="N61" si="56">O61*K61/100</f>
        <v>0</v>
      </c>
      <c r="O61" s="100">
        <f t="shared" ref="O61" si="57">E61</f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25">
        <v>1</v>
      </c>
      <c r="E62" s="231"/>
      <c r="F62" s="231"/>
      <c r="G62" s="144">
        <v>100</v>
      </c>
      <c r="H62" s="144"/>
      <c r="I62" s="43">
        <f t="shared" si="14"/>
        <v>4</v>
      </c>
      <c r="J62" s="21"/>
      <c r="K62" s="97">
        <f t="shared" si="7"/>
        <v>1</v>
      </c>
      <c r="L62" s="98">
        <f t="shared" si="15"/>
        <v>1</v>
      </c>
      <c r="M62" s="99">
        <f t="shared" si="0"/>
        <v>100</v>
      </c>
      <c r="N62" s="111">
        <f t="shared" si="16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25">
        <v>1</v>
      </c>
      <c r="E63" s="144"/>
      <c r="F63" s="144">
        <v>100</v>
      </c>
      <c r="G63" s="144"/>
      <c r="H63" s="144"/>
      <c r="I63" s="43">
        <f t="shared" si="14"/>
        <v>3</v>
      </c>
      <c r="J63" s="21"/>
      <c r="K63" s="97">
        <f t="shared" ref="K63" si="58">D63</f>
        <v>1</v>
      </c>
      <c r="L63" s="98">
        <f t="shared" ref="L63" si="59">M63*K63/100</f>
        <v>0</v>
      </c>
      <c r="M63" s="99">
        <f t="shared" ref="M63" si="60">G63+H63</f>
        <v>0</v>
      </c>
      <c r="N63" s="111">
        <f t="shared" ref="N63" si="61">O63*K63/100</f>
        <v>0</v>
      </c>
      <c r="O63" s="100">
        <f t="shared" ref="O63" si="62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25">
        <v>1</v>
      </c>
      <c r="E64" s="231"/>
      <c r="F64" s="231">
        <v>100</v>
      </c>
      <c r="G64" s="411"/>
      <c r="H64" s="411"/>
      <c r="I64" s="43">
        <f t="shared" si="14"/>
        <v>3</v>
      </c>
      <c r="J64" s="21"/>
      <c r="K64" s="97">
        <f t="shared" si="7"/>
        <v>1</v>
      </c>
      <c r="L64" s="98">
        <f t="shared" si="15"/>
        <v>0</v>
      </c>
      <c r="M64" s="99">
        <f t="shared" si="0"/>
        <v>0</v>
      </c>
      <c r="N64" s="111">
        <f t="shared" si="16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25">
        <v>1</v>
      </c>
      <c r="E65" s="231"/>
      <c r="F65" s="231">
        <v>100</v>
      </c>
      <c r="G65" s="231"/>
      <c r="H65" s="411"/>
      <c r="I65" s="43">
        <f t="shared" si="14"/>
        <v>3</v>
      </c>
      <c r="J65" s="21"/>
      <c r="K65" s="97">
        <f t="shared" si="7"/>
        <v>1</v>
      </c>
      <c r="L65" s="98">
        <f t="shared" si="15"/>
        <v>0</v>
      </c>
      <c r="M65" s="99">
        <f t="shared" si="0"/>
        <v>0</v>
      </c>
      <c r="N65" s="111">
        <f t="shared" si="16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30"/>
      <c r="E66" s="231"/>
      <c r="F66" s="231"/>
      <c r="G66" s="231"/>
      <c r="H66" s="231"/>
      <c r="I66" s="46"/>
      <c r="J66" s="21"/>
      <c r="K66" s="97"/>
      <c r="L66" s="98"/>
      <c r="M66" s="99"/>
      <c r="N66" s="111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30"/>
      <c r="E67" s="231"/>
      <c r="F67" s="231"/>
      <c r="G67" s="231"/>
      <c r="H67" s="231"/>
      <c r="I67" s="43"/>
      <c r="J67" s="21"/>
      <c r="K67" s="101"/>
      <c r="L67" s="102"/>
      <c r="M67" s="103"/>
      <c r="N67" s="150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25</v>
      </c>
      <c r="E68" s="38">
        <v>0</v>
      </c>
      <c r="F68" s="38">
        <v>27.855714285714289</v>
      </c>
      <c r="G68" s="38">
        <v>33.571428571428569</v>
      </c>
      <c r="H68" s="38">
        <v>38.572857142857139</v>
      </c>
      <c r="I68" s="39">
        <f>AVERAGE(I69:I82)</f>
        <v>4.1071714285714291</v>
      </c>
      <c r="J68" s="21"/>
      <c r="K68" s="467">
        <f t="shared" si="7"/>
        <v>25</v>
      </c>
      <c r="L68" s="468">
        <f>SUM(L69:L82)</f>
        <v>17.000399999999999</v>
      </c>
      <c r="M68" s="476">
        <f t="shared" si="0"/>
        <v>72.144285714285701</v>
      </c>
      <c r="N68" s="468">
        <f>SUM(N69:N82)</f>
        <v>0</v>
      </c>
      <c r="O68" s="47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26">
        <v>3</v>
      </c>
      <c r="E69" s="231"/>
      <c r="F69" s="231">
        <v>33.33</v>
      </c>
      <c r="G69" s="231">
        <v>66.67</v>
      </c>
      <c r="H69" s="231"/>
      <c r="I69" s="43">
        <f t="shared" si="14"/>
        <v>3.6667000000000001</v>
      </c>
      <c r="J69" s="21"/>
      <c r="K69" s="93">
        <f t="shared" si="7"/>
        <v>3</v>
      </c>
      <c r="L69" s="94">
        <f t="shared" si="15"/>
        <v>2.0000999999999998</v>
      </c>
      <c r="M69" s="95">
        <f t="shared" si="0"/>
        <v>66.67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26">
        <v>3</v>
      </c>
      <c r="E70" s="231"/>
      <c r="F70" s="231">
        <v>33.33</v>
      </c>
      <c r="G70" s="231"/>
      <c r="H70" s="411">
        <v>66.67</v>
      </c>
      <c r="I70" s="43">
        <f t="shared" si="14"/>
        <v>4.3334000000000001</v>
      </c>
      <c r="J70" s="21"/>
      <c r="K70" s="97">
        <f t="shared" si="7"/>
        <v>3</v>
      </c>
      <c r="L70" s="98">
        <f t="shared" si="15"/>
        <v>2.0000999999999998</v>
      </c>
      <c r="M70" s="99">
        <f t="shared" ref="M70:M123" si="63">G70+H70</f>
        <v>66.67</v>
      </c>
      <c r="N70" s="98">
        <f t="shared" si="16"/>
        <v>0</v>
      </c>
      <c r="O70" s="100">
        <f t="shared" ref="O70:O123" si="6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26">
        <v>3</v>
      </c>
      <c r="E71" s="144"/>
      <c r="F71" s="144"/>
      <c r="G71" s="144">
        <v>33.33</v>
      </c>
      <c r="H71" s="144">
        <v>66.67</v>
      </c>
      <c r="I71" s="43">
        <f t="shared" si="14"/>
        <v>4.6667000000000005</v>
      </c>
      <c r="J71" s="21"/>
      <c r="K71" s="97">
        <f t="shared" ref="K71:K72" si="65">D71</f>
        <v>3</v>
      </c>
      <c r="L71" s="98">
        <f t="shared" ref="L71:L72" si="66">M71*K71/100</f>
        <v>3</v>
      </c>
      <c r="M71" s="99">
        <f t="shared" si="63"/>
        <v>100</v>
      </c>
      <c r="N71" s="98">
        <f t="shared" ref="N71:N72" si="67">O71*K71/100</f>
        <v>0</v>
      </c>
      <c r="O71" s="100">
        <f t="shared" si="6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26">
        <v>5</v>
      </c>
      <c r="E72" s="144"/>
      <c r="F72" s="144">
        <v>20</v>
      </c>
      <c r="G72" s="144">
        <v>60</v>
      </c>
      <c r="H72" s="144">
        <v>20</v>
      </c>
      <c r="I72" s="43">
        <f t="shared" si="14"/>
        <v>4</v>
      </c>
      <c r="J72" s="21"/>
      <c r="K72" s="97">
        <f t="shared" si="65"/>
        <v>5</v>
      </c>
      <c r="L72" s="98">
        <f t="shared" si="66"/>
        <v>4</v>
      </c>
      <c r="M72" s="99">
        <f t="shared" si="63"/>
        <v>80</v>
      </c>
      <c r="N72" s="111">
        <f t="shared" si="67"/>
        <v>0</v>
      </c>
      <c r="O72" s="100">
        <f t="shared" si="6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26">
        <v>4</v>
      </c>
      <c r="E73" s="231"/>
      <c r="F73" s="231">
        <v>75</v>
      </c>
      <c r="G73" s="231">
        <v>25</v>
      </c>
      <c r="H73" s="144"/>
      <c r="I73" s="43">
        <f t="shared" si="14"/>
        <v>3.25</v>
      </c>
      <c r="J73" s="21"/>
      <c r="K73" s="97">
        <f t="shared" ref="K73:K123" si="68">D73</f>
        <v>4</v>
      </c>
      <c r="L73" s="98">
        <f t="shared" si="15"/>
        <v>1</v>
      </c>
      <c r="M73" s="99">
        <f t="shared" si="63"/>
        <v>25</v>
      </c>
      <c r="N73" s="98">
        <f t="shared" si="16"/>
        <v>0</v>
      </c>
      <c r="O73" s="100">
        <f t="shared" si="6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43"/>
      <c r="E74" s="144"/>
      <c r="F74" s="144"/>
      <c r="G74" s="144"/>
      <c r="H74" s="144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43"/>
      <c r="E75" s="144"/>
      <c r="F75" s="144"/>
      <c r="G75" s="144"/>
      <c r="H75" s="144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8">
        <v>1</v>
      </c>
      <c r="E76" s="228"/>
      <c r="F76" s="228"/>
      <c r="G76" s="228"/>
      <c r="H76" s="411">
        <v>100</v>
      </c>
      <c r="I76" s="43">
        <f t="shared" ref="I76:I123" si="69">(E76*2+F76*3+G76*4+H76*5)/100</f>
        <v>5</v>
      </c>
      <c r="J76" s="21"/>
      <c r="K76" s="97">
        <f t="shared" si="68"/>
        <v>1</v>
      </c>
      <c r="L76" s="98">
        <f t="shared" ref="L76:L123" si="70">M76*K76/100</f>
        <v>1</v>
      </c>
      <c r="M76" s="99">
        <f t="shared" si="63"/>
        <v>100</v>
      </c>
      <c r="N76" s="98">
        <f t="shared" ref="N76:N78" si="71">O76*K76/100</f>
        <v>0</v>
      </c>
      <c r="O76" s="100">
        <f t="shared" si="6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8"/>
      <c r="E77" s="228"/>
      <c r="F77" s="228"/>
      <c r="G77" s="228"/>
      <c r="H77" s="228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8">
        <v>6</v>
      </c>
      <c r="E78" s="228"/>
      <c r="F78" s="228">
        <v>33.33</v>
      </c>
      <c r="G78" s="229">
        <v>50</v>
      </c>
      <c r="H78" s="411">
        <v>16.670000000000002</v>
      </c>
      <c r="I78" s="43">
        <f t="shared" si="69"/>
        <v>3.8334000000000001</v>
      </c>
      <c r="J78" s="21"/>
      <c r="K78" s="97">
        <f t="shared" si="68"/>
        <v>6</v>
      </c>
      <c r="L78" s="98">
        <f t="shared" si="70"/>
        <v>4.0001999999999995</v>
      </c>
      <c r="M78" s="99">
        <f t="shared" si="63"/>
        <v>66.67</v>
      </c>
      <c r="N78" s="111">
        <f t="shared" si="71"/>
        <v>0</v>
      </c>
      <c r="O78" s="100">
        <f t="shared" si="6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43"/>
      <c r="E79" s="144"/>
      <c r="F79" s="144"/>
      <c r="G79" s="144"/>
      <c r="H79" s="144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277">
        <v>12</v>
      </c>
      <c r="B80" s="279">
        <v>50930</v>
      </c>
      <c r="C80" s="278" t="s">
        <v>65</v>
      </c>
      <c r="D80" s="143"/>
      <c r="E80" s="144"/>
      <c r="F80" s="144"/>
      <c r="G80" s="144"/>
      <c r="H80" s="144"/>
      <c r="I80" s="43"/>
      <c r="J80" s="21"/>
      <c r="K80" s="97"/>
      <c r="L80" s="98"/>
      <c r="M80" s="99"/>
      <c r="N80" s="111"/>
      <c r="O80" s="100"/>
    </row>
    <row r="81" spans="1:15" s="1" customFormat="1" ht="15" customHeight="1" x14ac:dyDescent="0.25">
      <c r="A81" s="280">
        <v>13</v>
      </c>
      <c r="B81" s="48">
        <v>51370</v>
      </c>
      <c r="C81" s="19" t="s">
        <v>66</v>
      </c>
      <c r="D81" s="143"/>
      <c r="E81" s="144"/>
      <c r="F81" s="144"/>
      <c r="G81" s="144"/>
      <c r="H81" s="144"/>
      <c r="I81" s="43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280">
        <v>14</v>
      </c>
      <c r="B82" s="276">
        <v>51580</v>
      </c>
      <c r="C82" s="275" t="s">
        <v>124</v>
      </c>
      <c r="D82" s="143"/>
      <c r="E82" s="144"/>
      <c r="F82" s="144"/>
      <c r="G82" s="144"/>
      <c r="H82" s="144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78</v>
      </c>
      <c r="E83" s="38">
        <v>0</v>
      </c>
      <c r="F83" s="38">
        <v>26.165714285714287</v>
      </c>
      <c r="G83" s="38">
        <v>39.10285714285714</v>
      </c>
      <c r="H83" s="38">
        <v>34.731428571428573</v>
      </c>
      <c r="I83" s="39">
        <f>AVERAGE(I84:I114)</f>
        <v>4.0856571428571433</v>
      </c>
      <c r="J83" s="21"/>
      <c r="K83" s="467">
        <f t="shared" si="68"/>
        <v>78</v>
      </c>
      <c r="L83" s="468">
        <f>SUM(L84:L114)</f>
        <v>56.000700000000002</v>
      </c>
      <c r="M83" s="476">
        <f t="shared" si="63"/>
        <v>73.834285714285713</v>
      </c>
      <c r="N83" s="468">
        <f>SUM(N84:N114)</f>
        <v>0</v>
      </c>
      <c r="O83" s="475">
        <f t="shared" si="64"/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27">
        <v>5</v>
      </c>
      <c r="E84" s="231"/>
      <c r="F84" s="231">
        <v>40</v>
      </c>
      <c r="G84" s="231">
        <v>40</v>
      </c>
      <c r="H84" s="231">
        <v>20</v>
      </c>
      <c r="I84" s="43">
        <f t="shared" si="69"/>
        <v>3.8</v>
      </c>
      <c r="J84" s="21"/>
      <c r="K84" s="93">
        <f t="shared" si="68"/>
        <v>5</v>
      </c>
      <c r="L84" s="94">
        <f t="shared" si="70"/>
        <v>3</v>
      </c>
      <c r="M84" s="95">
        <f t="shared" si="63"/>
        <v>60</v>
      </c>
      <c r="N84" s="94">
        <f t="shared" ref="N84:N111" si="72">O84*K84/100</f>
        <v>0</v>
      </c>
      <c r="O84" s="96">
        <f t="shared" si="64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29">
        <v>1</v>
      </c>
      <c r="E85" s="144"/>
      <c r="F85" s="144"/>
      <c r="G85" s="144"/>
      <c r="H85" s="144">
        <v>100</v>
      </c>
      <c r="I85" s="43">
        <f t="shared" si="69"/>
        <v>5</v>
      </c>
      <c r="J85" s="21"/>
      <c r="K85" s="97">
        <f t="shared" si="68"/>
        <v>1</v>
      </c>
      <c r="L85" s="98">
        <f t="shared" si="70"/>
        <v>1</v>
      </c>
      <c r="M85" s="99">
        <f t="shared" si="63"/>
        <v>100</v>
      </c>
      <c r="N85" s="111">
        <f t="shared" si="72"/>
        <v>0</v>
      </c>
      <c r="O85" s="100">
        <f t="shared" si="6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28">
        <v>1</v>
      </c>
      <c r="E86" s="144"/>
      <c r="F86" s="144"/>
      <c r="G86" s="144"/>
      <c r="H86" s="144">
        <v>100</v>
      </c>
      <c r="I86" s="43">
        <f t="shared" si="69"/>
        <v>5</v>
      </c>
      <c r="J86" s="21"/>
      <c r="K86" s="97">
        <f t="shared" si="68"/>
        <v>1</v>
      </c>
      <c r="L86" s="98">
        <f t="shared" si="70"/>
        <v>1</v>
      </c>
      <c r="M86" s="99">
        <f t="shared" si="63"/>
        <v>100</v>
      </c>
      <c r="N86" s="98">
        <f t="shared" si="72"/>
        <v>0</v>
      </c>
      <c r="O86" s="100">
        <f t="shared" si="64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28">
        <v>6</v>
      </c>
      <c r="E87" s="144"/>
      <c r="F87" s="144">
        <v>33.33</v>
      </c>
      <c r="G87" s="144">
        <v>50</v>
      </c>
      <c r="H87" s="144">
        <v>16.670000000000002</v>
      </c>
      <c r="I87" s="43">
        <f t="shared" si="69"/>
        <v>3.8334000000000001</v>
      </c>
      <c r="J87" s="21"/>
      <c r="K87" s="97">
        <f t="shared" si="68"/>
        <v>6</v>
      </c>
      <c r="L87" s="98">
        <f t="shared" si="70"/>
        <v>4.0001999999999995</v>
      </c>
      <c r="M87" s="99">
        <f t="shared" si="63"/>
        <v>66.67</v>
      </c>
      <c r="N87" s="98">
        <f t="shared" si="72"/>
        <v>0</v>
      </c>
      <c r="O87" s="100">
        <f t="shared" si="64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28">
        <v>6</v>
      </c>
      <c r="E88" s="144"/>
      <c r="F88" s="144">
        <v>50</v>
      </c>
      <c r="G88" s="144">
        <v>16.670000000000002</v>
      </c>
      <c r="H88" s="144">
        <v>33.33</v>
      </c>
      <c r="I88" s="43">
        <f t="shared" si="69"/>
        <v>3.8332999999999999</v>
      </c>
      <c r="J88" s="21"/>
      <c r="K88" s="97">
        <f t="shared" si="68"/>
        <v>6</v>
      </c>
      <c r="L88" s="98">
        <f t="shared" si="70"/>
        <v>3</v>
      </c>
      <c r="M88" s="99">
        <f t="shared" si="63"/>
        <v>50</v>
      </c>
      <c r="N88" s="98">
        <f t="shared" si="72"/>
        <v>0</v>
      </c>
      <c r="O88" s="100">
        <f t="shared" si="64"/>
        <v>0</v>
      </c>
    </row>
    <row r="89" spans="1:15" s="1" customFormat="1" ht="15" customHeight="1" x14ac:dyDescent="0.25">
      <c r="A89" s="281">
        <v>6</v>
      </c>
      <c r="B89" s="283">
        <v>60240</v>
      </c>
      <c r="C89" s="282" t="s">
        <v>73</v>
      </c>
      <c r="D89" s="430">
        <v>13</v>
      </c>
      <c r="E89" s="144"/>
      <c r="F89" s="144">
        <v>46.15</v>
      </c>
      <c r="G89" s="144">
        <v>46.15</v>
      </c>
      <c r="H89" s="144">
        <v>7.7</v>
      </c>
      <c r="I89" s="43">
        <f t="shared" si="69"/>
        <v>3.6154999999999995</v>
      </c>
      <c r="J89" s="21"/>
      <c r="K89" s="97">
        <f t="shared" si="68"/>
        <v>13</v>
      </c>
      <c r="L89" s="98">
        <f t="shared" si="70"/>
        <v>7.0005000000000006</v>
      </c>
      <c r="M89" s="99">
        <f t="shared" si="63"/>
        <v>53.85</v>
      </c>
      <c r="N89" s="98">
        <f t="shared" si="72"/>
        <v>0</v>
      </c>
      <c r="O89" s="100">
        <f t="shared" si="64"/>
        <v>0</v>
      </c>
    </row>
    <row r="90" spans="1:15" s="1" customFormat="1" ht="15" customHeight="1" x14ac:dyDescent="0.25">
      <c r="A90" s="285">
        <v>7</v>
      </c>
      <c r="B90" s="48">
        <v>60560</v>
      </c>
      <c r="C90" s="19" t="s">
        <v>74</v>
      </c>
      <c r="D90" s="430">
        <v>2</v>
      </c>
      <c r="E90" s="144"/>
      <c r="F90" s="144"/>
      <c r="G90" s="144"/>
      <c r="H90" s="144">
        <v>100</v>
      </c>
      <c r="I90" s="43">
        <f t="shared" si="69"/>
        <v>5</v>
      </c>
      <c r="J90" s="21"/>
      <c r="K90" s="97">
        <f t="shared" si="68"/>
        <v>2</v>
      </c>
      <c r="L90" s="98">
        <f t="shared" si="70"/>
        <v>2</v>
      </c>
      <c r="M90" s="99">
        <f t="shared" si="63"/>
        <v>100</v>
      </c>
      <c r="N90" s="111">
        <f t="shared" si="72"/>
        <v>0</v>
      </c>
      <c r="O90" s="100">
        <f t="shared" si="64"/>
        <v>0</v>
      </c>
    </row>
    <row r="91" spans="1:15" s="1" customFormat="1" ht="15" customHeight="1" x14ac:dyDescent="0.25">
      <c r="A91" s="285">
        <v>8</v>
      </c>
      <c r="B91" s="48">
        <v>60660</v>
      </c>
      <c r="C91" s="19" t="s">
        <v>75</v>
      </c>
      <c r="D91" s="430">
        <v>1</v>
      </c>
      <c r="E91" s="229"/>
      <c r="F91" s="229"/>
      <c r="G91" s="229">
        <v>100</v>
      </c>
      <c r="H91" s="229"/>
      <c r="I91" s="43">
        <f t="shared" si="69"/>
        <v>4</v>
      </c>
      <c r="J91" s="21"/>
      <c r="K91" s="97">
        <f t="shared" si="68"/>
        <v>1</v>
      </c>
      <c r="L91" s="98">
        <f t="shared" si="70"/>
        <v>1</v>
      </c>
      <c r="M91" s="99">
        <f t="shared" si="63"/>
        <v>100</v>
      </c>
      <c r="N91" s="98">
        <f t="shared" si="72"/>
        <v>0</v>
      </c>
      <c r="O91" s="100">
        <f t="shared" si="64"/>
        <v>0</v>
      </c>
    </row>
    <row r="92" spans="1:15" s="1" customFormat="1" ht="15" customHeight="1" x14ac:dyDescent="0.25">
      <c r="A92" s="285">
        <v>9</v>
      </c>
      <c r="B92" s="48">
        <v>60001</v>
      </c>
      <c r="C92" s="19" t="s">
        <v>67</v>
      </c>
      <c r="D92" s="430">
        <v>1</v>
      </c>
      <c r="E92" s="229"/>
      <c r="F92" s="229">
        <v>100</v>
      </c>
      <c r="G92" s="229"/>
      <c r="H92" s="411"/>
      <c r="I92" s="43">
        <f t="shared" si="69"/>
        <v>3</v>
      </c>
      <c r="J92" s="21"/>
      <c r="K92" s="97">
        <f t="shared" si="68"/>
        <v>1</v>
      </c>
      <c r="L92" s="98">
        <f t="shared" si="70"/>
        <v>0</v>
      </c>
      <c r="M92" s="99">
        <f t="shared" si="63"/>
        <v>0</v>
      </c>
      <c r="N92" s="111">
        <f t="shared" si="72"/>
        <v>0</v>
      </c>
      <c r="O92" s="100">
        <f t="shared" si="64"/>
        <v>0</v>
      </c>
    </row>
    <row r="93" spans="1:15" s="1" customFormat="1" ht="15" customHeight="1" x14ac:dyDescent="0.25">
      <c r="A93" s="285">
        <v>10</v>
      </c>
      <c r="B93" s="55">
        <v>60701</v>
      </c>
      <c r="C93" s="14" t="s">
        <v>76</v>
      </c>
      <c r="D93" s="430">
        <v>4</v>
      </c>
      <c r="E93" s="229"/>
      <c r="F93" s="229"/>
      <c r="G93" s="229">
        <v>75</v>
      </c>
      <c r="H93" s="411">
        <v>25</v>
      </c>
      <c r="I93" s="43">
        <f t="shared" si="69"/>
        <v>4.25</v>
      </c>
      <c r="J93" s="21"/>
      <c r="K93" s="97">
        <f t="shared" si="68"/>
        <v>4</v>
      </c>
      <c r="L93" s="98">
        <f t="shared" si="70"/>
        <v>4</v>
      </c>
      <c r="M93" s="99">
        <f t="shared" si="63"/>
        <v>100</v>
      </c>
      <c r="N93" s="111">
        <f t="shared" si="72"/>
        <v>0</v>
      </c>
      <c r="O93" s="100">
        <f t="shared" si="64"/>
        <v>0</v>
      </c>
    </row>
    <row r="94" spans="1:15" s="1" customFormat="1" ht="15" customHeight="1" x14ac:dyDescent="0.25">
      <c r="A94" s="285">
        <v>11</v>
      </c>
      <c r="B94" s="48">
        <v>60850</v>
      </c>
      <c r="C94" s="19" t="s">
        <v>77</v>
      </c>
      <c r="D94" s="228"/>
      <c r="E94" s="228"/>
      <c r="F94" s="228"/>
      <c r="G94" s="228"/>
      <c r="H94" s="287"/>
      <c r="I94" s="44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85">
        <v>12</v>
      </c>
      <c r="B95" s="48">
        <v>60910</v>
      </c>
      <c r="C95" s="19" t="s">
        <v>78</v>
      </c>
      <c r="D95" s="433">
        <v>2</v>
      </c>
      <c r="E95" s="229"/>
      <c r="F95" s="229"/>
      <c r="G95" s="229"/>
      <c r="H95" s="411">
        <v>100</v>
      </c>
      <c r="I95" s="43">
        <f t="shared" si="69"/>
        <v>5</v>
      </c>
      <c r="J95" s="21"/>
      <c r="K95" s="97">
        <f t="shared" si="68"/>
        <v>2</v>
      </c>
      <c r="L95" s="98">
        <f t="shared" si="70"/>
        <v>2</v>
      </c>
      <c r="M95" s="99">
        <f t="shared" si="63"/>
        <v>100</v>
      </c>
      <c r="N95" s="98">
        <f t="shared" si="72"/>
        <v>0</v>
      </c>
      <c r="O95" s="100">
        <f t="shared" si="64"/>
        <v>0</v>
      </c>
    </row>
    <row r="96" spans="1:15" s="1" customFormat="1" ht="15" customHeight="1" x14ac:dyDescent="0.25">
      <c r="A96" s="285">
        <v>13</v>
      </c>
      <c r="B96" s="48">
        <v>60980</v>
      </c>
      <c r="C96" s="19" t="s">
        <v>79</v>
      </c>
      <c r="D96" s="433">
        <v>3</v>
      </c>
      <c r="E96" s="144"/>
      <c r="F96" s="144"/>
      <c r="G96" s="144">
        <v>66.67</v>
      </c>
      <c r="H96" s="144">
        <v>33.33</v>
      </c>
      <c r="I96" s="43">
        <f t="shared" si="69"/>
        <v>4.3332999999999995</v>
      </c>
      <c r="J96" s="21"/>
      <c r="K96" s="97">
        <f t="shared" si="68"/>
        <v>3</v>
      </c>
      <c r="L96" s="98">
        <f t="shared" si="70"/>
        <v>3</v>
      </c>
      <c r="M96" s="99">
        <f t="shared" si="63"/>
        <v>100</v>
      </c>
      <c r="N96" s="98">
        <f t="shared" si="72"/>
        <v>0</v>
      </c>
      <c r="O96" s="100">
        <f t="shared" si="64"/>
        <v>0</v>
      </c>
    </row>
    <row r="97" spans="1:15" s="1" customFormat="1" ht="15" customHeight="1" x14ac:dyDescent="0.25">
      <c r="A97" s="285">
        <v>14</v>
      </c>
      <c r="B97" s="48">
        <v>61080</v>
      </c>
      <c r="C97" s="19" t="s">
        <v>80</v>
      </c>
      <c r="D97" s="433">
        <v>1</v>
      </c>
      <c r="E97" s="229"/>
      <c r="F97" s="229">
        <v>100</v>
      </c>
      <c r="G97" s="229"/>
      <c r="H97" s="229"/>
      <c r="I97" s="43">
        <f t="shared" si="69"/>
        <v>3</v>
      </c>
      <c r="J97" s="21"/>
      <c r="K97" s="97">
        <f t="shared" si="68"/>
        <v>1</v>
      </c>
      <c r="L97" s="98">
        <f t="shared" si="70"/>
        <v>0</v>
      </c>
      <c r="M97" s="99">
        <f t="shared" si="63"/>
        <v>0</v>
      </c>
      <c r="N97" s="98">
        <f t="shared" si="72"/>
        <v>0</v>
      </c>
      <c r="O97" s="100">
        <f t="shared" si="64"/>
        <v>0</v>
      </c>
    </row>
    <row r="98" spans="1:15" s="1" customFormat="1" ht="15" customHeight="1" x14ac:dyDescent="0.25">
      <c r="A98" s="285">
        <v>15</v>
      </c>
      <c r="B98" s="48">
        <v>61150</v>
      </c>
      <c r="C98" s="19" t="s">
        <v>81</v>
      </c>
      <c r="D98" s="230"/>
      <c r="E98" s="231"/>
      <c r="F98" s="231"/>
      <c r="G98" s="231"/>
      <c r="H98" s="231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85">
        <v>16</v>
      </c>
      <c r="B99" s="48">
        <v>61210</v>
      </c>
      <c r="C99" s="19" t="s">
        <v>82</v>
      </c>
      <c r="D99" s="143"/>
      <c r="E99" s="144"/>
      <c r="F99" s="144"/>
      <c r="G99" s="144"/>
      <c r="H99" s="144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85">
        <v>17</v>
      </c>
      <c r="B100" s="48">
        <v>61290</v>
      </c>
      <c r="C100" s="19" t="s">
        <v>83</v>
      </c>
      <c r="D100" s="143"/>
      <c r="E100" s="144"/>
      <c r="F100" s="144"/>
      <c r="G100" s="144"/>
      <c r="H100" s="144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85">
        <v>18</v>
      </c>
      <c r="B101" s="48">
        <v>61340</v>
      </c>
      <c r="C101" s="19" t="s">
        <v>84</v>
      </c>
      <c r="D101" s="143"/>
      <c r="E101" s="144"/>
      <c r="F101" s="144"/>
      <c r="G101" s="144"/>
      <c r="H101" s="144"/>
      <c r="I101" s="43"/>
      <c r="J101" s="21"/>
      <c r="K101" s="97"/>
      <c r="L101" s="98"/>
      <c r="M101" s="99"/>
      <c r="N101" s="111"/>
      <c r="O101" s="100"/>
    </row>
    <row r="102" spans="1:15" s="1" customFormat="1" ht="15" customHeight="1" x14ac:dyDescent="0.25">
      <c r="A102" s="284">
        <v>19</v>
      </c>
      <c r="B102" s="48">
        <v>61390</v>
      </c>
      <c r="C102" s="19" t="s">
        <v>85</v>
      </c>
      <c r="D102" s="143"/>
      <c r="E102" s="144"/>
      <c r="F102" s="144"/>
      <c r="G102" s="144"/>
      <c r="H102" s="144"/>
      <c r="I102" s="43"/>
      <c r="J102" s="21"/>
      <c r="K102" s="97"/>
      <c r="L102" s="98"/>
      <c r="M102" s="99"/>
      <c r="N102" s="111"/>
      <c r="O102" s="100"/>
    </row>
    <row r="103" spans="1:15" s="1" customFormat="1" ht="15" customHeight="1" x14ac:dyDescent="0.25">
      <c r="A103" s="284">
        <v>20</v>
      </c>
      <c r="B103" s="48">
        <v>61410</v>
      </c>
      <c r="C103" s="19" t="s">
        <v>86</v>
      </c>
      <c r="D103" s="230">
        <v>1</v>
      </c>
      <c r="E103" s="231"/>
      <c r="F103" s="231"/>
      <c r="G103" s="231">
        <v>100</v>
      </c>
      <c r="H103" s="144"/>
      <c r="I103" s="43">
        <f t="shared" si="69"/>
        <v>4</v>
      </c>
      <c r="J103" s="21"/>
      <c r="K103" s="97">
        <f t="shared" si="68"/>
        <v>1</v>
      </c>
      <c r="L103" s="98">
        <f t="shared" si="70"/>
        <v>1</v>
      </c>
      <c r="M103" s="99">
        <f t="shared" si="63"/>
        <v>100</v>
      </c>
      <c r="N103" s="98">
        <f t="shared" si="72"/>
        <v>0</v>
      </c>
      <c r="O103" s="100">
        <f t="shared" si="64"/>
        <v>0</v>
      </c>
    </row>
    <row r="104" spans="1:15" s="1" customFormat="1" ht="15" customHeight="1" x14ac:dyDescent="0.25">
      <c r="A104" s="285">
        <v>21</v>
      </c>
      <c r="B104" s="48">
        <v>61430</v>
      </c>
      <c r="C104" s="19" t="s">
        <v>114</v>
      </c>
      <c r="D104" s="143">
        <v>1</v>
      </c>
      <c r="E104" s="144"/>
      <c r="F104" s="144">
        <v>100</v>
      </c>
      <c r="G104" s="144"/>
      <c r="H104" s="144"/>
      <c r="I104" s="43">
        <f t="shared" si="69"/>
        <v>3</v>
      </c>
      <c r="J104" s="21"/>
      <c r="K104" s="97">
        <f t="shared" si="68"/>
        <v>1</v>
      </c>
      <c r="L104" s="98">
        <f t="shared" si="70"/>
        <v>0</v>
      </c>
      <c r="M104" s="99">
        <f t="shared" si="63"/>
        <v>0</v>
      </c>
      <c r="N104" s="98">
        <f t="shared" si="72"/>
        <v>0</v>
      </c>
      <c r="O104" s="100">
        <f t="shared" si="64"/>
        <v>0</v>
      </c>
    </row>
    <row r="105" spans="1:15" s="1" customFormat="1" ht="15" customHeight="1" x14ac:dyDescent="0.25">
      <c r="A105" s="285">
        <v>22</v>
      </c>
      <c r="B105" s="48">
        <v>61440</v>
      </c>
      <c r="C105" s="19" t="s">
        <v>87</v>
      </c>
      <c r="D105" s="432"/>
      <c r="E105" s="231"/>
      <c r="F105" s="231"/>
      <c r="G105" s="231"/>
      <c r="H105" s="231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285">
        <v>23</v>
      </c>
      <c r="B106" s="48">
        <v>61450</v>
      </c>
      <c r="C106" s="19" t="s">
        <v>115</v>
      </c>
      <c r="D106" s="434">
        <v>2</v>
      </c>
      <c r="E106" s="413"/>
      <c r="F106" s="144"/>
      <c r="G106" s="144">
        <v>100</v>
      </c>
      <c r="H106" s="144"/>
      <c r="I106" s="43">
        <f t="shared" si="69"/>
        <v>4</v>
      </c>
      <c r="J106" s="21"/>
      <c r="K106" s="97">
        <f t="shared" si="68"/>
        <v>2</v>
      </c>
      <c r="L106" s="98">
        <f t="shared" si="70"/>
        <v>2</v>
      </c>
      <c r="M106" s="99">
        <f t="shared" si="63"/>
        <v>100</v>
      </c>
      <c r="N106" s="98">
        <f t="shared" si="72"/>
        <v>0</v>
      </c>
      <c r="O106" s="100">
        <f t="shared" si="64"/>
        <v>0</v>
      </c>
    </row>
    <row r="107" spans="1:15" s="1" customFormat="1" ht="15" customHeight="1" x14ac:dyDescent="0.25">
      <c r="A107" s="285">
        <v>24</v>
      </c>
      <c r="B107" s="48">
        <v>61470</v>
      </c>
      <c r="C107" s="19" t="s">
        <v>88</v>
      </c>
      <c r="D107" s="434">
        <v>1</v>
      </c>
      <c r="E107" s="413"/>
      <c r="F107" s="144"/>
      <c r="G107" s="144">
        <v>100</v>
      </c>
      <c r="H107" s="144"/>
      <c r="I107" s="43">
        <f t="shared" si="69"/>
        <v>4</v>
      </c>
      <c r="J107" s="21"/>
      <c r="K107" s="97">
        <f t="shared" si="68"/>
        <v>1</v>
      </c>
      <c r="L107" s="98">
        <f t="shared" si="70"/>
        <v>1</v>
      </c>
      <c r="M107" s="99">
        <f t="shared" si="63"/>
        <v>100</v>
      </c>
      <c r="N107" s="98">
        <f t="shared" si="72"/>
        <v>0</v>
      </c>
      <c r="O107" s="100">
        <f t="shared" si="64"/>
        <v>0</v>
      </c>
    </row>
    <row r="108" spans="1:15" s="1" customFormat="1" ht="15" customHeight="1" x14ac:dyDescent="0.25">
      <c r="A108" s="285">
        <v>25</v>
      </c>
      <c r="B108" s="48">
        <v>61490</v>
      </c>
      <c r="C108" s="19" t="s">
        <v>116</v>
      </c>
      <c r="D108" s="434">
        <v>5</v>
      </c>
      <c r="E108" s="413"/>
      <c r="F108" s="144">
        <v>20</v>
      </c>
      <c r="G108" s="144">
        <v>40</v>
      </c>
      <c r="H108" s="144">
        <v>40</v>
      </c>
      <c r="I108" s="43">
        <f t="shared" si="69"/>
        <v>4.2</v>
      </c>
      <c r="J108" s="21"/>
      <c r="K108" s="97">
        <f t="shared" si="68"/>
        <v>5</v>
      </c>
      <c r="L108" s="98">
        <f t="shared" si="70"/>
        <v>4</v>
      </c>
      <c r="M108" s="99">
        <f t="shared" si="63"/>
        <v>80</v>
      </c>
      <c r="N108" s="98">
        <f t="shared" si="72"/>
        <v>0</v>
      </c>
      <c r="O108" s="100">
        <f t="shared" si="64"/>
        <v>0</v>
      </c>
    </row>
    <row r="109" spans="1:15" s="1" customFormat="1" ht="15" customHeight="1" x14ac:dyDescent="0.25">
      <c r="A109" s="285">
        <v>26</v>
      </c>
      <c r="B109" s="48">
        <v>61500</v>
      </c>
      <c r="C109" s="19" t="s">
        <v>117</v>
      </c>
      <c r="D109" s="434">
        <v>15</v>
      </c>
      <c r="E109" s="431"/>
      <c r="F109" s="231">
        <v>20</v>
      </c>
      <c r="G109" s="231">
        <v>46.67</v>
      </c>
      <c r="H109" s="411">
        <v>33.33</v>
      </c>
      <c r="I109" s="43">
        <f t="shared" si="69"/>
        <v>4.1333000000000002</v>
      </c>
      <c r="J109" s="21"/>
      <c r="K109" s="97">
        <f t="shared" si="68"/>
        <v>15</v>
      </c>
      <c r="L109" s="98">
        <f t="shared" si="70"/>
        <v>12</v>
      </c>
      <c r="M109" s="99">
        <f t="shared" si="63"/>
        <v>80</v>
      </c>
      <c r="N109" s="98">
        <f t="shared" si="72"/>
        <v>0</v>
      </c>
      <c r="O109" s="100">
        <f t="shared" si="64"/>
        <v>0</v>
      </c>
    </row>
    <row r="110" spans="1:15" s="1" customFormat="1" ht="15" customHeight="1" x14ac:dyDescent="0.25">
      <c r="A110" s="285">
        <v>27</v>
      </c>
      <c r="B110" s="48">
        <v>61510</v>
      </c>
      <c r="C110" s="19" t="s">
        <v>89</v>
      </c>
      <c r="D110" s="434">
        <v>5</v>
      </c>
      <c r="E110" s="431"/>
      <c r="F110" s="231">
        <v>40</v>
      </c>
      <c r="G110" s="231">
        <v>40</v>
      </c>
      <c r="H110" s="231">
        <v>20</v>
      </c>
      <c r="I110" s="43">
        <f t="shared" si="69"/>
        <v>3.8</v>
      </c>
      <c r="J110" s="21"/>
      <c r="K110" s="97">
        <f t="shared" si="68"/>
        <v>5</v>
      </c>
      <c r="L110" s="98">
        <f t="shared" si="70"/>
        <v>3</v>
      </c>
      <c r="M110" s="99">
        <f t="shared" si="63"/>
        <v>60</v>
      </c>
      <c r="N110" s="98">
        <f t="shared" si="72"/>
        <v>0</v>
      </c>
      <c r="O110" s="100">
        <f t="shared" si="64"/>
        <v>0</v>
      </c>
    </row>
    <row r="111" spans="1:15" s="1" customFormat="1" ht="15" customHeight="1" x14ac:dyDescent="0.25">
      <c r="A111" s="285">
        <v>28</v>
      </c>
      <c r="B111" s="48">
        <v>61520</v>
      </c>
      <c r="C111" s="19" t="s">
        <v>118</v>
      </c>
      <c r="D111" s="434">
        <v>2</v>
      </c>
      <c r="E111" s="431"/>
      <c r="F111" s="231"/>
      <c r="G111" s="231"/>
      <c r="H111" s="411">
        <v>100</v>
      </c>
      <c r="I111" s="65">
        <f t="shared" si="69"/>
        <v>5</v>
      </c>
      <c r="J111" s="21"/>
      <c r="K111" s="97">
        <f t="shared" si="68"/>
        <v>2</v>
      </c>
      <c r="L111" s="98">
        <f t="shared" si="70"/>
        <v>2</v>
      </c>
      <c r="M111" s="99">
        <f t="shared" si="63"/>
        <v>100</v>
      </c>
      <c r="N111" s="98">
        <f t="shared" si="72"/>
        <v>0</v>
      </c>
      <c r="O111" s="100">
        <f t="shared" si="64"/>
        <v>0</v>
      </c>
    </row>
    <row r="112" spans="1:15" s="1" customFormat="1" ht="15" customHeight="1" x14ac:dyDescent="0.25">
      <c r="A112" s="284">
        <v>29</v>
      </c>
      <c r="B112" s="50">
        <v>61540</v>
      </c>
      <c r="C112" s="22" t="s">
        <v>119</v>
      </c>
      <c r="D112" s="377"/>
      <c r="E112" s="231"/>
      <c r="F112" s="231"/>
      <c r="G112" s="231"/>
      <c r="H112" s="288"/>
      <c r="I112" s="43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86">
        <v>30</v>
      </c>
      <c r="B113" s="50">
        <v>61560</v>
      </c>
      <c r="C113" s="22" t="s">
        <v>121</v>
      </c>
      <c r="D113" s="137"/>
      <c r="E113" s="138"/>
      <c r="F113" s="138"/>
      <c r="G113" s="138"/>
      <c r="H113" s="139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30"/>
      <c r="E114" s="231"/>
      <c r="F114" s="231"/>
      <c r="G114" s="231"/>
      <c r="H114" s="223"/>
      <c r="I114" s="46"/>
      <c r="J114" s="21"/>
      <c r="K114" s="97"/>
      <c r="L114" s="98"/>
      <c r="M114" s="99"/>
      <c r="N114" s="111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23</v>
      </c>
      <c r="E115" s="38">
        <v>0</v>
      </c>
      <c r="F115" s="38">
        <v>16.837142857142858</v>
      </c>
      <c r="G115" s="38">
        <v>43.367142857142859</v>
      </c>
      <c r="H115" s="38">
        <v>39.795714285714283</v>
      </c>
      <c r="I115" s="39">
        <f>AVERAGE(I116:I124)</f>
        <v>4.2295857142857143</v>
      </c>
      <c r="J115" s="21"/>
      <c r="K115" s="467">
        <f t="shared" si="68"/>
        <v>23</v>
      </c>
      <c r="L115" s="468">
        <f>SUM(L116:L124)</f>
        <v>16.9998</v>
      </c>
      <c r="M115" s="476">
        <f t="shared" si="63"/>
        <v>83.162857142857149</v>
      </c>
      <c r="N115" s="468">
        <f>SUM(N116:N124)</f>
        <v>0</v>
      </c>
      <c r="O115" s="475">
        <f t="shared" si="64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435">
        <v>1</v>
      </c>
      <c r="E116" s="149"/>
      <c r="F116" s="149"/>
      <c r="G116" s="149">
        <v>100</v>
      </c>
      <c r="H116" s="149"/>
      <c r="I116" s="42">
        <f t="shared" si="69"/>
        <v>4</v>
      </c>
      <c r="J116" s="21"/>
      <c r="K116" s="93">
        <f t="shared" si="68"/>
        <v>1</v>
      </c>
      <c r="L116" s="94">
        <f t="shared" ref="L116:L117" si="73">M116*K116/100</f>
        <v>1</v>
      </c>
      <c r="M116" s="95">
        <f t="shared" si="63"/>
        <v>100</v>
      </c>
      <c r="N116" s="94">
        <f t="shared" ref="N116:N117" si="74">O116*K116/100</f>
        <v>0</v>
      </c>
      <c r="O116" s="96">
        <f t="shared" si="6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435">
        <v>2</v>
      </c>
      <c r="E117" s="144"/>
      <c r="F117" s="144"/>
      <c r="G117" s="144"/>
      <c r="H117" s="144">
        <v>100</v>
      </c>
      <c r="I117" s="43">
        <f t="shared" si="69"/>
        <v>5</v>
      </c>
      <c r="J117" s="21"/>
      <c r="K117" s="97">
        <f t="shared" si="68"/>
        <v>2</v>
      </c>
      <c r="L117" s="98">
        <f t="shared" si="73"/>
        <v>2</v>
      </c>
      <c r="M117" s="99">
        <f t="shared" si="63"/>
        <v>100</v>
      </c>
      <c r="N117" s="98">
        <f t="shared" si="74"/>
        <v>0</v>
      </c>
      <c r="O117" s="100">
        <f t="shared" si="64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35">
        <v>7</v>
      </c>
      <c r="E118" s="231"/>
      <c r="F118" s="231">
        <v>42.86</v>
      </c>
      <c r="G118" s="231">
        <v>28.57</v>
      </c>
      <c r="H118" s="231">
        <v>28.57</v>
      </c>
      <c r="I118" s="43">
        <f t="shared" si="69"/>
        <v>3.8571</v>
      </c>
      <c r="J118" s="21"/>
      <c r="K118" s="97">
        <f t="shared" si="68"/>
        <v>7</v>
      </c>
      <c r="L118" s="98">
        <f t="shared" si="70"/>
        <v>3.9998</v>
      </c>
      <c r="M118" s="99">
        <f t="shared" si="63"/>
        <v>57.14</v>
      </c>
      <c r="N118" s="98">
        <f t="shared" ref="N118:N123" si="75">O118*K118/100</f>
        <v>0</v>
      </c>
      <c r="O118" s="100">
        <f t="shared" si="6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435">
        <v>4</v>
      </c>
      <c r="E119" s="144"/>
      <c r="F119" s="144">
        <v>25</v>
      </c>
      <c r="G119" s="144">
        <v>75</v>
      </c>
      <c r="H119" s="144"/>
      <c r="I119" s="43">
        <f t="shared" si="69"/>
        <v>3.75</v>
      </c>
      <c r="J119" s="21"/>
      <c r="K119" s="97">
        <f t="shared" si="68"/>
        <v>4</v>
      </c>
      <c r="L119" s="98">
        <f t="shared" si="70"/>
        <v>3</v>
      </c>
      <c r="M119" s="99">
        <f t="shared" si="63"/>
        <v>75</v>
      </c>
      <c r="N119" s="98">
        <f t="shared" si="75"/>
        <v>0</v>
      </c>
      <c r="O119" s="100">
        <f t="shared" si="64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435">
        <v>4</v>
      </c>
      <c r="E120" s="144"/>
      <c r="F120" s="144">
        <v>25</v>
      </c>
      <c r="G120" s="144">
        <v>25</v>
      </c>
      <c r="H120" s="144">
        <v>50</v>
      </c>
      <c r="I120" s="43">
        <f t="shared" si="69"/>
        <v>4.25</v>
      </c>
      <c r="J120" s="21"/>
      <c r="K120" s="97">
        <f t="shared" si="68"/>
        <v>4</v>
      </c>
      <c r="L120" s="98">
        <f t="shared" si="70"/>
        <v>3</v>
      </c>
      <c r="M120" s="99">
        <f t="shared" si="63"/>
        <v>75</v>
      </c>
      <c r="N120" s="98">
        <f t="shared" si="75"/>
        <v>0</v>
      </c>
      <c r="O120" s="100">
        <f t="shared" si="6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36">
        <v>1</v>
      </c>
      <c r="E121" s="231"/>
      <c r="F121" s="231"/>
      <c r="G121" s="231"/>
      <c r="H121" s="411">
        <v>100</v>
      </c>
      <c r="I121" s="43">
        <f t="shared" si="69"/>
        <v>5</v>
      </c>
      <c r="J121" s="21"/>
      <c r="K121" s="97">
        <f t="shared" si="68"/>
        <v>1</v>
      </c>
      <c r="L121" s="98">
        <f t="shared" si="70"/>
        <v>1</v>
      </c>
      <c r="M121" s="99">
        <f t="shared" si="63"/>
        <v>100</v>
      </c>
      <c r="N121" s="98">
        <f t="shared" si="75"/>
        <v>0</v>
      </c>
      <c r="O121" s="100">
        <f t="shared" si="64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30"/>
      <c r="E122" s="231"/>
      <c r="F122" s="231"/>
      <c r="G122" s="231"/>
      <c r="H122" s="293"/>
      <c r="I122" s="43"/>
      <c r="J122" s="21"/>
      <c r="K122" s="97"/>
      <c r="L122" s="98"/>
      <c r="M122" s="99"/>
      <c r="N122" s="98"/>
      <c r="O122" s="105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8">
        <v>4</v>
      </c>
      <c r="E123" s="229"/>
      <c r="F123" s="229">
        <v>25</v>
      </c>
      <c r="G123" s="229">
        <v>75</v>
      </c>
      <c r="H123" s="411"/>
      <c r="I123" s="46">
        <f t="shared" si="69"/>
        <v>3.75</v>
      </c>
      <c r="J123" s="21"/>
      <c r="K123" s="97">
        <f t="shared" si="68"/>
        <v>4</v>
      </c>
      <c r="L123" s="98">
        <f t="shared" si="70"/>
        <v>3</v>
      </c>
      <c r="M123" s="99">
        <f t="shared" si="63"/>
        <v>75</v>
      </c>
      <c r="N123" s="98">
        <f t="shared" si="75"/>
        <v>0</v>
      </c>
      <c r="O123" s="100">
        <f t="shared" si="64"/>
        <v>0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5"/>
      <c r="E124" s="227"/>
      <c r="F124" s="227"/>
      <c r="G124" s="227"/>
      <c r="H124" s="227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500" t="s">
        <v>98</v>
      </c>
      <c r="E125" s="500"/>
      <c r="F125" s="500"/>
      <c r="G125" s="500"/>
      <c r="H125" s="500"/>
      <c r="I125" s="57">
        <f>AVERAGE(I7,I9:I16,I18:I29,I31:I47,I49:I67,I69:I82,I84:I114,I116:I124)</f>
        <v>4.1105625000000003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69" priority="557" stopIfTrue="1" operator="equal">
      <formula>$I$125</formula>
    </cfRule>
    <cfRule type="containsBlanks" dxfId="68" priority="558" stopIfTrue="1">
      <formula>LEN(TRIM(I6))=0</formula>
    </cfRule>
    <cfRule type="cellIs" dxfId="67" priority="559" stopIfTrue="1" operator="lessThan">
      <formula>3.5</formula>
    </cfRule>
    <cfRule type="cellIs" dxfId="66" priority="560" stopIfTrue="1" operator="between">
      <formula>$I$125</formula>
      <formula>3.5</formula>
    </cfRule>
    <cfRule type="cellIs" dxfId="65" priority="561" stopIfTrue="1" operator="between">
      <formula>4.5</formula>
      <formula>$I$125</formula>
    </cfRule>
    <cfRule type="cellIs" dxfId="64" priority="562" stopIfTrue="1" operator="greaterThanOrEqual">
      <formula>4.5</formula>
    </cfRule>
  </conditionalFormatting>
  <conditionalFormatting sqref="N7:O124">
    <cfRule type="containsBlanks" dxfId="63" priority="5">
      <formula>LEN(TRIM(N7))=0</formula>
    </cfRule>
    <cfRule type="cellIs" dxfId="62" priority="6" operator="equal">
      <formula>10</formula>
    </cfRule>
    <cfRule type="cellIs" dxfId="61" priority="8" operator="equal">
      <formula>0</formula>
    </cfRule>
    <cfRule type="cellIs" dxfId="60" priority="10" operator="between">
      <formula>0.1</formula>
      <formula>10</formula>
    </cfRule>
    <cfRule type="cellIs" dxfId="59" priority="11" operator="greaterThanOrEqual">
      <formula>10</formula>
    </cfRule>
  </conditionalFormatting>
  <conditionalFormatting sqref="M7:M124">
    <cfRule type="containsBlanks" dxfId="58" priority="569">
      <formula>LEN(TRIM(M7))=0</formula>
    </cfRule>
    <cfRule type="cellIs" dxfId="57" priority="571" operator="lessThan">
      <formula>50</formula>
    </cfRule>
    <cfRule type="cellIs" dxfId="56" priority="572" operator="between">
      <formula>$M$6</formula>
      <formula>50</formula>
    </cfRule>
    <cfRule type="cellIs" dxfId="55" priority="573" operator="between">
      <formula>90</formula>
      <formula>$M$6</formula>
    </cfRule>
    <cfRule type="cellIs" dxfId="54" priority="57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88" t="s">
        <v>139</v>
      </c>
      <c r="D2" s="488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9"/>
      <c r="L3" s="17" t="s">
        <v>133</v>
      </c>
    </row>
    <row r="4" spans="1:16" ht="18" customHeight="1" thickBot="1" x14ac:dyDescent="0.3">
      <c r="A4" s="491" t="s">
        <v>0</v>
      </c>
      <c r="B4" s="493" t="s">
        <v>1</v>
      </c>
      <c r="C4" s="493" t="s">
        <v>2</v>
      </c>
      <c r="D4" s="501" t="s">
        <v>3</v>
      </c>
      <c r="E4" s="503" t="s">
        <v>131</v>
      </c>
      <c r="F4" s="504"/>
      <c r="G4" s="504"/>
      <c r="H4" s="505"/>
      <c r="I4" s="498" t="s">
        <v>99</v>
      </c>
      <c r="J4" s="4"/>
      <c r="K4" s="18"/>
      <c r="L4" s="17" t="s">
        <v>135</v>
      </c>
    </row>
    <row r="5" spans="1:16" ht="30" customHeight="1" thickBot="1" x14ac:dyDescent="0.3">
      <c r="A5" s="492"/>
      <c r="B5" s="494"/>
      <c r="C5" s="494"/>
      <c r="D5" s="502"/>
      <c r="E5" s="3">
        <v>2</v>
      </c>
      <c r="F5" s="3">
        <v>3</v>
      </c>
      <c r="G5" s="3">
        <v>4</v>
      </c>
      <c r="H5" s="3">
        <v>5</v>
      </c>
      <c r="I5" s="499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153">
        <v>0</v>
      </c>
      <c r="F6" s="153">
        <v>0</v>
      </c>
      <c r="G6" s="153">
        <v>0</v>
      </c>
      <c r="H6" s="153">
        <v>0</v>
      </c>
      <c r="I6" s="360">
        <v>0</v>
      </c>
      <c r="J6" s="21"/>
      <c r="K6" s="458">
        <f>D6</f>
        <v>0</v>
      </c>
      <c r="L6" s="459">
        <f>L7+L8+L17+L30+L48+L68+L83+L115</f>
        <v>0</v>
      </c>
      <c r="M6" s="477">
        <f t="shared" ref="M6:M68" si="0">G6+H6</f>
        <v>0</v>
      </c>
      <c r="N6" s="478">
        <f>N7+N8+N17+N30+N48+N68+N83+N115</f>
        <v>0</v>
      </c>
      <c r="O6" s="479">
        <f t="shared" ref="O6:O68" si="1">E6</f>
        <v>0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135"/>
      <c r="E7" s="136"/>
      <c r="F7" s="136"/>
      <c r="G7" s="136"/>
      <c r="H7" s="136"/>
      <c r="I7" s="151"/>
      <c r="J7" s="64"/>
      <c r="K7" s="89"/>
      <c r="L7" s="90"/>
      <c r="M7" s="346"/>
      <c r="N7" s="347"/>
      <c r="O7" s="348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81">
        <v>0</v>
      </c>
      <c r="F8" s="81">
        <v>0</v>
      </c>
      <c r="G8" s="81">
        <v>0</v>
      </c>
      <c r="H8" s="81">
        <v>0</v>
      </c>
      <c r="I8" s="39">
        <v>0</v>
      </c>
      <c r="J8" s="21"/>
      <c r="K8" s="467">
        <f t="shared" ref="K8:K68" si="2">D8</f>
        <v>0</v>
      </c>
      <c r="L8" s="468">
        <f>SUM(L9:L16)</f>
        <v>0</v>
      </c>
      <c r="M8" s="480">
        <f t="shared" si="0"/>
        <v>0</v>
      </c>
      <c r="N8" s="481">
        <f>SUM(N9:N16)</f>
        <v>0</v>
      </c>
      <c r="O8" s="482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4"/>
      <c r="E9" s="115"/>
      <c r="F9" s="115"/>
      <c r="G9" s="115"/>
      <c r="H9" s="115"/>
      <c r="I9" s="43"/>
      <c r="J9" s="21"/>
      <c r="K9" s="97"/>
      <c r="L9" s="98"/>
      <c r="M9" s="349"/>
      <c r="N9" s="111"/>
      <c r="O9" s="35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4"/>
      <c r="E10" s="115"/>
      <c r="F10" s="115"/>
      <c r="G10" s="115"/>
      <c r="H10" s="115"/>
      <c r="I10" s="43"/>
      <c r="J10" s="21"/>
      <c r="K10" s="97"/>
      <c r="L10" s="98"/>
      <c r="M10" s="349"/>
      <c r="N10" s="111"/>
      <c r="O10" s="35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0"/>
      <c r="E11" s="161"/>
      <c r="F11" s="161"/>
      <c r="G11" s="161"/>
      <c r="H11" s="159"/>
      <c r="I11" s="46"/>
      <c r="J11" s="21"/>
      <c r="K11" s="97"/>
      <c r="L11" s="98"/>
      <c r="M11" s="349"/>
      <c r="N11" s="111"/>
      <c r="O11" s="35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0"/>
      <c r="E12" s="161"/>
      <c r="F12" s="161"/>
      <c r="G12" s="161"/>
      <c r="H12" s="158"/>
      <c r="I12" s="43"/>
      <c r="J12" s="21"/>
      <c r="K12" s="97"/>
      <c r="L12" s="98"/>
      <c r="M12" s="349"/>
      <c r="N12" s="111"/>
      <c r="O12" s="35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0"/>
      <c r="E13" s="161"/>
      <c r="F13" s="161"/>
      <c r="G13" s="161"/>
      <c r="H13" s="161"/>
      <c r="I13" s="43"/>
      <c r="J13" s="21"/>
      <c r="K13" s="97"/>
      <c r="L13" s="98"/>
      <c r="M13" s="349"/>
      <c r="N13" s="111"/>
      <c r="O13" s="35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4"/>
      <c r="E14" s="115"/>
      <c r="F14" s="115"/>
      <c r="G14" s="115"/>
      <c r="H14" s="115"/>
      <c r="I14" s="43"/>
      <c r="J14" s="21"/>
      <c r="K14" s="97"/>
      <c r="L14" s="98"/>
      <c r="M14" s="349"/>
      <c r="N14" s="111"/>
      <c r="O14" s="35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163"/>
      <c r="E15" s="164"/>
      <c r="F15" s="164"/>
      <c r="G15" s="164"/>
      <c r="H15" s="162"/>
      <c r="I15" s="43"/>
      <c r="J15" s="21"/>
      <c r="K15" s="97"/>
      <c r="L15" s="98"/>
      <c r="M15" s="349"/>
      <c r="N15" s="111"/>
      <c r="O15" s="35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3"/>
      <c r="E16" s="164"/>
      <c r="F16" s="164"/>
      <c r="G16" s="164"/>
      <c r="H16" s="164"/>
      <c r="I16" s="45"/>
      <c r="J16" s="21"/>
      <c r="K16" s="101"/>
      <c r="L16" s="102"/>
      <c r="M16" s="351"/>
      <c r="N16" s="150"/>
      <c r="O16" s="352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67">
        <f t="shared" si="2"/>
        <v>0</v>
      </c>
      <c r="L17" s="468">
        <f>SUM(L18:L29)</f>
        <v>0</v>
      </c>
      <c r="M17" s="480">
        <f t="shared" si="0"/>
        <v>0</v>
      </c>
      <c r="N17" s="481">
        <f>SUM(N18:N29)</f>
        <v>0</v>
      </c>
      <c r="O17" s="482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6"/>
      <c r="E18" s="117"/>
      <c r="F18" s="117"/>
      <c r="G18" s="117"/>
      <c r="H18" s="117"/>
      <c r="I18" s="42"/>
      <c r="J18" s="21"/>
      <c r="K18" s="93"/>
      <c r="L18" s="94"/>
      <c r="M18" s="353"/>
      <c r="N18" s="354"/>
      <c r="O18" s="355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6"/>
      <c r="E19" s="117"/>
      <c r="F19" s="117"/>
      <c r="G19" s="117"/>
      <c r="H19" s="117"/>
      <c r="I19" s="43"/>
      <c r="J19" s="21"/>
      <c r="K19" s="97"/>
      <c r="L19" s="98"/>
      <c r="M19" s="349"/>
      <c r="N19" s="111"/>
      <c r="O19" s="35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6"/>
      <c r="E20" s="117"/>
      <c r="F20" s="117"/>
      <c r="G20" s="117"/>
      <c r="H20" s="117"/>
      <c r="I20" s="43"/>
      <c r="J20" s="21"/>
      <c r="K20" s="97"/>
      <c r="L20" s="98"/>
      <c r="M20" s="349"/>
      <c r="N20" s="111"/>
      <c r="O20" s="35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5"/>
      <c r="E21" s="166"/>
      <c r="F21" s="166"/>
      <c r="G21" s="166"/>
      <c r="H21" s="166"/>
      <c r="I21" s="43"/>
      <c r="J21" s="21"/>
      <c r="K21" s="97"/>
      <c r="L21" s="98"/>
      <c r="M21" s="349"/>
      <c r="N21" s="111"/>
      <c r="O21" s="35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5"/>
      <c r="E22" s="166"/>
      <c r="F22" s="166"/>
      <c r="G22" s="166"/>
      <c r="H22" s="166"/>
      <c r="I22" s="43"/>
      <c r="J22" s="21"/>
      <c r="K22" s="97"/>
      <c r="L22" s="98"/>
      <c r="M22" s="349"/>
      <c r="N22" s="111"/>
      <c r="O22" s="35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8"/>
      <c r="E23" s="168"/>
      <c r="F23" s="168"/>
      <c r="G23" s="168"/>
      <c r="H23" s="167"/>
      <c r="I23" s="43"/>
      <c r="J23" s="21"/>
      <c r="K23" s="97"/>
      <c r="L23" s="98"/>
      <c r="M23" s="349"/>
      <c r="N23" s="111"/>
      <c r="O23" s="35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6"/>
      <c r="E24" s="117"/>
      <c r="F24" s="117"/>
      <c r="G24" s="117"/>
      <c r="H24" s="117"/>
      <c r="I24" s="43"/>
      <c r="J24" s="21"/>
      <c r="K24" s="97"/>
      <c r="L24" s="98"/>
      <c r="M24" s="349"/>
      <c r="N24" s="111"/>
      <c r="O24" s="35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9"/>
      <c r="E25" s="170"/>
      <c r="F25" s="170"/>
      <c r="G25" s="170"/>
      <c r="H25" s="117"/>
      <c r="I25" s="43"/>
      <c r="J25" s="21"/>
      <c r="K25" s="97"/>
      <c r="L25" s="98"/>
      <c r="M25" s="349"/>
      <c r="N25" s="111"/>
      <c r="O25" s="35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69"/>
      <c r="E26" s="170"/>
      <c r="F26" s="170"/>
      <c r="G26" s="170"/>
      <c r="H26" s="117"/>
      <c r="I26" s="43"/>
      <c r="J26" s="21"/>
      <c r="K26" s="97"/>
      <c r="L26" s="98"/>
      <c r="M26" s="349"/>
      <c r="N26" s="111"/>
      <c r="O26" s="35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6"/>
      <c r="E27" s="117"/>
      <c r="F27" s="117"/>
      <c r="G27" s="117"/>
      <c r="H27" s="117"/>
      <c r="I27" s="43"/>
      <c r="J27" s="21"/>
      <c r="K27" s="97"/>
      <c r="L27" s="98"/>
      <c r="M27" s="349"/>
      <c r="N27" s="111"/>
      <c r="O27" s="35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6"/>
      <c r="E28" s="117"/>
      <c r="F28" s="117"/>
      <c r="G28" s="117"/>
      <c r="H28" s="117"/>
      <c r="I28" s="43"/>
      <c r="J28" s="21"/>
      <c r="K28" s="97"/>
      <c r="L28" s="98"/>
      <c r="M28" s="349"/>
      <c r="N28" s="111"/>
      <c r="O28" s="350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8"/>
      <c r="E29" s="119"/>
      <c r="F29" s="119"/>
      <c r="G29" s="119"/>
      <c r="H29" s="120"/>
      <c r="I29" s="45"/>
      <c r="J29" s="21"/>
      <c r="K29" s="101"/>
      <c r="L29" s="102"/>
      <c r="M29" s="351"/>
      <c r="N29" s="150"/>
      <c r="O29" s="352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67">
        <f t="shared" si="2"/>
        <v>0</v>
      </c>
      <c r="L30" s="468">
        <f>SUM(L31:L47)</f>
        <v>0</v>
      </c>
      <c r="M30" s="480">
        <f t="shared" si="0"/>
        <v>0</v>
      </c>
      <c r="N30" s="481">
        <f>SUM(N31:N47)</f>
        <v>0</v>
      </c>
      <c r="O30" s="482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2"/>
      <c r="E31" s="173"/>
      <c r="F31" s="173"/>
      <c r="G31" s="173"/>
      <c r="H31" s="173"/>
      <c r="I31" s="42"/>
      <c r="J31" s="7"/>
      <c r="K31" s="93"/>
      <c r="L31" s="94"/>
      <c r="M31" s="353"/>
      <c r="N31" s="354"/>
      <c r="O31" s="355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1"/>
      <c r="E32" s="122"/>
      <c r="F32" s="122"/>
      <c r="G32" s="122"/>
      <c r="H32" s="122"/>
      <c r="I32" s="43"/>
      <c r="J32" s="7"/>
      <c r="K32" s="97"/>
      <c r="L32" s="98"/>
      <c r="M32" s="349"/>
      <c r="N32" s="111"/>
      <c r="O32" s="35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6"/>
      <c r="E33" s="177"/>
      <c r="F33" s="177"/>
      <c r="G33" s="177"/>
      <c r="H33" s="177"/>
      <c r="I33" s="46"/>
      <c r="J33" s="7"/>
      <c r="K33" s="97"/>
      <c r="L33" s="98"/>
      <c r="M33" s="349"/>
      <c r="N33" s="111"/>
      <c r="O33" s="35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6"/>
      <c r="E34" s="177"/>
      <c r="F34" s="177"/>
      <c r="G34" s="177"/>
      <c r="H34" s="175"/>
      <c r="I34" s="43"/>
      <c r="J34" s="7"/>
      <c r="K34" s="97"/>
      <c r="L34" s="98"/>
      <c r="M34" s="349"/>
      <c r="N34" s="111"/>
      <c r="O34" s="35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6"/>
      <c r="E35" s="177"/>
      <c r="F35" s="177"/>
      <c r="G35" s="177"/>
      <c r="H35" s="174"/>
      <c r="I35" s="43"/>
      <c r="J35" s="7"/>
      <c r="K35" s="97"/>
      <c r="L35" s="98"/>
      <c r="M35" s="349"/>
      <c r="N35" s="111"/>
      <c r="O35" s="35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1"/>
      <c r="E36" s="122"/>
      <c r="F36" s="122"/>
      <c r="G36" s="122"/>
      <c r="H36" s="122"/>
      <c r="I36" s="43"/>
      <c r="J36" s="7"/>
      <c r="K36" s="97"/>
      <c r="L36" s="98"/>
      <c r="M36" s="349"/>
      <c r="N36" s="111"/>
      <c r="O36" s="35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178"/>
      <c r="E37" s="179"/>
      <c r="F37" s="179"/>
      <c r="G37" s="179"/>
      <c r="H37" s="122"/>
      <c r="I37" s="43"/>
      <c r="J37" s="7"/>
      <c r="K37" s="97"/>
      <c r="L37" s="98"/>
      <c r="M37" s="349"/>
      <c r="N37" s="111"/>
      <c r="O37" s="35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1"/>
      <c r="E38" s="122"/>
      <c r="F38" s="122"/>
      <c r="G38" s="122"/>
      <c r="H38" s="122"/>
      <c r="I38" s="43"/>
      <c r="J38" s="7"/>
      <c r="K38" s="97"/>
      <c r="L38" s="98"/>
      <c r="M38" s="349"/>
      <c r="N38" s="111"/>
      <c r="O38" s="35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1"/>
      <c r="E39" s="122"/>
      <c r="F39" s="122"/>
      <c r="G39" s="122"/>
      <c r="H39" s="122"/>
      <c r="I39" s="43"/>
      <c r="J39" s="7"/>
      <c r="K39" s="97"/>
      <c r="L39" s="98"/>
      <c r="M39" s="349"/>
      <c r="N39" s="111"/>
      <c r="O39" s="35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1"/>
      <c r="E40" s="122"/>
      <c r="F40" s="122"/>
      <c r="G40" s="122"/>
      <c r="H40" s="122"/>
      <c r="I40" s="43"/>
      <c r="J40" s="7"/>
      <c r="K40" s="97"/>
      <c r="L40" s="98"/>
      <c r="M40" s="349"/>
      <c r="N40" s="111"/>
      <c r="O40" s="35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80"/>
      <c r="E41" s="181"/>
      <c r="F41" s="181"/>
      <c r="G41" s="181"/>
      <c r="H41" s="181"/>
      <c r="I41" s="43"/>
      <c r="J41" s="7"/>
      <c r="K41" s="97"/>
      <c r="L41" s="98"/>
      <c r="M41" s="349"/>
      <c r="N41" s="111"/>
      <c r="O41" s="35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1"/>
      <c r="E42" s="122"/>
      <c r="F42" s="122"/>
      <c r="G42" s="122"/>
      <c r="H42" s="122"/>
      <c r="I42" s="43"/>
      <c r="J42" s="7"/>
      <c r="K42" s="97"/>
      <c r="L42" s="98"/>
      <c r="M42" s="349"/>
      <c r="N42" s="111"/>
      <c r="O42" s="35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82"/>
      <c r="E43" s="183"/>
      <c r="F43" s="183"/>
      <c r="G43" s="183"/>
      <c r="H43" s="183"/>
      <c r="I43" s="43"/>
      <c r="J43" s="7"/>
      <c r="K43" s="97"/>
      <c r="L43" s="98"/>
      <c r="M43" s="349"/>
      <c r="N43" s="111"/>
      <c r="O43" s="35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1"/>
      <c r="E44" s="122"/>
      <c r="F44" s="122"/>
      <c r="G44" s="122"/>
      <c r="H44" s="122"/>
      <c r="I44" s="43"/>
      <c r="J44" s="7"/>
      <c r="K44" s="97"/>
      <c r="L44" s="98"/>
      <c r="M44" s="349"/>
      <c r="N44" s="111"/>
      <c r="O44" s="35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1"/>
      <c r="E45" s="122"/>
      <c r="F45" s="122"/>
      <c r="G45" s="122"/>
      <c r="H45" s="122"/>
      <c r="I45" s="43"/>
      <c r="J45" s="7"/>
      <c r="K45" s="97"/>
      <c r="L45" s="98"/>
      <c r="M45" s="349"/>
      <c r="N45" s="111"/>
      <c r="O45" s="35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4"/>
      <c r="E46" s="184"/>
      <c r="F46" s="184"/>
      <c r="G46" s="184"/>
      <c r="H46" s="122"/>
      <c r="I46" s="43"/>
      <c r="J46" s="7"/>
      <c r="K46" s="97"/>
      <c r="L46" s="98"/>
      <c r="M46" s="349"/>
      <c r="N46" s="111"/>
      <c r="O46" s="35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3"/>
      <c r="E47" s="124"/>
      <c r="F47" s="124"/>
      <c r="G47" s="124"/>
      <c r="H47" s="125"/>
      <c r="I47" s="45"/>
      <c r="J47" s="7"/>
      <c r="K47" s="101"/>
      <c r="L47" s="102"/>
      <c r="M47" s="351"/>
      <c r="N47" s="150"/>
      <c r="O47" s="352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39">
        <v>0</v>
      </c>
      <c r="J48" s="21"/>
      <c r="K48" s="467">
        <f t="shared" si="2"/>
        <v>0</v>
      </c>
      <c r="L48" s="468">
        <f>SUM(L49:L67)</f>
        <v>0</v>
      </c>
      <c r="M48" s="480">
        <f t="shared" si="0"/>
        <v>0</v>
      </c>
      <c r="N48" s="481">
        <f>SUM(N49:N67)</f>
        <v>0</v>
      </c>
      <c r="O48" s="482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85"/>
      <c r="E49" s="186"/>
      <c r="F49" s="186"/>
      <c r="G49" s="186"/>
      <c r="H49" s="186"/>
      <c r="I49" s="42"/>
      <c r="J49" s="21"/>
      <c r="K49" s="93"/>
      <c r="L49" s="94"/>
      <c r="M49" s="353"/>
      <c r="N49" s="354"/>
      <c r="O49" s="355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6"/>
      <c r="E50" s="127"/>
      <c r="F50" s="127"/>
      <c r="G50" s="127"/>
      <c r="H50" s="127"/>
      <c r="I50" s="43"/>
      <c r="J50" s="21"/>
      <c r="K50" s="97"/>
      <c r="L50" s="98"/>
      <c r="M50" s="349"/>
      <c r="N50" s="111"/>
      <c r="O50" s="35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6"/>
      <c r="E51" s="127"/>
      <c r="F51" s="127"/>
      <c r="G51" s="127"/>
      <c r="H51" s="127"/>
      <c r="I51" s="43"/>
      <c r="J51" s="21"/>
      <c r="K51" s="97"/>
      <c r="L51" s="98"/>
      <c r="M51" s="349"/>
      <c r="N51" s="111"/>
      <c r="O51" s="35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6"/>
      <c r="E52" s="127"/>
      <c r="F52" s="127"/>
      <c r="G52" s="127"/>
      <c r="H52" s="127"/>
      <c r="I52" s="43"/>
      <c r="J52" s="21"/>
      <c r="K52" s="97"/>
      <c r="L52" s="98"/>
      <c r="M52" s="349"/>
      <c r="N52" s="111"/>
      <c r="O52" s="35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7"/>
      <c r="E53" s="188"/>
      <c r="F53" s="188"/>
      <c r="G53" s="188"/>
      <c r="H53" s="188"/>
      <c r="I53" s="43"/>
      <c r="J53" s="21"/>
      <c r="K53" s="97"/>
      <c r="L53" s="98"/>
      <c r="M53" s="349"/>
      <c r="N53" s="111"/>
      <c r="O53" s="35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7"/>
      <c r="E54" s="188"/>
      <c r="F54" s="188"/>
      <c r="G54" s="188"/>
      <c r="H54" s="188"/>
      <c r="I54" s="43"/>
      <c r="J54" s="21"/>
      <c r="K54" s="97"/>
      <c r="L54" s="98"/>
      <c r="M54" s="349"/>
      <c r="N54" s="111"/>
      <c r="O54" s="35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6"/>
      <c r="E55" s="127"/>
      <c r="F55" s="127"/>
      <c r="G55" s="127"/>
      <c r="H55" s="127"/>
      <c r="I55" s="43"/>
      <c r="J55" s="21"/>
      <c r="K55" s="97"/>
      <c r="L55" s="98"/>
      <c r="M55" s="349"/>
      <c r="N55" s="111"/>
      <c r="O55" s="35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6"/>
      <c r="E56" s="127"/>
      <c r="F56" s="127"/>
      <c r="G56" s="127"/>
      <c r="H56" s="127"/>
      <c r="I56" s="43"/>
      <c r="J56" s="21"/>
      <c r="K56" s="97"/>
      <c r="L56" s="98"/>
      <c r="M56" s="349"/>
      <c r="N56" s="111"/>
      <c r="O56" s="35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189"/>
      <c r="E57" s="190"/>
      <c r="F57" s="190"/>
      <c r="G57" s="190"/>
      <c r="H57" s="127"/>
      <c r="I57" s="43"/>
      <c r="J57" s="21"/>
      <c r="K57" s="97"/>
      <c r="L57" s="98"/>
      <c r="M57" s="349"/>
      <c r="N57" s="111"/>
      <c r="O57" s="35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189"/>
      <c r="E58" s="190"/>
      <c r="F58" s="190"/>
      <c r="G58" s="190"/>
      <c r="H58" s="127"/>
      <c r="I58" s="43"/>
      <c r="J58" s="21"/>
      <c r="K58" s="97"/>
      <c r="L58" s="98"/>
      <c r="M58" s="349"/>
      <c r="N58" s="111"/>
      <c r="O58" s="35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6"/>
      <c r="E59" s="127"/>
      <c r="F59" s="127"/>
      <c r="G59" s="127"/>
      <c r="H59" s="127"/>
      <c r="I59" s="43"/>
      <c r="J59" s="21"/>
      <c r="K59" s="97"/>
      <c r="L59" s="98"/>
      <c r="M59" s="349"/>
      <c r="N59" s="111"/>
      <c r="O59" s="35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6"/>
      <c r="E60" s="127"/>
      <c r="F60" s="127"/>
      <c r="G60" s="127"/>
      <c r="H60" s="127"/>
      <c r="I60" s="43"/>
      <c r="J60" s="21"/>
      <c r="K60" s="97"/>
      <c r="L60" s="98"/>
      <c r="M60" s="349"/>
      <c r="N60" s="111"/>
      <c r="O60" s="35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6"/>
      <c r="E61" s="127"/>
      <c r="F61" s="127"/>
      <c r="G61" s="127"/>
      <c r="H61" s="127"/>
      <c r="I61" s="43"/>
      <c r="J61" s="21"/>
      <c r="K61" s="97"/>
      <c r="L61" s="98"/>
      <c r="M61" s="349"/>
      <c r="N61" s="111"/>
      <c r="O61" s="35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91"/>
      <c r="E62" s="192"/>
      <c r="F62" s="192"/>
      <c r="G62" s="127"/>
      <c r="H62" s="127"/>
      <c r="I62" s="43"/>
      <c r="J62" s="21"/>
      <c r="K62" s="97"/>
      <c r="L62" s="98"/>
      <c r="M62" s="349"/>
      <c r="N62" s="111"/>
      <c r="O62" s="35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6"/>
      <c r="E63" s="127"/>
      <c r="F63" s="127"/>
      <c r="G63" s="127"/>
      <c r="H63" s="127"/>
      <c r="I63" s="43"/>
      <c r="J63" s="21"/>
      <c r="K63" s="97"/>
      <c r="L63" s="98"/>
      <c r="M63" s="349"/>
      <c r="N63" s="111"/>
      <c r="O63" s="35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94"/>
      <c r="E64" s="195"/>
      <c r="F64" s="195"/>
      <c r="G64" s="193"/>
      <c r="H64" s="193"/>
      <c r="I64" s="43"/>
      <c r="J64" s="21"/>
      <c r="K64" s="97"/>
      <c r="L64" s="98"/>
      <c r="M64" s="349"/>
      <c r="N64" s="111"/>
      <c r="O64" s="35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94"/>
      <c r="E65" s="195"/>
      <c r="F65" s="195"/>
      <c r="G65" s="195"/>
      <c r="H65" s="193"/>
      <c r="I65" s="43"/>
      <c r="J65" s="21"/>
      <c r="K65" s="97"/>
      <c r="L65" s="98"/>
      <c r="M65" s="349"/>
      <c r="N65" s="111"/>
      <c r="O65" s="35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194"/>
      <c r="E66" s="195"/>
      <c r="F66" s="195"/>
      <c r="G66" s="195"/>
      <c r="H66" s="195"/>
      <c r="I66" s="46"/>
      <c r="J66" s="21"/>
      <c r="K66" s="97"/>
      <c r="L66" s="98"/>
      <c r="M66" s="349"/>
      <c r="N66" s="111"/>
      <c r="O66" s="35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94"/>
      <c r="E67" s="195"/>
      <c r="F67" s="195"/>
      <c r="G67" s="195"/>
      <c r="H67" s="195"/>
      <c r="I67" s="43"/>
      <c r="J67" s="21"/>
      <c r="K67" s="101"/>
      <c r="L67" s="102"/>
      <c r="M67" s="351"/>
      <c r="N67" s="150"/>
      <c r="O67" s="352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67">
        <f t="shared" si="2"/>
        <v>0</v>
      </c>
      <c r="L68" s="468">
        <f>SUM(L69:L82)</f>
        <v>0</v>
      </c>
      <c r="M68" s="480">
        <f t="shared" si="0"/>
        <v>0</v>
      </c>
      <c r="N68" s="481">
        <f>SUM(N69:N82)</f>
        <v>0</v>
      </c>
      <c r="O68" s="482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97"/>
      <c r="E69" s="198"/>
      <c r="F69" s="198"/>
      <c r="G69" s="198"/>
      <c r="H69" s="198"/>
      <c r="I69" s="43"/>
      <c r="J69" s="21"/>
      <c r="K69" s="93"/>
      <c r="L69" s="94"/>
      <c r="M69" s="353"/>
      <c r="N69" s="354"/>
      <c r="O69" s="355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197"/>
      <c r="E70" s="198"/>
      <c r="F70" s="198"/>
      <c r="G70" s="198"/>
      <c r="H70" s="196"/>
      <c r="I70" s="43"/>
      <c r="J70" s="21"/>
      <c r="K70" s="97"/>
      <c r="L70" s="98"/>
      <c r="M70" s="349"/>
      <c r="N70" s="111"/>
      <c r="O70" s="35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8"/>
      <c r="E71" s="129"/>
      <c r="F71" s="129"/>
      <c r="G71" s="129"/>
      <c r="H71" s="129"/>
      <c r="I71" s="43"/>
      <c r="J71" s="21"/>
      <c r="K71" s="97"/>
      <c r="L71" s="98"/>
      <c r="M71" s="349"/>
      <c r="N71" s="111"/>
      <c r="O71" s="35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8"/>
      <c r="E72" s="129"/>
      <c r="F72" s="129"/>
      <c r="G72" s="129"/>
      <c r="H72" s="129"/>
      <c r="I72" s="43"/>
      <c r="J72" s="21"/>
      <c r="K72" s="97"/>
      <c r="L72" s="98"/>
      <c r="M72" s="349"/>
      <c r="N72" s="111"/>
      <c r="O72" s="35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199"/>
      <c r="E73" s="200"/>
      <c r="F73" s="200"/>
      <c r="G73" s="200"/>
      <c r="H73" s="129"/>
      <c r="I73" s="43"/>
      <c r="J73" s="21"/>
      <c r="K73" s="97"/>
      <c r="L73" s="98"/>
      <c r="M73" s="349"/>
      <c r="N73" s="111"/>
      <c r="O73" s="35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8"/>
      <c r="E74" s="129"/>
      <c r="F74" s="129"/>
      <c r="G74" s="129"/>
      <c r="H74" s="129"/>
      <c r="I74" s="43"/>
      <c r="J74" s="21"/>
      <c r="K74" s="97"/>
      <c r="L74" s="98"/>
      <c r="M74" s="349"/>
      <c r="N74" s="111"/>
      <c r="O74" s="35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8"/>
      <c r="E75" s="129"/>
      <c r="F75" s="129"/>
      <c r="G75" s="129"/>
      <c r="H75" s="129"/>
      <c r="I75" s="43"/>
      <c r="J75" s="21"/>
      <c r="K75" s="97"/>
      <c r="L75" s="98"/>
      <c r="M75" s="349"/>
      <c r="N75" s="111"/>
      <c r="O75" s="35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2"/>
      <c r="E76" s="202"/>
      <c r="F76" s="202"/>
      <c r="G76" s="202"/>
      <c r="H76" s="201"/>
      <c r="I76" s="43"/>
      <c r="J76" s="21"/>
      <c r="K76" s="97"/>
      <c r="L76" s="98"/>
      <c r="M76" s="349"/>
      <c r="N76" s="111"/>
      <c r="O76" s="35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2"/>
      <c r="E77" s="202"/>
      <c r="F77" s="202"/>
      <c r="G77" s="202"/>
      <c r="H77" s="202"/>
      <c r="I77" s="43"/>
      <c r="J77" s="21"/>
      <c r="K77" s="97"/>
      <c r="L77" s="98"/>
      <c r="M77" s="349"/>
      <c r="N77" s="111"/>
      <c r="O77" s="35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2"/>
      <c r="E78" s="202"/>
      <c r="F78" s="202"/>
      <c r="G78" s="202"/>
      <c r="H78" s="201"/>
      <c r="I78" s="43"/>
      <c r="J78" s="21"/>
      <c r="K78" s="97"/>
      <c r="L78" s="98"/>
      <c r="M78" s="349"/>
      <c r="N78" s="111"/>
      <c r="O78" s="35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8"/>
      <c r="E79" s="129"/>
      <c r="F79" s="129"/>
      <c r="G79" s="129"/>
      <c r="H79" s="129"/>
      <c r="I79" s="43"/>
      <c r="J79" s="21"/>
      <c r="K79" s="97"/>
      <c r="L79" s="98"/>
      <c r="M79" s="349"/>
      <c r="N79" s="111"/>
      <c r="O79" s="35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8"/>
      <c r="E80" s="129"/>
      <c r="F80" s="129"/>
      <c r="G80" s="129"/>
      <c r="H80" s="129"/>
      <c r="I80" s="43"/>
      <c r="J80" s="21"/>
      <c r="K80" s="97"/>
      <c r="L80" s="98"/>
      <c r="M80" s="349"/>
      <c r="N80" s="111"/>
      <c r="O80" s="35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8"/>
      <c r="E81" s="129"/>
      <c r="F81" s="129"/>
      <c r="G81" s="129"/>
      <c r="H81" s="129"/>
      <c r="I81" s="46"/>
      <c r="J81" s="21"/>
      <c r="K81" s="97"/>
      <c r="L81" s="98"/>
      <c r="M81" s="349"/>
      <c r="N81" s="111"/>
      <c r="O81" s="35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0"/>
      <c r="E82" s="131"/>
      <c r="F82" s="131"/>
      <c r="G82" s="131"/>
      <c r="H82" s="132"/>
      <c r="I82" s="46"/>
      <c r="J82" s="21"/>
      <c r="K82" s="101"/>
      <c r="L82" s="102"/>
      <c r="M82" s="351"/>
      <c r="N82" s="150"/>
      <c r="O82" s="352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67">
        <f t="shared" ref="K83:K115" si="3">D83</f>
        <v>0</v>
      </c>
      <c r="L83" s="468">
        <f>SUM(L84:L114)</f>
        <v>0</v>
      </c>
      <c r="M83" s="480">
        <f t="shared" ref="M83:M115" si="4">G83+H83</f>
        <v>0</v>
      </c>
      <c r="N83" s="481">
        <f>SUM(N84:N114)</f>
        <v>0</v>
      </c>
      <c r="O83" s="482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3"/>
      <c r="E84" s="204"/>
      <c r="F84" s="204"/>
      <c r="G84" s="204"/>
      <c r="H84" s="204"/>
      <c r="I84" s="43"/>
      <c r="J84" s="21"/>
      <c r="K84" s="93"/>
      <c r="L84" s="94"/>
      <c r="M84" s="353"/>
      <c r="N84" s="354"/>
      <c r="O84" s="355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3"/>
      <c r="E85" s="134"/>
      <c r="F85" s="134"/>
      <c r="G85" s="134"/>
      <c r="H85" s="134"/>
      <c r="I85" s="43"/>
      <c r="J85" s="21"/>
      <c r="K85" s="97"/>
      <c r="L85" s="98"/>
      <c r="M85" s="349"/>
      <c r="N85" s="111"/>
      <c r="O85" s="35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3"/>
      <c r="E86" s="134"/>
      <c r="F86" s="134"/>
      <c r="G86" s="134"/>
      <c r="H86" s="134"/>
      <c r="I86" s="43"/>
      <c r="J86" s="21"/>
      <c r="K86" s="97"/>
      <c r="L86" s="98"/>
      <c r="M86" s="349"/>
      <c r="N86" s="111"/>
      <c r="O86" s="35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3"/>
      <c r="E87" s="134"/>
      <c r="F87" s="134"/>
      <c r="G87" s="134"/>
      <c r="H87" s="134"/>
      <c r="I87" s="43"/>
      <c r="J87" s="21"/>
      <c r="K87" s="97"/>
      <c r="L87" s="98"/>
      <c r="M87" s="349"/>
      <c r="N87" s="111"/>
      <c r="O87" s="35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3"/>
      <c r="E88" s="134"/>
      <c r="F88" s="134"/>
      <c r="G88" s="134"/>
      <c r="H88" s="134"/>
      <c r="I88" s="43"/>
      <c r="J88" s="21"/>
      <c r="K88" s="97"/>
      <c r="L88" s="98"/>
      <c r="M88" s="349"/>
      <c r="N88" s="111"/>
      <c r="O88" s="35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3"/>
      <c r="E89" s="134"/>
      <c r="F89" s="134"/>
      <c r="G89" s="134"/>
      <c r="H89" s="134"/>
      <c r="I89" s="43"/>
      <c r="J89" s="21"/>
      <c r="K89" s="97"/>
      <c r="L89" s="98"/>
      <c r="M89" s="349"/>
      <c r="N89" s="111"/>
      <c r="O89" s="35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6"/>
      <c r="E90" s="206"/>
      <c r="F90" s="206"/>
      <c r="G90" s="206"/>
      <c r="H90" s="206"/>
      <c r="I90" s="43"/>
      <c r="J90" s="21"/>
      <c r="K90" s="97"/>
      <c r="L90" s="98"/>
      <c r="M90" s="349"/>
      <c r="N90" s="111"/>
      <c r="O90" s="35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6"/>
      <c r="E91" s="207"/>
      <c r="F91" s="207"/>
      <c r="G91" s="207"/>
      <c r="H91" s="205"/>
      <c r="I91" s="43"/>
      <c r="J91" s="21"/>
      <c r="K91" s="97"/>
      <c r="L91" s="98"/>
      <c r="M91" s="349"/>
      <c r="N91" s="111"/>
      <c r="O91" s="35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06"/>
      <c r="E92" s="206"/>
      <c r="F92" s="206"/>
      <c r="G92" s="206"/>
      <c r="H92" s="205"/>
      <c r="I92" s="43"/>
      <c r="J92" s="21"/>
      <c r="K92" s="97"/>
      <c r="L92" s="98"/>
      <c r="M92" s="349"/>
      <c r="N92" s="111"/>
      <c r="O92" s="35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6"/>
      <c r="E93" s="206"/>
      <c r="F93" s="206"/>
      <c r="G93" s="206"/>
      <c r="H93" s="205"/>
      <c r="I93" s="44"/>
      <c r="J93" s="21"/>
      <c r="K93" s="97"/>
      <c r="L93" s="98"/>
      <c r="M93" s="349"/>
      <c r="N93" s="111"/>
      <c r="O93" s="35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6"/>
      <c r="E94" s="206"/>
      <c r="F94" s="206"/>
      <c r="G94" s="206"/>
      <c r="H94" s="205"/>
      <c r="I94" s="43"/>
      <c r="J94" s="21"/>
      <c r="K94" s="97"/>
      <c r="L94" s="98"/>
      <c r="M94" s="349"/>
      <c r="N94" s="111"/>
      <c r="O94" s="35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3"/>
      <c r="E95" s="134"/>
      <c r="F95" s="134"/>
      <c r="G95" s="134"/>
      <c r="H95" s="134"/>
      <c r="I95" s="43"/>
      <c r="J95" s="21"/>
      <c r="K95" s="97"/>
      <c r="L95" s="98"/>
      <c r="M95" s="349"/>
      <c r="N95" s="111"/>
      <c r="O95" s="35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0"/>
      <c r="E96" s="210"/>
      <c r="F96" s="210"/>
      <c r="G96" s="210"/>
      <c r="H96" s="210"/>
      <c r="I96" s="43"/>
      <c r="J96" s="21"/>
      <c r="K96" s="97"/>
      <c r="L96" s="98"/>
      <c r="M96" s="349"/>
      <c r="N96" s="111"/>
      <c r="O96" s="35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8"/>
      <c r="E97" s="209"/>
      <c r="F97" s="209"/>
      <c r="G97" s="209"/>
      <c r="H97" s="209"/>
      <c r="I97" s="43"/>
      <c r="J97" s="21"/>
      <c r="K97" s="97"/>
      <c r="L97" s="98"/>
      <c r="M97" s="349"/>
      <c r="N97" s="111"/>
      <c r="O97" s="35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3"/>
      <c r="E98" s="134"/>
      <c r="F98" s="134"/>
      <c r="G98" s="134"/>
      <c r="H98" s="134"/>
      <c r="I98" s="43"/>
      <c r="J98" s="21"/>
      <c r="K98" s="97"/>
      <c r="L98" s="98"/>
      <c r="M98" s="349"/>
      <c r="N98" s="111"/>
      <c r="O98" s="35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3"/>
      <c r="E99" s="134"/>
      <c r="F99" s="134"/>
      <c r="G99" s="134"/>
      <c r="H99" s="134"/>
      <c r="I99" s="43"/>
      <c r="J99" s="21"/>
      <c r="K99" s="97"/>
      <c r="L99" s="98"/>
      <c r="M99" s="349"/>
      <c r="N99" s="111"/>
      <c r="O99" s="35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3"/>
      <c r="E100" s="134"/>
      <c r="F100" s="134"/>
      <c r="G100" s="134"/>
      <c r="H100" s="134"/>
      <c r="I100" s="43"/>
      <c r="J100" s="21"/>
      <c r="K100" s="97"/>
      <c r="L100" s="98"/>
      <c r="M100" s="349"/>
      <c r="N100" s="111"/>
      <c r="O100" s="35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3"/>
      <c r="E101" s="134"/>
      <c r="F101" s="134"/>
      <c r="G101" s="134"/>
      <c r="H101" s="134"/>
      <c r="I101" s="43"/>
      <c r="J101" s="21"/>
      <c r="K101" s="97"/>
      <c r="L101" s="98"/>
      <c r="M101" s="349"/>
      <c r="N101" s="111"/>
      <c r="O101" s="35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21"/>
      <c r="E102" s="222"/>
      <c r="F102" s="222"/>
      <c r="G102" s="222"/>
      <c r="H102" s="134"/>
      <c r="I102" s="43"/>
      <c r="J102" s="21"/>
      <c r="K102" s="97"/>
      <c r="L102" s="98"/>
      <c r="M102" s="349"/>
      <c r="N102" s="111"/>
      <c r="O102" s="35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3"/>
      <c r="E103" s="134"/>
      <c r="F103" s="134"/>
      <c r="G103" s="134"/>
      <c r="H103" s="134"/>
      <c r="I103" s="43"/>
      <c r="J103" s="21"/>
      <c r="K103" s="97"/>
      <c r="L103" s="98"/>
      <c r="M103" s="349"/>
      <c r="N103" s="111"/>
      <c r="O103" s="35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9"/>
      <c r="E104" s="220"/>
      <c r="F104" s="220"/>
      <c r="G104" s="220"/>
      <c r="H104" s="220"/>
      <c r="I104" s="43"/>
      <c r="J104" s="21"/>
      <c r="K104" s="97"/>
      <c r="L104" s="98"/>
      <c r="M104" s="349"/>
      <c r="N104" s="111"/>
      <c r="O104" s="35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3"/>
      <c r="E105" s="134"/>
      <c r="F105" s="134"/>
      <c r="G105" s="134"/>
      <c r="H105" s="134"/>
      <c r="I105" s="43"/>
      <c r="J105" s="21"/>
      <c r="K105" s="97"/>
      <c r="L105" s="98"/>
      <c r="M105" s="349"/>
      <c r="N105" s="111"/>
      <c r="O105" s="35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3"/>
      <c r="E106" s="134"/>
      <c r="F106" s="134"/>
      <c r="G106" s="134"/>
      <c r="H106" s="134"/>
      <c r="I106" s="43"/>
      <c r="J106" s="21"/>
      <c r="K106" s="97"/>
      <c r="L106" s="98"/>
      <c r="M106" s="349"/>
      <c r="N106" s="111"/>
      <c r="O106" s="35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3"/>
      <c r="E107" s="134"/>
      <c r="F107" s="134"/>
      <c r="G107" s="134"/>
      <c r="H107" s="134"/>
      <c r="I107" s="43"/>
      <c r="J107" s="21"/>
      <c r="K107" s="97"/>
      <c r="L107" s="98"/>
      <c r="M107" s="349"/>
      <c r="N107" s="111"/>
      <c r="O107" s="35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3"/>
      <c r="E108" s="214"/>
      <c r="F108" s="214"/>
      <c r="G108" s="214"/>
      <c r="H108" s="211"/>
      <c r="I108" s="43"/>
      <c r="J108" s="21"/>
      <c r="K108" s="97"/>
      <c r="L108" s="98"/>
      <c r="M108" s="349"/>
      <c r="N108" s="111"/>
      <c r="O108" s="35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3"/>
      <c r="E109" s="214"/>
      <c r="F109" s="214"/>
      <c r="G109" s="214"/>
      <c r="H109" s="214"/>
      <c r="I109" s="43"/>
      <c r="J109" s="21"/>
      <c r="K109" s="97"/>
      <c r="L109" s="98"/>
      <c r="M109" s="349"/>
      <c r="N109" s="111"/>
      <c r="O109" s="35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3"/>
      <c r="E110" s="214"/>
      <c r="F110" s="214"/>
      <c r="G110" s="214"/>
      <c r="H110" s="211"/>
      <c r="I110" s="43"/>
      <c r="J110" s="21"/>
      <c r="K110" s="97"/>
      <c r="L110" s="98"/>
      <c r="M110" s="349"/>
      <c r="N110" s="111"/>
      <c r="O110" s="35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3"/>
      <c r="E111" s="214"/>
      <c r="F111" s="214"/>
      <c r="G111" s="214"/>
      <c r="H111" s="212"/>
      <c r="I111" s="43"/>
      <c r="J111" s="21"/>
      <c r="K111" s="97"/>
      <c r="L111" s="98"/>
      <c r="M111" s="349"/>
      <c r="N111" s="111"/>
      <c r="O111" s="35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7"/>
      <c r="E112" s="138"/>
      <c r="F112" s="138"/>
      <c r="G112" s="138"/>
      <c r="H112" s="139"/>
      <c r="I112" s="46"/>
      <c r="J112" s="21"/>
      <c r="K112" s="97"/>
      <c r="L112" s="98"/>
      <c r="M112" s="349"/>
      <c r="N112" s="111"/>
      <c r="O112" s="35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6"/>
      <c r="E113" s="217"/>
      <c r="F113" s="217"/>
      <c r="G113" s="217"/>
      <c r="H113" s="215"/>
      <c r="I113" s="46"/>
      <c r="J113" s="21"/>
      <c r="K113" s="97"/>
      <c r="L113" s="98"/>
      <c r="M113" s="349"/>
      <c r="N113" s="111"/>
      <c r="O113" s="35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8"/>
      <c r="E114" s="218"/>
      <c r="F114" s="218"/>
      <c r="G114" s="218"/>
      <c r="H114" s="218"/>
      <c r="I114" s="45"/>
      <c r="J114" s="21"/>
      <c r="K114" s="101"/>
      <c r="L114" s="102"/>
      <c r="M114" s="351"/>
      <c r="N114" s="150"/>
      <c r="O114" s="352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467">
        <f t="shared" si="3"/>
        <v>0</v>
      </c>
      <c r="L115" s="468">
        <f>SUM(L116:L124)</f>
        <v>0</v>
      </c>
      <c r="M115" s="480">
        <f t="shared" si="4"/>
        <v>0</v>
      </c>
      <c r="N115" s="481">
        <f>SUM(N116:N124)</f>
        <v>0</v>
      </c>
      <c r="O115" s="482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8"/>
      <c r="E116" s="149"/>
      <c r="F116" s="149"/>
      <c r="G116" s="149"/>
      <c r="H116" s="149"/>
      <c r="I116" s="42"/>
      <c r="J116" s="21"/>
      <c r="K116" s="93"/>
      <c r="L116" s="94"/>
      <c r="M116" s="353"/>
      <c r="N116" s="354"/>
      <c r="O116" s="355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3"/>
      <c r="E117" s="144"/>
      <c r="F117" s="144"/>
      <c r="G117" s="144"/>
      <c r="H117" s="144"/>
      <c r="I117" s="43"/>
      <c r="J117" s="21"/>
      <c r="K117" s="97"/>
      <c r="L117" s="98"/>
      <c r="M117" s="349"/>
      <c r="N117" s="111"/>
      <c r="O117" s="35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0"/>
      <c r="E118" s="231"/>
      <c r="F118" s="231"/>
      <c r="G118" s="231"/>
      <c r="H118" s="231"/>
      <c r="I118" s="43"/>
      <c r="J118" s="21"/>
      <c r="K118" s="97"/>
      <c r="L118" s="98"/>
      <c r="M118" s="349"/>
      <c r="N118" s="111"/>
      <c r="O118" s="35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3"/>
      <c r="E119" s="144"/>
      <c r="F119" s="144"/>
      <c r="G119" s="144"/>
      <c r="H119" s="144"/>
      <c r="I119" s="43"/>
      <c r="J119" s="21"/>
      <c r="K119" s="97"/>
      <c r="L119" s="98"/>
      <c r="M119" s="349"/>
      <c r="N119" s="111"/>
      <c r="O119" s="35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3"/>
      <c r="E120" s="144"/>
      <c r="F120" s="144"/>
      <c r="G120" s="144"/>
      <c r="H120" s="144"/>
      <c r="I120" s="43"/>
      <c r="J120" s="21"/>
      <c r="K120" s="97"/>
      <c r="L120" s="98"/>
      <c r="M120" s="349"/>
      <c r="N120" s="111"/>
      <c r="O120" s="35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4"/>
      <c r="E121" s="226"/>
      <c r="F121" s="226"/>
      <c r="G121" s="226"/>
      <c r="H121" s="223"/>
      <c r="I121" s="43"/>
      <c r="J121" s="21"/>
      <c r="K121" s="97"/>
      <c r="L121" s="98"/>
      <c r="M121" s="349"/>
      <c r="N121" s="111"/>
      <c r="O121" s="35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4"/>
      <c r="E122" s="226"/>
      <c r="F122" s="226"/>
      <c r="G122" s="226"/>
      <c r="H122" s="223"/>
      <c r="I122" s="43"/>
      <c r="J122" s="21"/>
      <c r="K122" s="97"/>
      <c r="L122" s="98"/>
      <c r="M122" s="349"/>
      <c r="N122" s="111"/>
      <c r="O122" s="350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8"/>
      <c r="E123" s="229"/>
      <c r="F123" s="229"/>
      <c r="G123" s="229"/>
      <c r="H123" s="223"/>
      <c r="I123" s="46"/>
      <c r="J123" s="21"/>
      <c r="K123" s="97"/>
      <c r="L123" s="98"/>
      <c r="M123" s="349"/>
      <c r="N123" s="111"/>
      <c r="O123" s="35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5"/>
      <c r="E124" s="227"/>
      <c r="F124" s="227"/>
      <c r="G124" s="227"/>
      <c r="H124" s="227"/>
      <c r="I124" s="45"/>
      <c r="J124" s="21"/>
      <c r="K124" s="106"/>
      <c r="L124" s="107"/>
      <c r="M124" s="356"/>
      <c r="N124" s="357"/>
      <c r="O124" s="358"/>
    </row>
    <row r="125" spans="1:15" ht="15" customHeight="1" x14ac:dyDescent="0.25">
      <c r="A125" s="6"/>
      <c r="B125" s="6"/>
      <c r="C125" s="6"/>
      <c r="D125" s="500" t="s">
        <v>98</v>
      </c>
      <c r="E125" s="500"/>
      <c r="F125" s="500"/>
      <c r="G125" s="500"/>
      <c r="H125" s="500"/>
      <c r="I125" s="361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88" t="s">
        <v>139</v>
      </c>
      <c r="D2" s="488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9"/>
      <c r="L3" s="17" t="s">
        <v>133</v>
      </c>
    </row>
    <row r="4" spans="1:16" ht="18" customHeight="1" thickBot="1" x14ac:dyDescent="0.3">
      <c r="A4" s="491" t="s">
        <v>0</v>
      </c>
      <c r="B4" s="493" t="s">
        <v>1</v>
      </c>
      <c r="C4" s="493" t="s">
        <v>2</v>
      </c>
      <c r="D4" s="501" t="s">
        <v>3</v>
      </c>
      <c r="E4" s="503" t="s">
        <v>131</v>
      </c>
      <c r="F4" s="504"/>
      <c r="G4" s="504"/>
      <c r="H4" s="505"/>
      <c r="I4" s="498" t="s">
        <v>99</v>
      </c>
      <c r="J4" s="4"/>
      <c r="K4" s="18"/>
      <c r="L4" s="17" t="s">
        <v>135</v>
      </c>
    </row>
    <row r="5" spans="1:16" ht="30" customHeight="1" thickBot="1" x14ac:dyDescent="0.3">
      <c r="A5" s="492"/>
      <c r="B5" s="494"/>
      <c r="C5" s="494"/>
      <c r="D5" s="502"/>
      <c r="E5" s="3">
        <v>2</v>
      </c>
      <c r="F5" s="3">
        <v>3</v>
      </c>
      <c r="G5" s="3">
        <v>4</v>
      </c>
      <c r="H5" s="3">
        <v>5</v>
      </c>
      <c r="I5" s="499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41">
        <v>0</v>
      </c>
      <c r="F6" s="343">
        <v>0</v>
      </c>
      <c r="G6" s="344">
        <v>0</v>
      </c>
      <c r="H6" s="345">
        <v>0</v>
      </c>
      <c r="I6" s="113">
        <v>0</v>
      </c>
      <c r="J6" s="21"/>
      <c r="K6" s="458">
        <f>D6</f>
        <v>0</v>
      </c>
      <c r="L6" s="459">
        <f>L7+L8+L17+L30+L48+L68+L83+L115</f>
        <v>0</v>
      </c>
      <c r="M6" s="477">
        <f t="shared" ref="M6:M68" si="0">G6+H6</f>
        <v>0</v>
      </c>
      <c r="N6" s="478">
        <f>N7+N8+N17+N30+N48+N68+N83+N115</f>
        <v>0</v>
      </c>
      <c r="O6" s="479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48"/>
      <c r="F7" s="155"/>
      <c r="G7" s="248"/>
      <c r="H7" s="251"/>
      <c r="I7" s="63"/>
      <c r="J7" s="64"/>
      <c r="K7" s="89"/>
      <c r="L7" s="90"/>
      <c r="M7" s="346"/>
      <c r="N7" s="347"/>
      <c r="O7" s="348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1">
        <v>0</v>
      </c>
      <c r="F8" s="81">
        <v>0</v>
      </c>
      <c r="G8" s="250">
        <v>0</v>
      </c>
      <c r="H8" s="81">
        <v>0</v>
      </c>
      <c r="I8" s="41">
        <v>0</v>
      </c>
      <c r="J8" s="21"/>
      <c r="K8" s="467">
        <f t="shared" ref="K8:K68" si="2">D8</f>
        <v>0</v>
      </c>
      <c r="L8" s="468">
        <f>SUM(L9:L16)</f>
        <v>0</v>
      </c>
      <c r="M8" s="480">
        <f t="shared" si="0"/>
        <v>0</v>
      </c>
      <c r="N8" s="481">
        <f>SUM(N9:N16)</f>
        <v>0</v>
      </c>
      <c r="O8" s="482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32"/>
      <c r="E9" s="249"/>
      <c r="F9" s="155"/>
      <c r="G9" s="249"/>
      <c r="H9" s="155"/>
      <c r="I9" s="43"/>
      <c r="J9" s="21"/>
      <c r="K9" s="97"/>
      <c r="L9" s="98"/>
      <c r="M9" s="349"/>
      <c r="N9" s="111"/>
      <c r="O9" s="35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32"/>
      <c r="E10" s="252"/>
      <c r="F10" s="252"/>
      <c r="G10" s="252"/>
      <c r="H10" s="252"/>
      <c r="I10" s="43"/>
      <c r="J10" s="21"/>
      <c r="K10" s="97"/>
      <c r="L10" s="98"/>
      <c r="M10" s="349"/>
      <c r="N10" s="111"/>
      <c r="O10" s="35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33"/>
      <c r="E11" s="252"/>
      <c r="F11" s="252"/>
      <c r="G11" s="252"/>
      <c r="H11" s="252"/>
      <c r="I11" s="46"/>
      <c r="J11" s="21"/>
      <c r="K11" s="97"/>
      <c r="L11" s="98"/>
      <c r="M11" s="349"/>
      <c r="N11" s="111"/>
      <c r="O11" s="35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32"/>
      <c r="E12" s="252"/>
      <c r="F12" s="252"/>
      <c r="G12" s="252"/>
      <c r="H12" s="252"/>
      <c r="I12" s="43"/>
      <c r="J12" s="21"/>
      <c r="K12" s="97"/>
      <c r="L12" s="98"/>
      <c r="M12" s="349"/>
      <c r="N12" s="111"/>
      <c r="O12" s="35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32"/>
      <c r="E13" s="252"/>
      <c r="F13" s="252"/>
      <c r="G13" s="252"/>
      <c r="H13" s="252"/>
      <c r="I13" s="43"/>
      <c r="J13" s="21"/>
      <c r="K13" s="97"/>
      <c r="L13" s="98"/>
      <c r="M13" s="349"/>
      <c r="N13" s="111"/>
      <c r="O13" s="35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32"/>
      <c r="E14" s="252"/>
      <c r="F14" s="252"/>
      <c r="G14" s="252"/>
      <c r="H14" s="252"/>
      <c r="I14" s="43"/>
      <c r="J14" s="21"/>
      <c r="K14" s="97"/>
      <c r="L14" s="98"/>
      <c r="M14" s="349"/>
      <c r="N14" s="111"/>
      <c r="O14" s="35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32"/>
      <c r="E15" s="252"/>
      <c r="F15" s="252"/>
      <c r="G15" s="252"/>
      <c r="H15" s="252"/>
      <c r="I15" s="43"/>
      <c r="J15" s="21"/>
      <c r="K15" s="97"/>
      <c r="L15" s="98"/>
      <c r="M15" s="349"/>
      <c r="N15" s="111"/>
      <c r="O15" s="35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33"/>
      <c r="E16" s="249"/>
      <c r="F16" s="156"/>
      <c r="G16" s="249"/>
      <c r="H16" s="156"/>
      <c r="I16" s="45"/>
      <c r="J16" s="21"/>
      <c r="K16" s="101"/>
      <c r="L16" s="102"/>
      <c r="M16" s="351"/>
      <c r="N16" s="150"/>
      <c r="O16" s="352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67">
        <f t="shared" si="2"/>
        <v>0</v>
      </c>
      <c r="L17" s="468">
        <f>SUM(L18:L29)</f>
        <v>0</v>
      </c>
      <c r="M17" s="480">
        <f t="shared" si="0"/>
        <v>0</v>
      </c>
      <c r="N17" s="481">
        <f>SUM(N18:N29)</f>
        <v>0</v>
      </c>
      <c r="O17" s="482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57"/>
      <c r="E18" s="255"/>
      <c r="F18" s="255"/>
      <c r="G18" s="255"/>
      <c r="H18" s="255"/>
      <c r="I18" s="44"/>
      <c r="J18" s="21"/>
      <c r="K18" s="93"/>
      <c r="L18" s="94"/>
      <c r="M18" s="353"/>
      <c r="N18" s="354"/>
      <c r="O18" s="355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34"/>
      <c r="E19" s="252"/>
      <c r="F19" s="252"/>
      <c r="G19" s="252"/>
      <c r="H19" s="252"/>
      <c r="I19" s="43"/>
      <c r="J19" s="21"/>
      <c r="K19" s="97"/>
      <c r="L19" s="98"/>
      <c r="M19" s="349"/>
      <c r="N19" s="111"/>
      <c r="O19" s="35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34"/>
      <c r="E20" s="252"/>
      <c r="F20" s="252"/>
      <c r="G20" s="252"/>
      <c r="H20" s="252"/>
      <c r="I20" s="43"/>
      <c r="J20" s="21"/>
      <c r="K20" s="97"/>
      <c r="L20" s="98"/>
      <c r="M20" s="349"/>
      <c r="N20" s="111"/>
      <c r="O20" s="35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34"/>
      <c r="E21" s="252"/>
      <c r="F21" s="252"/>
      <c r="G21" s="252"/>
      <c r="H21" s="252"/>
      <c r="I21" s="43"/>
      <c r="J21" s="21"/>
      <c r="K21" s="97"/>
      <c r="L21" s="98"/>
      <c r="M21" s="349"/>
      <c r="N21" s="111"/>
      <c r="O21" s="35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34"/>
      <c r="E22" s="252"/>
      <c r="F22" s="252"/>
      <c r="G22" s="252"/>
      <c r="H22" s="252"/>
      <c r="I22" s="43"/>
      <c r="J22" s="21"/>
      <c r="K22" s="97"/>
      <c r="L22" s="98"/>
      <c r="M22" s="349"/>
      <c r="N22" s="111"/>
      <c r="O22" s="35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34"/>
      <c r="E23" s="252"/>
      <c r="F23" s="252"/>
      <c r="G23" s="252"/>
      <c r="H23" s="252"/>
      <c r="I23" s="43"/>
      <c r="J23" s="21"/>
      <c r="K23" s="97"/>
      <c r="L23" s="98"/>
      <c r="M23" s="349"/>
      <c r="N23" s="111"/>
      <c r="O23" s="35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34"/>
      <c r="E24" s="252"/>
      <c r="F24" s="252"/>
      <c r="G24" s="252"/>
      <c r="H24" s="252"/>
      <c r="I24" s="43"/>
      <c r="J24" s="21"/>
      <c r="K24" s="97"/>
      <c r="L24" s="98"/>
      <c r="M24" s="349"/>
      <c r="N24" s="111"/>
      <c r="O24" s="35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34"/>
      <c r="E25" s="252"/>
      <c r="F25" s="252"/>
      <c r="G25" s="252"/>
      <c r="H25" s="252"/>
      <c r="I25" s="43"/>
      <c r="J25" s="21"/>
      <c r="K25" s="97"/>
      <c r="L25" s="98"/>
      <c r="M25" s="349"/>
      <c r="N25" s="111"/>
      <c r="O25" s="35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34"/>
      <c r="E26" s="253"/>
      <c r="F26" s="253"/>
      <c r="G26" s="253"/>
      <c r="H26" s="253"/>
      <c r="I26" s="43"/>
      <c r="J26" s="21"/>
      <c r="K26" s="97"/>
      <c r="L26" s="98"/>
      <c r="M26" s="349"/>
      <c r="N26" s="111"/>
      <c r="O26" s="35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34"/>
      <c r="E27" s="252"/>
      <c r="F27" s="252"/>
      <c r="G27" s="252"/>
      <c r="H27" s="252"/>
      <c r="I27" s="43"/>
      <c r="J27" s="21"/>
      <c r="K27" s="97"/>
      <c r="L27" s="98"/>
      <c r="M27" s="349"/>
      <c r="N27" s="111"/>
      <c r="O27" s="35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34"/>
      <c r="E28" s="252"/>
      <c r="F28" s="252"/>
      <c r="G28" s="252"/>
      <c r="H28" s="252"/>
      <c r="I28" s="43"/>
      <c r="J28" s="21"/>
      <c r="K28" s="97"/>
      <c r="L28" s="98"/>
      <c r="M28" s="349"/>
      <c r="N28" s="111"/>
      <c r="O28" s="35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56"/>
      <c r="E29" s="254"/>
      <c r="F29" s="254"/>
      <c r="G29" s="254"/>
      <c r="H29" s="254"/>
      <c r="I29" s="46"/>
      <c r="J29" s="21"/>
      <c r="K29" s="101"/>
      <c r="L29" s="102"/>
      <c r="M29" s="351"/>
      <c r="N29" s="150"/>
      <c r="O29" s="352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67">
        <f t="shared" si="2"/>
        <v>0</v>
      </c>
      <c r="L30" s="468">
        <f>SUM(L31:L47)</f>
        <v>0</v>
      </c>
      <c r="M30" s="480">
        <f t="shared" si="0"/>
        <v>0</v>
      </c>
      <c r="N30" s="481">
        <f>SUM(N31:N47)</f>
        <v>0</v>
      </c>
      <c r="O30" s="482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37"/>
      <c r="E31" s="75"/>
      <c r="F31" s="75"/>
      <c r="G31" s="75"/>
      <c r="H31" s="75"/>
      <c r="I31" s="42"/>
      <c r="J31" s="7"/>
      <c r="K31" s="93"/>
      <c r="L31" s="94"/>
      <c r="M31" s="353"/>
      <c r="N31" s="354"/>
      <c r="O31" s="355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35"/>
      <c r="E32" s="70"/>
      <c r="F32" s="70"/>
      <c r="G32" s="70"/>
      <c r="H32" s="70"/>
      <c r="I32" s="43"/>
      <c r="J32" s="7"/>
      <c r="K32" s="97"/>
      <c r="L32" s="98"/>
      <c r="M32" s="349"/>
      <c r="N32" s="111"/>
      <c r="O32" s="35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35"/>
      <c r="E33" s="70"/>
      <c r="F33" s="70"/>
      <c r="G33" s="70"/>
      <c r="H33" s="70"/>
      <c r="I33" s="46"/>
      <c r="J33" s="7"/>
      <c r="K33" s="97"/>
      <c r="L33" s="98"/>
      <c r="M33" s="349"/>
      <c r="N33" s="111"/>
      <c r="O33" s="35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37"/>
      <c r="E34" s="70"/>
      <c r="F34" s="70"/>
      <c r="G34" s="70"/>
      <c r="H34" s="70"/>
      <c r="I34" s="43"/>
      <c r="J34" s="7"/>
      <c r="K34" s="97"/>
      <c r="L34" s="98"/>
      <c r="M34" s="349"/>
      <c r="N34" s="111"/>
      <c r="O34" s="35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35"/>
      <c r="E35" s="70"/>
      <c r="F35" s="70"/>
      <c r="G35" s="70"/>
      <c r="H35" s="70"/>
      <c r="I35" s="43"/>
      <c r="J35" s="7"/>
      <c r="K35" s="97"/>
      <c r="L35" s="98"/>
      <c r="M35" s="349"/>
      <c r="N35" s="111"/>
      <c r="O35" s="35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35"/>
      <c r="E36" s="70"/>
      <c r="F36" s="70"/>
      <c r="G36" s="70"/>
      <c r="H36" s="70"/>
      <c r="I36" s="43"/>
      <c r="J36" s="7"/>
      <c r="K36" s="97"/>
      <c r="L36" s="98"/>
      <c r="M36" s="349"/>
      <c r="N36" s="111"/>
      <c r="O36" s="35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35"/>
      <c r="E37" s="70"/>
      <c r="F37" s="70"/>
      <c r="G37" s="70"/>
      <c r="H37" s="70"/>
      <c r="I37" s="43"/>
      <c r="J37" s="7"/>
      <c r="K37" s="97"/>
      <c r="L37" s="98"/>
      <c r="M37" s="349"/>
      <c r="N37" s="111"/>
      <c r="O37" s="35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35"/>
      <c r="E38" s="70"/>
      <c r="F38" s="70"/>
      <c r="G38" s="70"/>
      <c r="H38" s="70"/>
      <c r="I38" s="43"/>
      <c r="J38" s="7"/>
      <c r="K38" s="97"/>
      <c r="L38" s="98"/>
      <c r="M38" s="349"/>
      <c r="N38" s="111"/>
      <c r="O38" s="35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35"/>
      <c r="E39" s="70"/>
      <c r="F39" s="70"/>
      <c r="G39" s="70"/>
      <c r="H39" s="70"/>
      <c r="I39" s="43"/>
      <c r="J39" s="7"/>
      <c r="K39" s="97"/>
      <c r="L39" s="98"/>
      <c r="M39" s="349"/>
      <c r="N39" s="111"/>
      <c r="O39" s="35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35"/>
      <c r="E40" s="70"/>
      <c r="F40" s="70"/>
      <c r="G40" s="70"/>
      <c r="H40" s="70"/>
      <c r="I40" s="43"/>
      <c r="J40" s="7"/>
      <c r="K40" s="97"/>
      <c r="L40" s="98"/>
      <c r="M40" s="349"/>
      <c r="N40" s="111"/>
      <c r="O40" s="35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35"/>
      <c r="E41" s="70"/>
      <c r="F41" s="70"/>
      <c r="G41" s="70"/>
      <c r="H41" s="70"/>
      <c r="I41" s="43"/>
      <c r="J41" s="7"/>
      <c r="K41" s="97"/>
      <c r="L41" s="98"/>
      <c r="M41" s="349"/>
      <c r="N41" s="111"/>
      <c r="O41" s="35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35"/>
      <c r="E42" s="70"/>
      <c r="F42" s="70"/>
      <c r="G42" s="70"/>
      <c r="H42" s="70"/>
      <c r="I42" s="43"/>
      <c r="J42" s="7"/>
      <c r="K42" s="97"/>
      <c r="L42" s="98"/>
      <c r="M42" s="349"/>
      <c r="N42" s="111"/>
      <c r="O42" s="35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35"/>
      <c r="E43" s="70"/>
      <c r="F43" s="70"/>
      <c r="G43" s="70"/>
      <c r="H43" s="70"/>
      <c r="I43" s="43"/>
      <c r="J43" s="7"/>
      <c r="K43" s="97"/>
      <c r="L43" s="98"/>
      <c r="M43" s="349"/>
      <c r="N43" s="111"/>
      <c r="O43" s="35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35"/>
      <c r="E44" s="70"/>
      <c r="F44" s="70"/>
      <c r="G44" s="70"/>
      <c r="H44" s="70"/>
      <c r="I44" s="43"/>
      <c r="J44" s="7"/>
      <c r="K44" s="97"/>
      <c r="L44" s="98"/>
      <c r="M44" s="349"/>
      <c r="N44" s="111"/>
      <c r="O44" s="35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35"/>
      <c r="E45" s="70"/>
      <c r="F45" s="70"/>
      <c r="G45" s="70"/>
      <c r="H45" s="70"/>
      <c r="I45" s="43"/>
      <c r="J45" s="7"/>
      <c r="K45" s="97"/>
      <c r="L45" s="98"/>
      <c r="M45" s="349"/>
      <c r="N45" s="111"/>
      <c r="O45" s="35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35"/>
      <c r="E46" s="70"/>
      <c r="F46" s="70"/>
      <c r="G46" s="70"/>
      <c r="H46" s="70"/>
      <c r="I46" s="43"/>
      <c r="J46" s="7"/>
      <c r="K46" s="97"/>
      <c r="L46" s="98"/>
      <c r="M46" s="349"/>
      <c r="N46" s="111"/>
      <c r="O46" s="35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36"/>
      <c r="E47" s="73"/>
      <c r="F47" s="73"/>
      <c r="G47" s="73"/>
      <c r="H47" s="74"/>
      <c r="I47" s="45"/>
      <c r="J47" s="7"/>
      <c r="K47" s="101"/>
      <c r="L47" s="102"/>
      <c r="M47" s="351"/>
      <c r="N47" s="150"/>
      <c r="O47" s="352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467">
        <f t="shared" si="2"/>
        <v>0</v>
      </c>
      <c r="L48" s="468">
        <f>SUM(L49:L67)</f>
        <v>0</v>
      </c>
      <c r="M48" s="480">
        <f t="shared" si="0"/>
        <v>0</v>
      </c>
      <c r="N48" s="481">
        <f>SUM(N49:N67)</f>
        <v>0</v>
      </c>
      <c r="O48" s="482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39"/>
      <c r="E49" s="75"/>
      <c r="F49" s="75"/>
      <c r="G49" s="75"/>
      <c r="H49" s="75"/>
      <c r="I49" s="42"/>
      <c r="J49" s="21"/>
      <c r="K49" s="93"/>
      <c r="L49" s="94"/>
      <c r="M49" s="353"/>
      <c r="N49" s="354"/>
      <c r="O49" s="355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38"/>
      <c r="E50" s="70"/>
      <c r="F50" s="70"/>
      <c r="G50" s="70"/>
      <c r="H50" s="70"/>
      <c r="I50" s="43"/>
      <c r="J50" s="21"/>
      <c r="K50" s="97"/>
      <c r="L50" s="98"/>
      <c r="M50" s="349"/>
      <c r="N50" s="111"/>
      <c r="O50" s="35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38"/>
      <c r="E51" s="70"/>
      <c r="F51" s="70"/>
      <c r="G51" s="70"/>
      <c r="H51" s="70"/>
      <c r="I51" s="43"/>
      <c r="J51" s="21"/>
      <c r="K51" s="97"/>
      <c r="L51" s="98"/>
      <c r="M51" s="349"/>
      <c r="N51" s="111"/>
      <c r="O51" s="35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38"/>
      <c r="E52" s="70"/>
      <c r="F52" s="70"/>
      <c r="G52" s="70"/>
      <c r="H52" s="70"/>
      <c r="I52" s="43"/>
      <c r="J52" s="21"/>
      <c r="K52" s="97"/>
      <c r="L52" s="98"/>
      <c r="M52" s="349"/>
      <c r="N52" s="111"/>
      <c r="O52" s="35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38"/>
      <c r="E53" s="70"/>
      <c r="F53" s="70"/>
      <c r="G53" s="70"/>
      <c r="H53" s="70"/>
      <c r="I53" s="43"/>
      <c r="J53" s="21"/>
      <c r="K53" s="97"/>
      <c r="L53" s="98"/>
      <c r="M53" s="349"/>
      <c r="N53" s="111"/>
      <c r="O53" s="35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38"/>
      <c r="E54" s="70"/>
      <c r="F54" s="70"/>
      <c r="G54" s="70"/>
      <c r="H54" s="70"/>
      <c r="I54" s="43"/>
      <c r="J54" s="21"/>
      <c r="K54" s="97"/>
      <c r="L54" s="98"/>
      <c r="M54" s="349"/>
      <c r="N54" s="111"/>
      <c r="O54" s="35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38"/>
      <c r="E55" s="70"/>
      <c r="F55" s="70"/>
      <c r="G55" s="70"/>
      <c r="H55" s="70"/>
      <c r="I55" s="43"/>
      <c r="J55" s="21"/>
      <c r="K55" s="97"/>
      <c r="L55" s="98"/>
      <c r="M55" s="349"/>
      <c r="N55" s="111"/>
      <c r="O55" s="35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38"/>
      <c r="E56" s="70"/>
      <c r="F56" s="70"/>
      <c r="G56" s="70"/>
      <c r="H56" s="70"/>
      <c r="I56" s="43"/>
      <c r="J56" s="21"/>
      <c r="K56" s="97"/>
      <c r="L56" s="98"/>
      <c r="M56" s="349"/>
      <c r="N56" s="111"/>
      <c r="O56" s="35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38"/>
      <c r="E57" s="70"/>
      <c r="F57" s="70"/>
      <c r="G57" s="70"/>
      <c r="H57" s="70"/>
      <c r="I57" s="43"/>
      <c r="J57" s="21"/>
      <c r="K57" s="97"/>
      <c r="L57" s="98"/>
      <c r="M57" s="349"/>
      <c r="N57" s="111"/>
      <c r="O57" s="35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38"/>
      <c r="E58" s="70"/>
      <c r="F58" s="70"/>
      <c r="G58" s="70"/>
      <c r="H58" s="70"/>
      <c r="I58" s="43"/>
      <c r="J58" s="21"/>
      <c r="K58" s="97"/>
      <c r="L58" s="98"/>
      <c r="M58" s="349"/>
      <c r="N58" s="111"/>
      <c r="O58" s="35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38"/>
      <c r="E59" s="70"/>
      <c r="F59" s="70"/>
      <c r="G59" s="70"/>
      <c r="H59" s="70"/>
      <c r="I59" s="43"/>
      <c r="J59" s="21"/>
      <c r="K59" s="97"/>
      <c r="L59" s="98"/>
      <c r="M59" s="349"/>
      <c r="N59" s="111"/>
      <c r="O59" s="35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38"/>
      <c r="E60" s="70"/>
      <c r="F60" s="70"/>
      <c r="G60" s="70"/>
      <c r="H60" s="70"/>
      <c r="I60" s="43"/>
      <c r="J60" s="21"/>
      <c r="K60" s="97"/>
      <c r="L60" s="98"/>
      <c r="M60" s="349"/>
      <c r="N60" s="111"/>
      <c r="O60" s="35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38"/>
      <c r="E61" s="70"/>
      <c r="F61" s="70"/>
      <c r="G61" s="70"/>
      <c r="H61" s="70"/>
      <c r="I61" s="43"/>
      <c r="J61" s="21"/>
      <c r="K61" s="97"/>
      <c r="L61" s="98"/>
      <c r="M61" s="349"/>
      <c r="N61" s="111"/>
      <c r="O61" s="35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38"/>
      <c r="E62" s="70"/>
      <c r="F62" s="70"/>
      <c r="G62" s="70"/>
      <c r="H62" s="70"/>
      <c r="I62" s="43"/>
      <c r="J62" s="21"/>
      <c r="K62" s="97"/>
      <c r="L62" s="98"/>
      <c r="M62" s="349"/>
      <c r="N62" s="111"/>
      <c r="O62" s="35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38"/>
      <c r="E63" s="70"/>
      <c r="F63" s="70"/>
      <c r="G63" s="70"/>
      <c r="H63" s="70"/>
      <c r="I63" s="43"/>
      <c r="J63" s="21"/>
      <c r="K63" s="97"/>
      <c r="L63" s="98"/>
      <c r="M63" s="349"/>
      <c r="N63" s="111"/>
      <c r="O63" s="35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38"/>
      <c r="E64" s="70"/>
      <c r="F64" s="70"/>
      <c r="G64" s="70"/>
      <c r="H64" s="70"/>
      <c r="I64" s="43"/>
      <c r="J64" s="21"/>
      <c r="K64" s="97"/>
      <c r="L64" s="98"/>
      <c r="M64" s="349"/>
      <c r="N64" s="111"/>
      <c r="O64" s="35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38"/>
      <c r="E65" s="70"/>
      <c r="F65" s="70"/>
      <c r="G65" s="70"/>
      <c r="H65" s="70"/>
      <c r="I65" s="43"/>
      <c r="J65" s="21"/>
      <c r="K65" s="97"/>
      <c r="L65" s="98"/>
      <c r="M65" s="349"/>
      <c r="N65" s="111"/>
      <c r="O65" s="35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38"/>
      <c r="E66" s="70"/>
      <c r="F66" s="70"/>
      <c r="G66" s="70"/>
      <c r="H66" s="70"/>
      <c r="I66" s="46"/>
      <c r="J66" s="21"/>
      <c r="K66" s="97"/>
      <c r="L66" s="98"/>
      <c r="M66" s="349"/>
      <c r="N66" s="111"/>
      <c r="O66" s="35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38"/>
      <c r="E67" s="73"/>
      <c r="F67" s="73"/>
      <c r="G67" s="73"/>
      <c r="H67" s="74"/>
      <c r="I67" s="43"/>
      <c r="J67" s="21"/>
      <c r="K67" s="101"/>
      <c r="L67" s="102"/>
      <c r="M67" s="351"/>
      <c r="N67" s="150"/>
      <c r="O67" s="352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67">
        <f t="shared" si="2"/>
        <v>0</v>
      </c>
      <c r="L68" s="468">
        <f>SUM(L69:L82)</f>
        <v>0</v>
      </c>
      <c r="M68" s="480">
        <f t="shared" si="0"/>
        <v>0</v>
      </c>
      <c r="N68" s="481">
        <f>SUM(N69:N82)</f>
        <v>0</v>
      </c>
      <c r="O68" s="482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40"/>
      <c r="E69" s="75"/>
      <c r="F69" s="75"/>
      <c r="G69" s="75"/>
      <c r="H69" s="75"/>
      <c r="I69" s="43"/>
      <c r="J69" s="21"/>
      <c r="K69" s="93"/>
      <c r="L69" s="94"/>
      <c r="M69" s="353"/>
      <c r="N69" s="354"/>
      <c r="O69" s="355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40"/>
      <c r="E70" s="70"/>
      <c r="F70" s="70"/>
      <c r="G70" s="70"/>
      <c r="H70" s="70"/>
      <c r="I70" s="43"/>
      <c r="J70" s="21"/>
      <c r="K70" s="97"/>
      <c r="L70" s="98"/>
      <c r="M70" s="349"/>
      <c r="N70" s="111"/>
      <c r="O70" s="35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40"/>
      <c r="E71" s="70"/>
      <c r="F71" s="70"/>
      <c r="G71" s="70"/>
      <c r="H71" s="70"/>
      <c r="I71" s="43"/>
      <c r="J71" s="21"/>
      <c r="K71" s="97"/>
      <c r="L71" s="98"/>
      <c r="M71" s="349"/>
      <c r="N71" s="111"/>
      <c r="O71" s="35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40"/>
      <c r="E72" s="70"/>
      <c r="F72" s="70"/>
      <c r="G72" s="70"/>
      <c r="H72" s="70"/>
      <c r="I72" s="43"/>
      <c r="J72" s="21"/>
      <c r="K72" s="97"/>
      <c r="L72" s="98"/>
      <c r="M72" s="349"/>
      <c r="N72" s="111"/>
      <c r="O72" s="35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40"/>
      <c r="E73" s="70"/>
      <c r="F73" s="70"/>
      <c r="G73" s="70"/>
      <c r="H73" s="70"/>
      <c r="I73" s="43"/>
      <c r="J73" s="21"/>
      <c r="K73" s="97"/>
      <c r="L73" s="98"/>
      <c r="M73" s="349"/>
      <c r="N73" s="111"/>
      <c r="O73" s="35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40"/>
      <c r="E74" s="70"/>
      <c r="F74" s="70"/>
      <c r="G74" s="70"/>
      <c r="H74" s="70"/>
      <c r="I74" s="43"/>
      <c r="J74" s="21"/>
      <c r="K74" s="97"/>
      <c r="L74" s="98"/>
      <c r="M74" s="349"/>
      <c r="N74" s="111"/>
      <c r="O74" s="35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40"/>
      <c r="E75" s="70"/>
      <c r="F75" s="70"/>
      <c r="G75" s="70"/>
      <c r="H75" s="70"/>
      <c r="I75" s="43"/>
      <c r="J75" s="21"/>
      <c r="K75" s="97"/>
      <c r="L75" s="98"/>
      <c r="M75" s="349"/>
      <c r="N75" s="111"/>
      <c r="O75" s="35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40"/>
      <c r="E76" s="70"/>
      <c r="F76" s="70"/>
      <c r="G76" s="70"/>
      <c r="H76" s="70"/>
      <c r="I76" s="43"/>
      <c r="J76" s="21"/>
      <c r="K76" s="97"/>
      <c r="L76" s="98"/>
      <c r="M76" s="349"/>
      <c r="N76" s="111"/>
      <c r="O76" s="35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40"/>
      <c r="E77" s="70"/>
      <c r="F77" s="70"/>
      <c r="G77" s="70"/>
      <c r="H77" s="70"/>
      <c r="I77" s="43"/>
      <c r="J77" s="21"/>
      <c r="K77" s="97"/>
      <c r="L77" s="98"/>
      <c r="M77" s="349"/>
      <c r="N77" s="111"/>
      <c r="O77" s="35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40"/>
      <c r="E78" s="70"/>
      <c r="F78" s="70"/>
      <c r="G78" s="70"/>
      <c r="H78" s="70"/>
      <c r="I78" s="43"/>
      <c r="J78" s="21"/>
      <c r="K78" s="97"/>
      <c r="L78" s="98"/>
      <c r="M78" s="349"/>
      <c r="N78" s="111"/>
      <c r="O78" s="35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40"/>
      <c r="E79" s="70"/>
      <c r="F79" s="70"/>
      <c r="G79" s="70"/>
      <c r="H79" s="70"/>
      <c r="I79" s="43"/>
      <c r="J79" s="21"/>
      <c r="K79" s="97"/>
      <c r="L79" s="98"/>
      <c r="M79" s="349"/>
      <c r="N79" s="111"/>
      <c r="O79" s="35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40"/>
      <c r="E80" s="70"/>
      <c r="F80" s="70"/>
      <c r="G80" s="70"/>
      <c r="H80" s="70"/>
      <c r="I80" s="43"/>
      <c r="J80" s="21"/>
      <c r="K80" s="97"/>
      <c r="L80" s="98"/>
      <c r="M80" s="349"/>
      <c r="N80" s="111"/>
      <c r="O80" s="35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40"/>
      <c r="E81" s="83"/>
      <c r="F81" s="83"/>
      <c r="G81" s="83"/>
      <c r="H81" s="84"/>
      <c r="I81" s="46"/>
      <c r="J81" s="21"/>
      <c r="K81" s="97"/>
      <c r="L81" s="98"/>
      <c r="M81" s="349"/>
      <c r="N81" s="111"/>
      <c r="O81" s="35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351"/>
      <c r="N82" s="150"/>
      <c r="O82" s="352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67">
        <f t="shared" ref="K83:K115" si="3">D83</f>
        <v>0</v>
      </c>
      <c r="L83" s="468">
        <f>SUM(L84:L114)</f>
        <v>0</v>
      </c>
      <c r="M83" s="480">
        <f t="shared" ref="M83:M115" si="4">G83+H83</f>
        <v>0</v>
      </c>
      <c r="N83" s="481">
        <f>SUM(N84:N114)</f>
        <v>0</v>
      </c>
      <c r="O83" s="482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42"/>
      <c r="E84" s="75"/>
      <c r="F84" s="75"/>
      <c r="G84" s="75"/>
      <c r="H84" s="75"/>
      <c r="I84" s="43"/>
      <c r="J84" s="21"/>
      <c r="K84" s="93"/>
      <c r="L84" s="94"/>
      <c r="M84" s="353"/>
      <c r="N84" s="354"/>
      <c r="O84" s="355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42"/>
      <c r="E85" s="70"/>
      <c r="F85" s="70"/>
      <c r="G85" s="70"/>
      <c r="H85" s="70"/>
      <c r="I85" s="43"/>
      <c r="J85" s="21"/>
      <c r="K85" s="97"/>
      <c r="L85" s="98"/>
      <c r="M85" s="349"/>
      <c r="N85" s="111"/>
      <c r="O85" s="35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42"/>
      <c r="E86" s="70"/>
      <c r="F86" s="70"/>
      <c r="G86" s="70"/>
      <c r="H86" s="70"/>
      <c r="I86" s="43"/>
      <c r="J86" s="21"/>
      <c r="K86" s="97"/>
      <c r="L86" s="98"/>
      <c r="M86" s="349"/>
      <c r="N86" s="111"/>
      <c r="O86" s="35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42"/>
      <c r="E87" s="70"/>
      <c r="F87" s="70"/>
      <c r="G87" s="70"/>
      <c r="H87" s="70"/>
      <c r="I87" s="43"/>
      <c r="J87" s="21"/>
      <c r="K87" s="97"/>
      <c r="L87" s="98"/>
      <c r="M87" s="349"/>
      <c r="N87" s="111"/>
      <c r="O87" s="35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42"/>
      <c r="E88" s="70"/>
      <c r="F88" s="70"/>
      <c r="G88" s="70"/>
      <c r="H88" s="70"/>
      <c r="I88" s="43"/>
      <c r="J88" s="21"/>
      <c r="K88" s="97"/>
      <c r="L88" s="98"/>
      <c r="M88" s="349"/>
      <c r="N88" s="111"/>
      <c r="O88" s="35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42"/>
      <c r="E89" s="70"/>
      <c r="F89" s="70"/>
      <c r="G89" s="70"/>
      <c r="H89" s="70"/>
      <c r="I89" s="43"/>
      <c r="J89" s="21"/>
      <c r="K89" s="97"/>
      <c r="L89" s="98"/>
      <c r="M89" s="349"/>
      <c r="N89" s="111"/>
      <c r="O89" s="35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42"/>
      <c r="E90" s="70"/>
      <c r="F90" s="70"/>
      <c r="G90" s="70"/>
      <c r="H90" s="70"/>
      <c r="I90" s="43"/>
      <c r="J90" s="21"/>
      <c r="K90" s="97"/>
      <c r="L90" s="98"/>
      <c r="M90" s="349"/>
      <c r="N90" s="111"/>
      <c r="O90" s="35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42"/>
      <c r="E91" s="70"/>
      <c r="F91" s="70"/>
      <c r="G91" s="70"/>
      <c r="H91" s="70"/>
      <c r="I91" s="43"/>
      <c r="J91" s="21"/>
      <c r="K91" s="97"/>
      <c r="L91" s="98"/>
      <c r="M91" s="349"/>
      <c r="N91" s="111"/>
      <c r="O91" s="35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42"/>
      <c r="E92" s="70"/>
      <c r="F92" s="70"/>
      <c r="G92" s="70"/>
      <c r="H92" s="70"/>
      <c r="I92" s="43"/>
      <c r="J92" s="21"/>
      <c r="K92" s="97"/>
      <c r="L92" s="98"/>
      <c r="M92" s="349"/>
      <c r="N92" s="111"/>
      <c r="O92" s="35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42"/>
      <c r="E93" s="70"/>
      <c r="F93" s="70"/>
      <c r="G93" s="70"/>
      <c r="H93" s="70"/>
      <c r="I93" s="44"/>
      <c r="J93" s="21"/>
      <c r="K93" s="97"/>
      <c r="L93" s="98"/>
      <c r="M93" s="349"/>
      <c r="N93" s="111"/>
      <c r="O93" s="35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42"/>
      <c r="E94" s="70"/>
      <c r="F94" s="70"/>
      <c r="G94" s="70"/>
      <c r="H94" s="70"/>
      <c r="I94" s="43"/>
      <c r="J94" s="21"/>
      <c r="K94" s="97"/>
      <c r="L94" s="98"/>
      <c r="M94" s="349"/>
      <c r="N94" s="111"/>
      <c r="O94" s="35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42"/>
      <c r="E95" s="70"/>
      <c r="F95" s="70"/>
      <c r="G95" s="70"/>
      <c r="H95" s="70"/>
      <c r="I95" s="43"/>
      <c r="J95" s="21"/>
      <c r="K95" s="97"/>
      <c r="L95" s="98"/>
      <c r="M95" s="349"/>
      <c r="N95" s="111"/>
      <c r="O95" s="35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42"/>
      <c r="E96" s="70"/>
      <c r="F96" s="70"/>
      <c r="G96" s="70"/>
      <c r="H96" s="70"/>
      <c r="I96" s="43"/>
      <c r="J96" s="21"/>
      <c r="K96" s="97"/>
      <c r="L96" s="98"/>
      <c r="M96" s="349"/>
      <c r="N96" s="111"/>
      <c r="O96" s="35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42"/>
      <c r="E97" s="70"/>
      <c r="F97" s="70"/>
      <c r="G97" s="70"/>
      <c r="H97" s="70"/>
      <c r="I97" s="43"/>
      <c r="J97" s="21"/>
      <c r="K97" s="97"/>
      <c r="L97" s="98"/>
      <c r="M97" s="349"/>
      <c r="N97" s="111"/>
      <c r="O97" s="35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42"/>
      <c r="E98" s="70"/>
      <c r="F98" s="70"/>
      <c r="G98" s="70"/>
      <c r="H98" s="70"/>
      <c r="I98" s="43"/>
      <c r="J98" s="21"/>
      <c r="K98" s="97"/>
      <c r="L98" s="98"/>
      <c r="M98" s="349"/>
      <c r="N98" s="111"/>
      <c r="O98" s="35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42"/>
      <c r="E99" s="70"/>
      <c r="F99" s="70"/>
      <c r="G99" s="70"/>
      <c r="H99" s="70"/>
      <c r="I99" s="43"/>
      <c r="J99" s="21"/>
      <c r="K99" s="97"/>
      <c r="L99" s="98"/>
      <c r="M99" s="349"/>
      <c r="N99" s="111"/>
      <c r="O99" s="35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42"/>
      <c r="E100" s="70"/>
      <c r="F100" s="70"/>
      <c r="G100" s="70"/>
      <c r="H100" s="70"/>
      <c r="I100" s="43"/>
      <c r="J100" s="21"/>
      <c r="K100" s="97"/>
      <c r="L100" s="98"/>
      <c r="M100" s="349"/>
      <c r="N100" s="111"/>
      <c r="O100" s="35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42"/>
      <c r="E101" s="70"/>
      <c r="F101" s="70"/>
      <c r="G101" s="70"/>
      <c r="H101" s="70"/>
      <c r="I101" s="43"/>
      <c r="J101" s="21"/>
      <c r="K101" s="97"/>
      <c r="L101" s="98"/>
      <c r="M101" s="349"/>
      <c r="N101" s="111"/>
      <c r="O101" s="35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42"/>
      <c r="E102" s="70"/>
      <c r="F102" s="70"/>
      <c r="G102" s="70"/>
      <c r="H102" s="70"/>
      <c r="I102" s="43"/>
      <c r="J102" s="21"/>
      <c r="K102" s="97"/>
      <c r="L102" s="98"/>
      <c r="M102" s="349"/>
      <c r="N102" s="111"/>
      <c r="O102" s="35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42"/>
      <c r="E103" s="70"/>
      <c r="F103" s="70"/>
      <c r="G103" s="70"/>
      <c r="H103" s="70"/>
      <c r="I103" s="43"/>
      <c r="J103" s="21"/>
      <c r="K103" s="97"/>
      <c r="L103" s="98"/>
      <c r="M103" s="349"/>
      <c r="N103" s="111"/>
      <c r="O103" s="35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42"/>
      <c r="E104" s="70"/>
      <c r="F104" s="70"/>
      <c r="G104" s="70"/>
      <c r="H104" s="70"/>
      <c r="I104" s="43"/>
      <c r="J104" s="21"/>
      <c r="K104" s="97"/>
      <c r="L104" s="98"/>
      <c r="M104" s="349"/>
      <c r="N104" s="111"/>
      <c r="O104" s="35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42"/>
      <c r="E105" s="70"/>
      <c r="F105" s="70"/>
      <c r="G105" s="70"/>
      <c r="H105" s="70"/>
      <c r="I105" s="43"/>
      <c r="J105" s="21"/>
      <c r="K105" s="97"/>
      <c r="L105" s="98"/>
      <c r="M105" s="349"/>
      <c r="N105" s="111"/>
      <c r="O105" s="35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42"/>
      <c r="E106" s="70"/>
      <c r="F106" s="70"/>
      <c r="G106" s="70"/>
      <c r="H106" s="70"/>
      <c r="I106" s="43"/>
      <c r="J106" s="21"/>
      <c r="K106" s="97"/>
      <c r="L106" s="98"/>
      <c r="M106" s="349"/>
      <c r="N106" s="111"/>
      <c r="O106" s="35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42"/>
      <c r="E107" s="70"/>
      <c r="F107" s="70"/>
      <c r="G107" s="70"/>
      <c r="H107" s="70"/>
      <c r="I107" s="43"/>
      <c r="J107" s="21"/>
      <c r="K107" s="97"/>
      <c r="L107" s="98"/>
      <c r="M107" s="349"/>
      <c r="N107" s="111"/>
      <c r="O107" s="35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42"/>
      <c r="E108" s="70"/>
      <c r="F108" s="70"/>
      <c r="G108" s="70"/>
      <c r="H108" s="70"/>
      <c r="I108" s="43"/>
      <c r="J108" s="21"/>
      <c r="K108" s="97"/>
      <c r="L108" s="98"/>
      <c r="M108" s="349"/>
      <c r="N108" s="111"/>
      <c r="O108" s="35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42"/>
      <c r="E109" s="70"/>
      <c r="F109" s="70"/>
      <c r="G109" s="70"/>
      <c r="H109" s="70"/>
      <c r="I109" s="43"/>
      <c r="J109" s="21"/>
      <c r="K109" s="97"/>
      <c r="L109" s="98"/>
      <c r="M109" s="349"/>
      <c r="N109" s="111"/>
      <c r="O109" s="35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42"/>
      <c r="E110" s="70"/>
      <c r="F110" s="70"/>
      <c r="G110" s="70"/>
      <c r="H110" s="70"/>
      <c r="I110" s="43"/>
      <c r="J110" s="21"/>
      <c r="K110" s="97"/>
      <c r="L110" s="98"/>
      <c r="M110" s="349"/>
      <c r="N110" s="111"/>
      <c r="O110" s="35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42"/>
      <c r="E111" s="70"/>
      <c r="F111" s="70"/>
      <c r="G111" s="70"/>
      <c r="H111" s="70"/>
      <c r="I111" s="43"/>
      <c r="J111" s="21"/>
      <c r="K111" s="97"/>
      <c r="L111" s="98"/>
      <c r="M111" s="349"/>
      <c r="N111" s="111"/>
      <c r="O111" s="35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43"/>
      <c r="E112" s="79"/>
      <c r="F112" s="79"/>
      <c r="G112" s="79"/>
      <c r="H112" s="80"/>
      <c r="I112" s="46"/>
      <c r="J112" s="21"/>
      <c r="K112" s="97"/>
      <c r="L112" s="98"/>
      <c r="M112" s="349"/>
      <c r="N112" s="111"/>
      <c r="O112" s="35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42"/>
      <c r="E113" s="140"/>
      <c r="F113" s="141"/>
      <c r="G113" s="140"/>
      <c r="H113" s="140"/>
      <c r="I113" s="46"/>
      <c r="J113" s="21"/>
      <c r="K113" s="97"/>
      <c r="L113" s="98"/>
      <c r="M113" s="349"/>
      <c r="N113" s="111"/>
      <c r="O113" s="35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44"/>
      <c r="E114" s="142"/>
      <c r="F114" s="146"/>
      <c r="G114" s="142"/>
      <c r="H114" s="85"/>
      <c r="I114" s="45"/>
      <c r="J114" s="21"/>
      <c r="K114" s="483"/>
      <c r="L114" s="484"/>
      <c r="M114" s="485"/>
      <c r="N114" s="486"/>
      <c r="O114" s="487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467">
        <f t="shared" si="3"/>
        <v>0</v>
      </c>
      <c r="L115" s="468">
        <f>SUM(L116:L124)</f>
        <v>0</v>
      </c>
      <c r="M115" s="480">
        <f t="shared" si="4"/>
        <v>0</v>
      </c>
      <c r="N115" s="481">
        <f>SUM(N116:N124)</f>
        <v>0</v>
      </c>
      <c r="O115" s="482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46"/>
      <c r="E116" s="77"/>
      <c r="F116" s="77"/>
      <c r="G116" s="77"/>
      <c r="H116" s="77"/>
      <c r="I116" s="42"/>
      <c r="J116" s="21"/>
      <c r="K116" s="93"/>
      <c r="L116" s="94"/>
      <c r="M116" s="353"/>
      <c r="N116" s="354"/>
      <c r="O116" s="355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45"/>
      <c r="E117" s="70"/>
      <c r="F117" s="70"/>
      <c r="G117" s="70"/>
      <c r="H117" s="70"/>
      <c r="I117" s="43"/>
      <c r="J117" s="21"/>
      <c r="K117" s="97"/>
      <c r="L117" s="98"/>
      <c r="M117" s="349"/>
      <c r="N117" s="111"/>
      <c r="O117" s="35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45"/>
      <c r="E118" s="70"/>
      <c r="F118" s="70"/>
      <c r="G118" s="70"/>
      <c r="H118" s="70"/>
      <c r="I118" s="43"/>
      <c r="J118" s="21"/>
      <c r="K118" s="97"/>
      <c r="L118" s="98"/>
      <c r="M118" s="349"/>
      <c r="N118" s="111"/>
      <c r="O118" s="35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45"/>
      <c r="E119" s="70"/>
      <c r="F119" s="70"/>
      <c r="G119" s="70"/>
      <c r="H119" s="70"/>
      <c r="I119" s="43"/>
      <c r="J119" s="21"/>
      <c r="K119" s="97"/>
      <c r="L119" s="98"/>
      <c r="M119" s="349"/>
      <c r="N119" s="111"/>
      <c r="O119" s="35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45"/>
      <c r="E120" s="70"/>
      <c r="F120" s="70"/>
      <c r="G120" s="70"/>
      <c r="H120" s="70"/>
      <c r="I120" s="43"/>
      <c r="J120" s="21"/>
      <c r="K120" s="97"/>
      <c r="L120" s="98"/>
      <c r="M120" s="349"/>
      <c r="N120" s="111"/>
      <c r="O120" s="35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45"/>
      <c r="E121" s="70"/>
      <c r="F121" s="70"/>
      <c r="G121" s="70"/>
      <c r="H121" s="70"/>
      <c r="I121" s="43"/>
      <c r="J121" s="21"/>
      <c r="K121" s="97"/>
      <c r="L121" s="98"/>
      <c r="M121" s="349"/>
      <c r="N121" s="111"/>
      <c r="O121" s="35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45"/>
      <c r="E122" s="70"/>
      <c r="F122" s="70"/>
      <c r="G122" s="70"/>
      <c r="H122" s="70"/>
      <c r="I122" s="43"/>
      <c r="J122" s="21"/>
      <c r="K122" s="97"/>
      <c r="L122" s="98"/>
      <c r="M122" s="349"/>
      <c r="N122" s="111"/>
      <c r="O122" s="350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45"/>
      <c r="E123" s="145"/>
      <c r="F123" s="145"/>
      <c r="G123" s="145"/>
      <c r="H123" s="145"/>
      <c r="I123" s="46"/>
      <c r="J123" s="21"/>
      <c r="K123" s="97"/>
      <c r="L123" s="98"/>
      <c r="M123" s="349"/>
      <c r="N123" s="111"/>
      <c r="O123" s="35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47"/>
      <c r="E124" s="146"/>
      <c r="F124" s="146"/>
      <c r="G124" s="146"/>
      <c r="H124" s="147"/>
      <c r="I124" s="45"/>
      <c r="J124" s="21"/>
      <c r="K124" s="106"/>
      <c r="L124" s="107"/>
      <c r="M124" s="356"/>
      <c r="N124" s="357"/>
      <c r="O124" s="358"/>
    </row>
    <row r="125" spans="1:15" ht="15" customHeight="1" x14ac:dyDescent="0.25">
      <c r="A125" s="6"/>
      <c r="B125" s="6"/>
      <c r="C125" s="6"/>
      <c r="D125" s="500" t="s">
        <v>98</v>
      </c>
      <c r="E125" s="500"/>
      <c r="F125" s="500"/>
      <c r="G125" s="500"/>
      <c r="H125" s="500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88" t="s">
        <v>139</v>
      </c>
      <c r="D2" s="488"/>
      <c r="E2" s="66"/>
      <c r="F2" s="66"/>
      <c r="G2" s="66"/>
      <c r="H2" s="66"/>
      <c r="I2" s="26">
        <v>2022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9"/>
      <c r="L3" s="17" t="s">
        <v>133</v>
      </c>
    </row>
    <row r="4" spans="1:16" ht="18" customHeight="1" thickBot="1" x14ac:dyDescent="0.3">
      <c r="A4" s="491" t="s">
        <v>0</v>
      </c>
      <c r="B4" s="493" t="s">
        <v>1</v>
      </c>
      <c r="C4" s="493" t="s">
        <v>2</v>
      </c>
      <c r="D4" s="501" t="s">
        <v>3</v>
      </c>
      <c r="E4" s="503" t="s">
        <v>131</v>
      </c>
      <c r="F4" s="504"/>
      <c r="G4" s="504"/>
      <c r="H4" s="505"/>
      <c r="I4" s="498" t="s">
        <v>99</v>
      </c>
      <c r="J4" s="4"/>
      <c r="K4" s="18"/>
      <c r="L4" s="17" t="s">
        <v>135</v>
      </c>
    </row>
    <row r="5" spans="1:16" ht="30" customHeight="1" thickBot="1" x14ac:dyDescent="0.3">
      <c r="A5" s="492"/>
      <c r="B5" s="494"/>
      <c r="C5" s="494"/>
      <c r="D5" s="502"/>
      <c r="E5" s="3">
        <v>2</v>
      </c>
      <c r="F5" s="3">
        <v>3</v>
      </c>
      <c r="G5" s="3">
        <v>4</v>
      </c>
      <c r="H5" s="3">
        <v>5</v>
      </c>
      <c r="I5" s="499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274</v>
      </c>
      <c r="E6" s="153">
        <v>0.88888888888888895</v>
      </c>
      <c r="F6" s="153">
        <v>29.027187627187626</v>
      </c>
      <c r="G6" s="153">
        <v>45.260968660968665</v>
      </c>
      <c r="H6" s="153">
        <v>24.82295482295482</v>
      </c>
      <c r="I6" s="113">
        <v>3.95</v>
      </c>
      <c r="J6" s="21"/>
      <c r="K6" s="458">
        <f t="shared" ref="K6:K11" si="0">D6</f>
        <v>274</v>
      </c>
      <c r="L6" s="459">
        <f>L7+L16+L29+L47+L67+L82+L113</f>
        <v>189</v>
      </c>
      <c r="M6" s="343">
        <f t="shared" ref="M6:M11" si="1">G6+H6</f>
        <v>70.083923483923485</v>
      </c>
      <c r="N6" s="459">
        <f>N7+N16+N29+N47+N67+N82+N113</f>
        <v>2</v>
      </c>
      <c r="O6" s="466">
        <f t="shared" ref="O6:O11" si="2">E6</f>
        <v>0.88888888888888895</v>
      </c>
      <c r="P6" s="58"/>
    </row>
    <row r="7" spans="1:16" ht="15" customHeight="1" thickBot="1" x14ac:dyDescent="0.3">
      <c r="A7" s="32"/>
      <c r="B7" s="25"/>
      <c r="C7" s="33" t="s">
        <v>101</v>
      </c>
      <c r="D7" s="34">
        <f>SUM(D8:D15)</f>
        <v>18</v>
      </c>
      <c r="E7" s="81">
        <v>5.5555555555555562</v>
      </c>
      <c r="F7" s="81">
        <v>21.428571428571431</v>
      </c>
      <c r="G7" s="81">
        <v>51.587301587301589</v>
      </c>
      <c r="H7" s="81">
        <v>21.428571428571431</v>
      </c>
      <c r="I7" s="41">
        <f>AVERAGE(I8:I15)</f>
        <v>3.8888888888888893</v>
      </c>
      <c r="J7" s="21"/>
      <c r="K7" s="467">
        <f t="shared" si="0"/>
        <v>18</v>
      </c>
      <c r="L7" s="468">
        <f>SUM(L8:L15)</f>
        <v>12</v>
      </c>
      <c r="M7" s="476">
        <f t="shared" si="1"/>
        <v>73.015873015873012</v>
      </c>
      <c r="N7" s="468">
        <f>SUM(N8:N15)</f>
        <v>1</v>
      </c>
      <c r="O7" s="475">
        <f t="shared" si="2"/>
        <v>5.5555555555555562</v>
      </c>
      <c r="P7" s="68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434">
        <v>3</v>
      </c>
      <c r="E8" s="144">
        <v>33.333333333333336</v>
      </c>
      <c r="F8" s="144">
        <v>33.333333333333336</v>
      </c>
      <c r="G8" s="144">
        <v>33.333333333333336</v>
      </c>
      <c r="H8" s="144"/>
      <c r="I8" s="43">
        <f t="shared" ref="I8:I70" si="3">(E8*2+F8*3+G8*4+H8*5)/100</f>
        <v>3</v>
      </c>
      <c r="J8" s="21"/>
      <c r="K8" s="97">
        <f t="shared" si="0"/>
        <v>3</v>
      </c>
      <c r="L8" s="98">
        <f t="shared" ref="L8:L70" si="4">M8*K8/100</f>
        <v>1</v>
      </c>
      <c r="M8" s="99">
        <f t="shared" si="1"/>
        <v>33.333333333333336</v>
      </c>
      <c r="N8" s="98">
        <f t="shared" ref="N8:N70" si="5">O8*K8/100</f>
        <v>1</v>
      </c>
      <c r="O8" s="100">
        <f t="shared" si="2"/>
        <v>33.333333333333336</v>
      </c>
      <c r="P8" s="61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434">
        <v>7</v>
      </c>
      <c r="E9" s="144"/>
      <c r="F9" s="144">
        <v>28.571428571428573</v>
      </c>
      <c r="G9" s="144">
        <v>42.857142857142854</v>
      </c>
      <c r="H9" s="144">
        <v>28.571428571428573</v>
      </c>
      <c r="I9" s="43">
        <f t="shared" si="3"/>
        <v>4</v>
      </c>
      <c r="J9" s="21"/>
      <c r="K9" s="97">
        <f t="shared" si="0"/>
        <v>7</v>
      </c>
      <c r="L9" s="98">
        <f t="shared" si="4"/>
        <v>5</v>
      </c>
      <c r="M9" s="99">
        <f t="shared" si="1"/>
        <v>71.428571428571431</v>
      </c>
      <c r="N9" s="98">
        <f t="shared" si="5"/>
        <v>0</v>
      </c>
      <c r="O9" s="100">
        <f t="shared" si="2"/>
        <v>0</v>
      </c>
      <c r="P9" s="61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415">
        <v>3</v>
      </c>
      <c r="E10" s="231"/>
      <c r="F10" s="231"/>
      <c r="G10" s="231">
        <v>100</v>
      </c>
      <c r="H10" s="310"/>
      <c r="I10" s="46">
        <f t="shared" si="3"/>
        <v>4</v>
      </c>
      <c r="J10" s="21"/>
      <c r="K10" s="97">
        <f t="shared" si="0"/>
        <v>3</v>
      </c>
      <c r="L10" s="98">
        <f t="shared" si="4"/>
        <v>3</v>
      </c>
      <c r="M10" s="99">
        <f t="shared" si="1"/>
        <v>100</v>
      </c>
      <c r="N10" s="98">
        <f t="shared" si="5"/>
        <v>0</v>
      </c>
      <c r="O10" s="100">
        <f t="shared" si="2"/>
        <v>0</v>
      </c>
      <c r="P10" s="61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434">
        <v>3</v>
      </c>
      <c r="E11" s="231"/>
      <c r="F11" s="231">
        <v>66.666666666666671</v>
      </c>
      <c r="G11" s="231">
        <v>33.333333333333336</v>
      </c>
      <c r="H11" s="411"/>
      <c r="I11" s="43">
        <f t="shared" si="3"/>
        <v>3.3333333333333339</v>
      </c>
      <c r="J11" s="21"/>
      <c r="K11" s="97">
        <f t="shared" si="0"/>
        <v>3</v>
      </c>
      <c r="L11" s="98">
        <f t="shared" si="4"/>
        <v>1</v>
      </c>
      <c r="M11" s="99">
        <f t="shared" si="1"/>
        <v>33.333333333333336</v>
      </c>
      <c r="N11" s="98">
        <f t="shared" si="5"/>
        <v>0</v>
      </c>
      <c r="O11" s="100">
        <f t="shared" si="2"/>
        <v>0</v>
      </c>
      <c r="P11" s="61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434"/>
      <c r="E12" s="231"/>
      <c r="F12" s="231"/>
      <c r="G12" s="231"/>
      <c r="H12" s="231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420">
        <v>1</v>
      </c>
      <c r="E13" s="144"/>
      <c r="F13" s="144"/>
      <c r="G13" s="144"/>
      <c r="H13" s="144">
        <v>100</v>
      </c>
      <c r="I13" s="43">
        <f t="shared" si="3"/>
        <v>5</v>
      </c>
      <c r="J13" s="21"/>
      <c r="K13" s="97">
        <f>D13</f>
        <v>1</v>
      </c>
      <c r="L13" s="98">
        <f t="shared" si="4"/>
        <v>1</v>
      </c>
      <c r="M13" s="99">
        <f>G13+H13</f>
        <v>100</v>
      </c>
      <c r="N13" s="98">
        <f t="shared" si="5"/>
        <v>0</v>
      </c>
      <c r="O13" s="100">
        <f>E13</f>
        <v>0</v>
      </c>
      <c r="P13" s="67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420">
        <v>1</v>
      </c>
      <c r="E14" s="231"/>
      <c r="F14" s="231"/>
      <c r="G14" s="231">
        <v>100</v>
      </c>
      <c r="H14" s="411"/>
      <c r="I14" s="43">
        <f t="shared" si="3"/>
        <v>4</v>
      </c>
      <c r="J14" s="21"/>
      <c r="K14" s="97">
        <f>D14</f>
        <v>1</v>
      </c>
      <c r="L14" s="98">
        <f t="shared" si="4"/>
        <v>1</v>
      </c>
      <c r="M14" s="99">
        <f>G14+H14</f>
        <v>100</v>
      </c>
      <c r="N14" s="98">
        <f t="shared" si="5"/>
        <v>0</v>
      </c>
      <c r="O14" s="100">
        <f>E14</f>
        <v>0</v>
      </c>
      <c r="P14" s="61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296"/>
      <c r="E15" s="231"/>
      <c r="F15" s="231"/>
      <c r="G15" s="231"/>
      <c r="H15" s="231"/>
      <c r="I15" s="45"/>
      <c r="J15" s="21"/>
      <c r="K15" s="101"/>
      <c r="L15" s="102"/>
      <c r="M15" s="103"/>
      <c r="N15" s="102"/>
      <c r="O15" s="104"/>
      <c r="P15" s="61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29</v>
      </c>
      <c r="E16" s="38">
        <v>0</v>
      </c>
      <c r="F16" s="38">
        <v>48.4375</v>
      </c>
      <c r="G16" s="38">
        <v>34.821428571428569</v>
      </c>
      <c r="H16" s="38">
        <v>16.741071428571431</v>
      </c>
      <c r="I16" s="39">
        <f>AVERAGE(I17:I28)</f>
        <v>3.6830357142857144</v>
      </c>
      <c r="J16" s="21"/>
      <c r="K16" s="467">
        <f t="shared" ref="K16:K31" si="6">D16</f>
        <v>29</v>
      </c>
      <c r="L16" s="468">
        <f>SUM(L17:L28)</f>
        <v>22</v>
      </c>
      <c r="M16" s="476">
        <f t="shared" ref="M16:M31" si="7">G16+H16</f>
        <v>51.5625</v>
      </c>
      <c r="N16" s="468">
        <f>SUM(N17:N28)</f>
        <v>0</v>
      </c>
      <c r="O16" s="475">
        <f t="shared" ref="O16:O31" si="8">E16</f>
        <v>0</v>
      </c>
      <c r="P16" s="61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298">
        <v>7</v>
      </c>
      <c r="E17" s="144"/>
      <c r="F17" s="144"/>
      <c r="G17" s="144">
        <v>28.571428571428573</v>
      </c>
      <c r="H17" s="144">
        <v>71.428571428571431</v>
      </c>
      <c r="I17" s="42">
        <f t="shared" ref="I17:I19" si="9">(E17*2+F17*3+G17*4+H17*5)/100</f>
        <v>4.7142857142857144</v>
      </c>
      <c r="J17" s="21"/>
      <c r="K17" s="93">
        <f t="shared" si="6"/>
        <v>7</v>
      </c>
      <c r="L17" s="94">
        <f t="shared" ref="L17:L19" si="10">M17*K17/100</f>
        <v>7</v>
      </c>
      <c r="M17" s="95">
        <f t="shared" si="7"/>
        <v>100</v>
      </c>
      <c r="N17" s="94">
        <f t="shared" ref="N17:N19" si="11">O17*K17/100</f>
        <v>0</v>
      </c>
      <c r="O17" s="96">
        <f t="shared" si="8"/>
        <v>0</v>
      </c>
      <c r="P17" s="61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420">
        <v>1</v>
      </c>
      <c r="E18" s="144"/>
      <c r="F18" s="144">
        <v>100</v>
      </c>
      <c r="G18" s="144"/>
      <c r="H18" s="144"/>
      <c r="I18" s="43">
        <f t="shared" si="3"/>
        <v>3</v>
      </c>
      <c r="J18" s="21"/>
      <c r="K18" s="97">
        <f t="shared" si="6"/>
        <v>1</v>
      </c>
      <c r="L18" s="98">
        <f t="shared" si="10"/>
        <v>0</v>
      </c>
      <c r="M18" s="99">
        <f t="shared" si="7"/>
        <v>0</v>
      </c>
      <c r="N18" s="98">
        <f t="shared" si="11"/>
        <v>0</v>
      </c>
      <c r="O18" s="100">
        <f t="shared" si="8"/>
        <v>0</v>
      </c>
      <c r="P18" s="61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418">
        <v>8</v>
      </c>
      <c r="E19" s="144"/>
      <c r="F19" s="144">
        <v>25</v>
      </c>
      <c r="G19" s="144">
        <v>50</v>
      </c>
      <c r="H19" s="144">
        <v>25</v>
      </c>
      <c r="I19" s="43">
        <f t="shared" si="9"/>
        <v>4</v>
      </c>
      <c r="J19" s="21"/>
      <c r="K19" s="97">
        <f t="shared" si="6"/>
        <v>8</v>
      </c>
      <c r="L19" s="98">
        <f t="shared" si="10"/>
        <v>6</v>
      </c>
      <c r="M19" s="99">
        <f t="shared" si="7"/>
        <v>75</v>
      </c>
      <c r="N19" s="98">
        <f t="shared" si="11"/>
        <v>0</v>
      </c>
      <c r="O19" s="100">
        <f t="shared" si="8"/>
        <v>0</v>
      </c>
      <c r="P19" s="61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417">
        <v>2</v>
      </c>
      <c r="E20" s="231"/>
      <c r="F20" s="231">
        <v>50</v>
      </c>
      <c r="G20" s="231">
        <v>50</v>
      </c>
      <c r="H20" s="231"/>
      <c r="I20" s="43">
        <f t="shared" si="3"/>
        <v>3.5</v>
      </c>
      <c r="J20" s="21"/>
      <c r="K20" s="97">
        <f t="shared" si="6"/>
        <v>2</v>
      </c>
      <c r="L20" s="98">
        <f t="shared" si="4"/>
        <v>1</v>
      </c>
      <c r="M20" s="99">
        <f t="shared" si="7"/>
        <v>50</v>
      </c>
      <c r="N20" s="98">
        <f t="shared" si="5"/>
        <v>0</v>
      </c>
      <c r="O20" s="100">
        <f t="shared" si="8"/>
        <v>0</v>
      </c>
      <c r="P20" s="61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418">
        <v>8</v>
      </c>
      <c r="E21" s="231"/>
      <c r="F21" s="231">
        <v>12.5</v>
      </c>
      <c r="G21" s="231">
        <v>50</v>
      </c>
      <c r="H21" s="231">
        <v>37.5</v>
      </c>
      <c r="I21" s="43">
        <f t="shared" si="3"/>
        <v>4.25</v>
      </c>
      <c r="J21" s="21"/>
      <c r="K21" s="97">
        <f t="shared" si="6"/>
        <v>8</v>
      </c>
      <c r="L21" s="98">
        <f t="shared" si="4"/>
        <v>7</v>
      </c>
      <c r="M21" s="99">
        <f t="shared" si="7"/>
        <v>87.5</v>
      </c>
      <c r="N21" s="98">
        <f t="shared" si="5"/>
        <v>0</v>
      </c>
      <c r="O21" s="100">
        <f t="shared" si="8"/>
        <v>0</v>
      </c>
      <c r="P21" s="61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418">
        <v>1</v>
      </c>
      <c r="E22" s="229"/>
      <c r="F22" s="229">
        <v>100</v>
      </c>
      <c r="G22" s="229"/>
      <c r="H22" s="412"/>
      <c r="I22" s="43">
        <f t="shared" si="3"/>
        <v>3</v>
      </c>
      <c r="J22" s="21"/>
      <c r="K22" s="97">
        <f t="shared" si="6"/>
        <v>1</v>
      </c>
      <c r="L22" s="98">
        <f t="shared" si="4"/>
        <v>0</v>
      </c>
      <c r="M22" s="99">
        <f t="shared" si="7"/>
        <v>0</v>
      </c>
      <c r="N22" s="98">
        <f t="shared" si="5"/>
        <v>0</v>
      </c>
      <c r="O22" s="100">
        <f t="shared" si="8"/>
        <v>0</v>
      </c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418">
        <v>1</v>
      </c>
      <c r="E23" s="144"/>
      <c r="F23" s="144"/>
      <c r="G23" s="144">
        <v>100</v>
      </c>
      <c r="H23" s="144"/>
      <c r="I23" s="43">
        <f t="shared" si="3"/>
        <v>4</v>
      </c>
      <c r="J23" s="21"/>
      <c r="K23" s="97">
        <f t="shared" si="6"/>
        <v>1</v>
      </c>
      <c r="L23" s="98">
        <f t="shared" si="4"/>
        <v>1</v>
      </c>
      <c r="M23" s="99">
        <f t="shared" si="7"/>
        <v>100</v>
      </c>
      <c r="N23" s="98">
        <f t="shared" si="5"/>
        <v>0</v>
      </c>
      <c r="O23" s="100">
        <f t="shared" si="8"/>
        <v>0</v>
      </c>
    </row>
    <row r="24" spans="1:16" s="1" customFormat="1" ht="15" customHeight="1" x14ac:dyDescent="0.25">
      <c r="A24" s="305">
        <v>8</v>
      </c>
      <c r="B24" s="303">
        <v>20550</v>
      </c>
      <c r="C24" s="292" t="s">
        <v>17</v>
      </c>
      <c r="D24" s="420">
        <v>1</v>
      </c>
      <c r="E24" s="144"/>
      <c r="F24" s="144">
        <v>100</v>
      </c>
      <c r="G24" s="144"/>
      <c r="H24" s="144"/>
      <c r="I24" s="43">
        <f t="shared" si="3"/>
        <v>3</v>
      </c>
      <c r="J24" s="21"/>
      <c r="K24" s="97">
        <f t="shared" si="6"/>
        <v>1</v>
      </c>
      <c r="L24" s="98">
        <f t="shared" si="4"/>
        <v>0</v>
      </c>
      <c r="M24" s="99">
        <f t="shared" si="7"/>
        <v>0</v>
      </c>
      <c r="N24" s="98">
        <f t="shared" si="5"/>
        <v>0</v>
      </c>
      <c r="O24" s="100">
        <f t="shared" si="8"/>
        <v>0</v>
      </c>
    </row>
    <row r="25" spans="1:16" s="1" customFormat="1" ht="15" customHeight="1" x14ac:dyDescent="0.25">
      <c r="A25" s="305">
        <v>9</v>
      </c>
      <c r="B25" s="48">
        <v>20630</v>
      </c>
      <c r="C25" s="19" t="s">
        <v>18</v>
      </c>
      <c r="D25" s="420"/>
      <c r="E25" s="362"/>
      <c r="F25" s="362"/>
      <c r="G25" s="362"/>
      <c r="H25" s="382"/>
      <c r="I25" s="43"/>
      <c r="J25" s="21"/>
      <c r="K25" s="97">
        <f t="shared" si="6"/>
        <v>0</v>
      </c>
      <c r="L25" s="98">
        <f t="shared" si="4"/>
        <v>0</v>
      </c>
      <c r="M25" s="99">
        <f t="shared" si="7"/>
        <v>0</v>
      </c>
      <c r="N25" s="111">
        <f t="shared" si="5"/>
        <v>0</v>
      </c>
      <c r="O25" s="100">
        <f t="shared" si="8"/>
        <v>0</v>
      </c>
    </row>
    <row r="26" spans="1:16" s="1" customFormat="1" ht="15" customHeight="1" x14ac:dyDescent="0.25">
      <c r="A26" s="305">
        <v>10</v>
      </c>
      <c r="B26" s="48">
        <v>20810</v>
      </c>
      <c r="C26" s="19" t="s">
        <v>19</v>
      </c>
      <c r="D26" s="418"/>
      <c r="E26" s="375"/>
      <c r="F26" s="375"/>
      <c r="G26" s="375"/>
      <c r="H26" s="375"/>
      <c r="I26" s="43"/>
      <c r="J26" s="21"/>
      <c r="K26" s="97">
        <f t="shared" si="6"/>
        <v>0</v>
      </c>
      <c r="L26" s="98">
        <f t="shared" si="4"/>
        <v>0</v>
      </c>
      <c r="M26" s="99">
        <f t="shared" si="7"/>
        <v>0</v>
      </c>
      <c r="N26" s="111">
        <f t="shared" si="5"/>
        <v>0</v>
      </c>
      <c r="O26" s="100">
        <f t="shared" si="8"/>
        <v>0</v>
      </c>
    </row>
    <row r="27" spans="1:16" s="1" customFormat="1" ht="15" customHeight="1" x14ac:dyDescent="0.25">
      <c r="A27" s="305">
        <v>11</v>
      </c>
      <c r="B27" s="48">
        <v>20900</v>
      </c>
      <c r="C27" s="19" t="s">
        <v>20</v>
      </c>
      <c r="D27" s="418"/>
      <c r="E27" s="375"/>
      <c r="F27" s="375"/>
      <c r="G27" s="375"/>
      <c r="H27" s="375"/>
      <c r="I27" s="43"/>
      <c r="J27" s="21"/>
      <c r="K27" s="97">
        <f t="shared" si="6"/>
        <v>0</v>
      </c>
      <c r="L27" s="98">
        <f t="shared" si="4"/>
        <v>0</v>
      </c>
      <c r="M27" s="99">
        <f t="shared" si="7"/>
        <v>0</v>
      </c>
      <c r="N27" s="111">
        <f t="shared" si="5"/>
        <v>0</v>
      </c>
      <c r="O27" s="100">
        <f t="shared" si="8"/>
        <v>0</v>
      </c>
    </row>
    <row r="28" spans="1:16" s="1" customFormat="1" ht="15" customHeight="1" thickBot="1" x14ac:dyDescent="0.3">
      <c r="A28" s="305">
        <v>12</v>
      </c>
      <c r="B28" s="48">
        <v>21350</v>
      </c>
      <c r="C28" s="19" t="s">
        <v>22</v>
      </c>
      <c r="D28" s="420"/>
      <c r="E28" s="136"/>
      <c r="F28" s="136"/>
      <c r="G28" s="136"/>
      <c r="H28" s="136"/>
      <c r="I28" s="43"/>
      <c r="J28" s="21"/>
      <c r="K28" s="97">
        <f t="shared" si="6"/>
        <v>0</v>
      </c>
      <c r="L28" s="98">
        <f t="shared" si="4"/>
        <v>0</v>
      </c>
      <c r="M28" s="99">
        <f t="shared" si="7"/>
        <v>0</v>
      </c>
      <c r="N28" s="111">
        <f t="shared" si="5"/>
        <v>0</v>
      </c>
      <c r="O28" s="100">
        <f t="shared" si="8"/>
        <v>0</v>
      </c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22</v>
      </c>
      <c r="E29" s="38">
        <v>4.7619047619047619</v>
      </c>
      <c r="F29" s="38">
        <v>22.61904761904762</v>
      </c>
      <c r="G29" s="38">
        <v>63.333333333333329</v>
      </c>
      <c r="H29" s="38">
        <v>9.2857142857142865</v>
      </c>
      <c r="I29" s="39">
        <f>AVERAGE(I30:I46)</f>
        <v>3.3</v>
      </c>
      <c r="J29" s="21"/>
      <c r="K29" s="467">
        <f t="shared" si="6"/>
        <v>22</v>
      </c>
      <c r="L29" s="468">
        <f>SUM(L30:L46)</f>
        <v>13</v>
      </c>
      <c r="M29" s="476">
        <f t="shared" si="7"/>
        <v>72.61904761904762</v>
      </c>
      <c r="N29" s="468">
        <f>SUM(N30:N46)</f>
        <v>1</v>
      </c>
      <c r="O29" s="475">
        <f t="shared" si="8"/>
        <v>4.7619047619047619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420">
        <v>5</v>
      </c>
      <c r="E30" s="231"/>
      <c r="F30" s="231">
        <v>20</v>
      </c>
      <c r="G30" s="231">
        <v>40</v>
      </c>
      <c r="H30" s="231">
        <v>40</v>
      </c>
      <c r="I30" s="42">
        <f t="shared" si="3"/>
        <v>4.2</v>
      </c>
      <c r="J30" s="7"/>
      <c r="K30" s="93">
        <f t="shared" si="6"/>
        <v>5</v>
      </c>
      <c r="L30" s="94">
        <f t="shared" si="4"/>
        <v>4</v>
      </c>
      <c r="M30" s="95">
        <f t="shared" si="7"/>
        <v>80</v>
      </c>
      <c r="N30" s="94">
        <f t="shared" si="5"/>
        <v>0</v>
      </c>
      <c r="O30" s="96">
        <f t="shared" si="8"/>
        <v>0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434">
        <v>2</v>
      </c>
      <c r="E31" s="144"/>
      <c r="F31" s="144"/>
      <c r="G31" s="144">
        <v>100</v>
      </c>
      <c r="H31" s="144"/>
      <c r="I31" s="43">
        <f t="shared" si="3"/>
        <v>4</v>
      </c>
      <c r="J31" s="7"/>
      <c r="K31" s="97">
        <f t="shared" si="6"/>
        <v>2</v>
      </c>
      <c r="L31" s="98">
        <f t="shared" si="4"/>
        <v>2</v>
      </c>
      <c r="M31" s="99">
        <f t="shared" si="7"/>
        <v>100</v>
      </c>
      <c r="N31" s="98">
        <f t="shared" si="5"/>
        <v>0</v>
      </c>
      <c r="O31" s="100">
        <f t="shared" si="8"/>
        <v>0</v>
      </c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434"/>
      <c r="E32" s="231"/>
      <c r="F32" s="231"/>
      <c r="G32" s="231"/>
      <c r="H32" s="231"/>
      <c r="I32" s="46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420">
        <v>1</v>
      </c>
      <c r="E33" s="231"/>
      <c r="F33" s="231"/>
      <c r="G33" s="231"/>
      <c r="H33" s="311"/>
      <c r="I33" s="43">
        <f t="shared" si="3"/>
        <v>0</v>
      </c>
      <c r="J33" s="7"/>
      <c r="K33" s="97">
        <f>D33</f>
        <v>1</v>
      </c>
      <c r="L33" s="98"/>
      <c r="M33" s="99"/>
      <c r="N33" s="98"/>
      <c r="O33" s="100"/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434">
        <v>1</v>
      </c>
      <c r="E34" s="231"/>
      <c r="F34" s="231"/>
      <c r="G34" s="231">
        <v>100</v>
      </c>
      <c r="H34" s="411"/>
      <c r="I34" s="43">
        <f t="shared" si="3"/>
        <v>4</v>
      </c>
      <c r="J34" s="7"/>
      <c r="K34" s="97">
        <f>D34</f>
        <v>1</v>
      </c>
      <c r="L34" s="98">
        <f t="shared" si="4"/>
        <v>1</v>
      </c>
      <c r="M34" s="99">
        <f>G34+H34</f>
        <v>100</v>
      </c>
      <c r="N34" s="98">
        <f t="shared" si="5"/>
        <v>0</v>
      </c>
      <c r="O34" s="100">
        <f>E34</f>
        <v>0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420"/>
      <c r="E35" s="144"/>
      <c r="F35" s="144"/>
      <c r="G35" s="144"/>
      <c r="H35" s="144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420"/>
      <c r="E36" s="231"/>
      <c r="F36" s="231"/>
      <c r="G36" s="231"/>
      <c r="H36" s="144"/>
      <c r="I36" s="43"/>
      <c r="J36" s="7"/>
      <c r="K36" s="97"/>
      <c r="L36" s="98"/>
      <c r="M36" s="99"/>
      <c r="N36" s="111"/>
      <c r="O36" s="100"/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420"/>
      <c r="E37" s="144"/>
      <c r="F37" s="144"/>
      <c r="G37" s="144"/>
      <c r="H37" s="144"/>
      <c r="I37" s="43"/>
      <c r="J37" s="7"/>
      <c r="K37" s="97"/>
      <c r="L37" s="98"/>
      <c r="M37" s="99"/>
      <c r="N37" s="111"/>
      <c r="O37" s="100"/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420">
        <v>4</v>
      </c>
      <c r="E38" s="144"/>
      <c r="F38" s="144">
        <v>25</v>
      </c>
      <c r="G38" s="144">
        <v>50</v>
      </c>
      <c r="H38" s="144">
        <v>25</v>
      </c>
      <c r="I38" s="43">
        <f t="shared" si="3"/>
        <v>4</v>
      </c>
      <c r="J38" s="7"/>
      <c r="K38" s="97">
        <f>D38</f>
        <v>4</v>
      </c>
      <c r="L38" s="98">
        <f t="shared" si="4"/>
        <v>3</v>
      </c>
      <c r="M38" s="99">
        <f>G38+H38</f>
        <v>75</v>
      </c>
      <c r="N38" s="111">
        <f t="shared" si="5"/>
        <v>0</v>
      </c>
      <c r="O38" s="100">
        <f>E38</f>
        <v>0</v>
      </c>
    </row>
    <row r="39" spans="1:15" s="1" customFormat="1" ht="15" customHeight="1" x14ac:dyDescent="0.25">
      <c r="A39" s="305">
        <v>10</v>
      </c>
      <c r="B39" s="303">
        <v>30500</v>
      </c>
      <c r="C39" s="302" t="s">
        <v>30</v>
      </c>
      <c r="D39" s="420"/>
      <c r="E39" s="144"/>
      <c r="F39" s="144"/>
      <c r="G39" s="144"/>
      <c r="H39" s="144"/>
      <c r="I39" s="43"/>
      <c r="J39" s="7"/>
      <c r="K39" s="97"/>
      <c r="L39" s="98"/>
      <c r="M39" s="99"/>
      <c r="N39" s="111"/>
      <c r="O39" s="100"/>
    </row>
    <row r="40" spans="1:15" s="1" customFormat="1" ht="15" customHeight="1" x14ac:dyDescent="0.25">
      <c r="A40" s="305">
        <v>11</v>
      </c>
      <c r="B40" s="48">
        <v>30530</v>
      </c>
      <c r="C40" s="19" t="s">
        <v>31</v>
      </c>
      <c r="D40" s="420"/>
      <c r="E40" s="144"/>
      <c r="F40" s="144"/>
      <c r="G40" s="144"/>
      <c r="H40" s="144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305">
        <v>12</v>
      </c>
      <c r="B41" s="48">
        <v>30640</v>
      </c>
      <c r="C41" s="19" t="s">
        <v>32</v>
      </c>
      <c r="D41" s="420"/>
      <c r="E41" s="231"/>
      <c r="F41" s="231"/>
      <c r="G41" s="231"/>
      <c r="H41" s="231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305">
        <v>13</v>
      </c>
      <c r="B42" s="48">
        <v>30650</v>
      </c>
      <c r="C42" s="19" t="s">
        <v>33</v>
      </c>
      <c r="D42" s="420"/>
      <c r="E42" s="144"/>
      <c r="F42" s="144"/>
      <c r="G42" s="144"/>
      <c r="H42" s="144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305">
        <v>14</v>
      </c>
      <c r="B43" s="48">
        <v>30790</v>
      </c>
      <c r="C43" s="19" t="s">
        <v>34</v>
      </c>
      <c r="D43" s="420"/>
      <c r="E43" s="231"/>
      <c r="F43" s="231"/>
      <c r="G43" s="231"/>
      <c r="H43" s="231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305">
        <v>15</v>
      </c>
      <c r="B44" s="48">
        <v>30890</v>
      </c>
      <c r="C44" s="19" t="s">
        <v>35</v>
      </c>
      <c r="D44" s="420">
        <v>1</v>
      </c>
      <c r="E44" s="144"/>
      <c r="F44" s="144"/>
      <c r="G44" s="144">
        <v>100</v>
      </c>
      <c r="H44" s="144"/>
      <c r="I44" s="43">
        <f t="shared" si="3"/>
        <v>4</v>
      </c>
      <c r="J44" s="7"/>
      <c r="K44" s="97">
        <f t="shared" ref="K44:K53" si="12">D44</f>
        <v>1</v>
      </c>
      <c r="L44" s="98">
        <f t="shared" si="4"/>
        <v>1</v>
      </c>
      <c r="M44" s="99">
        <f t="shared" ref="M44:M53" si="13">G44+H44</f>
        <v>100</v>
      </c>
      <c r="N44" s="111">
        <f t="shared" si="5"/>
        <v>0</v>
      </c>
      <c r="O44" s="100">
        <f t="shared" ref="O44:O53" si="14">E44</f>
        <v>0</v>
      </c>
    </row>
    <row r="45" spans="1:15" s="1" customFormat="1" ht="15" customHeight="1" x14ac:dyDescent="0.25">
      <c r="A45" s="305">
        <v>16</v>
      </c>
      <c r="B45" s="303">
        <v>30940</v>
      </c>
      <c r="C45" s="292" t="s">
        <v>36</v>
      </c>
      <c r="D45" s="434">
        <v>5</v>
      </c>
      <c r="E45" s="144"/>
      <c r="F45" s="144">
        <v>80</v>
      </c>
      <c r="G45" s="144">
        <v>20</v>
      </c>
      <c r="H45" s="144"/>
      <c r="I45" s="43">
        <f t="shared" si="3"/>
        <v>3.2</v>
      </c>
      <c r="J45" s="7"/>
      <c r="K45" s="97">
        <f t="shared" si="12"/>
        <v>5</v>
      </c>
      <c r="L45" s="98">
        <f t="shared" ref="L45:L46" si="15">M45*K45/100</f>
        <v>1</v>
      </c>
      <c r="M45" s="99">
        <f t="shared" si="13"/>
        <v>20</v>
      </c>
      <c r="N45" s="111">
        <f t="shared" ref="N45:N46" si="16">O45*K45/100</f>
        <v>0</v>
      </c>
      <c r="O45" s="100">
        <f t="shared" si="14"/>
        <v>0</v>
      </c>
    </row>
    <row r="46" spans="1:15" s="1" customFormat="1" ht="15" customHeight="1" thickBot="1" x14ac:dyDescent="0.3">
      <c r="A46" s="305">
        <v>17</v>
      </c>
      <c r="B46" s="48">
        <v>31480</v>
      </c>
      <c r="C46" s="19" t="s">
        <v>38</v>
      </c>
      <c r="D46" s="429">
        <v>3</v>
      </c>
      <c r="E46" s="144">
        <v>33.333333333333336</v>
      </c>
      <c r="F46" s="144">
        <v>33.333333333333336</v>
      </c>
      <c r="G46" s="144">
        <v>33.333333333333336</v>
      </c>
      <c r="H46" s="144"/>
      <c r="I46" s="43">
        <f t="shared" si="3"/>
        <v>3</v>
      </c>
      <c r="J46" s="7"/>
      <c r="K46" s="97">
        <f t="shared" si="12"/>
        <v>3</v>
      </c>
      <c r="L46" s="98">
        <f t="shared" si="15"/>
        <v>1</v>
      </c>
      <c r="M46" s="99">
        <f t="shared" si="13"/>
        <v>33.333333333333336</v>
      </c>
      <c r="N46" s="98">
        <f t="shared" si="16"/>
        <v>1</v>
      </c>
      <c r="O46" s="100">
        <f t="shared" si="14"/>
        <v>33.333333333333336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49</v>
      </c>
      <c r="E47" s="82"/>
      <c r="F47" s="82">
        <v>45.97902097902098</v>
      </c>
      <c r="G47" s="82">
        <v>32.825507825507827</v>
      </c>
      <c r="H47" s="82">
        <v>21.195471195471196</v>
      </c>
      <c r="I47" s="41">
        <f>AVERAGE(I48:I66)</f>
        <v>3.7521645021645025</v>
      </c>
      <c r="J47" s="21"/>
      <c r="K47" s="467">
        <f t="shared" si="12"/>
        <v>49</v>
      </c>
      <c r="L47" s="468">
        <f>SUM(L48:L66)</f>
        <v>28</v>
      </c>
      <c r="M47" s="476">
        <f t="shared" si="13"/>
        <v>54.020979020979027</v>
      </c>
      <c r="N47" s="468">
        <f>SUM(N48:N66)</f>
        <v>0</v>
      </c>
      <c r="O47" s="475">
        <f t="shared" si="14"/>
        <v>0</v>
      </c>
    </row>
    <row r="48" spans="1:15" s="1" customFormat="1" ht="15" customHeight="1" x14ac:dyDescent="0.25">
      <c r="A48" s="59">
        <v>1</v>
      </c>
      <c r="B48" s="49">
        <v>40010</v>
      </c>
      <c r="C48" s="13" t="s">
        <v>39</v>
      </c>
      <c r="D48" s="427">
        <v>13</v>
      </c>
      <c r="E48" s="231"/>
      <c r="F48" s="231">
        <v>30.76923076923077</v>
      </c>
      <c r="G48" s="231">
        <v>38.46153846153846</v>
      </c>
      <c r="H48" s="231">
        <v>30.76923076923077</v>
      </c>
      <c r="I48" s="42">
        <f t="shared" si="3"/>
        <v>4</v>
      </c>
      <c r="J48" s="21"/>
      <c r="K48" s="93">
        <f t="shared" si="12"/>
        <v>13</v>
      </c>
      <c r="L48" s="94">
        <f t="shared" si="4"/>
        <v>9</v>
      </c>
      <c r="M48" s="95">
        <f t="shared" si="13"/>
        <v>69.230769230769226</v>
      </c>
      <c r="N48" s="94">
        <f t="shared" si="5"/>
        <v>0</v>
      </c>
      <c r="O48" s="96">
        <f t="shared" si="14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434">
        <v>6</v>
      </c>
      <c r="E49" s="144"/>
      <c r="F49" s="144">
        <v>33.333333333333336</v>
      </c>
      <c r="G49" s="144">
        <v>33.333333333333336</v>
      </c>
      <c r="H49" s="144">
        <v>33.333333333333336</v>
      </c>
      <c r="I49" s="43">
        <f t="shared" si="3"/>
        <v>4</v>
      </c>
      <c r="J49" s="21"/>
      <c r="K49" s="97">
        <f t="shared" si="12"/>
        <v>6</v>
      </c>
      <c r="L49" s="98">
        <f t="shared" si="4"/>
        <v>4</v>
      </c>
      <c r="M49" s="99">
        <f t="shared" si="13"/>
        <v>66.666666666666671</v>
      </c>
      <c r="N49" s="98">
        <f t="shared" si="5"/>
        <v>0</v>
      </c>
      <c r="O49" s="100">
        <f t="shared" si="14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434">
        <v>14</v>
      </c>
      <c r="E50" s="144"/>
      <c r="F50" s="144">
        <v>50</v>
      </c>
      <c r="G50" s="144">
        <v>14.285714285714286</v>
      </c>
      <c r="H50" s="144">
        <v>35.714285714285715</v>
      </c>
      <c r="I50" s="43">
        <f t="shared" si="3"/>
        <v>3.8571428571428572</v>
      </c>
      <c r="J50" s="21"/>
      <c r="K50" s="97">
        <f t="shared" si="12"/>
        <v>14</v>
      </c>
      <c r="L50" s="98">
        <f t="shared" si="4"/>
        <v>7</v>
      </c>
      <c r="M50" s="99">
        <f t="shared" si="13"/>
        <v>50</v>
      </c>
      <c r="N50" s="98">
        <f t="shared" si="5"/>
        <v>0</v>
      </c>
      <c r="O50" s="100">
        <f t="shared" si="14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434">
        <v>3</v>
      </c>
      <c r="E51" s="144"/>
      <c r="F51" s="144"/>
      <c r="G51" s="144">
        <v>100</v>
      </c>
      <c r="H51" s="144"/>
      <c r="I51" s="43">
        <f t="shared" si="3"/>
        <v>4</v>
      </c>
      <c r="J51" s="21"/>
      <c r="K51" s="97">
        <f t="shared" si="12"/>
        <v>3</v>
      </c>
      <c r="L51" s="98">
        <f t="shared" si="4"/>
        <v>3</v>
      </c>
      <c r="M51" s="99">
        <f t="shared" si="13"/>
        <v>100</v>
      </c>
      <c r="N51" s="98">
        <f t="shared" si="5"/>
        <v>0</v>
      </c>
      <c r="O51" s="100">
        <f t="shared" si="14"/>
        <v>0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434">
        <v>4</v>
      </c>
      <c r="E52" s="231"/>
      <c r="F52" s="231">
        <v>75</v>
      </c>
      <c r="G52" s="231">
        <v>25</v>
      </c>
      <c r="H52" s="231"/>
      <c r="I52" s="43">
        <f t="shared" si="3"/>
        <v>3.25</v>
      </c>
      <c r="J52" s="21"/>
      <c r="K52" s="97">
        <f t="shared" si="12"/>
        <v>4</v>
      </c>
      <c r="L52" s="98">
        <f t="shared" si="4"/>
        <v>1</v>
      </c>
      <c r="M52" s="99">
        <f t="shared" si="13"/>
        <v>25</v>
      </c>
      <c r="N52" s="98">
        <f t="shared" si="5"/>
        <v>0</v>
      </c>
      <c r="O52" s="100">
        <f t="shared" si="14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434">
        <v>3</v>
      </c>
      <c r="E53" s="231"/>
      <c r="F53" s="231">
        <v>66.666666666666671</v>
      </c>
      <c r="G53" s="231"/>
      <c r="H53" s="231">
        <v>33.333333333333336</v>
      </c>
      <c r="I53" s="43">
        <f t="shared" si="3"/>
        <v>3.666666666666667</v>
      </c>
      <c r="J53" s="21"/>
      <c r="K53" s="97">
        <f t="shared" si="12"/>
        <v>3</v>
      </c>
      <c r="L53" s="98">
        <f t="shared" si="4"/>
        <v>1</v>
      </c>
      <c r="M53" s="99">
        <f t="shared" si="13"/>
        <v>33.333333333333336</v>
      </c>
      <c r="N53" s="98">
        <f t="shared" si="5"/>
        <v>0</v>
      </c>
      <c r="O53" s="100">
        <f t="shared" si="14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3"/>
      <c r="E54" s="144"/>
      <c r="F54" s="144"/>
      <c r="G54" s="144"/>
      <c r="H54" s="144"/>
      <c r="I54" s="43"/>
      <c r="J54" s="21"/>
      <c r="K54" s="97"/>
      <c r="L54" s="98"/>
      <c r="M54" s="99"/>
      <c r="N54" s="111"/>
      <c r="O54" s="100"/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3">
        <v>1</v>
      </c>
      <c r="E55" s="144"/>
      <c r="F55" s="144"/>
      <c r="G55" s="144">
        <v>100</v>
      </c>
      <c r="H55" s="144"/>
      <c r="I55" s="43">
        <f t="shared" si="3"/>
        <v>4</v>
      </c>
      <c r="J55" s="21"/>
      <c r="K55" s="97">
        <f>D55</f>
        <v>1</v>
      </c>
      <c r="L55" s="98">
        <f t="shared" si="4"/>
        <v>1</v>
      </c>
      <c r="M55" s="99">
        <f>G55+H55</f>
        <v>100</v>
      </c>
      <c r="N55" s="98">
        <f t="shared" si="5"/>
        <v>0</v>
      </c>
      <c r="O55" s="100">
        <f>E55</f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230"/>
      <c r="E56" s="231"/>
      <c r="F56" s="231"/>
      <c r="G56" s="231"/>
      <c r="H56" s="144"/>
      <c r="I56" s="43"/>
      <c r="J56" s="21"/>
      <c r="K56" s="97">
        <f>D56</f>
        <v>0</v>
      </c>
      <c r="L56" s="98">
        <f t="shared" si="4"/>
        <v>0</v>
      </c>
      <c r="M56" s="99">
        <f>G56+H56</f>
        <v>0</v>
      </c>
      <c r="N56" s="111">
        <f t="shared" si="5"/>
        <v>0</v>
      </c>
      <c r="O56" s="100">
        <f>E56</f>
        <v>0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230"/>
      <c r="E57" s="231"/>
      <c r="F57" s="231"/>
      <c r="G57" s="231"/>
      <c r="H57" s="144"/>
      <c r="I57" s="43"/>
      <c r="J57" s="21"/>
      <c r="K57" s="97">
        <f>D57</f>
        <v>0</v>
      </c>
      <c r="L57" s="98">
        <f t="shared" si="4"/>
        <v>0</v>
      </c>
      <c r="M57" s="99">
        <f>G57+H57</f>
        <v>0</v>
      </c>
      <c r="N57" s="98">
        <f t="shared" si="5"/>
        <v>0</v>
      </c>
      <c r="O57" s="100">
        <f>E57</f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3">
        <v>1</v>
      </c>
      <c r="E58" s="144"/>
      <c r="F58" s="144">
        <v>100</v>
      </c>
      <c r="G58" s="144"/>
      <c r="H58" s="144"/>
      <c r="I58" s="43">
        <f t="shared" si="3"/>
        <v>3</v>
      </c>
      <c r="J58" s="21"/>
      <c r="K58" s="97">
        <f>D58</f>
        <v>1</v>
      </c>
      <c r="L58" s="98">
        <f t="shared" si="4"/>
        <v>0</v>
      </c>
      <c r="M58" s="99">
        <f>G58+H58</f>
        <v>0</v>
      </c>
      <c r="N58" s="98">
        <f t="shared" si="5"/>
        <v>0</v>
      </c>
      <c r="O58" s="100">
        <f>E58</f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3"/>
      <c r="E59" s="144"/>
      <c r="F59" s="144"/>
      <c r="G59" s="144"/>
      <c r="H59" s="144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434">
        <v>1</v>
      </c>
      <c r="E60" s="144"/>
      <c r="F60" s="144">
        <v>100</v>
      </c>
      <c r="G60" s="144"/>
      <c r="H60" s="144"/>
      <c r="I60" s="43">
        <f t="shared" si="3"/>
        <v>3</v>
      </c>
      <c r="J60" s="21"/>
      <c r="K60" s="97">
        <f>D60</f>
        <v>1</v>
      </c>
      <c r="L60" s="98">
        <f t="shared" ref="L60" si="17">M60*K60/100</f>
        <v>0</v>
      </c>
      <c r="M60" s="99">
        <f>G60+H60</f>
        <v>0</v>
      </c>
      <c r="N60" s="98">
        <f t="shared" ref="N60" si="18">O60*K60/100</f>
        <v>0</v>
      </c>
      <c r="O60" s="100">
        <f>E60</f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434"/>
      <c r="E61" s="231"/>
      <c r="F61" s="231"/>
      <c r="G61" s="144"/>
      <c r="H61" s="144"/>
      <c r="I61" s="43"/>
      <c r="J61" s="21"/>
      <c r="K61" s="97"/>
      <c r="L61" s="98"/>
      <c r="M61" s="99"/>
      <c r="N61" s="111"/>
      <c r="O61" s="100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434"/>
      <c r="E62" s="144"/>
      <c r="F62" s="144"/>
      <c r="G62" s="144"/>
      <c r="H62" s="144"/>
      <c r="I62" s="43"/>
      <c r="J62" s="21"/>
      <c r="K62" s="97"/>
      <c r="L62" s="98"/>
      <c r="M62" s="99"/>
      <c r="N62" s="111"/>
      <c r="O62" s="100"/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434"/>
      <c r="E63" s="231"/>
      <c r="F63" s="231"/>
      <c r="G63" s="411"/>
      <c r="H63" s="411"/>
      <c r="I63" s="43"/>
      <c r="J63" s="21"/>
      <c r="K63" s="97"/>
      <c r="L63" s="98"/>
      <c r="M63" s="99"/>
      <c r="N63" s="111"/>
      <c r="O63" s="100"/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434"/>
      <c r="E64" s="231"/>
      <c r="F64" s="231"/>
      <c r="G64" s="231"/>
      <c r="H64" s="411"/>
      <c r="I64" s="43"/>
      <c r="J64" s="21"/>
      <c r="K64" s="97"/>
      <c r="L64" s="98"/>
      <c r="M64" s="99"/>
      <c r="N64" s="111"/>
      <c r="O64" s="100"/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230">
        <v>1</v>
      </c>
      <c r="E65" s="231"/>
      <c r="F65" s="231"/>
      <c r="G65" s="231"/>
      <c r="H65" s="231">
        <v>100</v>
      </c>
      <c r="I65" s="46">
        <f t="shared" si="3"/>
        <v>5</v>
      </c>
      <c r="J65" s="21"/>
      <c r="K65" s="97">
        <f>D65</f>
        <v>1</v>
      </c>
      <c r="L65" s="98">
        <f t="shared" si="4"/>
        <v>1</v>
      </c>
      <c r="M65" s="99">
        <f>G65+H65</f>
        <v>100</v>
      </c>
      <c r="N65" s="111">
        <f t="shared" si="5"/>
        <v>0</v>
      </c>
      <c r="O65" s="100">
        <f>E65</f>
        <v>0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230">
        <v>2</v>
      </c>
      <c r="E66" s="231"/>
      <c r="F66" s="231">
        <v>50</v>
      </c>
      <c r="G66" s="231">
        <v>50</v>
      </c>
      <c r="H66" s="231"/>
      <c r="I66" s="43">
        <f t="shared" si="3"/>
        <v>3.5</v>
      </c>
      <c r="J66" s="21"/>
      <c r="K66" s="101">
        <f>D66</f>
        <v>2</v>
      </c>
      <c r="L66" s="102">
        <f t="shared" si="4"/>
        <v>1</v>
      </c>
      <c r="M66" s="103">
        <f>G66+H66</f>
        <v>50</v>
      </c>
      <c r="N66" s="150">
        <f t="shared" si="5"/>
        <v>0</v>
      </c>
      <c r="O66" s="104">
        <f>E66</f>
        <v>0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23</v>
      </c>
      <c r="E67" s="38">
        <v>0</v>
      </c>
      <c r="F67" s="38">
        <v>18.888888888888889</v>
      </c>
      <c r="G67" s="38">
        <v>66.481481481481481</v>
      </c>
      <c r="H67" s="38">
        <v>14.629629629629632</v>
      </c>
      <c r="I67" s="39">
        <f>AVERAGE(I68:I81)</f>
        <v>3.9574074074074082</v>
      </c>
      <c r="J67" s="21"/>
      <c r="K67" s="467">
        <f>D67</f>
        <v>23</v>
      </c>
      <c r="L67" s="468">
        <f>SUM(L68:L81)</f>
        <v>19</v>
      </c>
      <c r="M67" s="476">
        <f>G67+H67</f>
        <v>81.111111111111114</v>
      </c>
      <c r="N67" s="468">
        <f>SUM(N68:N81)</f>
        <v>0</v>
      </c>
      <c r="O67" s="475">
        <f>E67</f>
        <v>0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434"/>
      <c r="E68" s="231"/>
      <c r="F68" s="231"/>
      <c r="G68" s="231"/>
      <c r="H68" s="231"/>
      <c r="I68" s="43"/>
      <c r="J68" s="21"/>
      <c r="K68" s="93"/>
      <c r="L68" s="94"/>
      <c r="M68" s="95"/>
      <c r="N68" s="94"/>
      <c r="O68" s="96"/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434">
        <v>4</v>
      </c>
      <c r="E69" s="231"/>
      <c r="F69" s="231">
        <v>50</v>
      </c>
      <c r="G69" s="231">
        <v>25</v>
      </c>
      <c r="H69" s="411">
        <v>25</v>
      </c>
      <c r="I69" s="43">
        <f t="shared" si="3"/>
        <v>3.75</v>
      </c>
      <c r="J69" s="21"/>
      <c r="K69" s="97">
        <f>D69</f>
        <v>4</v>
      </c>
      <c r="L69" s="98">
        <f t="shared" si="4"/>
        <v>2</v>
      </c>
      <c r="M69" s="99">
        <f>G69+H69</f>
        <v>50</v>
      </c>
      <c r="N69" s="98">
        <f t="shared" si="5"/>
        <v>0</v>
      </c>
      <c r="O69" s="100">
        <f>E69</f>
        <v>0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434">
        <v>2</v>
      </c>
      <c r="E70" s="144"/>
      <c r="F70" s="144"/>
      <c r="G70" s="144">
        <v>100</v>
      </c>
      <c r="H70" s="144"/>
      <c r="I70" s="43">
        <f t="shared" si="3"/>
        <v>4</v>
      </c>
      <c r="J70" s="21"/>
      <c r="K70" s="97">
        <f>D70</f>
        <v>2</v>
      </c>
      <c r="L70" s="98">
        <f t="shared" si="4"/>
        <v>2</v>
      </c>
      <c r="M70" s="99">
        <f>G70+H70</f>
        <v>100</v>
      </c>
      <c r="N70" s="98">
        <f t="shared" si="5"/>
        <v>0</v>
      </c>
      <c r="O70" s="100">
        <f>E70</f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434"/>
      <c r="E71" s="144"/>
      <c r="F71" s="144"/>
      <c r="G71" s="144"/>
      <c r="H71" s="144"/>
      <c r="I71" s="43"/>
      <c r="J71" s="21"/>
      <c r="K71" s="97"/>
      <c r="L71" s="98"/>
      <c r="M71" s="99"/>
      <c r="N71" s="111"/>
      <c r="O71" s="100"/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434">
        <v>3</v>
      </c>
      <c r="E72" s="231"/>
      <c r="F72" s="231"/>
      <c r="G72" s="231">
        <v>100</v>
      </c>
      <c r="H72" s="144"/>
      <c r="I72" s="43">
        <f t="shared" ref="I72:I122" si="19">(E72*2+F72*3+G72*4+H72*5)/100</f>
        <v>4</v>
      </c>
      <c r="J72" s="21"/>
      <c r="K72" s="97">
        <f>D72</f>
        <v>3</v>
      </c>
      <c r="L72" s="98">
        <f t="shared" ref="L72:L81" si="20">M72*K72/100</f>
        <v>3</v>
      </c>
      <c r="M72" s="99">
        <f>G72+H72</f>
        <v>100</v>
      </c>
      <c r="N72" s="98">
        <f t="shared" ref="N72:N81" si="21">O72*K72/100</f>
        <v>0</v>
      </c>
      <c r="O72" s="100">
        <f>E72</f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3"/>
      <c r="E73" s="144"/>
      <c r="F73" s="144"/>
      <c r="G73" s="144"/>
      <c r="H73" s="144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3"/>
      <c r="E74" s="144"/>
      <c r="F74" s="144"/>
      <c r="G74" s="144"/>
      <c r="H74" s="144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228">
        <v>1</v>
      </c>
      <c r="E75" s="229"/>
      <c r="F75" s="229"/>
      <c r="G75" s="229">
        <v>100</v>
      </c>
      <c r="H75" s="411"/>
      <c r="I75" s="43">
        <f t="shared" si="19"/>
        <v>4</v>
      </c>
      <c r="J75" s="21"/>
      <c r="K75" s="97">
        <f t="shared" ref="K75:K83" si="22">D75</f>
        <v>1</v>
      </c>
      <c r="L75" s="98">
        <f t="shared" si="20"/>
        <v>1</v>
      </c>
      <c r="M75" s="99">
        <f t="shared" ref="M75:M83" si="23">G75+H75</f>
        <v>100</v>
      </c>
      <c r="N75" s="98">
        <f t="shared" si="21"/>
        <v>0</v>
      </c>
      <c r="O75" s="100">
        <f t="shared" ref="O75:O83" si="24">E75</f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228">
        <v>1</v>
      </c>
      <c r="E76" s="229"/>
      <c r="F76" s="229"/>
      <c r="G76" s="229">
        <v>100</v>
      </c>
      <c r="H76" s="229"/>
      <c r="I76" s="43">
        <f t="shared" si="19"/>
        <v>4</v>
      </c>
      <c r="J76" s="21"/>
      <c r="K76" s="97">
        <f t="shared" si="22"/>
        <v>1</v>
      </c>
      <c r="L76" s="98">
        <f t="shared" si="20"/>
        <v>1</v>
      </c>
      <c r="M76" s="99">
        <f t="shared" si="23"/>
        <v>100</v>
      </c>
      <c r="N76" s="98">
        <f t="shared" si="21"/>
        <v>0</v>
      </c>
      <c r="O76" s="100">
        <f t="shared" si="24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228">
        <v>3</v>
      </c>
      <c r="E77" s="229"/>
      <c r="F77" s="229"/>
      <c r="G77" s="229">
        <v>66.666666666666671</v>
      </c>
      <c r="H77" s="411">
        <v>33.333333333333336</v>
      </c>
      <c r="I77" s="43">
        <f t="shared" si="19"/>
        <v>4.3333333333333339</v>
      </c>
      <c r="J77" s="21"/>
      <c r="K77" s="97">
        <f t="shared" si="22"/>
        <v>3</v>
      </c>
      <c r="L77" s="98">
        <f t="shared" si="20"/>
        <v>3</v>
      </c>
      <c r="M77" s="99">
        <f t="shared" si="23"/>
        <v>100</v>
      </c>
      <c r="N77" s="111">
        <f t="shared" si="21"/>
        <v>0</v>
      </c>
      <c r="O77" s="100">
        <f t="shared" si="24"/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3">
        <v>1</v>
      </c>
      <c r="E78" s="144"/>
      <c r="F78" s="144">
        <v>100</v>
      </c>
      <c r="G78" s="144"/>
      <c r="H78" s="144"/>
      <c r="I78" s="43">
        <f t="shared" si="19"/>
        <v>3</v>
      </c>
      <c r="J78" s="21"/>
      <c r="K78" s="97">
        <f t="shared" si="22"/>
        <v>1</v>
      </c>
      <c r="L78" s="98">
        <f t="shared" si="20"/>
        <v>0</v>
      </c>
      <c r="M78" s="99">
        <f t="shared" si="23"/>
        <v>0</v>
      </c>
      <c r="N78" s="111">
        <f t="shared" si="21"/>
        <v>0</v>
      </c>
      <c r="O78" s="100">
        <f t="shared" si="24"/>
        <v>0</v>
      </c>
    </row>
    <row r="79" spans="1:15" s="1" customFormat="1" ht="15" customHeight="1" x14ac:dyDescent="0.25">
      <c r="A79" s="305">
        <v>12</v>
      </c>
      <c r="B79" s="303">
        <v>50930</v>
      </c>
      <c r="C79" s="302" t="s">
        <v>65</v>
      </c>
      <c r="D79" s="143"/>
      <c r="E79" s="144"/>
      <c r="F79" s="144"/>
      <c r="G79" s="144"/>
      <c r="H79" s="144"/>
      <c r="I79" s="43"/>
      <c r="J79" s="21"/>
      <c r="K79" s="97">
        <f t="shared" si="22"/>
        <v>0</v>
      </c>
      <c r="L79" s="98">
        <f t="shared" si="20"/>
        <v>0</v>
      </c>
      <c r="M79" s="99">
        <f t="shared" si="23"/>
        <v>0</v>
      </c>
      <c r="N79" s="111">
        <f t="shared" si="21"/>
        <v>0</v>
      </c>
      <c r="O79" s="100">
        <f t="shared" si="24"/>
        <v>0</v>
      </c>
    </row>
    <row r="80" spans="1:15" s="1" customFormat="1" ht="15" customHeight="1" x14ac:dyDescent="0.25">
      <c r="A80" s="305">
        <v>13</v>
      </c>
      <c r="B80" s="48">
        <v>51370</v>
      </c>
      <c r="C80" s="19" t="s">
        <v>66</v>
      </c>
      <c r="D80" s="143">
        <v>3</v>
      </c>
      <c r="E80" s="144"/>
      <c r="F80" s="144"/>
      <c r="G80" s="144">
        <v>66.666666666666671</v>
      </c>
      <c r="H80" s="144">
        <v>33.333333333333336</v>
      </c>
      <c r="I80" s="43">
        <f t="shared" si="19"/>
        <v>4.3333333333333339</v>
      </c>
      <c r="J80" s="21"/>
      <c r="K80" s="97">
        <f t="shared" si="22"/>
        <v>3</v>
      </c>
      <c r="L80" s="98">
        <f t="shared" si="20"/>
        <v>3</v>
      </c>
      <c r="M80" s="99">
        <f t="shared" si="23"/>
        <v>100</v>
      </c>
      <c r="N80" s="98">
        <f t="shared" si="21"/>
        <v>0</v>
      </c>
      <c r="O80" s="100">
        <f t="shared" si="24"/>
        <v>0</v>
      </c>
    </row>
    <row r="81" spans="1:15" s="1" customFormat="1" ht="15" customHeight="1" thickBot="1" x14ac:dyDescent="0.3">
      <c r="A81" s="305">
        <v>14</v>
      </c>
      <c r="B81" s="303">
        <v>51400</v>
      </c>
      <c r="C81" s="302" t="s">
        <v>140</v>
      </c>
      <c r="D81" s="143">
        <v>5</v>
      </c>
      <c r="E81" s="144"/>
      <c r="F81" s="144">
        <v>20</v>
      </c>
      <c r="G81" s="144">
        <v>40</v>
      </c>
      <c r="H81" s="144">
        <v>40</v>
      </c>
      <c r="I81" s="46">
        <f t="shared" si="19"/>
        <v>4.2</v>
      </c>
      <c r="J81" s="21"/>
      <c r="K81" s="97">
        <f t="shared" si="22"/>
        <v>5</v>
      </c>
      <c r="L81" s="98">
        <f t="shared" si="20"/>
        <v>4</v>
      </c>
      <c r="M81" s="99">
        <f t="shared" si="23"/>
        <v>80</v>
      </c>
      <c r="N81" s="98">
        <f t="shared" si="21"/>
        <v>0</v>
      </c>
      <c r="O81" s="100">
        <f t="shared" si="24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94</v>
      </c>
      <c r="E82" s="38">
        <v>0</v>
      </c>
      <c r="F82" s="38">
        <v>26.445360195360198</v>
      </c>
      <c r="G82" s="38">
        <v>38.26159951159952</v>
      </c>
      <c r="H82" s="38">
        <v>35.293040293040299</v>
      </c>
      <c r="I82" s="39">
        <f>AVERAGE(I83:I112)</f>
        <v>4.0884768009768004</v>
      </c>
      <c r="J82" s="21"/>
      <c r="K82" s="467">
        <f t="shared" si="22"/>
        <v>94</v>
      </c>
      <c r="L82" s="468">
        <f>SUM(L83:L112)</f>
        <v>63</v>
      </c>
      <c r="M82" s="476">
        <f t="shared" si="23"/>
        <v>73.55463980463982</v>
      </c>
      <c r="N82" s="468">
        <f>SUM(N83:N112)</f>
        <v>0</v>
      </c>
      <c r="O82" s="475">
        <f t="shared" si="24"/>
        <v>0</v>
      </c>
    </row>
    <row r="83" spans="1:15" s="1" customFormat="1" ht="15" customHeight="1" x14ac:dyDescent="0.25">
      <c r="A83" s="59">
        <v>1</v>
      </c>
      <c r="B83" s="53">
        <v>60010</v>
      </c>
      <c r="C83" s="19" t="s">
        <v>68</v>
      </c>
      <c r="D83" s="427">
        <v>1</v>
      </c>
      <c r="E83" s="231"/>
      <c r="F83" s="231"/>
      <c r="G83" s="231">
        <v>100</v>
      </c>
      <c r="H83" s="231"/>
      <c r="I83" s="43">
        <f t="shared" ref="I83:I121" si="25">(E83*2+F83*3+G83*4+H83*5)/100</f>
        <v>4</v>
      </c>
      <c r="J83" s="21"/>
      <c r="K83" s="93">
        <f t="shared" si="22"/>
        <v>1</v>
      </c>
      <c r="L83" s="94">
        <f t="shared" ref="L83:L121" si="26">M83*K83/100</f>
        <v>1</v>
      </c>
      <c r="M83" s="95">
        <f t="shared" si="23"/>
        <v>100</v>
      </c>
      <c r="N83" s="94">
        <f t="shared" ref="N83:N112" si="27">O83*K83/100</f>
        <v>0</v>
      </c>
      <c r="O83" s="96">
        <f t="shared" si="24"/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429"/>
      <c r="E84" s="144"/>
      <c r="F84" s="144"/>
      <c r="G84" s="144"/>
      <c r="H84" s="144"/>
      <c r="I84" s="43"/>
      <c r="J84" s="21"/>
      <c r="K84" s="97"/>
      <c r="L84" s="98"/>
      <c r="M84" s="99"/>
      <c r="N84" s="111"/>
      <c r="O84" s="100"/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434">
        <v>5</v>
      </c>
      <c r="E85" s="144"/>
      <c r="F85" s="144">
        <v>60</v>
      </c>
      <c r="G85" s="144">
        <v>20</v>
      </c>
      <c r="H85" s="144">
        <v>20</v>
      </c>
      <c r="I85" s="43">
        <f t="shared" si="25"/>
        <v>3.6</v>
      </c>
      <c r="J85" s="21"/>
      <c r="K85" s="97">
        <f t="shared" ref="K85:K90" si="28">D85</f>
        <v>5</v>
      </c>
      <c r="L85" s="98">
        <f t="shared" si="26"/>
        <v>2</v>
      </c>
      <c r="M85" s="99">
        <f t="shared" ref="M85:M90" si="29">G85+H85</f>
        <v>40</v>
      </c>
      <c r="N85" s="98">
        <f t="shared" si="27"/>
        <v>0</v>
      </c>
      <c r="O85" s="100">
        <f t="shared" ref="O85:O90" si="30">E85</f>
        <v>0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434">
        <v>4</v>
      </c>
      <c r="E86" s="144"/>
      <c r="F86" s="144">
        <v>50</v>
      </c>
      <c r="G86" s="144"/>
      <c r="H86" s="144">
        <v>50</v>
      </c>
      <c r="I86" s="43">
        <f t="shared" si="25"/>
        <v>4</v>
      </c>
      <c r="J86" s="21"/>
      <c r="K86" s="97">
        <f t="shared" si="28"/>
        <v>4</v>
      </c>
      <c r="L86" s="98">
        <f t="shared" si="26"/>
        <v>2</v>
      </c>
      <c r="M86" s="99">
        <f t="shared" si="29"/>
        <v>50</v>
      </c>
      <c r="N86" s="98">
        <f t="shared" si="27"/>
        <v>0</v>
      </c>
      <c r="O86" s="100">
        <f t="shared" si="30"/>
        <v>0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434">
        <v>8</v>
      </c>
      <c r="E87" s="144"/>
      <c r="F87" s="144">
        <v>12.5</v>
      </c>
      <c r="G87" s="144">
        <v>50</v>
      </c>
      <c r="H87" s="144">
        <v>37.5</v>
      </c>
      <c r="I87" s="43">
        <f t="shared" si="25"/>
        <v>4.25</v>
      </c>
      <c r="J87" s="21"/>
      <c r="K87" s="97">
        <f t="shared" si="28"/>
        <v>8</v>
      </c>
      <c r="L87" s="98">
        <f t="shared" si="26"/>
        <v>7</v>
      </c>
      <c r="M87" s="99">
        <f t="shared" si="29"/>
        <v>87.5</v>
      </c>
      <c r="N87" s="98">
        <f t="shared" si="27"/>
        <v>0</v>
      </c>
      <c r="O87" s="100">
        <f t="shared" si="30"/>
        <v>0</v>
      </c>
    </row>
    <row r="88" spans="1:15" s="1" customFormat="1" ht="15" customHeight="1" x14ac:dyDescent="0.25">
      <c r="A88" s="305">
        <v>6</v>
      </c>
      <c r="B88" s="303">
        <v>60240</v>
      </c>
      <c r="C88" s="302" t="s">
        <v>73</v>
      </c>
      <c r="D88" s="434">
        <v>2</v>
      </c>
      <c r="E88" s="144"/>
      <c r="F88" s="144"/>
      <c r="G88" s="144">
        <v>50</v>
      </c>
      <c r="H88" s="144">
        <v>50</v>
      </c>
      <c r="I88" s="43">
        <f t="shared" si="25"/>
        <v>4.5</v>
      </c>
      <c r="J88" s="21"/>
      <c r="K88" s="97">
        <f t="shared" si="28"/>
        <v>2</v>
      </c>
      <c r="L88" s="98">
        <f t="shared" si="26"/>
        <v>2</v>
      </c>
      <c r="M88" s="99">
        <f t="shared" si="29"/>
        <v>100</v>
      </c>
      <c r="N88" s="98">
        <f t="shared" si="27"/>
        <v>0</v>
      </c>
      <c r="O88" s="100">
        <f t="shared" si="30"/>
        <v>0</v>
      </c>
    </row>
    <row r="89" spans="1:15" s="1" customFormat="1" ht="15" customHeight="1" x14ac:dyDescent="0.25">
      <c r="A89" s="305">
        <v>7</v>
      </c>
      <c r="B89" s="48">
        <v>60560</v>
      </c>
      <c r="C89" s="19" t="s">
        <v>74</v>
      </c>
      <c r="D89" s="434">
        <v>3</v>
      </c>
      <c r="E89" s="144"/>
      <c r="F89" s="144"/>
      <c r="G89" s="144">
        <v>66.666666666666671</v>
      </c>
      <c r="H89" s="144">
        <v>33.333333333333336</v>
      </c>
      <c r="I89" s="43">
        <f t="shared" si="25"/>
        <v>4.3333333333333339</v>
      </c>
      <c r="J89" s="21"/>
      <c r="K89" s="97">
        <f t="shared" si="28"/>
        <v>3</v>
      </c>
      <c r="L89" s="98">
        <f t="shared" si="26"/>
        <v>3</v>
      </c>
      <c r="M89" s="99">
        <f t="shared" si="29"/>
        <v>100</v>
      </c>
      <c r="N89" s="111">
        <f t="shared" si="27"/>
        <v>0</v>
      </c>
      <c r="O89" s="100">
        <f t="shared" si="30"/>
        <v>0</v>
      </c>
    </row>
    <row r="90" spans="1:15" s="1" customFormat="1" ht="15" customHeight="1" x14ac:dyDescent="0.25">
      <c r="A90" s="305">
        <v>8</v>
      </c>
      <c r="B90" s="48">
        <v>60660</v>
      </c>
      <c r="C90" s="19" t="s">
        <v>75</v>
      </c>
      <c r="D90" s="434">
        <v>1</v>
      </c>
      <c r="E90" s="229"/>
      <c r="F90" s="229"/>
      <c r="G90" s="229"/>
      <c r="H90" s="229">
        <v>100</v>
      </c>
      <c r="I90" s="43">
        <f t="shared" si="25"/>
        <v>5</v>
      </c>
      <c r="J90" s="21"/>
      <c r="K90" s="97">
        <f t="shared" si="28"/>
        <v>1</v>
      </c>
      <c r="L90" s="98">
        <f t="shared" si="26"/>
        <v>1</v>
      </c>
      <c r="M90" s="99">
        <f t="shared" si="29"/>
        <v>100</v>
      </c>
      <c r="N90" s="98">
        <f t="shared" si="27"/>
        <v>0</v>
      </c>
      <c r="O90" s="100">
        <f t="shared" si="30"/>
        <v>0</v>
      </c>
    </row>
    <row r="91" spans="1:15" s="1" customFormat="1" ht="15" customHeight="1" x14ac:dyDescent="0.25">
      <c r="A91" s="305">
        <v>9</v>
      </c>
      <c r="B91" s="48">
        <v>60001</v>
      </c>
      <c r="C91" s="19" t="s">
        <v>67</v>
      </c>
      <c r="D91" s="434"/>
      <c r="E91" s="229"/>
      <c r="F91" s="229"/>
      <c r="G91" s="229"/>
      <c r="H91" s="411"/>
      <c r="I91" s="43"/>
      <c r="J91" s="21"/>
      <c r="K91" s="97"/>
      <c r="L91" s="98"/>
      <c r="M91" s="99"/>
      <c r="N91" s="111"/>
      <c r="O91" s="100"/>
    </row>
    <row r="92" spans="1:15" s="1" customFormat="1" ht="15" customHeight="1" x14ac:dyDescent="0.25">
      <c r="A92" s="305">
        <v>10</v>
      </c>
      <c r="B92" s="48">
        <v>60850</v>
      </c>
      <c r="C92" s="19" t="s">
        <v>77</v>
      </c>
      <c r="D92" s="228">
        <v>1</v>
      </c>
      <c r="E92" s="229"/>
      <c r="F92" s="229"/>
      <c r="G92" s="229"/>
      <c r="H92" s="411">
        <v>100</v>
      </c>
      <c r="I92" s="44">
        <f t="shared" si="19"/>
        <v>5</v>
      </c>
      <c r="J92" s="21"/>
      <c r="K92" s="97">
        <f>D92</f>
        <v>1</v>
      </c>
      <c r="L92" s="98">
        <f t="shared" ref="L92" si="31">M92*K92/100</f>
        <v>1</v>
      </c>
      <c r="M92" s="99">
        <f>G92+H92</f>
        <v>100</v>
      </c>
      <c r="N92" s="98">
        <f t="shared" si="27"/>
        <v>0</v>
      </c>
      <c r="O92" s="100">
        <f>E92</f>
        <v>0</v>
      </c>
    </row>
    <row r="93" spans="1:15" s="1" customFormat="1" ht="15" customHeight="1" x14ac:dyDescent="0.25">
      <c r="A93" s="305">
        <v>11</v>
      </c>
      <c r="B93" s="48">
        <v>60910</v>
      </c>
      <c r="C93" s="19" t="s">
        <v>78</v>
      </c>
      <c r="D93" s="434">
        <v>2</v>
      </c>
      <c r="E93" s="229"/>
      <c r="F93" s="229"/>
      <c r="G93" s="229">
        <v>100</v>
      </c>
      <c r="H93" s="411"/>
      <c r="I93" s="43">
        <f t="shared" si="25"/>
        <v>4</v>
      </c>
      <c r="J93" s="21"/>
      <c r="K93" s="97">
        <f>D93</f>
        <v>2</v>
      </c>
      <c r="L93" s="98">
        <f t="shared" si="26"/>
        <v>2</v>
      </c>
      <c r="M93" s="99">
        <f>G93+H93</f>
        <v>100</v>
      </c>
      <c r="N93" s="98">
        <f t="shared" si="27"/>
        <v>0</v>
      </c>
      <c r="O93" s="100">
        <f>E93</f>
        <v>0</v>
      </c>
    </row>
    <row r="94" spans="1:15" s="1" customFormat="1" ht="15" customHeight="1" x14ac:dyDescent="0.25">
      <c r="A94" s="305">
        <v>12</v>
      </c>
      <c r="B94" s="48">
        <v>60980</v>
      </c>
      <c r="C94" s="19" t="s">
        <v>79</v>
      </c>
      <c r="D94" s="434"/>
      <c r="E94" s="144"/>
      <c r="F94" s="144"/>
      <c r="G94" s="144"/>
      <c r="H94" s="144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305">
        <v>13</v>
      </c>
      <c r="B95" s="48">
        <v>61080</v>
      </c>
      <c r="C95" s="19" t="s">
        <v>80</v>
      </c>
      <c r="D95" s="434">
        <v>4</v>
      </c>
      <c r="E95" s="229"/>
      <c r="F95" s="229"/>
      <c r="G95" s="229">
        <v>100</v>
      </c>
      <c r="H95" s="229"/>
      <c r="I95" s="43">
        <f t="shared" si="25"/>
        <v>4</v>
      </c>
      <c r="J95" s="21"/>
      <c r="K95" s="97">
        <f>D95</f>
        <v>4</v>
      </c>
      <c r="L95" s="98">
        <f t="shared" si="26"/>
        <v>4</v>
      </c>
      <c r="M95" s="99">
        <f>G95+H95</f>
        <v>100</v>
      </c>
      <c r="N95" s="98">
        <f t="shared" si="27"/>
        <v>0</v>
      </c>
      <c r="O95" s="100">
        <f>E95</f>
        <v>0</v>
      </c>
    </row>
    <row r="96" spans="1:15" s="1" customFormat="1" ht="15" customHeight="1" x14ac:dyDescent="0.25">
      <c r="A96" s="305">
        <v>14</v>
      </c>
      <c r="B96" s="48">
        <v>61150</v>
      </c>
      <c r="C96" s="19" t="s">
        <v>81</v>
      </c>
      <c r="D96" s="230">
        <v>2</v>
      </c>
      <c r="E96" s="231"/>
      <c r="F96" s="231">
        <v>50</v>
      </c>
      <c r="G96" s="231">
        <v>50</v>
      </c>
      <c r="H96" s="231"/>
      <c r="I96" s="43">
        <f t="shared" si="19"/>
        <v>3.5</v>
      </c>
      <c r="J96" s="21"/>
      <c r="K96" s="97">
        <f>D96</f>
        <v>2</v>
      </c>
      <c r="L96" s="98">
        <f t="shared" ref="L96:L100" si="32">M96*K96/100</f>
        <v>1</v>
      </c>
      <c r="M96" s="99">
        <f>G96+H96</f>
        <v>50</v>
      </c>
      <c r="N96" s="98">
        <f t="shared" si="27"/>
        <v>0</v>
      </c>
      <c r="O96" s="100">
        <f>E96</f>
        <v>0</v>
      </c>
    </row>
    <row r="97" spans="1:15" s="1" customFormat="1" ht="15" customHeight="1" x14ac:dyDescent="0.25">
      <c r="A97" s="305">
        <v>15</v>
      </c>
      <c r="B97" s="48">
        <v>61210</v>
      </c>
      <c r="C97" s="19" t="s">
        <v>82</v>
      </c>
      <c r="D97" s="143">
        <v>3</v>
      </c>
      <c r="E97" s="144"/>
      <c r="F97" s="144">
        <v>33.333333333333336</v>
      </c>
      <c r="G97" s="144">
        <v>33.333333333333336</v>
      </c>
      <c r="H97" s="144">
        <v>33.333333333333336</v>
      </c>
      <c r="I97" s="43">
        <f t="shared" si="19"/>
        <v>4</v>
      </c>
      <c r="J97" s="21"/>
      <c r="K97" s="97">
        <f>D97</f>
        <v>3</v>
      </c>
      <c r="L97" s="98">
        <f t="shared" si="32"/>
        <v>2</v>
      </c>
      <c r="M97" s="99">
        <f>G97+H97</f>
        <v>66.666666666666671</v>
      </c>
      <c r="N97" s="98">
        <f t="shared" si="27"/>
        <v>0</v>
      </c>
      <c r="O97" s="100">
        <f>E97</f>
        <v>0</v>
      </c>
    </row>
    <row r="98" spans="1:15" s="1" customFormat="1" ht="15" customHeight="1" x14ac:dyDescent="0.25">
      <c r="A98" s="305">
        <v>16</v>
      </c>
      <c r="B98" s="48">
        <v>61290</v>
      </c>
      <c r="C98" s="19" t="s">
        <v>83</v>
      </c>
      <c r="D98" s="143"/>
      <c r="E98" s="144"/>
      <c r="F98" s="144"/>
      <c r="G98" s="144"/>
      <c r="H98" s="144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305">
        <v>17</v>
      </c>
      <c r="B99" s="48">
        <v>61340</v>
      </c>
      <c r="C99" s="19" t="s">
        <v>84</v>
      </c>
      <c r="D99" s="143">
        <v>2</v>
      </c>
      <c r="E99" s="144"/>
      <c r="F99" s="144">
        <v>50</v>
      </c>
      <c r="G99" s="144">
        <v>50</v>
      </c>
      <c r="H99" s="144"/>
      <c r="I99" s="43">
        <f t="shared" si="19"/>
        <v>3.5</v>
      </c>
      <c r="J99" s="21"/>
      <c r="K99" s="97">
        <f t="shared" ref="K99:K116" si="33">D99</f>
        <v>2</v>
      </c>
      <c r="L99" s="98">
        <f t="shared" si="32"/>
        <v>1</v>
      </c>
      <c r="M99" s="99">
        <f t="shared" ref="M99:M116" si="34">G99+H99</f>
        <v>50</v>
      </c>
      <c r="N99" s="111">
        <f t="shared" si="27"/>
        <v>0</v>
      </c>
      <c r="O99" s="100">
        <f t="shared" ref="O99:O116" si="35">E99</f>
        <v>0</v>
      </c>
    </row>
    <row r="100" spans="1:15" s="1" customFormat="1" ht="15" customHeight="1" x14ac:dyDescent="0.25">
      <c r="A100" s="305">
        <v>18</v>
      </c>
      <c r="B100" s="48">
        <v>61390</v>
      </c>
      <c r="C100" s="19" t="s">
        <v>85</v>
      </c>
      <c r="D100" s="143">
        <v>1</v>
      </c>
      <c r="E100" s="144"/>
      <c r="F100" s="144"/>
      <c r="G100" s="144">
        <v>100</v>
      </c>
      <c r="H100" s="144"/>
      <c r="I100" s="43">
        <f t="shared" si="19"/>
        <v>4</v>
      </c>
      <c r="J100" s="21"/>
      <c r="K100" s="97">
        <f t="shared" si="33"/>
        <v>1</v>
      </c>
      <c r="L100" s="98">
        <f t="shared" si="32"/>
        <v>1</v>
      </c>
      <c r="M100" s="99">
        <f t="shared" si="34"/>
        <v>100</v>
      </c>
      <c r="N100" s="111">
        <f t="shared" si="27"/>
        <v>0</v>
      </c>
      <c r="O100" s="100">
        <f t="shared" si="35"/>
        <v>0</v>
      </c>
    </row>
    <row r="101" spans="1:15" s="1" customFormat="1" ht="15" customHeight="1" x14ac:dyDescent="0.25">
      <c r="A101" s="304">
        <v>19</v>
      </c>
      <c r="B101" s="48">
        <v>61410</v>
      </c>
      <c r="C101" s="19" t="s">
        <v>86</v>
      </c>
      <c r="D101" s="230">
        <v>2</v>
      </c>
      <c r="E101" s="231"/>
      <c r="F101" s="231">
        <v>50</v>
      </c>
      <c r="G101" s="231"/>
      <c r="H101" s="144">
        <v>50</v>
      </c>
      <c r="I101" s="43">
        <f t="shared" si="25"/>
        <v>4</v>
      </c>
      <c r="J101" s="21"/>
      <c r="K101" s="97">
        <f t="shared" si="33"/>
        <v>2</v>
      </c>
      <c r="L101" s="98">
        <f t="shared" si="26"/>
        <v>1</v>
      </c>
      <c r="M101" s="99">
        <f t="shared" si="34"/>
        <v>50</v>
      </c>
      <c r="N101" s="98">
        <f t="shared" si="27"/>
        <v>0</v>
      </c>
      <c r="O101" s="100">
        <f t="shared" si="35"/>
        <v>0</v>
      </c>
    </row>
    <row r="102" spans="1:15" s="1" customFormat="1" ht="15" customHeight="1" x14ac:dyDescent="0.25">
      <c r="A102" s="304">
        <v>20</v>
      </c>
      <c r="B102" s="48">
        <v>61430</v>
      </c>
      <c r="C102" s="19" t="s">
        <v>114</v>
      </c>
      <c r="D102" s="143">
        <v>4</v>
      </c>
      <c r="E102" s="144"/>
      <c r="F102" s="144"/>
      <c r="G102" s="144">
        <v>50</v>
      </c>
      <c r="H102" s="144">
        <v>50</v>
      </c>
      <c r="I102" s="43">
        <f t="shared" si="25"/>
        <v>4.5</v>
      </c>
      <c r="J102" s="21"/>
      <c r="K102" s="97">
        <f t="shared" si="33"/>
        <v>4</v>
      </c>
      <c r="L102" s="98">
        <f t="shared" si="26"/>
        <v>4</v>
      </c>
      <c r="M102" s="99">
        <f t="shared" si="34"/>
        <v>100</v>
      </c>
      <c r="N102" s="98">
        <f t="shared" si="27"/>
        <v>0</v>
      </c>
      <c r="O102" s="100">
        <f t="shared" si="35"/>
        <v>0</v>
      </c>
    </row>
    <row r="103" spans="1:15" s="1" customFormat="1" ht="15" customHeight="1" x14ac:dyDescent="0.25">
      <c r="A103" s="305">
        <v>21</v>
      </c>
      <c r="B103" s="48">
        <v>61440</v>
      </c>
      <c r="C103" s="19" t="s">
        <v>87</v>
      </c>
      <c r="D103" s="432">
        <v>1</v>
      </c>
      <c r="E103" s="231"/>
      <c r="F103" s="231"/>
      <c r="G103" s="231"/>
      <c r="H103" s="231">
        <v>100</v>
      </c>
      <c r="I103" s="43">
        <f t="shared" si="25"/>
        <v>5</v>
      </c>
      <c r="J103" s="21"/>
      <c r="K103" s="97">
        <f t="shared" si="33"/>
        <v>1</v>
      </c>
      <c r="L103" s="98">
        <f t="shared" ref="L103" si="36">M103*K103/100</f>
        <v>1</v>
      </c>
      <c r="M103" s="99">
        <f t="shared" si="34"/>
        <v>100</v>
      </c>
      <c r="N103" s="98">
        <f t="shared" si="27"/>
        <v>0</v>
      </c>
      <c r="O103" s="100">
        <f t="shared" si="35"/>
        <v>0</v>
      </c>
    </row>
    <row r="104" spans="1:15" s="1" customFormat="1" ht="15" customHeight="1" x14ac:dyDescent="0.25">
      <c r="A104" s="305">
        <v>22</v>
      </c>
      <c r="B104" s="48">
        <v>61450</v>
      </c>
      <c r="C104" s="19" t="s">
        <v>115</v>
      </c>
      <c r="D104" s="434">
        <v>6</v>
      </c>
      <c r="E104" s="413"/>
      <c r="F104" s="144">
        <v>50</v>
      </c>
      <c r="G104" s="144">
        <v>16.666666666666668</v>
      </c>
      <c r="H104" s="144">
        <v>33.333333333333336</v>
      </c>
      <c r="I104" s="43">
        <f t="shared" si="25"/>
        <v>3.8333333333333339</v>
      </c>
      <c r="J104" s="21"/>
      <c r="K104" s="97">
        <f t="shared" si="33"/>
        <v>6</v>
      </c>
      <c r="L104" s="98">
        <f t="shared" si="26"/>
        <v>3</v>
      </c>
      <c r="M104" s="99">
        <f t="shared" si="34"/>
        <v>50</v>
      </c>
      <c r="N104" s="98">
        <f t="shared" si="27"/>
        <v>0</v>
      </c>
      <c r="O104" s="100">
        <f t="shared" si="35"/>
        <v>0</v>
      </c>
    </row>
    <row r="105" spans="1:15" s="1" customFormat="1" ht="15" customHeight="1" x14ac:dyDescent="0.25">
      <c r="A105" s="305">
        <v>23</v>
      </c>
      <c r="B105" s="48">
        <v>61470</v>
      </c>
      <c r="C105" s="19" t="s">
        <v>88</v>
      </c>
      <c r="D105" s="434">
        <v>2</v>
      </c>
      <c r="E105" s="413"/>
      <c r="F105" s="144">
        <v>50</v>
      </c>
      <c r="G105" s="144"/>
      <c r="H105" s="144">
        <v>50</v>
      </c>
      <c r="I105" s="43">
        <f t="shared" si="25"/>
        <v>4</v>
      </c>
      <c r="J105" s="21"/>
      <c r="K105" s="97">
        <f t="shared" si="33"/>
        <v>2</v>
      </c>
      <c r="L105" s="98">
        <f t="shared" si="26"/>
        <v>1</v>
      </c>
      <c r="M105" s="99">
        <f t="shared" si="34"/>
        <v>50</v>
      </c>
      <c r="N105" s="98">
        <f t="shared" si="27"/>
        <v>0</v>
      </c>
      <c r="O105" s="100">
        <f t="shared" si="35"/>
        <v>0</v>
      </c>
    </row>
    <row r="106" spans="1:15" s="1" customFormat="1" ht="15" customHeight="1" x14ac:dyDescent="0.25">
      <c r="A106" s="305">
        <v>24</v>
      </c>
      <c r="B106" s="48">
        <v>61490</v>
      </c>
      <c r="C106" s="19" t="s">
        <v>116</v>
      </c>
      <c r="D106" s="434">
        <v>8</v>
      </c>
      <c r="E106" s="413"/>
      <c r="F106" s="144">
        <v>50</v>
      </c>
      <c r="G106" s="144">
        <v>37.5</v>
      </c>
      <c r="H106" s="144">
        <v>12.5</v>
      </c>
      <c r="I106" s="43">
        <f t="shared" si="25"/>
        <v>3.625</v>
      </c>
      <c r="J106" s="21"/>
      <c r="K106" s="97">
        <f t="shared" si="33"/>
        <v>8</v>
      </c>
      <c r="L106" s="98">
        <f t="shared" si="26"/>
        <v>4</v>
      </c>
      <c r="M106" s="99">
        <f t="shared" si="34"/>
        <v>50</v>
      </c>
      <c r="N106" s="98">
        <f t="shared" si="27"/>
        <v>0</v>
      </c>
      <c r="O106" s="100">
        <f t="shared" si="35"/>
        <v>0</v>
      </c>
    </row>
    <row r="107" spans="1:15" s="1" customFormat="1" ht="15" customHeight="1" x14ac:dyDescent="0.25">
      <c r="A107" s="305">
        <v>25</v>
      </c>
      <c r="B107" s="48">
        <v>61500</v>
      </c>
      <c r="C107" s="19" t="s">
        <v>117</v>
      </c>
      <c r="D107" s="434">
        <v>9</v>
      </c>
      <c r="E107" s="431"/>
      <c r="F107" s="231">
        <v>55.555555555555557</v>
      </c>
      <c r="G107" s="231">
        <v>11.111111111111111</v>
      </c>
      <c r="H107" s="411">
        <v>33.333333333333336</v>
      </c>
      <c r="I107" s="43">
        <f t="shared" si="25"/>
        <v>3.7777777777777781</v>
      </c>
      <c r="J107" s="21"/>
      <c r="K107" s="97">
        <f t="shared" si="33"/>
        <v>9</v>
      </c>
      <c r="L107" s="98">
        <f t="shared" si="26"/>
        <v>4</v>
      </c>
      <c r="M107" s="99">
        <f t="shared" si="34"/>
        <v>44.444444444444443</v>
      </c>
      <c r="N107" s="98">
        <f t="shared" si="27"/>
        <v>0</v>
      </c>
      <c r="O107" s="100">
        <f t="shared" si="35"/>
        <v>0</v>
      </c>
    </row>
    <row r="108" spans="1:15" s="1" customFormat="1" ht="15" customHeight="1" x14ac:dyDescent="0.25">
      <c r="A108" s="305">
        <v>26</v>
      </c>
      <c r="B108" s="48">
        <v>61510</v>
      </c>
      <c r="C108" s="19" t="s">
        <v>89</v>
      </c>
      <c r="D108" s="434">
        <v>7</v>
      </c>
      <c r="E108" s="431"/>
      <c r="F108" s="231">
        <v>42.857142857142854</v>
      </c>
      <c r="G108" s="231">
        <v>42.857142857142854</v>
      </c>
      <c r="H108" s="231">
        <v>14.285714285714286</v>
      </c>
      <c r="I108" s="43">
        <f t="shared" si="25"/>
        <v>3.7142857142857144</v>
      </c>
      <c r="J108" s="21"/>
      <c r="K108" s="97">
        <f t="shared" si="33"/>
        <v>7</v>
      </c>
      <c r="L108" s="98">
        <f t="shared" si="26"/>
        <v>4</v>
      </c>
      <c r="M108" s="99">
        <f t="shared" si="34"/>
        <v>57.142857142857139</v>
      </c>
      <c r="N108" s="98">
        <f t="shared" si="27"/>
        <v>0</v>
      </c>
      <c r="O108" s="100">
        <f t="shared" si="35"/>
        <v>0</v>
      </c>
    </row>
    <row r="109" spans="1:15" s="1" customFormat="1" ht="15" customHeight="1" x14ac:dyDescent="0.25">
      <c r="A109" s="305">
        <v>27</v>
      </c>
      <c r="B109" s="48">
        <v>61520</v>
      </c>
      <c r="C109" s="19" t="s">
        <v>118</v>
      </c>
      <c r="D109" s="434">
        <v>6</v>
      </c>
      <c r="E109" s="431"/>
      <c r="F109" s="231">
        <v>33.333333333333336</v>
      </c>
      <c r="G109" s="231">
        <v>33.333333333333336</v>
      </c>
      <c r="H109" s="411">
        <v>33.333333333333336</v>
      </c>
      <c r="I109" s="65">
        <f t="shared" si="25"/>
        <v>4</v>
      </c>
      <c r="J109" s="21"/>
      <c r="K109" s="97">
        <f t="shared" si="33"/>
        <v>6</v>
      </c>
      <c r="L109" s="98">
        <f t="shared" si="26"/>
        <v>4</v>
      </c>
      <c r="M109" s="99">
        <f t="shared" si="34"/>
        <v>66.666666666666671</v>
      </c>
      <c r="N109" s="98">
        <f t="shared" si="27"/>
        <v>0</v>
      </c>
      <c r="O109" s="100">
        <f t="shared" si="35"/>
        <v>0</v>
      </c>
    </row>
    <row r="110" spans="1:15" s="1" customFormat="1" ht="15" customHeight="1" x14ac:dyDescent="0.25">
      <c r="A110" s="305">
        <v>28</v>
      </c>
      <c r="B110" s="50">
        <v>61540</v>
      </c>
      <c r="C110" s="22" t="s">
        <v>119</v>
      </c>
      <c r="D110" s="377">
        <v>3</v>
      </c>
      <c r="E110" s="231"/>
      <c r="F110" s="231">
        <v>33.333333333333336</v>
      </c>
      <c r="G110" s="231"/>
      <c r="H110" s="310">
        <v>66.666666666666671</v>
      </c>
      <c r="I110" s="43">
        <f t="shared" si="19"/>
        <v>4.3333333333333339</v>
      </c>
      <c r="J110" s="21"/>
      <c r="K110" s="97">
        <f t="shared" si="33"/>
        <v>3</v>
      </c>
      <c r="L110" s="98">
        <f t="shared" ref="L110:L112" si="37">M110*K110/100</f>
        <v>2</v>
      </c>
      <c r="M110" s="99">
        <f t="shared" si="34"/>
        <v>66.666666666666671</v>
      </c>
      <c r="N110" s="98">
        <f t="shared" si="27"/>
        <v>0</v>
      </c>
      <c r="O110" s="100">
        <f t="shared" si="35"/>
        <v>0</v>
      </c>
    </row>
    <row r="111" spans="1:15" s="1" customFormat="1" ht="15" customHeight="1" x14ac:dyDescent="0.25">
      <c r="A111" s="304">
        <v>29</v>
      </c>
      <c r="B111" s="50">
        <v>61560</v>
      </c>
      <c r="C111" s="22" t="s">
        <v>121</v>
      </c>
      <c r="D111" s="137">
        <v>3</v>
      </c>
      <c r="E111" s="138"/>
      <c r="F111" s="138">
        <v>66.666666666666671</v>
      </c>
      <c r="G111" s="138">
        <v>33.333333333333336</v>
      </c>
      <c r="H111" s="139"/>
      <c r="I111" s="46">
        <f t="shared" si="19"/>
        <v>3.3333333333333339</v>
      </c>
      <c r="J111" s="21"/>
      <c r="K111" s="97">
        <f t="shared" si="33"/>
        <v>3</v>
      </c>
      <c r="L111" s="98">
        <f t="shared" si="37"/>
        <v>1</v>
      </c>
      <c r="M111" s="99">
        <f t="shared" si="34"/>
        <v>33.333333333333336</v>
      </c>
      <c r="N111" s="98">
        <f t="shared" si="27"/>
        <v>0</v>
      </c>
      <c r="O111" s="100">
        <f t="shared" si="35"/>
        <v>0</v>
      </c>
    </row>
    <row r="112" spans="1:15" s="1" customFormat="1" ht="15" customHeight="1" thickBot="1" x14ac:dyDescent="0.3">
      <c r="A112" s="286">
        <v>30</v>
      </c>
      <c r="B112" s="50">
        <v>61570</v>
      </c>
      <c r="C112" s="22" t="s">
        <v>123</v>
      </c>
      <c r="D112" s="230">
        <v>4</v>
      </c>
      <c r="E112" s="231"/>
      <c r="F112" s="231"/>
      <c r="G112" s="231">
        <v>50</v>
      </c>
      <c r="H112" s="411">
        <v>50</v>
      </c>
      <c r="I112" s="46">
        <f t="shared" si="19"/>
        <v>4.5</v>
      </c>
      <c r="J112" s="21"/>
      <c r="K112" s="97">
        <f t="shared" si="33"/>
        <v>4</v>
      </c>
      <c r="L112" s="98">
        <f t="shared" si="37"/>
        <v>4</v>
      </c>
      <c r="M112" s="99">
        <f t="shared" si="34"/>
        <v>100</v>
      </c>
      <c r="N112" s="111">
        <f t="shared" si="27"/>
        <v>0</v>
      </c>
      <c r="O112" s="100">
        <f t="shared" si="35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6">
        <f>SUM(D114:D122)</f>
        <v>39</v>
      </c>
      <c r="E113" s="38">
        <v>0</v>
      </c>
      <c r="F113" s="38">
        <v>17.410714285714285</v>
      </c>
      <c r="G113" s="38">
        <v>51.116071428571423</v>
      </c>
      <c r="H113" s="38">
        <v>31.473214285714285</v>
      </c>
      <c r="I113" s="39">
        <f>AVERAGE(I114:I122)</f>
        <v>4.140625</v>
      </c>
      <c r="J113" s="21"/>
      <c r="K113" s="467">
        <f t="shared" si="33"/>
        <v>39</v>
      </c>
      <c r="L113" s="468">
        <f>SUM(L114:L122)</f>
        <v>32</v>
      </c>
      <c r="M113" s="476">
        <f t="shared" si="34"/>
        <v>82.589285714285708</v>
      </c>
      <c r="N113" s="468">
        <f>SUM(N114:N122)</f>
        <v>0</v>
      </c>
      <c r="O113" s="475">
        <f t="shared" si="35"/>
        <v>0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435">
        <v>6</v>
      </c>
      <c r="E114" s="149"/>
      <c r="F114" s="149"/>
      <c r="G114" s="149">
        <v>50</v>
      </c>
      <c r="H114" s="149">
        <v>50</v>
      </c>
      <c r="I114" s="42">
        <f t="shared" si="25"/>
        <v>4.5</v>
      </c>
      <c r="J114" s="21"/>
      <c r="K114" s="93">
        <f t="shared" si="33"/>
        <v>6</v>
      </c>
      <c r="L114" s="94">
        <f t="shared" ref="L114:L115" si="38">M114*K114/100</f>
        <v>6</v>
      </c>
      <c r="M114" s="95">
        <f t="shared" si="34"/>
        <v>100</v>
      </c>
      <c r="N114" s="94">
        <f t="shared" ref="N114:N121" si="39">O114*K114/100</f>
        <v>0</v>
      </c>
      <c r="O114" s="96">
        <f t="shared" si="35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435">
        <v>8</v>
      </c>
      <c r="E115" s="144"/>
      <c r="F115" s="144">
        <v>25</v>
      </c>
      <c r="G115" s="144">
        <v>62.5</v>
      </c>
      <c r="H115" s="144">
        <v>12.5</v>
      </c>
      <c r="I115" s="43">
        <f t="shared" si="25"/>
        <v>3.875</v>
      </c>
      <c r="J115" s="21"/>
      <c r="K115" s="97">
        <f t="shared" si="33"/>
        <v>8</v>
      </c>
      <c r="L115" s="98">
        <f t="shared" si="38"/>
        <v>6</v>
      </c>
      <c r="M115" s="99">
        <f t="shared" si="34"/>
        <v>75</v>
      </c>
      <c r="N115" s="98">
        <f t="shared" si="39"/>
        <v>0</v>
      </c>
      <c r="O115" s="100">
        <f t="shared" si="35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435">
        <v>6</v>
      </c>
      <c r="E116" s="231"/>
      <c r="F116" s="231"/>
      <c r="G116" s="231">
        <v>16.666666666666668</v>
      </c>
      <c r="H116" s="231">
        <v>83.333333333333329</v>
      </c>
      <c r="I116" s="43">
        <f t="shared" si="25"/>
        <v>4.833333333333333</v>
      </c>
      <c r="J116" s="21"/>
      <c r="K116" s="97">
        <f t="shared" si="33"/>
        <v>6</v>
      </c>
      <c r="L116" s="98">
        <f t="shared" si="26"/>
        <v>6</v>
      </c>
      <c r="M116" s="99">
        <f t="shared" si="34"/>
        <v>100</v>
      </c>
      <c r="N116" s="98">
        <f t="shared" si="39"/>
        <v>0</v>
      </c>
      <c r="O116" s="100">
        <f t="shared" si="35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435"/>
      <c r="E117" s="144"/>
      <c r="F117" s="144"/>
      <c r="G117" s="144"/>
      <c r="H117" s="144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435">
        <v>7</v>
      </c>
      <c r="E118" s="144"/>
      <c r="F118" s="144">
        <v>14.285714285714286</v>
      </c>
      <c r="G118" s="144">
        <v>71.428571428571431</v>
      </c>
      <c r="H118" s="144">
        <v>14.285714285714286</v>
      </c>
      <c r="I118" s="43">
        <f t="shared" si="25"/>
        <v>4</v>
      </c>
      <c r="J118" s="21"/>
      <c r="K118" s="97">
        <f>D118</f>
        <v>7</v>
      </c>
      <c r="L118" s="98">
        <f t="shared" si="26"/>
        <v>6</v>
      </c>
      <c r="M118" s="99">
        <f>G118+H118</f>
        <v>85.714285714285722</v>
      </c>
      <c r="N118" s="98">
        <f t="shared" si="39"/>
        <v>0</v>
      </c>
      <c r="O118" s="100">
        <f>E118</f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436">
        <v>4</v>
      </c>
      <c r="E119" s="231"/>
      <c r="F119" s="231">
        <v>75</v>
      </c>
      <c r="G119" s="231">
        <v>25</v>
      </c>
      <c r="H119" s="411"/>
      <c r="I119" s="43">
        <f t="shared" si="25"/>
        <v>3.25</v>
      </c>
      <c r="J119" s="21"/>
      <c r="K119" s="97">
        <f>D119</f>
        <v>4</v>
      </c>
      <c r="L119" s="98">
        <f t="shared" si="26"/>
        <v>1</v>
      </c>
      <c r="M119" s="99">
        <f>G119+H119</f>
        <v>25</v>
      </c>
      <c r="N119" s="98">
        <f t="shared" si="39"/>
        <v>0</v>
      </c>
      <c r="O119" s="100">
        <f>E119</f>
        <v>0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230">
        <v>1</v>
      </c>
      <c r="E120" s="231"/>
      <c r="F120" s="231"/>
      <c r="G120" s="231">
        <v>100</v>
      </c>
      <c r="H120" s="411"/>
      <c r="I120" s="43">
        <f t="shared" si="19"/>
        <v>4</v>
      </c>
      <c r="J120" s="21"/>
      <c r="K120" s="97">
        <f>D120</f>
        <v>1</v>
      </c>
      <c r="L120" s="98">
        <f t="shared" ref="L120" si="40">M120*K120/100</f>
        <v>1</v>
      </c>
      <c r="M120" s="99">
        <f>G120+H120</f>
        <v>100</v>
      </c>
      <c r="N120" s="98">
        <f t="shared" ref="N120" si="41">O120*K120/100</f>
        <v>0</v>
      </c>
      <c r="O120" s="105">
        <f>E120</f>
        <v>0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228">
        <v>4</v>
      </c>
      <c r="E121" s="229"/>
      <c r="F121" s="229">
        <v>25</v>
      </c>
      <c r="G121" s="229">
        <v>50</v>
      </c>
      <c r="H121" s="411">
        <v>25</v>
      </c>
      <c r="I121" s="46">
        <f t="shared" si="25"/>
        <v>4</v>
      </c>
      <c r="J121" s="21"/>
      <c r="K121" s="97">
        <f>D121</f>
        <v>4</v>
      </c>
      <c r="L121" s="98">
        <f t="shared" si="26"/>
        <v>3</v>
      </c>
      <c r="M121" s="99">
        <f>G121+H121</f>
        <v>75</v>
      </c>
      <c r="N121" s="98">
        <f t="shared" si="39"/>
        <v>0</v>
      </c>
      <c r="O121" s="100">
        <f>E121</f>
        <v>0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225">
        <v>3</v>
      </c>
      <c r="E122" s="227"/>
      <c r="F122" s="227"/>
      <c r="G122" s="227">
        <v>33.333333333333336</v>
      </c>
      <c r="H122" s="227">
        <v>66.666666666666671</v>
      </c>
      <c r="I122" s="45">
        <f t="shared" si="19"/>
        <v>4.6666666666666679</v>
      </c>
      <c r="J122" s="21"/>
      <c r="K122" s="106">
        <f>D122</f>
        <v>3</v>
      </c>
      <c r="L122" s="107">
        <f t="shared" ref="L122" si="42">M122*K122/100</f>
        <v>3</v>
      </c>
      <c r="M122" s="108">
        <f>G122+H122</f>
        <v>100</v>
      </c>
      <c r="N122" s="107">
        <f t="shared" ref="N122" si="43">O122*K122/100</f>
        <v>0</v>
      </c>
      <c r="O122" s="109">
        <f>E122</f>
        <v>0</v>
      </c>
    </row>
    <row r="123" spans="1:15" ht="15" customHeight="1" x14ac:dyDescent="0.25">
      <c r="A123" s="6"/>
      <c r="B123" s="6"/>
      <c r="C123" s="6"/>
      <c r="D123" s="500" t="s">
        <v>98</v>
      </c>
      <c r="E123" s="500"/>
      <c r="F123" s="500"/>
      <c r="G123" s="500"/>
      <c r="H123" s="500"/>
      <c r="I123" s="57">
        <f>AVERAGE(I8:I15,I17:I28,I30:I46,I48:I66,I68:I81,I83:I112,I114:I122)</f>
        <v>3.8883354218880539</v>
      </c>
      <c r="J123" s="4"/>
      <c r="M123" s="110"/>
      <c r="N123" s="110"/>
      <c r="O123" s="110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53" priority="1">
      <formula>LEN(TRIM(N7))=0</formula>
    </cfRule>
    <cfRule type="cellIs" dxfId="52" priority="2" operator="equal">
      <formula>10</formula>
    </cfRule>
    <cfRule type="cellIs" dxfId="51" priority="3" operator="equal">
      <formula>0</formula>
    </cfRule>
    <cfRule type="cellIs" dxfId="50" priority="4" operator="between">
      <formula>0.1</formula>
      <formula>10</formula>
    </cfRule>
    <cfRule type="cellIs" dxfId="49" priority="5" operator="greaterThanOrEqual">
      <formula>10</formula>
    </cfRule>
  </conditionalFormatting>
  <conditionalFormatting sqref="M7:M122">
    <cfRule type="containsBlanks" dxfId="48" priority="12">
      <formula>LEN(TRIM(M7))=0</formula>
    </cfRule>
    <cfRule type="cellIs" dxfId="47" priority="13" operator="lessThan">
      <formula>50</formula>
    </cfRule>
    <cfRule type="cellIs" dxfId="46" priority="14" operator="between">
      <formula>$M$6</formula>
      <formula>50</formula>
    </cfRule>
    <cfRule type="cellIs" dxfId="45" priority="15" operator="between">
      <formula>90</formula>
      <formula>$M$6</formula>
    </cfRule>
    <cfRule type="cellIs" dxfId="44" priority="16" operator="greaterThanOrEqual">
      <formula>90</formula>
    </cfRule>
  </conditionalFormatting>
  <conditionalFormatting sqref="I6:I123">
    <cfRule type="cellIs" dxfId="43" priority="714" stopIfTrue="1" operator="equal">
      <formula>$I$123</formula>
    </cfRule>
    <cfRule type="containsBlanks" dxfId="42" priority="715" stopIfTrue="1">
      <formula>LEN(TRIM(I6))=0</formula>
    </cfRule>
    <cfRule type="cellIs" dxfId="41" priority="716" stopIfTrue="1" operator="lessThan">
      <formula>3.5</formula>
    </cfRule>
    <cfRule type="cellIs" dxfId="40" priority="717" stopIfTrue="1" operator="between">
      <formula>$I$123</formula>
      <formula>3.5</formula>
    </cfRule>
    <cfRule type="cellIs" dxfId="39" priority="718" stopIfTrue="1" operator="between">
      <formula>4.5</formula>
      <formula>$I$123</formula>
    </cfRule>
    <cfRule type="cellIs" dxfId="38" priority="71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611" customWidth="1"/>
    <col min="2" max="2" width="9.7109375" style="611" customWidth="1"/>
    <col min="3" max="3" width="31.7109375" style="611" customWidth="1"/>
    <col min="4" max="8" width="7.7109375" style="641" customWidth="1"/>
    <col min="9" max="9" width="8.7109375" style="641" customWidth="1"/>
    <col min="10" max="10" width="7.7109375" style="611" customWidth="1"/>
    <col min="11" max="13" width="10.7109375" style="611" customWidth="1"/>
    <col min="14" max="15" width="9.7109375" style="611" customWidth="1"/>
    <col min="16" max="16384" width="9.140625" style="611"/>
  </cols>
  <sheetData>
    <row r="1" spans="1:22" s="529" customFormat="1" x14ac:dyDescent="0.25">
      <c r="A1" s="525"/>
      <c r="B1" s="525"/>
      <c r="C1" s="526"/>
      <c r="D1" s="527"/>
      <c r="E1" s="527"/>
      <c r="F1" s="528"/>
      <c r="G1" s="528"/>
      <c r="H1" s="528"/>
      <c r="I1" s="528"/>
      <c r="K1" s="530"/>
      <c r="L1" s="531" t="s">
        <v>141</v>
      </c>
    </row>
    <row r="2" spans="1:22" s="529" customFormat="1" ht="15.75" x14ac:dyDescent="0.25">
      <c r="A2" s="525"/>
      <c r="B2" s="525"/>
      <c r="C2" s="532" t="s">
        <v>142</v>
      </c>
      <c r="D2" s="533"/>
      <c r="E2" s="533"/>
      <c r="F2" s="528"/>
      <c r="G2" s="528"/>
      <c r="H2" s="528"/>
      <c r="I2" s="534">
        <v>2023</v>
      </c>
      <c r="K2" s="535"/>
      <c r="L2" s="531" t="s">
        <v>143</v>
      </c>
    </row>
    <row r="3" spans="1:22" s="529" customFormat="1" ht="15.75" thickBot="1" x14ac:dyDescent="0.3">
      <c r="A3" s="525"/>
      <c r="B3" s="525"/>
      <c r="C3" s="536"/>
      <c r="D3" s="537"/>
      <c r="E3" s="537"/>
      <c r="F3" s="528"/>
      <c r="G3" s="528"/>
      <c r="H3" s="528"/>
      <c r="I3" s="528"/>
      <c r="K3" s="538"/>
      <c r="L3" s="531" t="s">
        <v>144</v>
      </c>
    </row>
    <row r="4" spans="1:22" s="529" customFormat="1" ht="16.5" customHeight="1" thickBot="1" x14ac:dyDescent="0.3">
      <c r="A4" s="539" t="s">
        <v>0</v>
      </c>
      <c r="B4" s="540" t="s">
        <v>1</v>
      </c>
      <c r="C4" s="540" t="s">
        <v>2</v>
      </c>
      <c r="D4" s="541" t="s">
        <v>145</v>
      </c>
      <c r="E4" s="542" t="s">
        <v>146</v>
      </c>
      <c r="F4" s="543"/>
      <c r="G4" s="543"/>
      <c r="H4" s="544"/>
      <c r="I4" s="545" t="s">
        <v>99</v>
      </c>
      <c r="K4" s="546"/>
      <c r="L4" s="531" t="s">
        <v>147</v>
      </c>
    </row>
    <row r="5" spans="1:22" s="529" customFormat="1" ht="27" customHeight="1" thickBot="1" x14ac:dyDescent="0.3">
      <c r="A5" s="547"/>
      <c r="B5" s="548"/>
      <c r="C5" s="548"/>
      <c r="D5" s="549"/>
      <c r="E5" s="550">
        <v>5</v>
      </c>
      <c r="F5" s="550">
        <v>4</v>
      </c>
      <c r="G5" s="550">
        <v>3</v>
      </c>
      <c r="H5" s="550">
        <v>2</v>
      </c>
      <c r="I5" s="551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22" s="529" customFormat="1" ht="15" customHeight="1" thickBot="1" x14ac:dyDescent="0.3">
      <c r="A6" s="552"/>
      <c r="B6" s="553"/>
      <c r="C6" s="554" t="s">
        <v>100</v>
      </c>
      <c r="D6" s="555">
        <f>D7+D16+D29+D47+D67+D82+D113</f>
        <v>243</v>
      </c>
      <c r="E6" s="556">
        <f>E7+E16+E29+E47+E67+E82+E113</f>
        <v>79</v>
      </c>
      <c r="F6" s="556">
        <f>F7+F16+F29+F47+F67+F82+F113</f>
        <v>116</v>
      </c>
      <c r="G6" s="556">
        <f>G7+G16+G29+G47+G67+G82+G113</f>
        <v>45</v>
      </c>
      <c r="H6" s="556">
        <f>H7+H16+H29+H47+H67+H82+H113</f>
        <v>3</v>
      </c>
      <c r="I6" s="557">
        <f>(H6*2+G6*3+F6*4+E6*5)/D6</f>
        <v>4.1152263374485596</v>
      </c>
      <c r="K6" s="458">
        <f t="shared" ref="K6:K69" si="0">D6</f>
        <v>243</v>
      </c>
      <c r="L6" s="459">
        <f>E6+F6</f>
        <v>195</v>
      </c>
      <c r="M6" s="343">
        <f>L6*100/K6</f>
        <v>80.246913580246911</v>
      </c>
      <c r="N6" s="459">
        <f t="shared" ref="N6:N69" si="1">H6</f>
        <v>3</v>
      </c>
      <c r="O6" s="466">
        <f>N6*100/K6</f>
        <v>1.2345679012345678</v>
      </c>
    </row>
    <row r="7" spans="1:22" s="529" customFormat="1" ht="15" customHeight="1" thickBot="1" x14ac:dyDescent="0.3">
      <c r="A7" s="558"/>
      <c r="B7" s="559"/>
      <c r="C7" s="559" t="s">
        <v>101</v>
      </c>
      <c r="D7" s="560">
        <f t="shared" ref="D7:G7" si="2">SUM(D8:D15)</f>
        <v>12</v>
      </c>
      <c r="E7" s="561">
        <f t="shared" si="2"/>
        <v>5</v>
      </c>
      <c r="F7" s="561">
        <f t="shared" si="2"/>
        <v>4</v>
      </c>
      <c r="G7" s="561">
        <f t="shared" si="2"/>
        <v>3</v>
      </c>
      <c r="H7" s="561">
        <f>SUM(H8:H15)</f>
        <v>0</v>
      </c>
      <c r="I7" s="562">
        <f>AVERAGE(I8:I15)</f>
        <v>4.0999999999999996</v>
      </c>
      <c r="K7" s="467">
        <f t="shared" si="0"/>
        <v>12</v>
      </c>
      <c r="L7" s="468">
        <f t="shared" ref="L7:L70" si="3">E7+F7</f>
        <v>9</v>
      </c>
      <c r="M7" s="476">
        <f t="shared" ref="M7:M70" si="4">L7*100/K7</f>
        <v>75</v>
      </c>
      <c r="N7" s="468">
        <f t="shared" si="1"/>
        <v>0</v>
      </c>
      <c r="O7" s="475">
        <f t="shared" ref="O7:O70" si="5">N7*100/K7</f>
        <v>0</v>
      </c>
    </row>
    <row r="8" spans="1:22" s="529" customFormat="1" ht="15" customHeight="1" x14ac:dyDescent="0.25">
      <c r="A8" s="653">
        <v>1</v>
      </c>
      <c r="B8" s="661">
        <v>10002</v>
      </c>
      <c r="C8" s="652" t="s">
        <v>175</v>
      </c>
      <c r="D8" s="654"/>
      <c r="E8" s="655"/>
      <c r="F8" s="655"/>
      <c r="G8" s="655"/>
      <c r="H8" s="655"/>
      <c r="I8" s="651"/>
      <c r="K8" s="97"/>
      <c r="L8" s="98"/>
      <c r="M8" s="99"/>
      <c r="N8" s="98"/>
      <c r="O8" s="100"/>
    </row>
    <row r="9" spans="1:22" s="529" customFormat="1" ht="15" customHeight="1" x14ac:dyDescent="0.25">
      <c r="A9" s="563">
        <v>2</v>
      </c>
      <c r="B9" s="564">
        <v>10090</v>
      </c>
      <c r="C9" s="565" t="s">
        <v>7</v>
      </c>
      <c r="D9" s="566">
        <v>6</v>
      </c>
      <c r="E9" s="566">
        <v>2</v>
      </c>
      <c r="F9" s="566">
        <v>2</v>
      </c>
      <c r="G9" s="566">
        <v>2</v>
      </c>
      <c r="H9" s="566"/>
      <c r="I9" s="567">
        <f t="shared" ref="I9:I37" si="6">(H9*2+G9*3+F9*4+E9*5)/D9</f>
        <v>4</v>
      </c>
      <c r="K9" s="97">
        <f t="shared" si="0"/>
        <v>6</v>
      </c>
      <c r="L9" s="98">
        <f t="shared" si="3"/>
        <v>4</v>
      </c>
      <c r="M9" s="99">
        <f t="shared" si="4"/>
        <v>66.666666666666671</v>
      </c>
      <c r="N9" s="98">
        <f t="shared" si="1"/>
        <v>0</v>
      </c>
      <c r="O9" s="100">
        <f t="shared" si="5"/>
        <v>0</v>
      </c>
    </row>
    <row r="10" spans="1:22" s="529" customFormat="1" ht="15" customHeight="1" x14ac:dyDescent="0.25">
      <c r="A10" s="563">
        <v>3</v>
      </c>
      <c r="B10" s="564">
        <v>10004</v>
      </c>
      <c r="C10" s="565" t="s">
        <v>6</v>
      </c>
      <c r="D10" s="566">
        <v>1</v>
      </c>
      <c r="E10" s="566"/>
      <c r="F10" s="566"/>
      <c r="G10" s="566">
        <v>1</v>
      </c>
      <c r="H10" s="566"/>
      <c r="I10" s="567">
        <f t="shared" si="6"/>
        <v>3</v>
      </c>
      <c r="K10" s="97">
        <f t="shared" si="0"/>
        <v>1</v>
      </c>
      <c r="L10" s="98">
        <f t="shared" si="3"/>
        <v>0</v>
      </c>
      <c r="M10" s="99">
        <f t="shared" si="4"/>
        <v>0</v>
      </c>
      <c r="N10" s="98">
        <f t="shared" si="1"/>
        <v>0</v>
      </c>
      <c r="O10" s="100">
        <f t="shared" si="5"/>
        <v>0</v>
      </c>
    </row>
    <row r="11" spans="1:22" s="529" customFormat="1" ht="15" customHeight="1" x14ac:dyDescent="0.25">
      <c r="A11" s="650">
        <v>4</v>
      </c>
      <c r="B11" s="564">
        <v>10001</v>
      </c>
      <c r="C11" s="565" t="s">
        <v>4</v>
      </c>
      <c r="D11" s="566"/>
      <c r="E11" s="566"/>
      <c r="F11" s="566"/>
      <c r="G11" s="566"/>
      <c r="H11" s="566"/>
      <c r="I11" s="567"/>
      <c r="K11" s="97"/>
      <c r="L11" s="98"/>
      <c r="M11" s="99"/>
      <c r="N11" s="98"/>
      <c r="O11" s="100"/>
    </row>
    <row r="12" spans="1:22" s="529" customFormat="1" ht="15" customHeight="1" x14ac:dyDescent="0.25">
      <c r="A12" s="650">
        <v>5</v>
      </c>
      <c r="B12" s="564">
        <v>10120</v>
      </c>
      <c r="C12" s="565" t="s">
        <v>176</v>
      </c>
      <c r="D12" s="566"/>
      <c r="E12" s="566"/>
      <c r="F12" s="566"/>
      <c r="G12" s="566"/>
      <c r="H12" s="566"/>
      <c r="I12" s="567"/>
      <c r="K12" s="97"/>
      <c r="L12" s="98"/>
      <c r="M12" s="99"/>
      <c r="N12" s="98"/>
      <c r="O12" s="100"/>
    </row>
    <row r="13" spans="1:22" s="572" customFormat="1" ht="15" customHeight="1" x14ac:dyDescent="0.25">
      <c r="A13" s="305">
        <v>6</v>
      </c>
      <c r="B13" s="568">
        <v>10190</v>
      </c>
      <c r="C13" s="656" t="s">
        <v>174</v>
      </c>
      <c r="D13" s="579">
        <v>2</v>
      </c>
      <c r="E13" s="579">
        <v>2</v>
      </c>
      <c r="F13" s="579"/>
      <c r="G13" s="579"/>
      <c r="H13" s="570"/>
      <c r="I13" s="571">
        <f t="shared" si="6"/>
        <v>5</v>
      </c>
      <c r="K13" s="97">
        <f t="shared" si="0"/>
        <v>2</v>
      </c>
      <c r="L13" s="98">
        <f t="shared" si="3"/>
        <v>2</v>
      </c>
      <c r="M13" s="99">
        <f t="shared" si="4"/>
        <v>100</v>
      </c>
      <c r="N13" s="98">
        <f t="shared" si="1"/>
        <v>0</v>
      </c>
      <c r="O13" s="100">
        <f t="shared" si="5"/>
        <v>0</v>
      </c>
      <c r="P13" s="573"/>
      <c r="Q13" s="573"/>
      <c r="R13" s="573"/>
      <c r="S13" s="573"/>
      <c r="T13" s="573"/>
      <c r="U13" s="573"/>
      <c r="V13" s="573"/>
    </row>
    <row r="14" spans="1:22" s="572" customFormat="1" ht="15" customHeight="1" x14ac:dyDescent="0.25">
      <c r="A14" s="305">
        <v>7</v>
      </c>
      <c r="B14" s="568">
        <v>10320</v>
      </c>
      <c r="C14" s="569" t="s">
        <v>10</v>
      </c>
      <c r="D14" s="574">
        <v>2</v>
      </c>
      <c r="E14" s="574">
        <v>1</v>
      </c>
      <c r="F14" s="574">
        <v>1</v>
      </c>
      <c r="G14" s="574"/>
      <c r="H14" s="575"/>
      <c r="I14" s="576">
        <f t="shared" si="6"/>
        <v>4.5</v>
      </c>
      <c r="K14" s="97">
        <f t="shared" si="0"/>
        <v>2</v>
      </c>
      <c r="L14" s="98">
        <f t="shared" si="3"/>
        <v>2</v>
      </c>
      <c r="M14" s="99">
        <f t="shared" si="4"/>
        <v>100</v>
      </c>
      <c r="N14" s="98">
        <f t="shared" si="1"/>
        <v>0</v>
      </c>
      <c r="O14" s="100">
        <f t="shared" si="5"/>
        <v>0</v>
      </c>
      <c r="P14" s="573"/>
      <c r="Q14" s="573"/>
      <c r="R14" s="573"/>
      <c r="S14" s="573"/>
      <c r="T14" s="573"/>
      <c r="U14" s="573"/>
      <c r="V14" s="573"/>
    </row>
    <row r="15" spans="1:22" s="572" customFormat="1" ht="15" customHeight="1" thickBot="1" x14ac:dyDescent="0.3">
      <c r="A15" s="305">
        <v>8</v>
      </c>
      <c r="B15" s="577">
        <v>10860</v>
      </c>
      <c r="C15" s="578" t="s">
        <v>112</v>
      </c>
      <c r="D15" s="579">
        <v>1</v>
      </c>
      <c r="E15" s="579"/>
      <c r="F15" s="579">
        <v>1</v>
      </c>
      <c r="G15" s="579"/>
      <c r="H15" s="575"/>
      <c r="I15" s="576">
        <f t="shared" si="6"/>
        <v>4</v>
      </c>
      <c r="K15" s="101">
        <f t="shared" si="0"/>
        <v>1</v>
      </c>
      <c r="L15" s="102">
        <f t="shared" si="3"/>
        <v>1</v>
      </c>
      <c r="M15" s="103">
        <f t="shared" si="4"/>
        <v>100</v>
      </c>
      <c r="N15" s="102">
        <f t="shared" si="1"/>
        <v>0</v>
      </c>
      <c r="O15" s="104">
        <f t="shared" si="5"/>
        <v>0</v>
      </c>
      <c r="P15" s="573"/>
      <c r="Q15" s="573"/>
      <c r="R15" s="573"/>
      <c r="S15" s="573"/>
      <c r="T15" s="573"/>
      <c r="U15" s="573"/>
      <c r="V15" s="573"/>
    </row>
    <row r="16" spans="1:22" s="572" customFormat="1" ht="15" customHeight="1" thickBot="1" x14ac:dyDescent="0.3">
      <c r="A16" s="580"/>
      <c r="B16" s="581"/>
      <c r="C16" s="582" t="s">
        <v>102</v>
      </c>
      <c r="D16" s="583">
        <f>SUM(D17:D28)</f>
        <v>32</v>
      </c>
      <c r="E16" s="584">
        <f t="shared" ref="E16:H16" si="7">SUM(E17:E28)</f>
        <v>11</v>
      </c>
      <c r="F16" s="584">
        <f t="shared" si="7"/>
        <v>14</v>
      </c>
      <c r="G16" s="584">
        <f t="shared" si="7"/>
        <v>6</v>
      </c>
      <c r="H16" s="584">
        <f t="shared" si="7"/>
        <v>1</v>
      </c>
      <c r="I16" s="585">
        <f>AVERAGE(I17:I28)</f>
        <v>4.1600529100529098</v>
      </c>
      <c r="K16" s="467">
        <f t="shared" si="0"/>
        <v>32</v>
      </c>
      <c r="L16" s="468">
        <f t="shared" si="3"/>
        <v>25</v>
      </c>
      <c r="M16" s="476">
        <f t="shared" si="4"/>
        <v>78.125</v>
      </c>
      <c r="N16" s="468">
        <f t="shared" si="1"/>
        <v>1</v>
      </c>
      <c r="O16" s="475">
        <f t="shared" si="5"/>
        <v>3.125</v>
      </c>
      <c r="P16" s="573"/>
      <c r="Q16" s="573"/>
      <c r="R16" s="573"/>
      <c r="S16" s="573"/>
      <c r="T16" s="573"/>
      <c r="U16" s="573"/>
      <c r="V16" s="573"/>
    </row>
    <row r="17" spans="1:22" s="572" customFormat="1" ht="15" customHeight="1" x14ac:dyDescent="0.25">
      <c r="A17" s="369">
        <v>1</v>
      </c>
      <c r="B17" s="586">
        <v>20040</v>
      </c>
      <c r="C17" s="587" t="s">
        <v>11</v>
      </c>
      <c r="D17" s="588">
        <v>6</v>
      </c>
      <c r="E17" s="589">
        <v>2</v>
      </c>
      <c r="F17" s="589">
        <v>2</v>
      </c>
      <c r="G17" s="589">
        <v>2</v>
      </c>
      <c r="H17" s="589"/>
      <c r="I17" s="590">
        <f t="shared" si="6"/>
        <v>4</v>
      </c>
      <c r="K17" s="93">
        <f t="shared" si="0"/>
        <v>6</v>
      </c>
      <c r="L17" s="94">
        <f t="shared" si="3"/>
        <v>4</v>
      </c>
      <c r="M17" s="95">
        <f t="shared" si="4"/>
        <v>66.666666666666671</v>
      </c>
      <c r="N17" s="94">
        <f t="shared" si="1"/>
        <v>0</v>
      </c>
      <c r="O17" s="96">
        <f t="shared" si="5"/>
        <v>0</v>
      </c>
      <c r="P17" s="573"/>
      <c r="Q17" s="573"/>
      <c r="R17" s="573"/>
      <c r="S17" s="573"/>
      <c r="T17" s="573"/>
      <c r="U17" s="573"/>
      <c r="V17" s="573"/>
    </row>
    <row r="18" spans="1:22" s="572" customFormat="1" ht="15" customHeight="1" x14ac:dyDescent="0.25">
      <c r="A18" s="304">
        <v>2</v>
      </c>
      <c r="B18" s="303">
        <v>20061</v>
      </c>
      <c r="C18" s="591" t="s">
        <v>13</v>
      </c>
      <c r="D18" s="592">
        <v>1</v>
      </c>
      <c r="E18" s="593">
        <v>1</v>
      </c>
      <c r="F18" s="593"/>
      <c r="G18" s="593"/>
      <c r="H18" s="593"/>
      <c r="I18" s="594">
        <f t="shared" si="6"/>
        <v>5</v>
      </c>
      <c r="K18" s="97">
        <f t="shared" si="0"/>
        <v>1</v>
      </c>
      <c r="L18" s="98">
        <f t="shared" si="3"/>
        <v>1</v>
      </c>
      <c r="M18" s="99">
        <f t="shared" si="4"/>
        <v>100</v>
      </c>
      <c r="N18" s="98">
        <f t="shared" si="1"/>
        <v>0</v>
      </c>
      <c r="O18" s="100">
        <f t="shared" si="5"/>
        <v>0</v>
      </c>
      <c r="P18" s="573"/>
      <c r="Q18" s="573"/>
      <c r="R18" s="573"/>
      <c r="S18" s="573"/>
      <c r="T18" s="573"/>
      <c r="U18" s="573"/>
      <c r="V18" s="573"/>
    </row>
    <row r="19" spans="1:22" s="572" customFormat="1" ht="15" customHeight="1" x14ac:dyDescent="0.25">
      <c r="A19" s="304">
        <v>3</v>
      </c>
      <c r="B19" s="303">
        <v>21020</v>
      </c>
      <c r="C19" s="591" t="s">
        <v>21</v>
      </c>
      <c r="D19" s="592">
        <v>6</v>
      </c>
      <c r="E19" s="593">
        <v>3</v>
      </c>
      <c r="F19" s="593">
        <v>3</v>
      </c>
      <c r="G19" s="593"/>
      <c r="H19" s="593"/>
      <c r="I19" s="594">
        <f t="shared" si="6"/>
        <v>4.5</v>
      </c>
      <c r="K19" s="97">
        <f t="shared" si="0"/>
        <v>6</v>
      </c>
      <c r="L19" s="98">
        <f t="shared" si="3"/>
        <v>6</v>
      </c>
      <c r="M19" s="99">
        <f t="shared" si="4"/>
        <v>100</v>
      </c>
      <c r="N19" s="98">
        <f t="shared" si="1"/>
        <v>0</v>
      </c>
      <c r="O19" s="100">
        <f t="shared" si="5"/>
        <v>0</v>
      </c>
      <c r="P19" s="573"/>
      <c r="Q19" s="573"/>
      <c r="R19" s="573"/>
      <c r="S19" s="573"/>
      <c r="T19" s="573"/>
      <c r="U19" s="573"/>
      <c r="V19" s="573"/>
    </row>
    <row r="20" spans="1:22" s="572" customFormat="1" ht="15" customHeight="1" x14ac:dyDescent="0.25">
      <c r="A20" s="304">
        <v>4</v>
      </c>
      <c r="B20" s="303">
        <v>20060</v>
      </c>
      <c r="C20" s="591" t="s">
        <v>148</v>
      </c>
      <c r="D20" s="592">
        <v>7</v>
      </c>
      <c r="E20" s="593">
        <v>1</v>
      </c>
      <c r="F20" s="593">
        <v>5</v>
      </c>
      <c r="G20" s="593"/>
      <c r="H20" s="593">
        <v>1</v>
      </c>
      <c r="I20" s="594">
        <f t="shared" si="6"/>
        <v>3.8571428571428572</v>
      </c>
      <c r="K20" s="97">
        <f t="shared" si="0"/>
        <v>7</v>
      </c>
      <c r="L20" s="98">
        <f t="shared" si="3"/>
        <v>6</v>
      </c>
      <c r="M20" s="99">
        <f t="shared" si="4"/>
        <v>85.714285714285708</v>
      </c>
      <c r="N20" s="98">
        <f t="shared" si="1"/>
        <v>1</v>
      </c>
      <c r="O20" s="100">
        <f t="shared" si="5"/>
        <v>14.285714285714286</v>
      </c>
      <c r="P20" s="573"/>
      <c r="Q20" s="573"/>
      <c r="R20" s="573"/>
      <c r="S20" s="573"/>
      <c r="T20" s="573"/>
      <c r="U20" s="573"/>
      <c r="V20" s="573"/>
    </row>
    <row r="21" spans="1:22" s="572" customFormat="1" ht="15" customHeight="1" x14ac:dyDescent="0.25">
      <c r="A21" s="304">
        <v>5</v>
      </c>
      <c r="B21" s="303">
        <v>20400</v>
      </c>
      <c r="C21" s="591" t="s">
        <v>15</v>
      </c>
      <c r="D21" s="592">
        <v>3</v>
      </c>
      <c r="E21" s="593"/>
      <c r="F21" s="593">
        <v>1</v>
      </c>
      <c r="G21" s="593">
        <v>2</v>
      </c>
      <c r="H21" s="593"/>
      <c r="I21" s="594">
        <f t="shared" si="6"/>
        <v>3.3333333333333335</v>
      </c>
      <c r="K21" s="97">
        <f t="shared" si="0"/>
        <v>3</v>
      </c>
      <c r="L21" s="98">
        <f t="shared" si="3"/>
        <v>1</v>
      </c>
      <c r="M21" s="99">
        <f t="shared" si="4"/>
        <v>33.333333333333336</v>
      </c>
      <c r="N21" s="98">
        <f t="shared" si="1"/>
        <v>0</v>
      </c>
      <c r="O21" s="100">
        <f t="shared" si="5"/>
        <v>0</v>
      </c>
      <c r="P21" s="573"/>
      <c r="Q21" s="573"/>
      <c r="R21" s="573"/>
      <c r="S21" s="573"/>
      <c r="T21" s="573"/>
      <c r="U21" s="573"/>
      <c r="V21" s="573"/>
    </row>
    <row r="22" spans="1:22" s="572" customFormat="1" ht="15" customHeight="1" x14ac:dyDescent="0.25">
      <c r="A22" s="304">
        <v>6</v>
      </c>
      <c r="B22" s="303">
        <v>20080</v>
      </c>
      <c r="C22" s="657" t="s">
        <v>177</v>
      </c>
      <c r="D22" s="592"/>
      <c r="E22" s="593"/>
      <c r="F22" s="593"/>
      <c r="G22" s="593"/>
      <c r="H22" s="593"/>
      <c r="I22" s="594"/>
      <c r="K22" s="97"/>
      <c r="L22" s="98"/>
      <c r="M22" s="99"/>
      <c r="N22" s="98"/>
      <c r="O22" s="100"/>
      <c r="P22" s="573"/>
      <c r="Q22" s="573"/>
      <c r="R22" s="573"/>
      <c r="S22" s="573"/>
      <c r="T22" s="573"/>
      <c r="U22" s="573"/>
      <c r="V22" s="573"/>
    </row>
    <row r="23" spans="1:22" s="572" customFormat="1" ht="15" customHeight="1" x14ac:dyDescent="0.25">
      <c r="A23" s="304">
        <v>7</v>
      </c>
      <c r="B23" s="303">
        <v>20460</v>
      </c>
      <c r="C23" s="657" t="s">
        <v>178</v>
      </c>
      <c r="D23" s="592"/>
      <c r="E23" s="593"/>
      <c r="F23" s="593"/>
      <c r="G23" s="593"/>
      <c r="H23" s="593"/>
      <c r="I23" s="594"/>
      <c r="K23" s="97"/>
      <c r="L23" s="98"/>
      <c r="M23" s="99"/>
      <c r="N23" s="98"/>
      <c r="O23" s="100"/>
      <c r="T23" s="573"/>
      <c r="U23" s="573"/>
      <c r="V23" s="573"/>
    </row>
    <row r="24" spans="1:22" s="572" customFormat="1" ht="15" customHeight="1" x14ac:dyDescent="0.25">
      <c r="A24" s="304">
        <v>8</v>
      </c>
      <c r="B24" s="303">
        <v>20550</v>
      </c>
      <c r="C24" s="591" t="s">
        <v>17</v>
      </c>
      <c r="D24" s="592">
        <v>2</v>
      </c>
      <c r="E24" s="593"/>
      <c r="F24" s="593">
        <v>1</v>
      </c>
      <c r="G24" s="593">
        <v>1</v>
      </c>
      <c r="H24" s="593"/>
      <c r="I24" s="594">
        <f t="shared" si="6"/>
        <v>3.5</v>
      </c>
      <c r="K24" s="97">
        <f t="shared" si="0"/>
        <v>2</v>
      </c>
      <c r="L24" s="98">
        <f t="shared" si="3"/>
        <v>1</v>
      </c>
      <c r="M24" s="99">
        <f t="shared" si="4"/>
        <v>50</v>
      </c>
      <c r="N24" s="98">
        <f t="shared" si="1"/>
        <v>0</v>
      </c>
      <c r="O24" s="100">
        <f t="shared" si="5"/>
        <v>0</v>
      </c>
      <c r="P24" s="611"/>
      <c r="Q24" s="611"/>
      <c r="R24" s="611"/>
      <c r="S24" s="611"/>
      <c r="T24" s="573"/>
      <c r="U24" s="573"/>
      <c r="V24" s="573"/>
    </row>
    <row r="25" spans="1:22" s="572" customFormat="1" ht="15" customHeight="1" x14ac:dyDescent="0.25">
      <c r="A25" s="305">
        <v>9</v>
      </c>
      <c r="B25" s="605">
        <v>20630</v>
      </c>
      <c r="C25" s="591" t="s">
        <v>18</v>
      </c>
      <c r="D25" s="592"/>
      <c r="E25" s="593"/>
      <c r="F25" s="593"/>
      <c r="G25" s="593"/>
      <c r="H25" s="593"/>
      <c r="I25" s="596"/>
      <c r="K25" s="97"/>
      <c r="L25" s="98"/>
      <c r="M25" s="99"/>
      <c r="N25" s="111"/>
      <c r="O25" s="100"/>
      <c r="P25" s="611"/>
      <c r="Q25" s="611"/>
      <c r="R25" s="611"/>
      <c r="S25" s="611"/>
      <c r="T25" s="573"/>
      <c r="U25" s="573"/>
      <c r="V25" s="573"/>
    </row>
    <row r="26" spans="1:22" s="572" customFormat="1" ht="15" customHeight="1" x14ac:dyDescent="0.25">
      <c r="A26" s="305">
        <v>10</v>
      </c>
      <c r="B26" s="577">
        <v>20810</v>
      </c>
      <c r="C26" s="658" t="s">
        <v>149</v>
      </c>
      <c r="D26" s="579">
        <v>1</v>
      </c>
      <c r="E26" s="579"/>
      <c r="F26" s="579">
        <v>1</v>
      </c>
      <c r="G26" s="579"/>
      <c r="H26" s="595"/>
      <c r="I26" s="596">
        <f t="shared" si="6"/>
        <v>4</v>
      </c>
      <c r="K26" s="97">
        <f t="shared" si="0"/>
        <v>1</v>
      </c>
      <c r="L26" s="98">
        <f t="shared" si="3"/>
        <v>1</v>
      </c>
      <c r="M26" s="99">
        <f t="shared" si="4"/>
        <v>100</v>
      </c>
      <c r="N26" s="111">
        <f t="shared" si="1"/>
        <v>0</v>
      </c>
      <c r="O26" s="100">
        <f t="shared" si="5"/>
        <v>0</v>
      </c>
      <c r="P26" s="611"/>
      <c r="Q26" s="611"/>
      <c r="R26" s="611"/>
      <c r="S26" s="611"/>
      <c r="T26" s="573"/>
      <c r="U26" s="573"/>
      <c r="V26" s="573"/>
    </row>
    <row r="27" spans="1:22" s="572" customFormat="1" ht="15" customHeight="1" x14ac:dyDescent="0.25">
      <c r="A27" s="304">
        <v>11</v>
      </c>
      <c r="B27" s="597">
        <v>20900</v>
      </c>
      <c r="C27" s="659" t="s">
        <v>150</v>
      </c>
      <c r="D27" s="598">
        <v>4</v>
      </c>
      <c r="E27" s="598">
        <v>2</v>
      </c>
      <c r="F27" s="598">
        <v>1</v>
      </c>
      <c r="G27" s="598">
        <v>1</v>
      </c>
      <c r="H27" s="599"/>
      <c r="I27" s="600">
        <f t="shared" si="6"/>
        <v>4.25</v>
      </c>
      <c r="K27" s="97">
        <f t="shared" si="0"/>
        <v>4</v>
      </c>
      <c r="L27" s="98">
        <f t="shared" si="3"/>
        <v>3</v>
      </c>
      <c r="M27" s="99">
        <f t="shared" si="4"/>
        <v>75</v>
      </c>
      <c r="N27" s="111">
        <f t="shared" si="1"/>
        <v>0</v>
      </c>
      <c r="O27" s="100">
        <f t="shared" si="5"/>
        <v>0</v>
      </c>
      <c r="P27" s="611"/>
      <c r="Q27" s="611"/>
      <c r="R27" s="611"/>
      <c r="S27" s="611"/>
      <c r="T27" s="573"/>
      <c r="U27" s="573"/>
      <c r="V27" s="573"/>
    </row>
    <row r="28" spans="1:22" s="572" customFormat="1" ht="15" customHeight="1" thickBot="1" x14ac:dyDescent="0.3">
      <c r="A28" s="306">
        <v>12</v>
      </c>
      <c r="B28" s="601">
        <v>21350</v>
      </c>
      <c r="C28" s="660" t="s">
        <v>151</v>
      </c>
      <c r="D28" s="602">
        <v>2</v>
      </c>
      <c r="E28" s="602">
        <v>2</v>
      </c>
      <c r="F28" s="602"/>
      <c r="G28" s="602"/>
      <c r="H28" s="603"/>
      <c r="I28" s="604">
        <f t="shared" si="6"/>
        <v>5</v>
      </c>
      <c r="K28" s="97">
        <f t="shared" si="0"/>
        <v>2</v>
      </c>
      <c r="L28" s="98">
        <f t="shared" si="3"/>
        <v>2</v>
      </c>
      <c r="M28" s="99">
        <f t="shared" si="4"/>
        <v>100</v>
      </c>
      <c r="N28" s="111">
        <f t="shared" si="1"/>
        <v>0</v>
      </c>
      <c r="O28" s="100">
        <f t="shared" si="5"/>
        <v>0</v>
      </c>
      <c r="P28" s="611"/>
      <c r="Q28" s="611"/>
      <c r="R28" s="611"/>
      <c r="S28" s="611"/>
    </row>
    <row r="29" spans="1:22" s="572" customFormat="1" ht="15" customHeight="1" thickBot="1" x14ac:dyDescent="0.3">
      <c r="A29" s="580"/>
      <c r="B29" s="581"/>
      <c r="C29" s="582" t="s">
        <v>103</v>
      </c>
      <c r="D29" s="583">
        <f>SUM(D30:D46)</f>
        <v>15</v>
      </c>
      <c r="E29" s="584">
        <f>SUM(E30:E46)</f>
        <v>6</v>
      </c>
      <c r="F29" s="584">
        <f>SUM(F30:F46)</f>
        <v>6</v>
      </c>
      <c r="G29" s="584">
        <f>SUM(G30:G46)</f>
        <v>3</v>
      </c>
      <c r="H29" s="584">
        <f>SUM(H30:H46)</f>
        <v>0</v>
      </c>
      <c r="I29" s="585">
        <f>AVERAGE(I30:I46)</f>
        <v>4.4285714285714288</v>
      </c>
      <c r="K29" s="467">
        <f t="shared" si="0"/>
        <v>15</v>
      </c>
      <c r="L29" s="468">
        <f t="shared" si="3"/>
        <v>12</v>
      </c>
      <c r="M29" s="476">
        <f t="shared" si="4"/>
        <v>80</v>
      </c>
      <c r="N29" s="468">
        <f t="shared" si="1"/>
        <v>0</v>
      </c>
      <c r="O29" s="475">
        <f t="shared" si="5"/>
        <v>0</v>
      </c>
      <c r="P29" s="611"/>
      <c r="Q29" s="611"/>
      <c r="R29" s="611"/>
      <c r="S29" s="611"/>
    </row>
    <row r="30" spans="1:22" s="572" customFormat="1" ht="15" customHeight="1" x14ac:dyDescent="0.25">
      <c r="A30" s="305">
        <v>1</v>
      </c>
      <c r="B30" s="605">
        <v>30070</v>
      </c>
      <c r="C30" s="606" t="s">
        <v>24</v>
      </c>
      <c r="D30" s="607">
        <v>1</v>
      </c>
      <c r="E30" s="608">
        <v>1</v>
      </c>
      <c r="F30" s="608"/>
      <c r="G30" s="608"/>
      <c r="H30" s="608"/>
      <c r="I30" s="596">
        <f t="shared" si="6"/>
        <v>5</v>
      </c>
      <c r="K30" s="93">
        <f t="shared" si="0"/>
        <v>1</v>
      </c>
      <c r="L30" s="94">
        <f t="shared" si="3"/>
        <v>1</v>
      </c>
      <c r="M30" s="95">
        <f t="shared" si="4"/>
        <v>100</v>
      </c>
      <c r="N30" s="94">
        <f t="shared" si="1"/>
        <v>0</v>
      </c>
      <c r="O30" s="96">
        <f t="shared" si="5"/>
        <v>0</v>
      </c>
      <c r="P30" s="611"/>
      <c r="Q30" s="611"/>
      <c r="R30" s="611"/>
      <c r="S30" s="611"/>
    </row>
    <row r="31" spans="1:22" s="572" customFormat="1" ht="15" customHeight="1" x14ac:dyDescent="0.25">
      <c r="A31" s="304">
        <v>2</v>
      </c>
      <c r="B31" s="303">
        <v>30480</v>
      </c>
      <c r="C31" s="591" t="s">
        <v>152</v>
      </c>
      <c r="D31" s="592">
        <v>1</v>
      </c>
      <c r="E31" s="593"/>
      <c r="F31" s="593">
        <v>1</v>
      </c>
      <c r="G31" s="593"/>
      <c r="H31" s="593"/>
      <c r="I31" s="594">
        <f t="shared" si="6"/>
        <v>4</v>
      </c>
      <c r="K31" s="97">
        <f t="shared" si="0"/>
        <v>1</v>
      </c>
      <c r="L31" s="98">
        <f t="shared" si="3"/>
        <v>1</v>
      </c>
      <c r="M31" s="99">
        <f t="shared" si="4"/>
        <v>100</v>
      </c>
      <c r="N31" s="98">
        <f t="shared" si="1"/>
        <v>0</v>
      </c>
      <c r="O31" s="100">
        <f t="shared" si="5"/>
        <v>0</v>
      </c>
      <c r="P31" s="611"/>
      <c r="Q31" s="611"/>
      <c r="R31" s="611"/>
      <c r="S31" s="611"/>
    </row>
    <row r="32" spans="1:22" s="572" customFormat="1" ht="15" customHeight="1" x14ac:dyDescent="0.25">
      <c r="A32" s="304">
        <v>3</v>
      </c>
      <c r="B32" s="303">
        <v>30460</v>
      </c>
      <c r="C32" s="591" t="s">
        <v>29</v>
      </c>
      <c r="D32" s="592">
        <v>1</v>
      </c>
      <c r="E32" s="593">
        <v>1</v>
      </c>
      <c r="F32" s="593"/>
      <c r="G32" s="593"/>
      <c r="H32" s="593"/>
      <c r="I32" s="594">
        <f t="shared" si="6"/>
        <v>5</v>
      </c>
      <c r="K32" s="97">
        <f t="shared" si="0"/>
        <v>1</v>
      </c>
      <c r="L32" s="98">
        <f t="shared" si="3"/>
        <v>1</v>
      </c>
      <c r="M32" s="99">
        <f t="shared" si="4"/>
        <v>100</v>
      </c>
      <c r="N32" s="98">
        <f t="shared" si="1"/>
        <v>0</v>
      </c>
      <c r="O32" s="100">
        <f t="shared" si="5"/>
        <v>0</v>
      </c>
      <c r="P32" s="611"/>
      <c r="Q32" s="611"/>
      <c r="R32" s="611"/>
      <c r="S32" s="611"/>
    </row>
    <row r="33" spans="1:19" s="572" customFormat="1" ht="15" customHeight="1" x14ac:dyDescent="0.25">
      <c r="A33" s="304">
        <v>4</v>
      </c>
      <c r="B33" s="303">
        <v>30030</v>
      </c>
      <c r="C33" s="591" t="s">
        <v>153</v>
      </c>
      <c r="D33" s="592">
        <v>3</v>
      </c>
      <c r="E33" s="593">
        <v>1</v>
      </c>
      <c r="F33" s="593">
        <v>1</v>
      </c>
      <c r="G33" s="593">
        <v>1</v>
      </c>
      <c r="H33" s="593"/>
      <c r="I33" s="594">
        <f t="shared" si="6"/>
        <v>4</v>
      </c>
      <c r="K33" s="97">
        <f t="shared" si="0"/>
        <v>3</v>
      </c>
      <c r="L33" s="98">
        <f t="shared" si="3"/>
        <v>2</v>
      </c>
      <c r="M33" s="99">
        <f t="shared" si="4"/>
        <v>66.666666666666671</v>
      </c>
      <c r="N33" s="98">
        <f t="shared" si="1"/>
        <v>0</v>
      </c>
      <c r="O33" s="100">
        <f t="shared" si="5"/>
        <v>0</v>
      </c>
      <c r="P33" s="611"/>
      <c r="Q33" s="611"/>
      <c r="R33" s="611"/>
      <c r="S33" s="611"/>
    </row>
    <row r="34" spans="1:19" s="572" customFormat="1" ht="15" customHeight="1" x14ac:dyDescent="0.25">
      <c r="A34" s="304">
        <v>5</v>
      </c>
      <c r="B34" s="303">
        <v>31000</v>
      </c>
      <c r="C34" s="591" t="s">
        <v>37</v>
      </c>
      <c r="D34" s="592">
        <v>3</v>
      </c>
      <c r="E34" s="593">
        <v>1</v>
      </c>
      <c r="F34" s="593">
        <v>1</v>
      </c>
      <c r="G34" s="593">
        <v>1</v>
      </c>
      <c r="H34" s="593"/>
      <c r="I34" s="594">
        <f t="shared" si="6"/>
        <v>4</v>
      </c>
      <c r="K34" s="97">
        <f t="shared" si="0"/>
        <v>3</v>
      </c>
      <c r="L34" s="98">
        <f t="shared" si="3"/>
        <v>2</v>
      </c>
      <c r="M34" s="99">
        <f t="shared" si="4"/>
        <v>66.666666666666671</v>
      </c>
      <c r="N34" s="98">
        <f t="shared" si="1"/>
        <v>0</v>
      </c>
      <c r="O34" s="100">
        <f t="shared" si="5"/>
        <v>0</v>
      </c>
      <c r="P34" s="611"/>
      <c r="Q34" s="611"/>
      <c r="R34" s="611"/>
      <c r="S34" s="611"/>
    </row>
    <row r="35" spans="1:19" s="572" customFormat="1" ht="15" customHeight="1" x14ac:dyDescent="0.25">
      <c r="A35" s="304">
        <v>6</v>
      </c>
      <c r="B35" s="303">
        <v>30130</v>
      </c>
      <c r="C35" s="591" t="s">
        <v>25</v>
      </c>
      <c r="D35" s="592"/>
      <c r="E35" s="593"/>
      <c r="F35" s="593"/>
      <c r="G35" s="593"/>
      <c r="H35" s="593"/>
      <c r="I35" s="594"/>
      <c r="K35" s="97"/>
      <c r="L35" s="98"/>
      <c r="M35" s="99"/>
      <c r="N35" s="98"/>
      <c r="O35" s="100"/>
      <c r="P35" s="611"/>
      <c r="Q35" s="611"/>
      <c r="R35" s="611"/>
      <c r="S35" s="611"/>
    </row>
    <row r="36" spans="1:19" s="572" customFormat="1" ht="15" customHeight="1" x14ac:dyDescent="0.25">
      <c r="A36" s="304">
        <v>7</v>
      </c>
      <c r="B36" s="303">
        <v>30160</v>
      </c>
      <c r="C36" s="657" t="s">
        <v>179</v>
      </c>
      <c r="D36" s="592"/>
      <c r="E36" s="593"/>
      <c r="F36" s="593"/>
      <c r="G36" s="593"/>
      <c r="H36" s="593"/>
      <c r="I36" s="594"/>
      <c r="K36" s="97"/>
      <c r="L36" s="98"/>
      <c r="M36" s="99"/>
      <c r="N36" s="111"/>
      <c r="O36" s="100"/>
      <c r="P36" s="611"/>
      <c r="Q36" s="611"/>
      <c r="R36" s="611"/>
      <c r="S36" s="611"/>
    </row>
    <row r="37" spans="1:19" s="572" customFormat="1" ht="15" customHeight="1" x14ac:dyDescent="0.25">
      <c r="A37" s="304">
        <v>8</v>
      </c>
      <c r="B37" s="303">
        <v>30310</v>
      </c>
      <c r="C37" s="591" t="s">
        <v>27</v>
      </c>
      <c r="D37" s="592">
        <v>1</v>
      </c>
      <c r="E37" s="593">
        <v>1</v>
      </c>
      <c r="F37" s="593"/>
      <c r="G37" s="593"/>
      <c r="H37" s="593"/>
      <c r="I37" s="594">
        <f t="shared" si="6"/>
        <v>5</v>
      </c>
      <c r="K37" s="97">
        <f t="shared" si="0"/>
        <v>1</v>
      </c>
      <c r="L37" s="98">
        <f t="shared" si="3"/>
        <v>1</v>
      </c>
      <c r="M37" s="99">
        <f t="shared" si="4"/>
        <v>100</v>
      </c>
      <c r="N37" s="111">
        <f t="shared" si="1"/>
        <v>0</v>
      </c>
      <c r="O37" s="100">
        <f t="shared" si="5"/>
        <v>0</v>
      </c>
      <c r="P37" s="611"/>
      <c r="Q37" s="611"/>
      <c r="R37" s="611"/>
      <c r="S37" s="611"/>
    </row>
    <row r="38" spans="1:19" s="572" customFormat="1" ht="15" customHeight="1" x14ac:dyDescent="0.25">
      <c r="A38" s="304">
        <v>9</v>
      </c>
      <c r="B38" s="303">
        <v>30440</v>
      </c>
      <c r="C38" s="591" t="s">
        <v>28</v>
      </c>
      <c r="D38" s="592"/>
      <c r="E38" s="593"/>
      <c r="F38" s="593"/>
      <c r="G38" s="593"/>
      <c r="H38" s="593"/>
      <c r="I38" s="594"/>
      <c r="K38" s="97"/>
      <c r="L38" s="98"/>
      <c r="M38" s="99"/>
      <c r="N38" s="111"/>
      <c r="O38" s="100"/>
      <c r="P38" s="611"/>
      <c r="Q38" s="611"/>
      <c r="R38" s="611"/>
      <c r="S38" s="611"/>
    </row>
    <row r="39" spans="1:19" s="572" customFormat="1" ht="15" customHeight="1" x14ac:dyDescent="0.25">
      <c r="A39" s="304">
        <v>10</v>
      </c>
      <c r="B39" s="303">
        <v>30500</v>
      </c>
      <c r="C39" s="657" t="s">
        <v>181</v>
      </c>
      <c r="D39" s="592"/>
      <c r="E39" s="593"/>
      <c r="F39" s="593"/>
      <c r="G39" s="593"/>
      <c r="H39" s="593"/>
      <c r="I39" s="594"/>
      <c r="K39" s="97"/>
      <c r="L39" s="98"/>
      <c r="M39" s="99"/>
      <c r="N39" s="111"/>
      <c r="O39" s="100"/>
      <c r="P39" s="611"/>
      <c r="Q39" s="611"/>
      <c r="R39" s="611"/>
      <c r="S39" s="611"/>
    </row>
    <row r="40" spans="1:19" s="572" customFormat="1" ht="15" customHeight="1" x14ac:dyDescent="0.25">
      <c r="A40" s="304">
        <v>11</v>
      </c>
      <c r="B40" s="303">
        <v>30530</v>
      </c>
      <c r="C40" s="657" t="s">
        <v>182</v>
      </c>
      <c r="D40" s="592"/>
      <c r="E40" s="593"/>
      <c r="F40" s="593"/>
      <c r="G40" s="593"/>
      <c r="H40" s="593"/>
      <c r="I40" s="594"/>
      <c r="K40" s="97"/>
      <c r="L40" s="98"/>
      <c r="M40" s="99"/>
      <c r="N40" s="111"/>
      <c r="O40" s="100"/>
      <c r="P40" s="611"/>
      <c r="Q40" s="611"/>
      <c r="R40" s="611"/>
      <c r="S40" s="611"/>
    </row>
    <row r="41" spans="1:19" s="572" customFormat="1" ht="15" customHeight="1" x14ac:dyDescent="0.25">
      <c r="A41" s="304">
        <v>12</v>
      </c>
      <c r="B41" s="303">
        <v>30640</v>
      </c>
      <c r="C41" s="591" t="s">
        <v>32</v>
      </c>
      <c r="D41" s="592"/>
      <c r="E41" s="593"/>
      <c r="F41" s="593"/>
      <c r="G41" s="593"/>
      <c r="H41" s="593"/>
      <c r="I41" s="594"/>
      <c r="K41" s="97"/>
      <c r="L41" s="98"/>
      <c r="M41" s="99"/>
      <c r="N41" s="111"/>
      <c r="O41" s="100"/>
      <c r="P41" s="611"/>
      <c r="Q41" s="611"/>
      <c r="R41" s="611"/>
      <c r="S41" s="611"/>
    </row>
    <row r="42" spans="1:19" s="572" customFormat="1" ht="15" customHeight="1" x14ac:dyDescent="0.25">
      <c r="A42" s="304">
        <v>13</v>
      </c>
      <c r="B42" s="303">
        <v>30650</v>
      </c>
      <c r="C42" s="657" t="s">
        <v>180</v>
      </c>
      <c r="D42" s="592"/>
      <c r="E42" s="593"/>
      <c r="F42" s="593"/>
      <c r="G42" s="593"/>
      <c r="H42" s="593"/>
      <c r="I42" s="594"/>
      <c r="K42" s="97"/>
      <c r="L42" s="98"/>
      <c r="M42" s="99"/>
      <c r="N42" s="98"/>
      <c r="O42" s="100"/>
      <c r="P42" s="611"/>
      <c r="Q42" s="611"/>
      <c r="R42" s="611"/>
      <c r="S42" s="611"/>
    </row>
    <row r="43" spans="1:19" s="572" customFormat="1" ht="15" customHeight="1" x14ac:dyDescent="0.25">
      <c r="A43" s="304">
        <v>14</v>
      </c>
      <c r="B43" s="303">
        <v>30790</v>
      </c>
      <c r="C43" s="591" t="s">
        <v>34</v>
      </c>
      <c r="D43" s="592"/>
      <c r="E43" s="593"/>
      <c r="F43" s="593"/>
      <c r="G43" s="593"/>
      <c r="H43" s="593"/>
      <c r="I43" s="594"/>
      <c r="K43" s="97"/>
      <c r="L43" s="98"/>
      <c r="M43" s="99"/>
      <c r="N43" s="98"/>
      <c r="O43" s="100"/>
      <c r="P43" s="611"/>
      <c r="Q43" s="611"/>
      <c r="R43" s="611"/>
      <c r="S43" s="611"/>
    </row>
    <row r="44" spans="1:19" s="572" customFormat="1" ht="15" customHeight="1" x14ac:dyDescent="0.25">
      <c r="A44" s="304">
        <v>15</v>
      </c>
      <c r="B44" s="303">
        <v>30890</v>
      </c>
      <c r="C44" s="657" t="s">
        <v>183</v>
      </c>
      <c r="D44" s="592"/>
      <c r="E44" s="593"/>
      <c r="F44" s="593"/>
      <c r="G44" s="593"/>
      <c r="H44" s="593"/>
      <c r="I44" s="594"/>
      <c r="K44" s="97"/>
      <c r="L44" s="98"/>
      <c r="M44" s="99"/>
      <c r="N44" s="111"/>
      <c r="O44" s="100"/>
      <c r="P44" s="611"/>
      <c r="Q44" s="611"/>
      <c r="R44" s="611"/>
      <c r="S44" s="611"/>
    </row>
    <row r="45" spans="1:19" s="572" customFormat="1" ht="15" customHeight="1" x14ac:dyDescent="0.25">
      <c r="A45" s="304">
        <v>16</v>
      </c>
      <c r="B45" s="303">
        <v>30940</v>
      </c>
      <c r="C45" s="591" t="s">
        <v>36</v>
      </c>
      <c r="D45" s="592">
        <v>5</v>
      </c>
      <c r="E45" s="593">
        <v>1</v>
      </c>
      <c r="F45" s="593">
        <v>3</v>
      </c>
      <c r="G45" s="593">
        <v>1</v>
      </c>
      <c r="H45" s="593"/>
      <c r="I45" s="594">
        <f t="shared" ref="I45" si="8">(H45*2+G45*3+F45*4+E45*5)/D45</f>
        <v>4</v>
      </c>
      <c r="K45" s="97">
        <f t="shared" si="0"/>
        <v>5</v>
      </c>
      <c r="L45" s="98">
        <f t="shared" si="3"/>
        <v>4</v>
      </c>
      <c r="M45" s="99">
        <f t="shared" si="4"/>
        <v>80</v>
      </c>
      <c r="N45" s="111">
        <f t="shared" si="1"/>
        <v>0</v>
      </c>
      <c r="O45" s="100">
        <f t="shared" si="5"/>
        <v>0</v>
      </c>
      <c r="P45" s="611"/>
      <c r="Q45" s="611"/>
      <c r="R45" s="611"/>
      <c r="S45" s="611"/>
    </row>
    <row r="46" spans="1:19" s="572" customFormat="1" ht="15" customHeight="1" thickBot="1" x14ac:dyDescent="0.3">
      <c r="A46" s="304">
        <v>17</v>
      </c>
      <c r="B46" s="303">
        <v>31480</v>
      </c>
      <c r="C46" s="591" t="s">
        <v>38</v>
      </c>
      <c r="D46" s="592"/>
      <c r="E46" s="593"/>
      <c r="F46" s="593"/>
      <c r="G46" s="593"/>
      <c r="H46" s="593"/>
      <c r="I46" s="594"/>
      <c r="K46" s="97"/>
      <c r="L46" s="98"/>
      <c r="M46" s="99"/>
      <c r="N46" s="98"/>
      <c r="O46" s="100"/>
      <c r="P46" s="611"/>
      <c r="Q46" s="611"/>
      <c r="R46" s="611"/>
      <c r="S46" s="611"/>
    </row>
    <row r="47" spans="1:19" ht="15" customHeight="1" thickBot="1" x14ac:dyDescent="0.3">
      <c r="A47" s="580"/>
      <c r="B47" s="609"/>
      <c r="C47" s="610" t="s">
        <v>104</v>
      </c>
      <c r="D47" s="583">
        <f>SUM(D48:D66)</f>
        <v>42</v>
      </c>
      <c r="E47" s="584">
        <f t="shared" ref="E47:H47" si="9">SUM(E48:E66)</f>
        <v>22</v>
      </c>
      <c r="F47" s="584">
        <f t="shared" si="9"/>
        <v>15</v>
      </c>
      <c r="G47" s="584">
        <f t="shared" si="9"/>
        <v>4</v>
      </c>
      <c r="H47" s="584">
        <f t="shared" si="9"/>
        <v>1</v>
      </c>
      <c r="I47" s="585">
        <f>AVERAGE(I48:I66)</f>
        <v>4.3097222222222227</v>
      </c>
      <c r="K47" s="467">
        <f t="shared" si="0"/>
        <v>42</v>
      </c>
      <c r="L47" s="468">
        <f t="shared" si="3"/>
        <v>37</v>
      </c>
      <c r="M47" s="476">
        <f t="shared" si="4"/>
        <v>88.095238095238102</v>
      </c>
      <c r="N47" s="468">
        <f t="shared" si="1"/>
        <v>1</v>
      </c>
      <c r="O47" s="475">
        <f t="shared" si="5"/>
        <v>2.3809523809523809</v>
      </c>
    </row>
    <row r="48" spans="1:19" ht="15" customHeight="1" x14ac:dyDescent="0.25">
      <c r="A48" s="305">
        <v>1</v>
      </c>
      <c r="B48" s="577">
        <v>40010</v>
      </c>
      <c r="C48" s="612" t="s">
        <v>154</v>
      </c>
      <c r="D48" s="607">
        <v>10</v>
      </c>
      <c r="E48" s="608">
        <v>5</v>
      </c>
      <c r="F48" s="608">
        <v>4</v>
      </c>
      <c r="G48" s="608"/>
      <c r="H48" s="608">
        <v>1</v>
      </c>
      <c r="I48" s="596">
        <f t="shared" ref="I48:I64" si="10">(H48*2+G48*3+F48*4+E48*5)/D48</f>
        <v>4.3</v>
      </c>
      <c r="K48" s="93">
        <f t="shared" si="0"/>
        <v>10</v>
      </c>
      <c r="L48" s="94">
        <f t="shared" si="3"/>
        <v>9</v>
      </c>
      <c r="M48" s="95">
        <f t="shared" si="4"/>
        <v>90</v>
      </c>
      <c r="N48" s="94">
        <f t="shared" si="1"/>
        <v>1</v>
      </c>
      <c r="O48" s="96">
        <f t="shared" si="5"/>
        <v>10</v>
      </c>
    </row>
    <row r="49" spans="1:15" ht="15" customHeight="1" x14ac:dyDescent="0.25">
      <c r="A49" s="304">
        <v>2</v>
      </c>
      <c r="B49" s="568">
        <v>40030</v>
      </c>
      <c r="C49" s="613" t="s">
        <v>41</v>
      </c>
      <c r="D49" s="592">
        <v>6</v>
      </c>
      <c r="E49" s="593">
        <v>3</v>
      </c>
      <c r="F49" s="593">
        <v>3</v>
      </c>
      <c r="G49" s="593"/>
      <c r="H49" s="593"/>
      <c r="I49" s="594">
        <f t="shared" si="10"/>
        <v>4.5</v>
      </c>
      <c r="K49" s="97">
        <f t="shared" si="0"/>
        <v>6</v>
      </c>
      <c r="L49" s="98">
        <f t="shared" si="3"/>
        <v>6</v>
      </c>
      <c r="M49" s="99">
        <f t="shared" si="4"/>
        <v>100</v>
      </c>
      <c r="N49" s="98">
        <f t="shared" si="1"/>
        <v>0</v>
      </c>
      <c r="O49" s="100">
        <f t="shared" si="5"/>
        <v>0</v>
      </c>
    </row>
    <row r="50" spans="1:15" ht="15" customHeight="1" x14ac:dyDescent="0.25">
      <c r="A50" s="304">
        <v>3</v>
      </c>
      <c r="B50" s="568">
        <v>40410</v>
      </c>
      <c r="C50" s="613" t="s">
        <v>48</v>
      </c>
      <c r="D50" s="592">
        <v>4</v>
      </c>
      <c r="E50" s="593">
        <v>2</v>
      </c>
      <c r="F50" s="593">
        <v>2</v>
      </c>
      <c r="G50" s="593"/>
      <c r="H50" s="593"/>
      <c r="I50" s="594">
        <f t="shared" si="10"/>
        <v>4.5</v>
      </c>
      <c r="K50" s="97">
        <f t="shared" si="0"/>
        <v>4</v>
      </c>
      <c r="L50" s="98">
        <f t="shared" si="3"/>
        <v>4</v>
      </c>
      <c r="M50" s="99">
        <f t="shared" si="4"/>
        <v>100</v>
      </c>
      <c r="N50" s="98">
        <f t="shared" si="1"/>
        <v>0</v>
      </c>
      <c r="O50" s="100">
        <f t="shared" si="5"/>
        <v>0</v>
      </c>
    </row>
    <row r="51" spans="1:15" ht="15" customHeight="1" x14ac:dyDescent="0.25">
      <c r="A51" s="304">
        <v>4</v>
      </c>
      <c r="B51" s="568">
        <v>40011</v>
      </c>
      <c r="C51" s="613" t="s">
        <v>40</v>
      </c>
      <c r="D51" s="592">
        <v>1</v>
      </c>
      <c r="E51" s="593"/>
      <c r="F51" s="593"/>
      <c r="G51" s="593">
        <v>1</v>
      </c>
      <c r="H51" s="593"/>
      <c r="I51" s="594">
        <f t="shared" si="10"/>
        <v>3</v>
      </c>
      <c r="K51" s="97">
        <f t="shared" si="0"/>
        <v>1</v>
      </c>
      <c r="L51" s="98">
        <f t="shared" si="3"/>
        <v>0</v>
      </c>
      <c r="M51" s="99">
        <f t="shared" si="4"/>
        <v>0</v>
      </c>
      <c r="N51" s="98">
        <f t="shared" si="1"/>
        <v>0</v>
      </c>
      <c r="O51" s="100">
        <f t="shared" si="5"/>
        <v>0</v>
      </c>
    </row>
    <row r="52" spans="1:15" ht="15" customHeight="1" x14ac:dyDescent="0.25">
      <c r="A52" s="304">
        <v>5</v>
      </c>
      <c r="B52" s="568">
        <v>40080</v>
      </c>
      <c r="C52" s="613" t="s">
        <v>96</v>
      </c>
      <c r="D52" s="592">
        <v>2</v>
      </c>
      <c r="E52" s="593">
        <v>1</v>
      </c>
      <c r="F52" s="593">
        <v>1</v>
      </c>
      <c r="G52" s="593"/>
      <c r="H52" s="593"/>
      <c r="I52" s="594">
        <f t="shared" si="10"/>
        <v>4.5</v>
      </c>
      <c r="K52" s="97">
        <f t="shared" si="0"/>
        <v>2</v>
      </c>
      <c r="L52" s="98">
        <f t="shared" si="3"/>
        <v>2</v>
      </c>
      <c r="M52" s="99">
        <f t="shared" si="4"/>
        <v>100</v>
      </c>
      <c r="N52" s="98">
        <f t="shared" si="1"/>
        <v>0</v>
      </c>
      <c r="O52" s="100">
        <f t="shared" si="5"/>
        <v>0</v>
      </c>
    </row>
    <row r="53" spans="1:15" ht="15" customHeight="1" x14ac:dyDescent="0.25">
      <c r="A53" s="304">
        <v>6</v>
      </c>
      <c r="B53" s="568">
        <v>40100</v>
      </c>
      <c r="C53" s="613" t="s">
        <v>42</v>
      </c>
      <c r="D53" s="592">
        <v>1</v>
      </c>
      <c r="E53" s="593">
        <v>1</v>
      </c>
      <c r="F53" s="593"/>
      <c r="G53" s="593"/>
      <c r="H53" s="593"/>
      <c r="I53" s="594">
        <f t="shared" si="10"/>
        <v>5</v>
      </c>
      <c r="K53" s="97">
        <f t="shared" si="0"/>
        <v>1</v>
      </c>
      <c r="L53" s="98">
        <f t="shared" si="3"/>
        <v>1</v>
      </c>
      <c r="M53" s="99">
        <f t="shared" si="4"/>
        <v>100</v>
      </c>
      <c r="N53" s="98">
        <f t="shared" si="1"/>
        <v>0</v>
      </c>
      <c r="O53" s="100">
        <f t="shared" si="5"/>
        <v>0</v>
      </c>
    </row>
    <row r="54" spans="1:15" ht="15" customHeight="1" x14ac:dyDescent="0.25">
      <c r="A54" s="304">
        <v>7</v>
      </c>
      <c r="B54" s="568">
        <v>40020</v>
      </c>
      <c r="C54" s="613" t="s">
        <v>184</v>
      </c>
      <c r="D54" s="592"/>
      <c r="E54" s="593"/>
      <c r="F54" s="593"/>
      <c r="G54" s="593"/>
      <c r="H54" s="593"/>
      <c r="I54" s="594"/>
      <c r="K54" s="97"/>
      <c r="L54" s="98"/>
      <c r="M54" s="99"/>
      <c r="N54" s="111"/>
      <c r="O54" s="100"/>
    </row>
    <row r="55" spans="1:15" ht="15" customHeight="1" x14ac:dyDescent="0.25">
      <c r="A55" s="304">
        <v>8</v>
      </c>
      <c r="B55" s="568">
        <v>40031</v>
      </c>
      <c r="C55" s="613" t="s">
        <v>155</v>
      </c>
      <c r="D55" s="592">
        <v>4</v>
      </c>
      <c r="E55" s="593">
        <v>3</v>
      </c>
      <c r="F55" s="593">
        <v>1</v>
      </c>
      <c r="G55" s="593"/>
      <c r="H55" s="593"/>
      <c r="I55" s="594">
        <f t="shared" si="10"/>
        <v>4.75</v>
      </c>
      <c r="K55" s="97">
        <f t="shared" si="0"/>
        <v>4</v>
      </c>
      <c r="L55" s="98">
        <f t="shared" si="3"/>
        <v>4</v>
      </c>
      <c r="M55" s="99">
        <f t="shared" si="4"/>
        <v>100</v>
      </c>
      <c r="N55" s="98">
        <f t="shared" si="1"/>
        <v>0</v>
      </c>
      <c r="O55" s="100">
        <f t="shared" si="5"/>
        <v>0</v>
      </c>
    </row>
    <row r="56" spans="1:15" ht="15" customHeight="1" x14ac:dyDescent="0.25">
      <c r="A56" s="304">
        <v>9</v>
      </c>
      <c r="B56" s="568">
        <v>40210</v>
      </c>
      <c r="C56" s="613" t="s">
        <v>44</v>
      </c>
      <c r="D56" s="592"/>
      <c r="E56" s="593"/>
      <c r="F56" s="593"/>
      <c r="G56" s="593"/>
      <c r="H56" s="593"/>
      <c r="I56" s="594"/>
      <c r="K56" s="97"/>
      <c r="L56" s="98"/>
      <c r="M56" s="99"/>
      <c r="N56" s="111"/>
      <c r="O56" s="100"/>
    </row>
    <row r="57" spans="1:15" ht="15" customHeight="1" x14ac:dyDescent="0.25">
      <c r="A57" s="304">
        <v>10</v>
      </c>
      <c r="B57" s="568">
        <v>40300</v>
      </c>
      <c r="C57" s="613" t="s">
        <v>45</v>
      </c>
      <c r="D57" s="592"/>
      <c r="E57" s="593"/>
      <c r="F57" s="593"/>
      <c r="G57" s="593"/>
      <c r="H57" s="593"/>
      <c r="I57" s="594"/>
      <c r="K57" s="97"/>
      <c r="L57" s="98"/>
      <c r="M57" s="99"/>
      <c r="N57" s="98"/>
      <c r="O57" s="100"/>
    </row>
    <row r="58" spans="1:15" ht="15" customHeight="1" x14ac:dyDescent="0.25">
      <c r="A58" s="304">
        <v>11</v>
      </c>
      <c r="B58" s="568">
        <v>40360</v>
      </c>
      <c r="C58" s="613" t="s">
        <v>46</v>
      </c>
      <c r="D58" s="592"/>
      <c r="E58" s="593"/>
      <c r="F58" s="593"/>
      <c r="G58" s="593"/>
      <c r="H58" s="593"/>
      <c r="I58" s="594"/>
      <c r="K58" s="97"/>
      <c r="L58" s="98"/>
      <c r="M58" s="99"/>
      <c r="N58" s="98"/>
      <c r="O58" s="100"/>
    </row>
    <row r="59" spans="1:15" ht="15" customHeight="1" x14ac:dyDescent="0.25">
      <c r="A59" s="304">
        <v>12</v>
      </c>
      <c r="B59" s="568">
        <v>40390</v>
      </c>
      <c r="C59" s="613" t="s">
        <v>47</v>
      </c>
      <c r="D59" s="592">
        <v>1</v>
      </c>
      <c r="E59" s="593"/>
      <c r="F59" s="593">
        <v>1</v>
      </c>
      <c r="G59" s="593"/>
      <c r="H59" s="593"/>
      <c r="I59" s="594">
        <f t="shared" si="10"/>
        <v>4</v>
      </c>
      <c r="K59" s="97">
        <f t="shared" si="0"/>
        <v>1</v>
      </c>
      <c r="L59" s="98">
        <f t="shared" si="3"/>
        <v>1</v>
      </c>
      <c r="M59" s="99">
        <f t="shared" si="4"/>
        <v>100</v>
      </c>
      <c r="N59" s="98">
        <f t="shared" si="1"/>
        <v>0</v>
      </c>
      <c r="O59" s="100">
        <f t="shared" si="5"/>
        <v>0</v>
      </c>
    </row>
    <row r="60" spans="1:15" ht="15" customHeight="1" x14ac:dyDescent="0.25">
      <c r="A60" s="305">
        <v>13</v>
      </c>
      <c r="B60" s="577">
        <v>40720</v>
      </c>
      <c r="C60" s="614" t="s">
        <v>109</v>
      </c>
      <c r="D60" s="579">
        <v>2</v>
      </c>
      <c r="E60" s="579">
        <v>1</v>
      </c>
      <c r="F60" s="579"/>
      <c r="G60" s="579">
        <v>1</v>
      </c>
      <c r="H60" s="579"/>
      <c r="I60" s="615">
        <f t="shared" si="10"/>
        <v>4</v>
      </c>
      <c r="K60" s="97">
        <f t="shared" si="0"/>
        <v>2</v>
      </c>
      <c r="L60" s="98">
        <f t="shared" si="3"/>
        <v>1</v>
      </c>
      <c r="M60" s="99">
        <f t="shared" si="4"/>
        <v>50</v>
      </c>
      <c r="N60" s="98">
        <f t="shared" si="1"/>
        <v>0</v>
      </c>
      <c r="O60" s="100">
        <f t="shared" si="5"/>
        <v>0</v>
      </c>
    </row>
    <row r="61" spans="1:15" ht="15" customHeight="1" x14ac:dyDescent="0.25">
      <c r="A61" s="305">
        <v>14</v>
      </c>
      <c r="B61" s="577">
        <v>40730</v>
      </c>
      <c r="C61" s="614" t="s">
        <v>49</v>
      </c>
      <c r="D61" s="579"/>
      <c r="E61" s="579"/>
      <c r="F61" s="579"/>
      <c r="G61" s="579"/>
      <c r="H61" s="579"/>
      <c r="I61" s="616"/>
      <c r="K61" s="97"/>
      <c r="L61" s="98"/>
      <c r="M61" s="99"/>
      <c r="N61" s="111"/>
      <c r="O61" s="100"/>
    </row>
    <row r="62" spans="1:15" ht="15" customHeight="1" x14ac:dyDescent="0.25">
      <c r="A62" s="305">
        <v>15</v>
      </c>
      <c r="B62" s="577">
        <v>40820</v>
      </c>
      <c r="C62" s="614" t="s">
        <v>50</v>
      </c>
      <c r="D62" s="579">
        <v>6</v>
      </c>
      <c r="E62" s="579">
        <v>3</v>
      </c>
      <c r="F62" s="579">
        <v>2</v>
      </c>
      <c r="G62" s="579">
        <v>1</v>
      </c>
      <c r="H62" s="579"/>
      <c r="I62" s="616">
        <f t="shared" si="10"/>
        <v>4.333333333333333</v>
      </c>
      <c r="K62" s="97">
        <f t="shared" si="0"/>
        <v>6</v>
      </c>
      <c r="L62" s="98">
        <f t="shared" si="3"/>
        <v>5</v>
      </c>
      <c r="M62" s="99">
        <f t="shared" si="4"/>
        <v>83.333333333333329</v>
      </c>
      <c r="N62" s="111">
        <f t="shared" si="1"/>
        <v>0</v>
      </c>
      <c r="O62" s="100">
        <f t="shared" si="5"/>
        <v>0</v>
      </c>
    </row>
    <row r="63" spans="1:15" ht="15" customHeight="1" x14ac:dyDescent="0.25">
      <c r="A63" s="305">
        <v>16</v>
      </c>
      <c r="B63" s="577">
        <v>40840</v>
      </c>
      <c r="C63" s="614" t="s">
        <v>51</v>
      </c>
      <c r="D63" s="579"/>
      <c r="E63" s="579"/>
      <c r="F63" s="579"/>
      <c r="G63" s="579"/>
      <c r="H63" s="579"/>
      <c r="I63" s="616"/>
      <c r="K63" s="97"/>
      <c r="L63" s="98"/>
      <c r="M63" s="99"/>
      <c r="N63" s="111"/>
      <c r="O63" s="100"/>
    </row>
    <row r="64" spans="1:15" ht="15" customHeight="1" x14ac:dyDescent="0.25">
      <c r="A64" s="305">
        <v>17</v>
      </c>
      <c r="B64" s="617">
        <v>40950</v>
      </c>
      <c r="C64" s="569" t="s">
        <v>52</v>
      </c>
      <c r="D64" s="575">
        <v>3</v>
      </c>
      <c r="E64" s="575">
        <v>2</v>
      </c>
      <c r="F64" s="575"/>
      <c r="G64" s="575">
        <v>1</v>
      </c>
      <c r="H64" s="575"/>
      <c r="I64" s="618">
        <f t="shared" si="10"/>
        <v>4.333333333333333</v>
      </c>
      <c r="K64" s="97">
        <f t="shared" si="0"/>
        <v>3</v>
      </c>
      <c r="L64" s="98">
        <f t="shared" si="3"/>
        <v>2</v>
      </c>
      <c r="M64" s="99">
        <f t="shared" si="4"/>
        <v>66.666666666666671</v>
      </c>
      <c r="N64" s="111">
        <f t="shared" si="1"/>
        <v>0</v>
      </c>
      <c r="O64" s="100">
        <f t="shared" si="5"/>
        <v>0</v>
      </c>
    </row>
    <row r="65" spans="1:15" ht="15" customHeight="1" x14ac:dyDescent="0.25">
      <c r="A65" s="305">
        <v>18</v>
      </c>
      <c r="B65" s="662">
        <v>40990</v>
      </c>
      <c r="C65" s="620" t="s">
        <v>53</v>
      </c>
      <c r="D65" s="575">
        <v>2</v>
      </c>
      <c r="E65" s="575">
        <v>1</v>
      </c>
      <c r="F65" s="575">
        <v>1</v>
      </c>
      <c r="G65" s="575"/>
      <c r="H65" s="575"/>
      <c r="I65" s="663">
        <f t="shared" ref="I65" si="11">(H65*2+G65*3+F65*4+E65*5)/D65</f>
        <v>4.5</v>
      </c>
      <c r="K65" s="97">
        <f t="shared" si="0"/>
        <v>2</v>
      </c>
      <c r="L65" s="98">
        <f t="shared" si="3"/>
        <v>2</v>
      </c>
      <c r="M65" s="99">
        <f t="shared" si="4"/>
        <v>100</v>
      </c>
      <c r="N65" s="111">
        <f t="shared" si="1"/>
        <v>0</v>
      </c>
      <c r="O65" s="100">
        <f t="shared" si="5"/>
        <v>0</v>
      </c>
    </row>
    <row r="66" spans="1:15" ht="15" customHeight="1" thickBot="1" x14ac:dyDescent="0.3">
      <c r="A66" s="305">
        <v>19</v>
      </c>
      <c r="B66" s="619">
        <v>40133</v>
      </c>
      <c r="C66" s="620" t="s">
        <v>43</v>
      </c>
      <c r="D66" s="575"/>
      <c r="E66" s="575"/>
      <c r="F66" s="575"/>
      <c r="G66" s="575"/>
      <c r="H66" s="575"/>
      <c r="I66" s="621"/>
      <c r="K66" s="101"/>
      <c r="L66" s="102"/>
      <c r="M66" s="103"/>
      <c r="N66" s="150"/>
      <c r="O66" s="104"/>
    </row>
    <row r="67" spans="1:15" ht="15" customHeight="1" thickBot="1" x14ac:dyDescent="0.3">
      <c r="A67" s="580"/>
      <c r="B67" s="609"/>
      <c r="C67" s="622" t="s">
        <v>105</v>
      </c>
      <c r="D67" s="583">
        <f>SUM(D68:D81)</f>
        <v>33</v>
      </c>
      <c r="E67" s="584">
        <f t="shared" ref="E67:H67" si="12">SUM(E68:E81)</f>
        <v>9</v>
      </c>
      <c r="F67" s="584">
        <f t="shared" si="12"/>
        <v>19</v>
      </c>
      <c r="G67" s="584">
        <f t="shared" si="12"/>
        <v>5</v>
      </c>
      <c r="H67" s="584">
        <f t="shared" si="12"/>
        <v>0</v>
      </c>
      <c r="I67" s="623">
        <f>AVERAGE(I68:I81)</f>
        <v>4.2731481481481479</v>
      </c>
      <c r="K67" s="467">
        <f t="shared" si="0"/>
        <v>33</v>
      </c>
      <c r="L67" s="468">
        <f t="shared" si="3"/>
        <v>28</v>
      </c>
      <c r="M67" s="476">
        <f t="shared" si="4"/>
        <v>84.848484848484844</v>
      </c>
      <c r="N67" s="468">
        <f t="shared" si="1"/>
        <v>0</v>
      </c>
      <c r="O67" s="475">
        <f t="shared" si="5"/>
        <v>0</v>
      </c>
    </row>
    <row r="68" spans="1:15" ht="15" customHeight="1" x14ac:dyDescent="0.25">
      <c r="A68" s="305">
        <v>1</v>
      </c>
      <c r="B68" s="577">
        <v>50040</v>
      </c>
      <c r="C68" s="624" t="s">
        <v>54</v>
      </c>
      <c r="D68" s="625">
        <v>1</v>
      </c>
      <c r="E68" s="608">
        <v>1</v>
      </c>
      <c r="F68" s="608"/>
      <c r="G68" s="608"/>
      <c r="H68" s="626"/>
      <c r="I68" s="627">
        <f t="shared" ref="I68:I81" si="13">(H68*2+G68*3+F68*4+E68*5)/D68</f>
        <v>5</v>
      </c>
      <c r="K68" s="93">
        <f t="shared" si="0"/>
        <v>1</v>
      </c>
      <c r="L68" s="94">
        <f t="shared" si="3"/>
        <v>1</v>
      </c>
      <c r="M68" s="95">
        <f t="shared" si="4"/>
        <v>100</v>
      </c>
      <c r="N68" s="94">
        <f t="shared" si="1"/>
        <v>0</v>
      </c>
      <c r="O68" s="96">
        <f t="shared" si="5"/>
        <v>0</v>
      </c>
    </row>
    <row r="69" spans="1:15" ht="15" customHeight="1" x14ac:dyDescent="0.25">
      <c r="A69" s="305">
        <v>2</v>
      </c>
      <c r="B69" s="577">
        <v>50003</v>
      </c>
      <c r="C69" s="578" t="s">
        <v>97</v>
      </c>
      <c r="D69" s="628">
        <v>8</v>
      </c>
      <c r="E69" s="629">
        <v>2</v>
      </c>
      <c r="F69" s="629">
        <v>5</v>
      </c>
      <c r="G69" s="629">
        <v>1</v>
      </c>
      <c r="H69" s="628"/>
      <c r="I69" s="594">
        <f t="shared" si="13"/>
        <v>4.125</v>
      </c>
      <c r="K69" s="97">
        <f t="shared" si="0"/>
        <v>8</v>
      </c>
      <c r="L69" s="98">
        <f t="shared" si="3"/>
        <v>7</v>
      </c>
      <c r="M69" s="99">
        <f t="shared" si="4"/>
        <v>87.5</v>
      </c>
      <c r="N69" s="98">
        <f t="shared" si="1"/>
        <v>0</v>
      </c>
      <c r="O69" s="100">
        <f t="shared" si="5"/>
        <v>0</v>
      </c>
    </row>
    <row r="70" spans="1:15" ht="15" customHeight="1" x14ac:dyDescent="0.25">
      <c r="A70" s="305">
        <v>3</v>
      </c>
      <c r="B70" s="568">
        <v>50060</v>
      </c>
      <c r="C70" s="569" t="s">
        <v>156</v>
      </c>
      <c r="D70" s="628">
        <v>2</v>
      </c>
      <c r="E70" s="628"/>
      <c r="F70" s="628">
        <v>1</v>
      </c>
      <c r="G70" s="628">
        <v>1</v>
      </c>
      <c r="H70" s="628"/>
      <c r="I70" s="594">
        <f t="shared" si="13"/>
        <v>3.5</v>
      </c>
      <c r="K70" s="97">
        <f t="shared" ref="K70:K122" si="14">D70</f>
        <v>2</v>
      </c>
      <c r="L70" s="98">
        <f t="shared" si="3"/>
        <v>1</v>
      </c>
      <c r="M70" s="99">
        <f t="shared" si="4"/>
        <v>50</v>
      </c>
      <c r="N70" s="98">
        <f t="shared" ref="N70:N121" si="15">H70</f>
        <v>0</v>
      </c>
      <c r="O70" s="100">
        <f t="shared" si="5"/>
        <v>0</v>
      </c>
    </row>
    <row r="71" spans="1:15" ht="15" customHeight="1" x14ac:dyDescent="0.25">
      <c r="A71" s="305">
        <v>4</v>
      </c>
      <c r="B71" s="568">
        <v>50170</v>
      </c>
      <c r="C71" s="656" t="s">
        <v>186</v>
      </c>
      <c r="D71" s="628"/>
      <c r="E71" s="628"/>
      <c r="F71" s="628"/>
      <c r="G71" s="628"/>
      <c r="H71" s="628"/>
      <c r="I71" s="594"/>
      <c r="K71" s="97"/>
      <c r="L71" s="98"/>
      <c r="M71" s="99"/>
      <c r="N71" s="111"/>
      <c r="O71" s="100"/>
    </row>
    <row r="72" spans="1:15" ht="15" customHeight="1" x14ac:dyDescent="0.25">
      <c r="A72" s="305">
        <v>5</v>
      </c>
      <c r="B72" s="568">
        <v>50230</v>
      </c>
      <c r="C72" s="569" t="s">
        <v>58</v>
      </c>
      <c r="D72" s="628">
        <v>2</v>
      </c>
      <c r="E72" s="628">
        <v>1</v>
      </c>
      <c r="F72" s="628">
        <v>1</v>
      </c>
      <c r="G72" s="628"/>
      <c r="H72" s="628"/>
      <c r="I72" s="594">
        <f t="shared" si="13"/>
        <v>4.5</v>
      </c>
      <c r="K72" s="97">
        <f t="shared" si="14"/>
        <v>2</v>
      </c>
      <c r="L72" s="98">
        <f t="shared" ref="L71:L122" si="16">E72+F72</f>
        <v>2</v>
      </c>
      <c r="M72" s="99">
        <f t="shared" ref="M71:M122" si="17">L72*100/K72</f>
        <v>100</v>
      </c>
      <c r="N72" s="98">
        <f t="shared" si="15"/>
        <v>0</v>
      </c>
      <c r="O72" s="100">
        <f t="shared" ref="O71:O122" si="18">N72*100/K72</f>
        <v>0</v>
      </c>
    </row>
    <row r="73" spans="1:15" ht="15" customHeight="1" x14ac:dyDescent="0.25">
      <c r="A73" s="305">
        <v>6</v>
      </c>
      <c r="B73" s="568">
        <v>50340</v>
      </c>
      <c r="C73" s="656" t="s">
        <v>185</v>
      </c>
      <c r="D73" s="628"/>
      <c r="E73" s="628"/>
      <c r="F73" s="628"/>
      <c r="G73" s="628"/>
      <c r="H73" s="628"/>
      <c r="I73" s="594"/>
      <c r="K73" s="97"/>
      <c r="L73" s="98"/>
      <c r="M73" s="99"/>
      <c r="N73" s="98"/>
      <c r="O73" s="100"/>
    </row>
    <row r="74" spans="1:15" ht="15" customHeight="1" x14ac:dyDescent="0.25">
      <c r="A74" s="305">
        <v>7</v>
      </c>
      <c r="B74" s="568">
        <v>50420</v>
      </c>
      <c r="C74" s="569" t="s">
        <v>157</v>
      </c>
      <c r="D74" s="628">
        <v>6</v>
      </c>
      <c r="E74" s="628">
        <v>1</v>
      </c>
      <c r="F74" s="628">
        <v>4</v>
      </c>
      <c r="G74" s="628">
        <v>1</v>
      </c>
      <c r="H74" s="628"/>
      <c r="I74" s="594">
        <f t="shared" si="13"/>
        <v>4</v>
      </c>
      <c r="K74" s="97">
        <f t="shared" si="14"/>
        <v>6</v>
      </c>
      <c r="L74" s="98">
        <f t="shared" si="16"/>
        <v>5</v>
      </c>
      <c r="M74" s="99">
        <f t="shared" si="17"/>
        <v>83.333333333333329</v>
      </c>
      <c r="N74" s="98">
        <f t="shared" si="15"/>
        <v>0</v>
      </c>
      <c r="O74" s="100">
        <f t="shared" si="18"/>
        <v>0</v>
      </c>
    </row>
    <row r="75" spans="1:15" ht="15" customHeight="1" x14ac:dyDescent="0.25">
      <c r="A75" s="305">
        <v>8</v>
      </c>
      <c r="B75" s="568">
        <v>50450</v>
      </c>
      <c r="C75" s="569" t="s">
        <v>158</v>
      </c>
      <c r="D75" s="628">
        <v>3</v>
      </c>
      <c r="E75" s="628"/>
      <c r="F75" s="628">
        <v>3</v>
      </c>
      <c r="G75" s="628"/>
      <c r="H75" s="628"/>
      <c r="I75" s="594">
        <f t="shared" si="13"/>
        <v>4</v>
      </c>
      <c r="K75" s="97">
        <f t="shared" si="14"/>
        <v>3</v>
      </c>
      <c r="L75" s="98">
        <f t="shared" si="16"/>
        <v>3</v>
      </c>
      <c r="M75" s="99">
        <f t="shared" si="17"/>
        <v>100</v>
      </c>
      <c r="N75" s="98">
        <f t="shared" si="15"/>
        <v>0</v>
      </c>
      <c r="O75" s="100">
        <f t="shared" si="18"/>
        <v>0</v>
      </c>
    </row>
    <row r="76" spans="1:15" ht="15" customHeight="1" x14ac:dyDescent="0.25">
      <c r="A76" s="305">
        <v>9</v>
      </c>
      <c r="B76" s="568">
        <v>50620</v>
      </c>
      <c r="C76" s="569" t="s">
        <v>62</v>
      </c>
      <c r="D76" s="628"/>
      <c r="E76" s="628"/>
      <c r="F76" s="628"/>
      <c r="G76" s="628"/>
      <c r="H76" s="628"/>
      <c r="I76" s="594"/>
      <c r="K76" s="97"/>
      <c r="L76" s="98"/>
      <c r="M76" s="99"/>
      <c r="N76" s="98"/>
      <c r="O76" s="100"/>
    </row>
    <row r="77" spans="1:15" ht="15" customHeight="1" x14ac:dyDescent="0.25">
      <c r="A77" s="305">
        <v>10</v>
      </c>
      <c r="B77" s="568">
        <v>50760</v>
      </c>
      <c r="C77" s="656" t="s">
        <v>159</v>
      </c>
      <c r="D77" s="628">
        <v>3</v>
      </c>
      <c r="E77" s="628">
        <v>2</v>
      </c>
      <c r="F77" s="628">
        <v>0</v>
      </c>
      <c r="G77" s="628">
        <v>1</v>
      </c>
      <c r="H77" s="628"/>
      <c r="I77" s="594">
        <f t="shared" si="13"/>
        <v>4.333333333333333</v>
      </c>
      <c r="K77" s="97">
        <f t="shared" si="14"/>
        <v>3</v>
      </c>
      <c r="L77" s="98">
        <f t="shared" si="16"/>
        <v>2</v>
      </c>
      <c r="M77" s="99">
        <f t="shared" si="17"/>
        <v>66.666666666666671</v>
      </c>
      <c r="N77" s="111">
        <f t="shared" si="15"/>
        <v>0</v>
      </c>
      <c r="O77" s="100">
        <f t="shared" si="18"/>
        <v>0</v>
      </c>
    </row>
    <row r="78" spans="1:15" ht="15" customHeight="1" x14ac:dyDescent="0.25">
      <c r="A78" s="305">
        <v>11</v>
      </c>
      <c r="B78" s="568">
        <v>50780</v>
      </c>
      <c r="C78" s="658" t="s">
        <v>187</v>
      </c>
      <c r="D78" s="628"/>
      <c r="E78" s="628"/>
      <c r="F78" s="628"/>
      <c r="G78" s="628"/>
      <c r="H78" s="628"/>
      <c r="I78" s="594"/>
      <c r="K78" s="97"/>
      <c r="L78" s="98"/>
      <c r="M78" s="99"/>
      <c r="N78" s="111"/>
      <c r="O78" s="100"/>
    </row>
    <row r="79" spans="1:15" ht="15" customHeight="1" x14ac:dyDescent="0.25">
      <c r="A79" s="305">
        <v>12</v>
      </c>
      <c r="B79" s="568">
        <v>50930</v>
      </c>
      <c r="C79" s="658" t="s">
        <v>188</v>
      </c>
      <c r="D79" s="628"/>
      <c r="E79" s="628"/>
      <c r="F79" s="628"/>
      <c r="G79" s="628"/>
      <c r="H79" s="628"/>
      <c r="I79" s="594"/>
      <c r="K79" s="97"/>
      <c r="L79" s="98"/>
      <c r="M79" s="99"/>
      <c r="N79" s="111"/>
      <c r="O79" s="100"/>
    </row>
    <row r="80" spans="1:15" ht="15" customHeight="1" x14ac:dyDescent="0.25">
      <c r="A80" s="305">
        <v>13</v>
      </c>
      <c r="B80" s="568">
        <v>51370</v>
      </c>
      <c r="C80" s="630" t="s">
        <v>66</v>
      </c>
      <c r="D80" s="628">
        <v>1</v>
      </c>
      <c r="E80" s="628">
        <v>1</v>
      </c>
      <c r="F80" s="628"/>
      <c r="G80" s="628"/>
      <c r="H80" s="628"/>
      <c r="I80" s="594">
        <f t="shared" si="13"/>
        <v>5</v>
      </c>
      <c r="K80" s="97">
        <f t="shared" si="14"/>
        <v>1</v>
      </c>
      <c r="L80" s="98">
        <f t="shared" si="16"/>
        <v>1</v>
      </c>
      <c r="M80" s="99">
        <f t="shared" si="17"/>
        <v>100</v>
      </c>
      <c r="N80" s="98">
        <f t="shared" si="15"/>
        <v>0</v>
      </c>
      <c r="O80" s="100">
        <f t="shared" si="18"/>
        <v>0</v>
      </c>
    </row>
    <row r="81" spans="1:15" ht="15" customHeight="1" thickBot="1" x14ac:dyDescent="0.3">
      <c r="A81" s="305">
        <v>14</v>
      </c>
      <c r="B81" s="568">
        <v>51580</v>
      </c>
      <c r="C81" s="631" t="s">
        <v>140</v>
      </c>
      <c r="D81" s="628">
        <v>7</v>
      </c>
      <c r="E81" s="628">
        <v>1</v>
      </c>
      <c r="F81" s="628">
        <v>5</v>
      </c>
      <c r="G81" s="628">
        <v>1</v>
      </c>
      <c r="H81" s="628"/>
      <c r="I81" s="594">
        <f t="shared" si="13"/>
        <v>4</v>
      </c>
      <c r="K81" s="97">
        <f t="shared" si="14"/>
        <v>7</v>
      </c>
      <c r="L81" s="98">
        <f t="shared" si="16"/>
        <v>6</v>
      </c>
      <c r="M81" s="99">
        <f t="shared" si="17"/>
        <v>85.714285714285708</v>
      </c>
      <c r="N81" s="98">
        <f t="shared" si="15"/>
        <v>0</v>
      </c>
      <c r="O81" s="100">
        <f t="shared" si="18"/>
        <v>0</v>
      </c>
    </row>
    <row r="82" spans="1:15" ht="15" customHeight="1" thickBot="1" x14ac:dyDescent="0.3">
      <c r="A82" s="580"/>
      <c r="B82" s="609"/>
      <c r="C82" s="632" t="s">
        <v>106</v>
      </c>
      <c r="D82" s="583">
        <f>SUM(D83:D112)</f>
        <v>79</v>
      </c>
      <c r="E82" s="584">
        <f>SUM(E83:E112)</f>
        <v>17</v>
      </c>
      <c r="F82" s="584">
        <f>SUM(F83:F112)</f>
        <v>45</v>
      </c>
      <c r="G82" s="584">
        <f>SUM(G83:G112)</f>
        <v>16</v>
      </c>
      <c r="H82" s="584">
        <f>SUM(H83:H112)</f>
        <v>1</v>
      </c>
      <c r="I82" s="585">
        <f>AVERAGE(I83:I112)</f>
        <v>3.9460648148148159</v>
      </c>
      <c r="K82" s="467">
        <f t="shared" si="14"/>
        <v>79</v>
      </c>
      <c r="L82" s="468">
        <f t="shared" si="16"/>
        <v>62</v>
      </c>
      <c r="M82" s="476">
        <f t="shared" si="17"/>
        <v>78.481012658227854</v>
      </c>
      <c r="N82" s="468">
        <f t="shared" si="15"/>
        <v>1</v>
      </c>
      <c r="O82" s="475">
        <f t="shared" si="18"/>
        <v>1.2658227848101267</v>
      </c>
    </row>
    <row r="83" spans="1:15" ht="15" customHeight="1" x14ac:dyDescent="0.25">
      <c r="A83" s="305">
        <v>1</v>
      </c>
      <c r="B83" s="568">
        <v>60010</v>
      </c>
      <c r="C83" s="569" t="s">
        <v>160</v>
      </c>
      <c r="D83" s="628">
        <v>1</v>
      </c>
      <c r="E83" s="628"/>
      <c r="F83" s="628">
        <v>1</v>
      </c>
      <c r="G83" s="628"/>
      <c r="H83" s="628"/>
      <c r="I83" s="594">
        <f t="shared" ref="I83:I112" si="19">(H83*2+G83*3+F83*4+E83*5)/D83</f>
        <v>4</v>
      </c>
      <c r="K83" s="93">
        <f t="shared" si="14"/>
        <v>1</v>
      </c>
      <c r="L83" s="94">
        <f t="shared" si="16"/>
        <v>1</v>
      </c>
      <c r="M83" s="95">
        <f t="shared" si="17"/>
        <v>100</v>
      </c>
      <c r="N83" s="94">
        <f t="shared" si="15"/>
        <v>0</v>
      </c>
      <c r="O83" s="96">
        <f t="shared" si="18"/>
        <v>0</v>
      </c>
    </row>
    <row r="84" spans="1:15" ht="15" customHeight="1" x14ac:dyDescent="0.25">
      <c r="A84" s="305">
        <v>2</v>
      </c>
      <c r="B84" s="568">
        <v>60020</v>
      </c>
      <c r="C84" s="569" t="s">
        <v>69</v>
      </c>
      <c r="D84" s="628"/>
      <c r="E84" s="628"/>
      <c r="F84" s="628"/>
      <c r="G84" s="628"/>
      <c r="H84" s="628"/>
      <c r="I84" s="594"/>
      <c r="K84" s="97"/>
      <c r="L84" s="98"/>
      <c r="M84" s="99"/>
      <c r="N84" s="111"/>
      <c r="O84" s="100"/>
    </row>
    <row r="85" spans="1:15" ht="15" customHeight="1" x14ac:dyDescent="0.25">
      <c r="A85" s="305">
        <v>3</v>
      </c>
      <c r="B85" s="568">
        <v>60050</v>
      </c>
      <c r="C85" s="656" t="s">
        <v>161</v>
      </c>
      <c r="D85" s="628">
        <v>1</v>
      </c>
      <c r="E85" s="628"/>
      <c r="F85" s="628"/>
      <c r="G85" s="628">
        <v>1</v>
      </c>
      <c r="H85" s="628"/>
      <c r="I85" s="594">
        <f t="shared" si="19"/>
        <v>3</v>
      </c>
      <c r="K85" s="97">
        <f t="shared" si="14"/>
        <v>1</v>
      </c>
      <c r="L85" s="98">
        <f t="shared" si="16"/>
        <v>0</v>
      </c>
      <c r="M85" s="99">
        <f t="shared" si="17"/>
        <v>0</v>
      </c>
      <c r="N85" s="98">
        <f t="shared" si="15"/>
        <v>0</v>
      </c>
      <c r="O85" s="100">
        <f t="shared" si="18"/>
        <v>0</v>
      </c>
    </row>
    <row r="86" spans="1:15" ht="15" customHeight="1" x14ac:dyDescent="0.25">
      <c r="A86" s="305">
        <v>4</v>
      </c>
      <c r="B86" s="568">
        <v>60070</v>
      </c>
      <c r="C86" s="656" t="s">
        <v>162</v>
      </c>
      <c r="D86" s="628">
        <v>2</v>
      </c>
      <c r="E86" s="628">
        <v>2</v>
      </c>
      <c r="F86" s="628"/>
      <c r="G86" s="628"/>
      <c r="H86" s="628"/>
      <c r="I86" s="594">
        <f t="shared" si="19"/>
        <v>5</v>
      </c>
      <c r="K86" s="97">
        <f t="shared" si="14"/>
        <v>2</v>
      </c>
      <c r="L86" s="98">
        <f t="shared" si="16"/>
        <v>2</v>
      </c>
      <c r="M86" s="99">
        <f t="shared" si="17"/>
        <v>100</v>
      </c>
      <c r="N86" s="98">
        <f t="shared" si="15"/>
        <v>0</v>
      </c>
      <c r="O86" s="100">
        <f t="shared" si="18"/>
        <v>0</v>
      </c>
    </row>
    <row r="87" spans="1:15" ht="15" customHeight="1" x14ac:dyDescent="0.25">
      <c r="A87" s="305">
        <v>5</v>
      </c>
      <c r="B87" s="568">
        <v>60180</v>
      </c>
      <c r="C87" s="656" t="s">
        <v>163</v>
      </c>
      <c r="D87" s="628">
        <v>2</v>
      </c>
      <c r="E87" s="628"/>
      <c r="F87" s="628">
        <v>2</v>
      </c>
      <c r="G87" s="628"/>
      <c r="H87" s="628"/>
      <c r="I87" s="594">
        <f t="shared" si="19"/>
        <v>4</v>
      </c>
      <c r="K87" s="97">
        <f t="shared" si="14"/>
        <v>2</v>
      </c>
      <c r="L87" s="98">
        <f t="shared" si="16"/>
        <v>2</v>
      </c>
      <c r="M87" s="99">
        <f t="shared" si="17"/>
        <v>100</v>
      </c>
      <c r="N87" s="98">
        <f t="shared" si="15"/>
        <v>0</v>
      </c>
      <c r="O87" s="100">
        <f t="shared" si="18"/>
        <v>0</v>
      </c>
    </row>
    <row r="88" spans="1:15" ht="15" customHeight="1" x14ac:dyDescent="0.25">
      <c r="A88" s="305">
        <v>6</v>
      </c>
      <c r="B88" s="568">
        <v>60240</v>
      </c>
      <c r="C88" s="656" t="s">
        <v>164</v>
      </c>
      <c r="D88" s="628">
        <v>4</v>
      </c>
      <c r="E88" s="628">
        <v>1</v>
      </c>
      <c r="F88" s="628">
        <v>2</v>
      </c>
      <c r="G88" s="628">
        <v>1</v>
      </c>
      <c r="H88" s="628"/>
      <c r="I88" s="594">
        <f t="shared" si="19"/>
        <v>4</v>
      </c>
      <c r="K88" s="97">
        <f t="shared" si="14"/>
        <v>4</v>
      </c>
      <c r="L88" s="98">
        <f t="shared" si="16"/>
        <v>3</v>
      </c>
      <c r="M88" s="99">
        <f t="shared" si="17"/>
        <v>75</v>
      </c>
      <c r="N88" s="98">
        <f t="shared" si="15"/>
        <v>0</v>
      </c>
      <c r="O88" s="100">
        <f t="shared" si="18"/>
        <v>0</v>
      </c>
    </row>
    <row r="89" spans="1:15" ht="15" customHeight="1" x14ac:dyDescent="0.25">
      <c r="A89" s="305">
        <v>7</v>
      </c>
      <c r="B89" s="568">
        <v>60560</v>
      </c>
      <c r="C89" s="569" t="s">
        <v>74</v>
      </c>
      <c r="D89" s="628"/>
      <c r="E89" s="628"/>
      <c r="F89" s="628"/>
      <c r="G89" s="628"/>
      <c r="H89" s="628"/>
      <c r="I89" s="594"/>
      <c r="K89" s="97"/>
      <c r="L89" s="98"/>
      <c r="M89" s="99"/>
      <c r="N89" s="111"/>
      <c r="O89" s="100"/>
    </row>
    <row r="90" spans="1:15" ht="15" customHeight="1" x14ac:dyDescent="0.25">
      <c r="A90" s="305">
        <v>8</v>
      </c>
      <c r="B90" s="568">
        <v>60660</v>
      </c>
      <c r="C90" s="656" t="s">
        <v>189</v>
      </c>
      <c r="D90" s="628"/>
      <c r="E90" s="628"/>
      <c r="F90" s="628"/>
      <c r="G90" s="628"/>
      <c r="H90" s="628"/>
      <c r="I90" s="594"/>
      <c r="K90" s="97"/>
      <c r="L90" s="98"/>
      <c r="M90" s="99"/>
      <c r="N90" s="98"/>
      <c r="O90" s="100"/>
    </row>
    <row r="91" spans="1:15" ht="15" customHeight="1" x14ac:dyDescent="0.25">
      <c r="A91" s="305">
        <v>9</v>
      </c>
      <c r="B91" s="568">
        <v>60001</v>
      </c>
      <c r="C91" s="569" t="s">
        <v>165</v>
      </c>
      <c r="D91" s="628">
        <v>1</v>
      </c>
      <c r="E91" s="628"/>
      <c r="F91" s="628">
        <v>1</v>
      </c>
      <c r="G91" s="628"/>
      <c r="H91" s="628"/>
      <c r="I91" s="594">
        <f t="shared" si="19"/>
        <v>4</v>
      </c>
      <c r="K91" s="97">
        <f t="shared" si="14"/>
        <v>1</v>
      </c>
      <c r="L91" s="98">
        <f t="shared" si="16"/>
        <v>1</v>
      </c>
      <c r="M91" s="99">
        <f t="shared" si="17"/>
        <v>100</v>
      </c>
      <c r="N91" s="111">
        <f t="shared" si="15"/>
        <v>0</v>
      </c>
      <c r="O91" s="100">
        <f t="shared" si="18"/>
        <v>0</v>
      </c>
    </row>
    <row r="92" spans="1:15" ht="15" customHeight="1" x14ac:dyDescent="0.25">
      <c r="A92" s="305">
        <v>10</v>
      </c>
      <c r="B92" s="568">
        <v>60850</v>
      </c>
      <c r="C92" s="569" t="s">
        <v>166</v>
      </c>
      <c r="D92" s="628">
        <v>1</v>
      </c>
      <c r="E92" s="628"/>
      <c r="F92" s="628">
        <v>1</v>
      </c>
      <c r="G92" s="628"/>
      <c r="H92" s="628"/>
      <c r="I92" s="594">
        <f t="shared" si="19"/>
        <v>4</v>
      </c>
      <c r="K92" s="97">
        <f t="shared" si="14"/>
        <v>1</v>
      </c>
      <c r="L92" s="98">
        <f t="shared" si="16"/>
        <v>1</v>
      </c>
      <c r="M92" s="99">
        <f t="shared" si="17"/>
        <v>100</v>
      </c>
      <c r="N92" s="98">
        <f t="shared" si="15"/>
        <v>0</v>
      </c>
      <c r="O92" s="100">
        <f t="shared" si="18"/>
        <v>0</v>
      </c>
    </row>
    <row r="93" spans="1:15" ht="15" customHeight="1" x14ac:dyDescent="0.25">
      <c r="A93" s="305">
        <v>11</v>
      </c>
      <c r="B93" s="568">
        <v>60910</v>
      </c>
      <c r="C93" s="569" t="s">
        <v>78</v>
      </c>
      <c r="D93" s="628">
        <v>3</v>
      </c>
      <c r="E93" s="628">
        <v>1</v>
      </c>
      <c r="F93" s="628">
        <v>2</v>
      </c>
      <c r="G93" s="628"/>
      <c r="H93" s="628"/>
      <c r="I93" s="594">
        <f t="shared" si="19"/>
        <v>4.333333333333333</v>
      </c>
      <c r="K93" s="97">
        <f t="shared" si="14"/>
        <v>3</v>
      </c>
      <c r="L93" s="98">
        <f t="shared" si="16"/>
        <v>3</v>
      </c>
      <c r="M93" s="99">
        <f t="shared" si="17"/>
        <v>100</v>
      </c>
      <c r="N93" s="98">
        <f t="shared" si="15"/>
        <v>0</v>
      </c>
      <c r="O93" s="100">
        <f t="shared" si="18"/>
        <v>0</v>
      </c>
    </row>
    <row r="94" spans="1:15" ht="15" customHeight="1" x14ac:dyDescent="0.25">
      <c r="A94" s="305">
        <v>12</v>
      </c>
      <c r="B94" s="568">
        <v>60910</v>
      </c>
      <c r="C94" s="569" t="s">
        <v>79</v>
      </c>
      <c r="D94" s="628">
        <v>3</v>
      </c>
      <c r="E94" s="628">
        <v>1</v>
      </c>
      <c r="F94" s="628">
        <v>1</v>
      </c>
      <c r="G94" s="628">
        <v>1</v>
      </c>
      <c r="H94" s="628"/>
      <c r="I94" s="594">
        <f t="shared" si="19"/>
        <v>4</v>
      </c>
      <c r="K94" s="97">
        <f t="shared" si="14"/>
        <v>3</v>
      </c>
      <c r="L94" s="98">
        <f t="shared" si="16"/>
        <v>2</v>
      </c>
      <c r="M94" s="99">
        <f t="shared" si="17"/>
        <v>66.666666666666671</v>
      </c>
      <c r="N94" s="98">
        <f t="shared" si="15"/>
        <v>0</v>
      </c>
      <c r="O94" s="100">
        <f t="shared" si="18"/>
        <v>0</v>
      </c>
    </row>
    <row r="95" spans="1:15" ht="15" customHeight="1" x14ac:dyDescent="0.25">
      <c r="A95" s="305">
        <v>13</v>
      </c>
      <c r="B95" s="568">
        <v>61080</v>
      </c>
      <c r="C95" s="656" t="s">
        <v>192</v>
      </c>
      <c r="D95" s="628"/>
      <c r="E95" s="628"/>
      <c r="F95" s="628"/>
      <c r="G95" s="628"/>
      <c r="H95" s="628"/>
      <c r="I95" s="594"/>
      <c r="K95" s="97"/>
      <c r="L95" s="98"/>
      <c r="M95" s="99"/>
      <c r="N95" s="98"/>
      <c r="O95" s="100"/>
    </row>
    <row r="96" spans="1:15" ht="15" customHeight="1" x14ac:dyDescent="0.25">
      <c r="A96" s="305">
        <v>14</v>
      </c>
      <c r="B96" s="568">
        <v>61150</v>
      </c>
      <c r="C96" s="569" t="s">
        <v>167</v>
      </c>
      <c r="D96" s="628">
        <v>2</v>
      </c>
      <c r="E96" s="628"/>
      <c r="F96" s="628">
        <v>2</v>
      </c>
      <c r="G96" s="628"/>
      <c r="H96" s="628"/>
      <c r="I96" s="594">
        <f t="shared" si="19"/>
        <v>4</v>
      </c>
      <c r="K96" s="97">
        <f t="shared" si="14"/>
        <v>2</v>
      </c>
      <c r="L96" s="98">
        <f t="shared" si="16"/>
        <v>2</v>
      </c>
      <c r="M96" s="99">
        <f t="shared" si="17"/>
        <v>100</v>
      </c>
      <c r="N96" s="98">
        <f t="shared" si="15"/>
        <v>0</v>
      </c>
      <c r="O96" s="100">
        <f t="shared" si="18"/>
        <v>0</v>
      </c>
    </row>
    <row r="97" spans="1:15" ht="15" customHeight="1" x14ac:dyDescent="0.25">
      <c r="A97" s="305">
        <v>15</v>
      </c>
      <c r="B97" s="568">
        <v>61210</v>
      </c>
      <c r="C97" s="569" t="s">
        <v>168</v>
      </c>
      <c r="D97" s="628">
        <v>2</v>
      </c>
      <c r="E97" s="628"/>
      <c r="F97" s="628">
        <v>1</v>
      </c>
      <c r="G97" s="628">
        <v>1</v>
      </c>
      <c r="H97" s="628"/>
      <c r="I97" s="594">
        <f t="shared" si="19"/>
        <v>3.5</v>
      </c>
      <c r="K97" s="97">
        <f t="shared" si="14"/>
        <v>2</v>
      </c>
      <c r="L97" s="98">
        <f t="shared" si="16"/>
        <v>1</v>
      </c>
      <c r="M97" s="99">
        <f t="shared" si="17"/>
        <v>50</v>
      </c>
      <c r="N97" s="98">
        <f t="shared" si="15"/>
        <v>0</v>
      </c>
      <c r="O97" s="100">
        <f t="shared" si="18"/>
        <v>0</v>
      </c>
    </row>
    <row r="98" spans="1:15" ht="15" customHeight="1" x14ac:dyDescent="0.25">
      <c r="A98" s="305">
        <v>16</v>
      </c>
      <c r="B98" s="568">
        <v>61290</v>
      </c>
      <c r="C98" s="656" t="s">
        <v>83</v>
      </c>
      <c r="D98" s="628">
        <v>1</v>
      </c>
      <c r="E98" s="628"/>
      <c r="F98" s="628">
        <v>1</v>
      </c>
      <c r="G98" s="628"/>
      <c r="H98" s="628"/>
      <c r="I98" s="594">
        <f t="shared" si="19"/>
        <v>4</v>
      </c>
      <c r="K98" s="97">
        <f t="shared" si="14"/>
        <v>1</v>
      </c>
      <c r="L98" s="98">
        <f t="shared" si="16"/>
        <v>1</v>
      </c>
      <c r="M98" s="99">
        <f t="shared" si="17"/>
        <v>100</v>
      </c>
      <c r="N98" s="98">
        <f t="shared" si="15"/>
        <v>0</v>
      </c>
      <c r="O98" s="100">
        <f t="shared" si="18"/>
        <v>0</v>
      </c>
    </row>
    <row r="99" spans="1:15" ht="15" customHeight="1" x14ac:dyDescent="0.25">
      <c r="A99" s="305">
        <v>17</v>
      </c>
      <c r="B99" s="568">
        <v>61340</v>
      </c>
      <c r="C99" s="569" t="s">
        <v>169</v>
      </c>
      <c r="D99" s="628">
        <v>2</v>
      </c>
      <c r="E99" s="628"/>
      <c r="F99" s="628">
        <v>2</v>
      </c>
      <c r="G99" s="628"/>
      <c r="H99" s="628"/>
      <c r="I99" s="594">
        <f t="shared" si="19"/>
        <v>4</v>
      </c>
      <c r="K99" s="97">
        <f t="shared" si="14"/>
        <v>2</v>
      </c>
      <c r="L99" s="98">
        <f t="shared" si="16"/>
        <v>2</v>
      </c>
      <c r="M99" s="99">
        <f t="shared" si="17"/>
        <v>100</v>
      </c>
      <c r="N99" s="111">
        <f t="shared" si="15"/>
        <v>0</v>
      </c>
      <c r="O99" s="100">
        <f t="shared" si="18"/>
        <v>0</v>
      </c>
    </row>
    <row r="100" spans="1:15" ht="15" customHeight="1" x14ac:dyDescent="0.25">
      <c r="A100" s="305">
        <v>18</v>
      </c>
      <c r="B100" s="568">
        <v>61390</v>
      </c>
      <c r="C100" s="569" t="s">
        <v>170</v>
      </c>
      <c r="D100" s="628">
        <v>1</v>
      </c>
      <c r="E100" s="628"/>
      <c r="F100" s="628"/>
      <c r="G100" s="628">
        <v>1</v>
      </c>
      <c r="H100" s="628"/>
      <c r="I100" s="594">
        <f t="shared" si="19"/>
        <v>3</v>
      </c>
      <c r="K100" s="97">
        <f t="shared" si="14"/>
        <v>1</v>
      </c>
      <c r="L100" s="98">
        <f t="shared" si="16"/>
        <v>0</v>
      </c>
      <c r="M100" s="99">
        <f t="shared" si="17"/>
        <v>0</v>
      </c>
      <c r="N100" s="111">
        <f t="shared" si="15"/>
        <v>0</v>
      </c>
      <c r="O100" s="100">
        <f t="shared" si="18"/>
        <v>0</v>
      </c>
    </row>
    <row r="101" spans="1:15" ht="15" customHeight="1" x14ac:dyDescent="0.25">
      <c r="A101" s="305">
        <v>19</v>
      </c>
      <c r="B101" s="568">
        <v>61410</v>
      </c>
      <c r="C101" s="656" t="s">
        <v>190</v>
      </c>
      <c r="D101" s="628"/>
      <c r="E101" s="628"/>
      <c r="F101" s="628"/>
      <c r="G101" s="628"/>
      <c r="H101" s="628"/>
      <c r="I101" s="594"/>
      <c r="K101" s="97"/>
      <c r="L101" s="98"/>
      <c r="M101" s="99"/>
      <c r="N101" s="98"/>
      <c r="O101" s="100"/>
    </row>
    <row r="102" spans="1:15" ht="15" customHeight="1" x14ac:dyDescent="0.25">
      <c r="A102" s="305">
        <v>20</v>
      </c>
      <c r="B102" s="568">
        <v>61430</v>
      </c>
      <c r="C102" s="569" t="s">
        <v>114</v>
      </c>
      <c r="D102" s="628">
        <v>6</v>
      </c>
      <c r="E102" s="628">
        <v>2</v>
      </c>
      <c r="F102" s="628">
        <v>2</v>
      </c>
      <c r="G102" s="628">
        <v>2</v>
      </c>
      <c r="H102" s="628"/>
      <c r="I102" s="594">
        <f t="shared" si="19"/>
        <v>4</v>
      </c>
      <c r="K102" s="97">
        <f t="shared" si="14"/>
        <v>6</v>
      </c>
      <c r="L102" s="98">
        <f t="shared" si="16"/>
        <v>4</v>
      </c>
      <c r="M102" s="99">
        <f t="shared" si="17"/>
        <v>66.666666666666671</v>
      </c>
      <c r="N102" s="98">
        <f t="shared" si="15"/>
        <v>0</v>
      </c>
      <c r="O102" s="100">
        <f t="shared" si="18"/>
        <v>0</v>
      </c>
    </row>
    <row r="103" spans="1:15" ht="15" customHeight="1" x14ac:dyDescent="0.25">
      <c r="A103" s="305">
        <v>21</v>
      </c>
      <c r="B103" s="568">
        <v>61440</v>
      </c>
      <c r="C103" s="656" t="s">
        <v>191</v>
      </c>
      <c r="D103" s="628"/>
      <c r="E103" s="628"/>
      <c r="F103" s="628"/>
      <c r="G103" s="628"/>
      <c r="H103" s="628"/>
      <c r="I103" s="594"/>
      <c r="K103" s="97"/>
      <c r="L103" s="98"/>
      <c r="M103" s="99"/>
      <c r="N103" s="98"/>
      <c r="O103" s="100"/>
    </row>
    <row r="104" spans="1:15" ht="15" customHeight="1" x14ac:dyDescent="0.25">
      <c r="A104" s="305">
        <v>22</v>
      </c>
      <c r="B104" s="568">
        <v>61450</v>
      </c>
      <c r="C104" s="569" t="s">
        <v>115</v>
      </c>
      <c r="D104" s="628">
        <v>6</v>
      </c>
      <c r="E104" s="628">
        <v>2</v>
      </c>
      <c r="F104" s="628">
        <v>2</v>
      </c>
      <c r="G104" s="628">
        <v>2</v>
      </c>
      <c r="H104" s="628"/>
      <c r="I104" s="594">
        <f t="shared" si="19"/>
        <v>4</v>
      </c>
      <c r="K104" s="97">
        <f t="shared" si="14"/>
        <v>6</v>
      </c>
      <c r="L104" s="98">
        <f t="shared" si="16"/>
        <v>4</v>
      </c>
      <c r="M104" s="99">
        <f t="shared" si="17"/>
        <v>66.666666666666671</v>
      </c>
      <c r="N104" s="98">
        <f t="shared" si="15"/>
        <v>0</v>
      </c>
      <c r="O104" s="100">
        <f t="shared" si="18"/>
        <v>0</v>
      </c>
    </row>
    <row r="105" spans="1:15" ht="15" customHeight="1" x14ac:dyDescent="0.25">
      <c r="A105" s="305">
        <v>23</v>
      </c>
      <c r="B105" s="568">
        <v>61470</v>
      </c>
      <c r="C105" s="569" t="s">
        <v>88</v>
      </c>
      <c r="D105" s="628">
        <v>1</v>
      </c>
      <c r="E105" s="628"/>
      <c r="F105" s="628"/>
      <c r="G105" s="628">
        <v>1</v>
      </c>
      <c r="H105" s="628"/>
      <c r="I105" s="594">
        <f t="shared" si="19"/>
        <v>3</v>
      </c>
      <c r="K105" s="97">
        <f t="shared" si="14"/>
        <v>1</v>
      </c>
      <c r="L105" s="98">
        <f t="shared" si="16"/>
        <v>0</v>
      </c>
      <c r="M105" s="99">
        <f t="shared" si="17"/>
        <v>0</v>
      </c>
      <c r="N105" s="98">
        <f t="shared" si="15"/>
        <v>0</v>
      </c>
      <c r="O105" s="100">
        <f t="shared" si="18"/>
        <v>0</v>
      </c>
    </row>
    <row r="106" spans="1:15" ht="15" customHeight="1" x14ac:dyDescent="0.25">
      <c r="A106" s="305">
        <v>24</v>
      </c>
      <c r="B106" s="568">
        <v>61490</v>
      </c>
      <c r="C106" s="569" t="s">
        <v>116</v>
      </c>
      <c r="D106" s="628">
        <v>10</v>
      </c>
      <c r="E106" s="628">
        <v>3</v>
      </c>
      <c r="F106" s="628">
        <v>4</v>
      </c>
      <c r="G106" s="628">
        <v>2</v>
      </c>
      <c r="H106" s="628">
        <v>1</v>
      </c>
      <c r="I106" s="594">
        <f t="shared" si="19"/>
        <v>3.9</v>
      </c>
      <c r="K106" s="97">
        <f t="shared" si="14"/>
        <v>10</v>
      </c>
      <c r="L106" s="98">
        <f t="shared" si="16"/>
        <v>7</v>
      </c>
      <c r="M106" s="99">
        <f t="shared" si="17"/>
        <v>70</v>
      </c>
      <c r="N106" s="98">
        <f t="shared" si="15"/>
        <v>1</v>
      </c>
      <c r="O106" s="100">
        <f t="shared" si="18"/>
        <v>10</v>
      </c>
    </row>
    <row r="107" spans="1:15" ht="15" customHeight="1" x14ac:dyDescent="0.25">
      <c r="A107" s="305">
        <v>25</v>
      </c>
      <c r="B107" s="568">
        <v>61500</v>
      </c>
      <c r="C107" s="569" t="s">
        <v>117</v>
      </c>
      <c r="D107" s="628">
        <v>5</v>
      </c>
      <c r="E107" s="628">
        <v>1</v>
      </c>
      <c r="F107" s="628">
        <v>3</v>
      </c>
      <c r="G107" s="628">
        <v>1</v>
      </c>
      <c r="H107" s="628"/>
      <c r="I107" s="594">
        <f t="shared" si="19"/>
        <v>4</v>
      </c>
      <c r="K107" s="97">
        <f t="shared" si="14"/>
        <v>5</v>
      </c>
      <c r="L107" s="98">
        <f t="shared" si="16"/>
        <v>4</v>
      </c>
      <c r="M107" s="99">
        <f t="shared" si="17"/>
        <v>80</v>
      </c>
      <c r="N107" s="98">
        <f t="shared" si="15"/>
        <v>0</v>
      </c>
      <c r="O107" s="100">
        <f t="shared" si="18"/>
        <v>0</v>
      </c>
    </row>
    <row r="108" spans="1:15" ht="15" customHeight="1" x14ac:dyDescent="0.25">
      <c r="A108" s="305">
        <v>26</v>
      </c>
      <c r="B108" s="568">
        <v>61510</v>
      </c>
      <c r="C108" s="569" t="s">
        <v>89</v>
      </c>
      <c r="D108" s="628">
        <v>8</v>
      </c>
      <c r="E108" s="628">
        <v>1</v>
      </c>
      <c r="F108" s="628">
        <v>4</v>
      </c>
      <c r="G108" s="628">
        <v>3</v>
      </c>
      <c r="H108" s="628"/>
      <c r="I108" s="594">
        <f t="shared" si="19"/>
        <v>3.75</v>
      </c>
      <c r="K108" s="97">
        <f t="shared" si="14"/>
        <v>8</v>
      </c>
      <c r="L108" s="98">
        <f t="shared" si="16"/>
        <v>5</v>
      </c>
      <c r="M108" s="99">
        <f t="shared" si="17"/>
        <v>62.5</v>
      </c>
      <c r="N108" s="98">
        <f t="shared" si="15"/>
        <v>0</v>
      </c>
      <c r="O108" s="100">
        <f t="shared" si="18"/>
        <v>0</v>
      </c>
    </row>
    <row r="109" spans="1:15" ht="15" customHeight="1" x14ac:dyDescent="0.25">
      <c r="A109" s="305">
        <v>27</v>
      </c>
      <c r="B109" s="568">
        <v>61520</v>
      </c>
      <c r="C109" s="569" t="s">
        <v>118</v>
      </c>
      <c r="D109" s="628">
        <v>9</v>
      </c>
      <c r="E109" s="628">
        <v>2</v>
      </c>
      <c r="F109" s="628">
        <v>7</v>
      </c>
      <c r="G109" s="628"/>
      <c r="H109" s="628"/>
      <c r="I109" s="594">
        <f t="shared" si="19"/>
        <v>4.2222222222222223</v>
      </c>
      <c r="K109" s="97">
        <f t="shared" si="14"/>
        <v>9</v>
      </c>
      <c r="L109" s="98">
        <f t="shared" si="16"/>
        <v>9</v>
      </c>
      <c r="M109" s="99">
        <f t="shared" si="17"/>
        <v>100</v>
      </c>
      <c r="N109" s="98">
        <f t="shared" si="15"/>
        <v>0</v>
      </c>
      <c r="O109" s="100">
        <f t="shared" si="18"/>
        <v>0</v>
      </c>
    </row>
    <row r="110" spans="1:15" ht="15" customHeight="1" x14ac:dyDescent="0.25">
      <c r="A110" s="305">
        <v>28</v>
      </c>
      <c r="B110" s="568">
        <v>61540</v>
      </c>
      <c r="C110" s="569" t="s">
        <v>171</v>
      </c>
      <c r="D110" s="628">
        <v>1</v>
      </c>
      <c r="E110" s="628">
        <v>1</v>
      </c>
      <c r="F110" s="628"/>
      <c r="G110" s="628"/>
      <c r="H110" s="628"/>
      <c r="I110" s="594">
        <f t="shared" si="19"/>
        <v>5</v>
      </c>
      <c r="K110" s="97">
        <f t="shared" si="14"/>
        <v>1</v>
      </c>
      <c r="L110" s="98">
        <f t="shared" si="16"/>
        <v>1</v>
      </c>
      <c r="M110" s="99">
        <f t="shared" si="17"/>
        <v>100</v>
      </c>
      <c r="N110" s="98">
        <f t="shared" si="15"/>
        <v>0</v>
      </c>
      <c r="O110" s="100">
        <f t="shared" si="18"/>
        <v>0</v>
      </c>
    </row>
    <row r="111" spans="1:15" ht="15" customHeight="1" x14ac:dyDescent="0.25">
      <c r="A111" s="305">
        <v>29</v>
      </c>
      <c r="B111" s="568">
        <v>61560</v>
      </c>
      <c r="C111" s="569" t="s">
        <v>172</v>
      </c>
      <c r="D111" s="628">
        <v>4</v>
      </c>
      <c r="E111" s="628"/>
      <c r="F111" s="628">
        <v>4</v>
      </c>
      <c r="G111" s="628"/>
      <c r="H111" s="628"/>
      <c r="I111" s="594">
        <f t="shared" si="19"/>
        <v>4</v>
      </c>
      <c r="K111" s="97">
        <f t="shared" si="14"/>
        <v>4</v>
      </c>
      <c r="L111" s="98">
        <f t="shared" si="16"/>
        <v>4</v>
      </c>
      <c r="M111" s="99">
        <f t="shared" si="17"/>
        <v>100</v>
      </c>
      <c r="N111" s="98">
        <f t="shared" si="15"/>
        <v>0</v>
      </c>
      <c r="O111" s="100">
        <f t="shared" si="18"/>
        <v>0</v>
      </c>
    </row>
    <row r="112" spans="1:15" ht="15" customHeight="1" thickBot="1" x14ac:dyDescent="0.3">
      <c r="A112" s="370">
        <v>30</v>
      </c>
      <c r="B112" s="619">
        <v>61570</v>
      </c>
      <c r="C112" s="620" t="s">
        <v>173</v>
      </c>
      <c r="D112" s="628">
        <v>3</v>
      </c>
      <c r="E112" s="628"/>
      <c r="F112" s="628">
        <v>3</v>
      </c>
      <c r="G112" s="628"/>
      <c r="H112" s="628"/>
      <c r="I112" s="604">
        <f t="shared" si="19"/>
        <v>4</v>
      </c>
      <c r="K112" s="97">
        <f t="shared" si="14"/>
        <v>3</v>
      </c>
      <c r="L112" s="98">
        <f t="shared" si="16"/>
        <v>3</v>
      </c>
      <c r="M112" s="99">
        <f t="shared" si="17"/>
        <v>100</v>
      </c>
      <c r="N112" s="111">
        <f t="shared" si="15"/>
        <v>0</v>
      </c>
      <c r="O112" s="100">
        <f t="shared" si="18"/>
        <v>0</v>
      </c>
    </row>
    <row r="113" spans="1:15" ht="15" customHeight="1" thickBot="1" x14ac:dyDescent="0.3">
      <c r="A113" s="580"/>
      <c r="B113" s="581"/>
      <c r="C113" s="582" t="s">
        <v>107</v>
      </c>
      <c r="D113" s="583">
        <f t="shared" ref="D113:G113" si="20">SUM(D114:D122)</f>
        <v>30</v>
      </c>
      <c r="E113" s="584">
        <f t="shared" si="20"/>
        <v>9</v>
      </c>
      <c r="F113" s="584">
        <f t="shared" si="20"/>
        <v>13</v>
      </c>
      <c r="G113" s="584">
        <f t="shared" si="20"/>
        <v>8</v>
      </c>
      <c r="H113" s="584">
        <f>SUM(H114:H122)</f>
        <v>0</v>
      </c>
      <c r="I113" s="585">
        <f>AVERAGE(I114:I122)</f>
        <v>4.0972222222222223</v>
      </c>
      <c r="K113" s="467">
        <f t="shared" si="14"/>
        <v>30</v>
      </c>
      <c r="L113" s="468">
        <f t="shared" si="16"/>
        <v>22</v>
      </c>
      <c r="M113" s="476">
        <f t="shared" si="17"/>
        <v>73.333333333333329</v>
      </c>
      <c r="N113" s="468">
        <f t="shared" si="15"/>
        <v>0</v>
      </c>
      <c r="O113" s="475">
        <f t="shared" si="18"/>
        <v>0</v>
      </c>
    </row>
    <row r="114" spans="1:15" ht="15" customHeight="1" x14ac:dyDescent="0.25">
      <c r="A114" s="286">
        <v>1</v>
      </c>
      <c r="B114" s="646">
        <v>70020</v>
      </c>
      <c r="C114" s="647" t="s">
        <v>90</v>
      </c>
      <c r="D114" s="648"/>
      <c r="E114" s="649"/>
      <c r="F114" s="649"/>
      <c r="G114" s="649"/>
      <c r="H114" s="649"/>
      <c r="I114" s="600"/>
      <c r="K114" s="93"/>
      <c r="L114" s="94"/>
      <c r="M114" s="95"/>
      <c r="N114" s="94"/>
      <c r="O114" s="96"/>
    </row>
    <row r="115" spans="1:15" ht="15" customHeight="1" x14ac:dyDescent="0.25">
      <c r="A115" s="304">
        <v>2</v>
      </c>
      <c r="B115" s="303">
        <v>70110</v>
      </c>
      <c r="C115" s="591" t="s">
        <v>93</v>
      </c>
      <c r="D115" s="592">
        <v>1</v>
      </c>
      <c r="E115" s="593">
        <v>1</v>
      </c>
      <c r="F115" s="593"/>
      <c r="G115" s="593"/>
      <c r="H115" s="593"/>
      <c r="I115" s="594">
        <f t="shared" ref="I115:I122" si="21">(H115*2+G115*3+F115*4+E115*5)/D115</f>
        <v>5</v>
      </c>
      <c r="K115" s="97">
        <f t="shared" si="14"/>
        <v>1</v>
      </c>
      <c r="L115" s="98">
        <f t="shared" si="16"/>
        <v>1</v>
      </c>
      <c r="M115" s="99">
        <f t="shared" si="17"/>
        <v>100</v>
      </c>
      <c r="N115" s="98">
        <f t="shared" si="15"/>
        <v>0</v>
      </c>
      <c r="O115" s="100">
        <f t="shared" si="18"/>
        <v>0</v>
      </c>
    </row>
    <row r="116" spans="1:15" ht="15" customHeight="1" x14ac:dyDescent="0.25">
      <c r="A116" s="304">
        <v>3</v>
      </c>
      <c r="B116" s="303">
        <v>70021</v>
      </c>
      <c r="C116" s="591" t="s">
        <v>91</v>
      </c>
      <c r="D116" s="592">
        <v>1</v>
      </c>
      <c r="E116" s="593"/>
      <c r="F116" s="593">
        <v>1</v>
      </c>
      <c r="G116" s="593"/>
      <c r="H116" s="593"/>
      <c r="I116" s="594">
        <f t="shared" si="21"/>
        <v>4</v>
      </c>
      <c r="K116" s="97">
        <f t="shared" si="14"/>
        <v>1</v>
      </c>
      <c r="L116" s="98">
        <f t="shared" si="16"/>
        <v>1</v>
      </c>
      <c r="M116" s="99">
        <f t="shared" si="17"/>
        <v>100</v>
      </c>
      <c r="N116" s="98">
        <f t="shared" si="15"/>
        <v>0</v>
      </c>
      <c r="O116" s="100">
        <f t="shared" si="18"/>
        <v>0</v>
      </c>
    </row>
    <row r="117" spans="1:15" ht="15" customHeight="1" x14ac:dyDescent="0.25">
      <c r="A117" s="304">
        <v>4</v>
      </c>
      <c r="B117" s="303">
        <v>70040</v>
      </c>
      <c r="C117" s="591" t="s">
        <v>92</v>
      </c>
      <c r="D117" s="592"/>
      <c r="E117" s="593"/>
      <c r="F117" s="593"/>
      <c r="G117" s="593"/>
      <c r="H117" s="593"/>
      <c r="I117" s="594"/>
      <c r="K117" s="97"/>
      <c r="L117" s="98"/>
      <c r="M117" s="99"/>
      <c r="N117" s="98"/>
      <c r="O117" s="100"/>
    </row>
    <row r="118" spans="1:15" ht="15" customHeight="1" x14ac:dyDescent="0.25">
      <c r="A118" s="304">
        <v>5</v>
      </c>
      <c r="B118" s="303">
        <v>70100</v>
      </c>
      <c r="C118" s="591" t="s">
        <v>108</v>
      </c>
      <c r="D118" s="592">
        <v>12</v>
      </c>
      <c r="E118" s="593">
        <v>6</v>
      </c>
      <c r="F118" s="593">
        <v>4</v>
      </c>
      <c r="G118" s="593">
        <v>2</v>
      </c>
      <c r="H118" s="593"/>
      <c r="I118" s="594">
        <f t="shared" si="21"/>
        <v>4.333333333333333</v>
      </c>
      <c r="K118" s="97">
        <f t="shared" si="14"/>
        <v>12</v>
      </c>
      <c r="L118" s="98">
        <f t="shared" si="16"/>
        <v>10</v>
      </c>
      <c r="M118" s="99">
        <f t="shared" si="17"/>
        <v>83.333333333333329</v>
      </c>
      <c r="N118" s="98">
        <f t="shared" si="15"/>
        <v>0</v>
      </c>
      <c r="O118" s="100">
        <f t="shared" si="18"/>
        <v>0</v>
      </c>
    </row>
    <row r="119" spans="1:15" ht="15" customHeight="1" x14ac:dyDescent="0.25">
      <c r="A119" s="304">
        <v>6</v>
      </c>
      <c r="B119" s="303">
        <v>70270</v>
      </c>
      <c r="C119" s="591" t="s">
        <v>94</v>
      </c>
      <c r="D119" s="592">
        <v>4</v>
      </c>
      <c r="E119" s="593">
        <v>1</v>
      </c>
      <c r="F119" s="593">
        <v>1</v>
      </c>
      <c r="G119" s="593">
        <v>2</v>
      </c>
      <c r="H119" s="593"/>
      <c r="I119" s="594">
        <f t="shared" si="21"/>
        <v>3.75</v>
      </c>
      <c r="K119" s="97">
        <f t="shared" si="14"/>
        <v>4</v>
      </c>
      <c r="L119" s="98">
        <f t="shared" si="16"/>
        <v>2</v>
      </c>
      <c r="M119" s="99">
        <f t="shared" si="17"/>
        <v>50</v>
      </c>
      <c r="N119" s="98">
        <f t="shared" si="15"/>
        <v>0</v>
      </c>
      <c r="O119" s="100">
        <f t="shared" si="18"/>
        <v>0</v>
      </c>
    </row>
    <row r="120" spans="1:15" ht="15" customHeight="1" x14ac:dyDescent="0.25">
      <c r="A120" s="633">
        <v>7</v>
      </c>
      <c r="B120" s="303">
        <v>70510</v>
      </c>
      <c r="C120" s="644" t="s">
        <v>95</v>
      </c>
      <c r="D120" s="645"/>
      <c r="E120" s="593"/>
      <c r="F120" s="593"/>
      <c r="G120" s="593"/>
      <c r="H120" s="593"/>
      <c r="I120" s="594"/>
      <c r="K120" s="97"/>
      <c r="L120" s="98"/>
      <c r="M120" s="99"/>
      <c r="N120" s="98"/>
      <c r="O120" s="105"/>
    </row>
    <row r="121" spans="1:15" ht="15" customHeight="1" x14ac:dyDescent="0.25">
      <c r="A121" s="633">
        <v>8</v>
      </c>
      <c r="B121" s="568">
        <v>10880</v>
      </c>
      <c r="C121" s="634" t="s">
        <v>120</v>
      </c>
      <c r="D121" s="635">
        <v>8</v>
      </c>
      <c r="E121" s="579">
        <v>1</v>
      </c>
      <c r="F121" s="579">
        <v>4</v>
      </c>
      <c r="G121" s="579">
        <v>3</v>
      </c>
      <c r="H121" s="579"/>
      <c r="I121" s="594">
        <f t="shared" si="21"/>
        <v>3.75</v>
      </c>
      <c r="K121" s="97">
        <f t="shared" si="14"/>
        <v>8</v>
      </c>
      <c r="L121" s="98">
        <f t="shared" si="16"/>
        <v>5</v>
      </c>
      <c r="M121" s="99">
        <f t="shared" si="17"/>
        <v>62.5</v>
      </c>
      <c r="N121" s="98">
        <f t="shared" si="15"/>
        <v>0</v>
      </c>
      <c r="O121" s="100">
        <f t="shared" si="18"/>
        <v>0</v>
      </c>
    </row>
    <row r="122" spans="1:15" ht="15" customHeight="1" thickBot="1" x14ac:dyDescent="0.3">
      <c r="A122" s="636">
        <v>9</v>
      </c>
      <c r="B122" s="601">
        <v>10890</v>
      </c>
      <c r="C122" s="637" t="s">
        <v>122</v>
      </c>
      <c r="D122" s="638">
        <v>4</v>
      </c>
      <c r="E122" s="602"/>
      <c r="F122" s="602">
        <v>3</v>
      </c>
      <c r="G122" s="602">
        <v>1</v>
      </c>
      <c r="H122" s="639"/>
      <c r="I122" s="604">
        <f t="shared" si="21"/>
        <v>3.75</v>
      </c>
      <c r="J122" s="529"/>
      <c r="K122" s="106">
        <f t="shared" si="14"/>
        <v>4</v>
      </c>
      <c r="L122" s="107">
        <f t="shared" si="16"/>
        <v>3</v>
      </c>
      <c r="M122" s="108">
        <f t="shared" si="17"/>
        <v>75</v>
      </c>
      <c r="N122" s="107">
        <f>H122</f>
        <v>0</v>
      </c>
      <c r="O122" s="109">
        <f t="shared" si="18"/>
        <v>0</v>
      </c>
    </row>
    <row r="123" spans="1:15" x14ac:dyDescent="0.25">
      <c r="A123" s="640"/>
      <c r="B123" s="573"/>
      <c r="C123" s="641"/>
      <c r="D123" s="642" t="s">
        <v>98</v>
      </c>
      <c r="E123" s="642"/>
      <c r="F123" s="642"/>
      <c r="G123" s="642"/>
      <c r="H123" s="642"/>
      <c r="I123" s="643">
        <f>AVERAGE(I8:I15,I17:I28,I30:I46,I48:I66,I68:I81,I83:I112,I114:I122)</f>
        <v>4.1445050705467379</v>
      </c>
      <c r="J123" s="573"/>
    </row>
    <row r="124" spans="1:15" x14ac:dyDescent="0.25">
      <c r="A124" s="640"/>
      <c r="B124" s="573"/>
      <c r="C124" s="573"/>
      <c r="D124" s="573"/>
      <c r="E124" s="573"/>
      <c r="F124" s="573"/>
      <c r="G124" s="573"/>
      <c r="H124" s="573"/>
      <c r="I124" s="573"/>
      <c r="J124" s="573"/>
    </row>
    <row r="125" spans="1:15" x14ac:dyDescent="0.25">
      <c r="A125" s="640"/>
      <c r="B125" s="573"/>
      <c r="C125" s="573"/>
      <c r="D125" s="573"/>
      <c r="E125" s="573"/>
      <c r="F125" s="573"/>
      <c r="G125" s="573"/>
      <c r="H125" s="573"/>
      <c r="I125" s="573"/>
      <c r="J125" s="573"/>
    </row>
    <row r="126" spans="1:15" x14ac:dyDescent="0.25">
      <c r="A126" s="640"/>
    </row>
    <row r="127" spans="1:15" x14ac:dyDescent="0.25">
      <c r="A127" s="640"/>
    </row>
    <row r="128" spans="1:15" x14ac:dyDescent="0.25">
      <c r="A128" s="640"/>
    </row>
    <row r="129" spans="1:1" x14ac:dyDescent="0.25">
      <c r="A129" s="640"/>
    </row>
    <row r="130" spans="1:1" x14ac:dyDescent="0.25">
      <c r="A130" s="640"/>
    </row>
    <row r="131" spans="1:1" x14ac:dyDescent="0.25">
      <c r="A131" s="640"/>
    </row>
    <row r="132" spans="1:1" x14ac:dyDescent="0.25">
      <c r="A132" s="640"/>
    </row>
    <row r="133" spans="1:1" x14ac:dyDescent="0.25">
      <c r="A133" s="640"/>
    </row>
    <row r="134" spans="1:1" x14ac:dyDescent="0.25">
      <c r="A134" s="640"/>
    </row>
    <row r="135" spans="1:1" x14ac:dyDescent="0.25">
      <c r="A135" s="640"/>
    </row>
    <row r="136" spans="1:1" x14ac:dyDescent="0.25">
      <c r="A136" s="640"/>
    </row>
    <row r="137" spans="1:1" x14ac:dyDescent="0.25">
      <c r="A137" s="640"/>
    </row>
    <row r="138" spans="1:1" x14ac:dyDescent="0.25">
      <c r="A138" s="640"/>
    </row>
    <row r="139" spans="1:1" x14ac:dyDescent="0.25">
      <c r="A139" s="640"/>
    </row>
    <row r="140" spans="1:1" x14ac:dyDescent="0.25">
      <c r="A140" s="640"/>
    </row>
    <row r="141" spans="1:1" x14ac:dyDescent="0.25">
      <c r="A141" s="640"/>
    </row>
    <row r="142" spans="1:1" x14ac:dyDescent="0.25">
      <c r="A142" s="640"/>
    </row>
    <row r="143" spans="1:1" x14ac:dyDescent="0.25">
      <c r="A143" s="640"/>
    </row>
    <row r="144" spans="1:1" x14ac:dyDescent="0.25">
      <c r="A144" s="640"/>
    </row>
    <row r="145" spans="1:1" x14ac:dyDescent="0.25">
      <c r="A145" s="640"/>
    </row>
  </sheetData>
  <mergeCells count="8">
    <mergeCell ref="I4:I5"/>
    <mergeCell ref="D123:H123"/>
    <mergeCell ref="D1:E1"/>
    <mergeCell ref="A4:A5"/>
    <mergeCell ref="B4:B5"/>
    <mergeCell ref="C4:C5"/>
    <mergeCell ref="D4:D5"/>
    <mergeCell ref="E4:H4"/>
  </mergeCells>
  <conditionalFormatting sqref="I6:I123">
    <cfRule type="containsBlanks" dxfId="37" priority="11">
      <formula>LEN(TRIM(I6))=0</formula>
    </cfRule>
    <cfRule type="cellIs" dxfId="36" priority="12" stopIfTrue="1" operator="equal">
      <formula>$I$123</formula>
    </cfRule>
    <cfRule type="cellIs" dxfId="35" priority="13" stopIfTrue="1" operator="lessThan">
      <formula>3.5</formula>
    </cfRule>
    <cfRule type="cellIs" dxfId="34" priority="14" stopIfTrue="1" operator="between">
      <formula>$I$123</formula>
      <formula>3.5</formula>
    </cfRule>
    <cfRule type="cellIs" dxfId="33" priority="15" stopIfTrue="1" operator="between">
      <formula>4.499</formula>
      <formula>$I$123</formula>
    </cfRule>
    <cfRule type="cellIs" dxfId="32" priority="16" stopIfTrue="1" operator="greaterThanOrEqual">
      <formula>4.5</formula>
    </cfRule>
  </conditionalFormatting>
  <conditionalFormatting sqref="N7:O122">
    <cfRule type="containsBlanks" dxfId="31" priority="1">
      <formula>LEN(TRIM(N7))=0</formula>
    </cfRule>
    <cfRule type="cellIs" dxfId="30" priority="2" operator="equal">
      <formula>10</formula>
    </cfRule>
    <cfRule type="cellIs" dxfId="29" priority="3" operator="equal">
      <formula>0</formula>
    </cfRule>
    <cfRule type="cellIs" dxfId="28" priority="4" operator="between">
      <formula>0.1</formula>
      <formula>10</formula>
    </cfRule>
    <cfRule type="cellIs" dxfId="27" priority="5" operator="greaterThanOrEqual">
      <formula>10</formula>
    </cfRule>
  </conditionalFormatting>
  <conditionalFormatting sqref="M7:M122">
    <cfRule type="containsBlanks" dxfId="26" priority="6">
      <formula>LEN(TRIM(M7))=0</formula>
    </cfRule>
    <cfRule type="cellIs" dxfId="25" priority="7" operator="lessThan">
      <formula>50</formula>
    </cfRule>
    <cfRule type="cellIs" dxfId="24" priority="8" operator="between">
      <formula>$M$6</formula>
      <formula>50</formula>
    </cfRule>
    <cfRule type="cellIs" dxfId="22" priority="9" operator="between">
      <formula>90</formula>
      <formula>$M$6</formula>
    </cfRule>
    <cfRule type="cellIs" dxfId="23" priority="10" operator="greaterThanOrEqual">
      <formula>90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Литература-9 2018-2023</vt:lpstr>
      <vt:lpstr>Литература-9 2018 расклад</vt:lpstr>
      <vt:lpstr>Литература-9 2019 расклад</vt:lpstr>
      <vt:lpstr>Литература-9 2020 расклад</vt:lpstr>
      <vt:lpstr>Литература-9 2021 расклад</vt:lpstr>
      <vt:lpstr>Литература-9 2022 расклад</vt:lpstr>
      <vt:lpstr>Литература-9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2023-09-29T07:57:28Z</dcterms:modified>
</cp:coreProperties>
</file>