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160" windowHeight="7875" tabRatio="487"/>
  </bookViews>
  <sheets>
    <sheet name="ГП-4 2018-2023" sheetId="8" r:id="rId1"/>
    <sheet name="ГП-4 2018 расклад" sheetId="3" r:id="rId2"/>
    <sheet name="ГП-4 2019 расклад" sheetId="2" r:id="rId3"/>
    <sheet name="ГП-4 2020 расклад" sheetId="10" r:id="rId4"/>
    <sheet name="ГП-4 2023 расклад" sheetId="9" r:id="rId5"/>
  </sheets>
  <calcPr calcId="145621"/>
</workbook>
</file>

<file path=xl/calcChain.xml><?xml version="1.0" encoding="utf-8"?>
<calcChain xmlns="http://schemas.openxmlformats.org/spreadsheetml/2006/main">
  <c r="AO126" i="8" l="1"/>
  <c r="AO125" i="8"/>
  <c r="AO124" i="8"/>
  <c r="AO123" i="8"/>
  <c r="AO122" i="8"/>
  <c r="AO121" i="8"/>
  <c r="AO120" i="8"/>
  <c r="AO119" i="8"/>
  <c r="AO118" i="8"/>
  <c r="AO117" i="8"/>
  <c r="AO116" i="8"/>
  <c r="AO114" i="8"/>
  <c r="AO113" i="8"/>
  <c r="AO112" i="8"/>
  <c r="AO111" i="8"/>
  <c r="AO110" i="8"/>
  <c r="AO109" i="8"/>
  <c r="AO108" i="8"/>
  <c r="AO107" i="8"/>
  <c r="AO106" i="8"/>
  <c r="AO105" i="8"/>
  <c r="AO104" i="8"/>
  <c r="AO103" i="8"/>
  <c r="AO102" i="8"/>
  <c r="AO101" i="8"/>
  <c r="AO100" i="8"/>
  <c r="AO99" i="8"/>
  <c r="AO98" i="8"/>
  <c r="AO97" i="8"/>
  <c r="AO96" i="8"/>
  <c r="AO95" i="8"/>
  <c r="AO94" i="8"/>
  <c r="AO93" i="8"/>
  <c r="AO92" i="8"/>
  <c r="AO91" i="8"/>
  <c r="AO90" i="8"/>
  <c r="AO89" i="8"/>
  <c r="AO88" i="8"/>
  <c r="AO87" i="8"/>
  <c r="AO86" i="8"/>
  <c r="AO85" i="8"/>
  <c r="AO83" i="8"/>
  <c r="AO82" i="8"/>
  <c r="AO81" i="8"/>
  <c r="AO80" i="8"/>
  <c r="AO79" i="8"/>
  <c r="AO78" i="8"/>
  <c r="AO77" i="8"/>
  <c r="AO76" i="8"/>
  <c r="AO75" i="8"/>
  <c r="AO74" i="8"/>
  <c r="AO73" i="8"/>
  <c r="AO72" i="8"/>
  <c r="AO71" i="8"/>
  <c r="AO70" i="8"/>
  <c r="AO68" i="8"/>
  <c r="AO67" i="8"/>
  <c r="AO66" i="8"/>
  <c r="AO65" i="8"/>
  <c r="AO64" i="8"/>
  <c r="AO63" i="8"/>
  <c r="AO62" i="8"/>
  <c r="AO61" i="8"/>
  <c r="AO60" i="8"/>
  <c r="AO59" i="8"/>
  <c r="AO58" i="8"/>
  <c r="AO57" i="8"/>
  <c r="AO56" i="8"/>
  <c r="AO55" i="8"/>
  <c r="AO54" i="8"/>
  <c r="AO53" i="8"/>
  <c r="AO52" i="8"/>
  <c r="AO51" i="8"/>
  <c r="AO50" i="8"/>
  <c r="AO49" i="8"/>
  <c r="AO48" i="8"/>
  <c r="AO47" i="8"/>
  <c r="AO46" i="8"/>
  <c r="AO45" i="8"/>
  <c r="AO44" i="8"/>
  <c r="AO43" i="8"/>
  <c r="AO42" i="8"/>
  <c r="AO41" i="8"/>
  <c r="AO40" i="8"/>
  <c r="AO39" i="8"/>
  <c r="AO38" i="8"/>
  <c r="AO37" i="8"/>
  <c r="AO36" i="8"/>
  <c r="AO35" i="8"/>
  <c r="AO34" i="8"/>
  <c r="AO33" i="8"/>
  <c r="AO32" i="8"/>
  <c r="AO31" i="8"/>
  <c r="AO30" i="8"/>
  <c r="AO29" i="8"/>
  <c r="AO28" i="8"/>
  <c r="AO27" i="8"/>
  <c r="AO26" i="8"/>
  <c r="AO25" i="8"/>
  <c r="AO24" i="8"/>
  <c r="AO23" i="8"/>
  <c r="AO22" i="8"/>
  <c r="AO21" i="8"/>
  <c r="AO20" i="8"/>
  <c r="AO19" i="8"/>
  <c r="AO18" i="8"/>
  <c r="AO17" i="8"/>
  <c r="AO16" i="8"/>
  <c r="AO15" i="8"/>
  <c r="AO14" i="8"/>
  <c r="AO13" i="8"/>
  <c r="AO12" i="8"/>
  <c r="AO11" i="8"/>
  <c r="AO10" i="8"/>
  <c r="AO9" i="8"/>
  <c r="AO8" i="8"/>
  <c r="AO7" i="8"/>
  <c r="AJ125" i="8"/>
  <c r="AJ124" i="8"/>
  <c r="AJ123" i="8"/>
  <c r="AJ122" i="8"/>
  <c r="AJ121" i="8"/>
  <c r="AJ120" i="8"/>
  <c r="AJ119" i="8"/>
  <c r="AJ118" i="8"/>
  <c r="AJ117" i="8"/>
  <c r="AJ116" i="8"/>
  <c r="AJ114" i="8"/>
  <c r="AJ113" i="8"/>
  <c r="AJ112" i="8"/>
  <c r="AJ111" i="8"/>
  <c r="AJ110" i="8"/>
  <c r="AJ109" i="8"/>
  <c r="AJ108" i="8"/>
  <c r="AJ107" i="8"/>
  <c r="AJ106" i="8"/>
  <c r="AJ105" i="8"/>
  <c r="AJ104" i="8"/>
  <c r="AJ103" i="8"/>
  <c r="AJ102" i="8"/>
  <c r="AJ101" i="8"/>
  <c r="AJ100" i="8"/>
  <c r="AJ99" i="8"/>
  <c r="AJ98" i="8"/>
  <c r="AJ97" i="8"/>
  <c r="AJ96" i="8"/>
  <c r="AJ95" i="8"/>
  <c r="AJ94" i="8"/>
  <c r="AJ93" i="8"/>
  <c r="AJ92" i="8"/>
  <c r="AJ91" i="8"/>
  <c r="AJ90" i="8"/>
  <c r="AJ89" i="8"/>
  <c r="AJ88" i="8"/>
  <c r="AJ87" i="8"/>
  <c r="AJ86" i="8"/>
  <c r="AJ85" i="8"/>
  <c r="AE125" i="8"/>
  <c r="AE124" i="8"/>
  <c r="AE123" i="8"/>
  <c r="AE122" i="8"/>
  <c r="AE121" i="8"/>
  <c r="AE120" i="8"/>
  <c r="AE119" i="8"/>
  <c r="AE118" i="8"/>
  <c r="AE117" i="8"/>
  <c r="AE116" i="8"/>
  <c r="AE114" i="8"/>
  <c r="AE113" i="8"/>
  <c r="AE112" i="8"/>
  <c r="AE111" i="8"/>
  <c r="AE110" i="8"/>
  <c r="AE109" i="8"/>
  <c r="AE108" i="8"/>
  <c r="AE107" i="8"/>
  <c r="AE106" i="8"/>
  <c r="AE105" i="8"/>
  <c r="AE104" i="8"/>
  <c r="AE103" i="8"/>
  <c r="AE102" i="8"/>
  <c r="AE101" i="8"/>
  <c r="AE100" i="8"/>
  <c r="AE99" i="8"/>
  <c r="AE98" i="8"/>
  <c r="AE97" i="8"/>
  <c r="AE96" i="8"/>
  <c r="AE95" i="8"/>
  <c r="AE94" i="8"/>
  <c r="AE93" i="8"/>
  <c r="AE92" i="8"/>
  <c r="AE91" i="8"/>
  <c r="AE90" i="8"/>
  <c r="AE89" i="8"/>
  <c r="AE88" i="8"/>
  <c r="AE87" i="8"/>
  <c r="AE86" i="8"/>
  <c r="AE85" i="8"/>
  <c r="AJ83" i="8"/>
  <c r="AJ82" i="8"/>
  <c r="AJ81" i="8"/>
  <c r="AJ80" i="8"/>
  <c r="AJ79" i="8"/>
  <c r="AJ78" i="8"/>
  <c r="AJ77" i="8"/>
  <c r="AJ76" i="8"/>
  <c r="AJ75" i="8"/>
  <c r="AJ74" i="8"/>
  <c r="AJ73" i="8"/>
  <c r="AJ72" i="8"/>
  <c r="AJ71" i="8"/>
  <c r="AE83" i="8"/>
  <c r="AE82" i="8"/>
  <c r="AE81" i="8"/>
  <c r="AE80" i="8"/>
  <c r="AE79" i="8"/>
  <c r="AE78" i="8"/>
  <c r="AE77" i="8"/>
  <c r="AE76" i="8"/>
  <c r="AE75" i="8"/>
  <c r="AE74" i="8"/>
  <c r="AE73" i="8"/>
  <c r="AE72" i="8"/>
  <c r="AE71" i="8"/>
  <c r="AJ70" i="8"/>
  <c r="AJ68" i="8"/>
  <c r="AJ67" i="8"/>
  <c r="AJ66" i="8"/>
  <c r="AJ65" i="8"/>
  <c r="AJ64" i="8"/>
  <c r="AJ63" i="8"/>
  <c r="AJ62" i="8"/>
  <c r="AJ61" i="8"/>
  <c r="AJ60" i="8"/>
  <c r="AJ59" i="8"/>
  <c r="AJ58" i="8"/>
  <c r="AJ57" i="8"/>
  <c r="AJ56" i="8"/>
  <c r="AJ55" i="8"/>
  <c r="AJ54" i="8"/>
  <c r="AJ53" i="8"/>
  <c r="AJ52" i="8"/>
  <c r="AJ51" i="8"/>
  <c r="AJ50" i="8"/>
  <c r="AJ49" i="8"/>
  <c r="AJ48" i="8"/>
  <c r="AJ47" i="8"/>
  <c r="AJ46" i="8"/>
  <c r="AJ45" i="8"/>
  <c r="AJ44" i="8"/>
  <c r="AJ43" i="8"/>
  <c r="AJ42" i="8"/>
  <c r="AJ41" i="8"/>
  <c r="AJ40" i="8"/>
  <c r="AJ39" i="8"/>
  <c r="AJ38" i="8"/>
  <c r="AJ37" i="8"/>
  <c r="AJ36" i="8"/>
  <c r="AJ35" i="8"/>
  <c r="AJ34" i="8"/>
  <c r="AJ33" i="8"/>
  <c r="AJ32" i="8"/>
  <c r="AJ31" i="8"/>
  <c r="AJ30" i="8"/>
  <c r="AJ29" i="8"/>
  <c r="AJ28" i="8"/>
  <c r="AJ27" i="8"/>
  <c r="AJ26" i="8"/>
  <c r="AJ25" i="8"/>
  <c r="AJ24" i="8"/>
  <c r="AJ23" i="8"/>
  <c r="AJ22" i="8"/>
  <c r="AJ21" i="8"/>
  <c r="AJ20" i="8"/>
  <c r="AJ19" i="8"/>
  <c r="AJ18" i="8"/>
  <c r="AJ17" i="8"/>
  <c r="AJ16" i="8"/>
  <c r="AJ15" i="8"/>
  <c r="AJ14" i="8"/>
  <c r="AJ13" i="8"/>
  <c r="AJ12" i="8"/>
  <c r="AJ11" i="8"/>
  <c r="AJ10" i="8"/>
  <c r="AJ9" i="8"/>
  <c r="AE70" i="8"/>
  <c r="AE68" i="8"/>
  <c r="AE67" i="8"/>
  <c r="AE66" i="8"/>
  <c r="AE65" i="8"/>
  <c r="AE64" i="8"/>
  <c r="AE63" i="8"/>
  <c r="AE62" i="8"/>
  <c r="AE61" i="8"/>
  <c r="AE60" i="8"/>
  <c r="AE59" i="8"/>
  <c r="AE58" i="8"/>
  <c r="AE57" i="8"/>
  <c r="AE56" i="8"/>
  <c r="AE55" i="8"/>
  <c r="AE54" i="8"/>
  <c r="AE53" i="8"/>
  <c r="AE52" i="8"/>
  <c r="AE51" i="8"/>
  <c r="AE50" i="8"/>
  <c r="AE49" i="8"/>
  <c r="AE48" i="8"/>
  <c r="AE47" i="8"/>
  <c r="AE46" i="8"/>
  <c r="AE45" i="8"/>
  <c r="AE44" i="8"/>
  <c r="AE43" i="8"/>
  <c r="AE42" i="8"/>
  <c r="AE41" i="8"/>
  <c r="AE40" i="8"/>
  <c r="AE39" i="8"/>
  <c r="AE38" i="8"/>
  <c r="AE37" i="8"/>
  <c r="AE36" i="8"/>
  <c r="AE35" i="8"/>
  <c r="AE34" i="8"/>
  <c r="AE33" i="8"/>
  <c r="AE32" i="8"/>
  <c r="AE31" i="8"/>
  <c r="AE30" i="8"/>
  <c r="AE29" i="8"/>
  <c r="AE28" i="8"/>
  <c r="AE27" i="8"/>
  <c r="AE26" i="8"/>
  <c r="AE25" i="8"/>
  <c r="AE24" i="8"/>
  <c r="AE23" i="8"/>
  <c r="AE22" i="8"/>
  <c r="AE21" i="8"/>
  <c r="AE20" i="8"/>
  <c r="AE19" i="8"/>
  <c r="AE18" i="8"/>
  <c r="AE17" i="8"/>
  <c r="AE16" i="8"/>
  <c r="AE15" i="8"/>
  <c r="AE14" i="8"/>
  <c r="AE13" i="8"/>
  <c r="AE12" i="8"/>
  <c r="AE11" i="8"/>
  <c r="AE10" i="8"/>
  <c r="AE9" i="8"/>
  <c r="AJ8" i="8"/>
  <c r="AJ7" i="8"/>
  <c r="AE8" i="8"/>
  <c r="AE7" i="8"/>
  <c r="Z125" i="8"/>
  <c r="Z124" i="8"/>
  <c r="Z123" i="8"/>
  <c r="Z122" i="8"/>
  <c r="Z121" i="8"/>
  <c r="Z120" i="8"/>
  <c r="Z119" i="8"/>
  <c r="Z118" i="8"/>
  <c r="Z117" i="8"/>
  <c r="Z116" i="8"/>
  <c r="Z114" i="8"/>
  <c r="Z113" i="8"/>
  <c r="Z112" i="8"/>
  <c r="Z111" i="8"/>
  <c r="Z110" i="8"/>
  <c r="Z109" i="8"/>
  <c r="Z108" i="8"/>
  <c r="Z107" i="8"/>
  <c r="Z106" i="8"/>
  <c r="Z105" i="8"/>
  <c r="Z104" i="8"/>
  <c r="Z103" i="8"/>
  <c r="Z102" i="8"/>
  <c r="Z101" i="8"/>
  <c r="Z100" i="8"/>
  <c r="Z99" i="8"/>
  <c r="Z98" i="8"/>
  <c r="Z97" i="8"/>
  <c r="Z96" i="8"/>
  <c r="Z95" i="8"/>
  <c r="Z94" i="8"/>
  <c r="Z93" i="8"/>
  <c r="Z92" i="8"/>
  <c r="Z91" i="8"/>
  <c r="Z90" i="8"/>
  <c r="Z89" i="8"/>
  <c r="Z88" i="8"/>
  <c r="Z87" i="8"/>
  <c r="Z86" i="8"/>
  <c r="Z85" i="8"/>
  <c r="Z83" i="8"/>
  <c r="Z82" i="8"/>
  <c r="Z81" i="8"/>
  <c r="Z80" i="8"/>
  <c r="Z79" i="8"/>
  <c r="Z78" i="8"/>
  <c r="Z77" i="8"/>
  <c r="Z76" i="8"/>
  <c r="Z75" i="8"/>
  <c r="Z74" i="8"/>
  <c r="Z73" i="8"/>
  <c r="Z72" i="8"/>
  <c r="Z71" i="8"/>
  <c r="Z70" i="8"/>
  <c r="Z68" i="8"/>
  <c r="Z67" i="8"/>
  <c r="Z66" i="8"/>
  <c r="Z65" i="8"/>
  <c r="Z64" i="8"/>
  <c r="Z63" i="8"/>
  <c r="Z62" i="8"/>
  <c r="Z61" i="8"/>
  <c r="Z60" i="8"/>
  <c r="Z59" i="8"/>
  <c r="Z58" i="8"/>
  <c r="Z57" i="8"/>
  <c r="Z56" i="8"/>
  <c r="Z55" i="8"/>
  <c r="Z54" i="8"/>
  <c r="Z53" i="8"/>
  <c r="Z52" i="8"/>
  <c r="Z51" i="8"/>
  <c r="Z50" i="8"/>
  <c r="Z49" i="8"/>
  <c r="Z48" i="8"/>
  <c r="Z47" i="8"/>
  <c r="Z46" i="8"/>
  <c r="Z45" i="8"/>
  <c r="Z44" i="8"/>
  <c r="Z43" i="8"/>
  <c r="Z42" i="8"/>
  <c r="Z41" i="8"/>
  <c r="Z40" i="8"/>
  <c r="Z39" i="8"/>
  <c r="Z38" i="8"/>
  <c r="Z37" i="8"/>
  <c r="Z36" i="8"/>
  <c r="Z35" i="8"/>
  <c r="Z34" i="8"/>
  <c r="Z33" i="8"/>
  <c r="Z32" i="8"/>
  <c r="Z31" i="8"/>
  <c r="Z30" i="8"/>
  <c r="Z29" i="8"/>
  <c r="Z28" i="8"/>
  <c r="Z27" i="8"/>
  <c r="Z26" i="8"/>
  <c r="Z25" i="8"/>
  <c r="Z24" i="8"/>
  <c r="Z23" i="8"/>
  <c r="Z22" i="8"/>
  <c r="Z21" i="8"/>
  <c r="Z20" i="8"/>
  <c r="Z19" i="8"/>
  <c r="Z18" i="8"/>
  <c r="Z17" i="8"/>
  <c r="Z16" i="8"/>
  <c r="Z15" i="8"/>
  <c r="Z14" i="8"/>
  <c r="Z13" i="8"/>
  <c r="Z12" i="8"/>
  <c r="Z11" i="8"/>
  <c r="Z10" i="8"/>
  <c r="Z9" i="8"/>
  <c r="U125" i="8"/>
  <c r="U124" i="8"/>
  <c r="U123" i="8"/>
  <c r="U122" i="8"/>
  <c r="U121" i="8"/>
  <c r="U120" i="8"/>
  <c r="U119" i="8"/>
  <c r="U118" i="8"/>
  <c r="U117" i="8"/>
  <c r="U116" i="8"/>
  <c r="U114" i="8"/>
  <c r="U113" i="8"/>
  <c r="U112" i="8"/>
  <c r="U111" i="8"/>
  <c r="U110" i="8"/>
  <c r="U109" i="8"/>
  <c r="U108" i="8"/>
  <c r="U107" i="8"/>
  <c r="U106" i="8"/>
  <c r="U105" i="8"/>
  <c r="U104" i="8"/>
  <c r="U103" i="8"/>
  <c r="U102" i="8"/>
  <c r="U101" i="8"/>
  <c r="U100" i="8"/>
  <c r="U99" i="8"/>
  <c r="U98" i="8"/>
  <c r="U97" i="8"/>
  <c r="U96" i="8"/>
  <c r="U95" i="8"/>
  <c r="U94" i="8"/>
  <c r="U93" i="8"/>
  <c r="U92" i="8"/>
  <c r="U91" i="8"/>
  <c r="U90" i="8"/>
  <c r="U89" i="8"/>
  <c r="U88" i="8"/>
  <c r="U87" i="8"/>
  <c r="U86" i="8"/>
  <c r="U85" i="8"/>
  <c r="U83" i="8"/>
  <c r="U82" i="8"/>
  <c r="U81" i="8"/>
  <c r="U80" i="8"/>
  <c r="U79" i="8"/>
  <c r="U78" i="8"/>
  <c r="U77" i="8"/>
  <c r="U76" i="8"/>
  <c r="U75" i="8"/>
  <c r="U74" i="8"/>
  <c r="U73" i="8"/>
  <c r="U72" i="8"/>
  <c r="U71" i="8"/>
  <c r="U70" i="8"/>
  <c r="U68" i="8"/>
  <c r="U67" i="8"/>
  <c r="U66" i="8"/>
  <c r="U65" i="8"/>
  <c r="U64" i="8"/>
  <c r="U63" i="8"/>
  <c r="U62" i="8"/>
  <c r="U61" i="8"/>
  <c r="U60" i="8"/>
  <c r="U59" i="8"/>
  <c r="U58" i="8"/>
  <c r="U57" i="8"/>
  <c r="U56" i="8"/>
  <c r="U55" i="8"/>
  <c r="U54" i="8"/>
  <c r="U53" i="8"/>
  <c r="U52" i="8"/>
  <c r="U51" i="8"/>
  <c r="U50" i="8"/>
  <c r="U49" i="8"/>
  <c r="U48" i="8"/>
  <c r="U47" i="8"/>
  <c r="U46" i="8"/>
  <c r="U45" i="8"/>
  <c r="U44" i="8"/>
  <c r="U43" i="8"/>
  <c r="U42" i="8"/>
  <c r="U41" i="8"/>
  <c r="U40" i="8"/>
  <c r="U39" i="8"/>
  <c r="U38" i="8"/>
  <c r="U37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U9" i="8"/>
  <c r="Z8" i="8"/>
  <c r="Z7" i="8"/>
  <c r="U8" i="8"/>
  <c r="U7" i="8"/>
  <c r="K125" i="8"/>
  <c r="K124" i="8"/>
  <c r="K123" i="8"/>
  <c r="K122" i="8"/>
  <c r="K121" i="8"/>
  <c r="K120" i="8"/>
  <c r="K119" i="8"/>
  <c r="K118" i="8"/>
  <c r="K117" i="8"/>
  <c r="P125" i="8"/>
  <c r="P124" i="8"/>
  <c r="P123" i="8"/>
  <c r="P122" i="8"/>
  <c r="P121" i="8"/>
  <c r="P120" i="8"/>
  <c r="P119" i="8"/>
  <c r="P118" i="8"/>
  <c r="P117" i="8"/>
  <c r="P116" i="8"/>
  <c r="K116" i="8"/>
  <c r="P114" i="8"/>
  <c r="P113" i="8"/>
  <c r="P112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86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P85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K85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P70" i="8"/>
  <c r="P68" i="8"/>
  <c r="P67" i="8"/>
  <c r="P66" i="8"/>
  <c r="P65" i="8"/>
  <c r="P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P8" i="8"/>
  <c r="P7" i="8"/>
  <c r="K8" i="8"/>
  <c r="K7" i="8"/>
  <c r="F125" i="8"/>
  <c r="F124" i="8"/>
  <c r="F123" i="8"/>
  <c r="F122" i="8"/>
  <c r="F121" i="8"/>
  <c r="F120" i="8"/>
  <c r="F119" i="8"/>
  <c r="F118" i="8"/>
  <c r="F117" i="8"/>
  <c r="F116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E6" i="10"/>
  <c r="E18" i="10"/>
  <c r="E8" i="10"/>
  <c r="F124" i="10"/>
  <c r="F122" i="10"/>
  <c r="F121" i="10"/>
  <c r="F118" i="10"/>
  <c r="P125" i="10"/>
  <c r="D125" i="10"/>
  <c r="M125" i="10" s="1"/>
  <c r="P126" i="10"/>
  <c r="D126" i="10"/>
  <c r="M126" i="10" s="1"/>
  <c r="Q124" i="10"/>
  <c r="P124" i="10"/>
  <c r="D124" i="10"/>
  <c r="M124" i="10" s="1"/>
  <c r="P123" i="10"/>
  <c r="D123" i="10"/>
  <c r="M123" i="10" s="1"/>
  <c r="Q122" i="10"/>
  <c r="P122" i="10"/>
  <c r="D122" i="10"/>
  <c r="M122" i="10" s="1"/>
  <c r="Q121" i="10"/>
  <c r="P121" i="10"/>
  <c r="D121" i="10"/>
  <c r="M121" i="10" s="1"/>
  <c r="P120" i="10"/>
  <c r="D120" i="10"/>
  <c r="M120" i="10" s="1"/>
  <c r="P119" i="10"/>
  <c r="D119" i="10"/>
  <c r="M119" i="10" s="1"/>
  <c r="Q118" i="10"/>
  <c r="P118" i="10"/>
  <c r="D118" i="10"/>
  <c r="M118" i="10" s="1"/>
  <c r="P117" i="10"/>
  <c r="I117" i="10"/>
  <c r="G117" i="10"/>
  <c r="E117" i="10"/>
  <c r="D117" i="10"/>
  <c r="M117" i="10" s="1"/>
  <c r="P116" i="10"/>
  <c r="D116" i="10"/>
  <c r="M116" i="10" s="1"/>
  <c r="P115" i="10"/>
  <c r="D115" i="10"/>
  <c r="M115" i="10" s="1"/>
  <c r="P114" i="10"/>
  <c r="D114" i="10"/>
  <c r="H114" i="10" s="1"/>
  <c r="P113" i="10"/>
  <c r="D113" i="10"/>
  <c r="M113" i="10" s="1"/>
  <c r="P112" i="10"/>
  <c r="D112" i="10"/>
  <c r="M112" i="10" s="1"/>
  <c r="P111" i="10"/>
  <c r="D111" i="10"/>
  <c r="M111" i="10" s="1"/>
  <c r="P110" i="10"/>
  <c r="D110" i="10"/>
  <c r="M110" i="10" s="1"/>
  <c r="P109" i="10"/>
  <c r="D109" i="10"/>
  <c r="M109" i="10" s="1"/>
  <c r="P108" i="10"/>
  <c r="D108" i="10"/>
  <c r="M108" i="10" s="1"/>
  <c r="P107" i="10"/>
  <c r="D107" i="10"/>
  <c r="M107" i="10" s="1"/>
  <c r="P106" i="10"/>
  <c r="D106" i="10"/>
  <c r="M106" i="10" s="1"/>
  <c r="P105" i="10"/>
  <c r="D105" i="10"/>
  <c r="M105" i="10" s="1"/>
  <c r="P104" i="10"/>
  <c r="D104" i="10"/>
  <c r="M104" i="10" s="1"/>
  <c r="P103" i="10"/>
  <c r="D103" i="10"/>
  <c r="M103" i="10" s="1"/>
  <c r="P102" i="10"/>
  <c r="D102" i="10"/>
  <c r="M102" i="10" s="1"/>
  <c r="P101" i="10"/>
  <c r="D101" i="10"/>
  <c r="M101" i="10" s="1"/>
  <c r="P100" i="10"/>
  <c r="D100" i="10"/>
  <c r="M100" i="10" s="1"/>
  <c r="P99" i="10"/>
  <c r="D99" i="10"/>
  <c r="M99" i="10" s="1"/>
  <c r="P98" i="10"/>
  <c r="D98" i="10"/>
  <c r="M98" i="10" s="1"/>
  <c r="P97" i="10"/>
  <c r="D97" i="10"/>
  <c r="M97" i="10" s="1"/>
  <c r="P96" i="10"/>
  <c r="D96" i="10"/>
  <c r="M96" i="10" s="1"/>
  <c r="P95" i="10"/>
  <c r="D95" i="10"/>
  <c r="M95" i="10" s="1"/>
  <c r="P94" i="10"/>
  <c r="D94" i="10"/>
  <c r="M94" i="10" s="1"/>
  <c r="P93" i="10"/>
  <c r="D93" i="10"/>
  <c r="M93" i="10" s="1"/>
  <c r="P92" i="10"/>
  <c r="D92" i="10"/>
  <c r="H92" i="10" s="1"/>
  <c r="P91" i="10"/>
  <c r="D91" i="10"/>
  <c r="M91" i="10" s="1"/>
  <c r="P90" i="10"/>
  <c r="D90" i="10"/>
  <c r="M90" i="10" s="1"/>
  <c r="P89" i="10"/>
  <c r="D89" i="10"/>
  <c r="M89" i="10" s="1"/>
  <c r="P88" i="10"/>
  <c r="D88" i="10"/>
  <c r="M88" i="10" s="1"/>
  <c r="P87" i="10"/>
  <c r="D87" i="10"/>
  <c r="M87" i="10" s="1"/>
  <c r="P86" i="10"/>
  <c r="I86" i="10"/>
  <c r="G86" i="10"/>
  <c r="E86" i="10"/>
  <c r="D86" i="10"/>
  <c r="M86" i="10" s="1"/>
  <c r="P85" i="10"/>
  <c r="D85" i="10"/>
  <c r="M85" i="10" s="1"/>
  <c r="P84" i="10"/>
  <c r="D84" i="10"/>
  <c r="M84" i="10" s="1"/>
  <c r="P83" i="10"/>
  <c r="D83" i="10"/>
  <c r="M83" i="10" s="1"/>
  <c r="P82" i="10"/>
  <c r="D82" i="10"/>
  <c r="M82" i="10" s="1"/>
  <c r="P81" i="10"/>
  <c r="D81" i="10"/>
  <c r="M81" i="10" s="1"/>
  <c r="P80" i="10"/>
  <c r="D80" i="10"/>
  <c r="M80" i="10" s="1"/>
  <c r="P79" i="10"/>
  <c r="D79" i="10"/>
  <c r="M79" i="10" s="1"/>
  <c r="P78" i="10"/>
  <c r="D78" i="10"/>
  <c r="M78" i="10" s="1"/>
  <c r="P77" i="10"/>
  <c r="D77" i="10"/>
  <c r="M77" i="10" s="1"/>
  <c r="P76" i="10"/>
  <c r="D76" i="10"/>
  <c r="M76" i="10" s="1"/>
  <c r="P75" i="10"/>
  <c r="D75" i="10"/>
  <c r="M75" i="10" s="1"/>
  <c r="P74" i="10"/>
  <c r="D74" i="10"/>
  <c r="M74" i="10" s="1"/>
  <c r="P73" i="10"/>
  <c r="D73" i="10"/>
  <c r="M73" i="10" s="1"/>
  <c r="P72" i="10"/>
  <c r="D72" i="10"/>
  <c r="M72" i="10" s="1"/>
  <c r="P71" i="10"/>
  <c r="I71" i="10"/>
  <c r="G71" i="10"/>
  <c r="E71" i="10"/>
  <c r="D71" i="10"/>
  <c r="M71" i="10" s="1"/>
  <c r="P70" i="10"/>
  <c r="D70" i="10"/>
  <c r="M70" i="10" s="1"/>
  <c r="P69" i="10"/>
  <c r="D69" i="10"/>
  <c r="M69" i="10" s="1"/>
  <c r="P68" i="10"/>
  <c r="D68" i="10"/>
  <c r="M68" i="10" s="1"/>
  <c r="P67" i="10"/>
  <c r="D67" i="10"/>
  <c r="M67" i="10" s="1"/>
  <c r="P66" i="10"/>
  <c r="D66" i="10"/>
  <c r="M66" i="10" s="1"/>
  <c r="P65" i="10"/>
  <c r="D65" i="10"/>
  <c r="M65" i="10" s="1"/>
  <c r="P64" i="10"/>
  <c r="D64" i="10"/>
  <c r="M64" i="10" s="1"/>
  <c r="P63" i="10"/>
  <c r="D63" i="10"/>
  <c r="M63" i="10" s="1"/>
  <c r="P62" i="10"/>
  <c r="D62" i="10"/>
  <c r="M62" i="10" s="1"/>
  <c r="P61" i="10"/>
  <c r="D61" i="10"/>
  <c r="M61" i="10" s="1"/>
  <c r="P60" i="10"/>
  <c r="D60" i="10"/>
  <c r="M60" i="10" s="1"/>
  <c r="P59" i="10"/>
  <c r="D59" i="10"/>
  <c r="M59" i="10" s="1"/>
  <c r="P58" i="10"/>
  <c r="D58" i="10"/>
  <c r="M58" i="10" s="1"/>
  <c r="P57" i="10"/>
  <c r="D57" i="10"/>
  <c r="M57" i="10" s="1"/>
  <c r="P56" i="10"/>
  <c r="D56" i="10"/>
  <c r="M56" i="10" s="1"/>
  <c r="P55" i="10"/>
  <c r="D55" i="10"/>
  <c r="M55" i="10" s="1"/>
  <c r="P54" i="10"/>
  <c r="D54" i="10"/>
  <c r="M54" i="10" s="1"/>
  <c r="P53" i="10"/>
  <c r="D53" i="10"/>
  <c r="M53" i="10" s="1"/>
  <c r="P52" i="10"/>
  <c r="D52" i="10"/>
  <c r="M52" i="10" s="1"/>
  <c r="P51" i="10"/>
  <c r="I51" i="10"/>
  <c r="G51" i="10"/>
  <c r="E51" i="10"/>
  <c r="D51" i="10"/>
  <c r="M51" i="10" s="1"/>
  <c r="P50" i="10"/>
  <c r="D50" i="10"/>
  <c r="M50" i="10" s="1"/>
  <c r="P49" i="10"/>
  <c r="D49" i="10"/>
  <c r="M49" i="10" s="1"/>
  <c r="P48" i="10"/>
  <c r="D48" i="10"/>
  <c r="M48" i="10" s="1"/>
  <c r="P47" i="10"/>
  <c r="D47" i="10"/>
  <c r="P46" i="10"/>
  <c r="D46" i="10"/>
  <c r="M46" i="10" s="1"/>
  <c r="P45" i="10"/>
  <c r="D45" i="10"/>
  <c r="M45" i="10" s="1"/>
  <c r="P44" i="10"/>
  <c r="D44" i="10"/>
  <c r="M44" i="10" s="1"/>
  <c r="P43" i="10"/>
  <c r="D43" i="10"/>
  <c r="M43" i="10" s="1"/>
  <c r="P42" i="10"/>
  <c r="D42" i="10"/>
  <c r="M42" i="10" s="1"/>
  <c r="P41" i="10"/>
  <c r="D41" i="10"/>
  <c r="M41" i="10" s="1"/>
  <c r="P40" i="10"/>
  <c r="D40" i="10"/>
  <c r="M40" i="10" s="1"/>
  <c r="P39" i="10"/>
  <c r="D39" i="10"/>
  <c r="M39" i="10" s="1"/>
  <c r="P38" i="10"/>
  <c r="D38" i="10"/>
  <c r="M38" i="10" s="1"/>
  <c r="P37" i="10"/>
  <c r="D37" i="10"/>
  <c r="M37" i="10" s="1"/>
  <c r="P36" i="10"/>
  <c r="D36" i="10"/>
  <c r="M36" i="10" s="1"/>
  <c r="P35" i="10"/>
  <c r="D35" i="10"/>
  <c r="M35" i="10" s="1"/>
  <c r="P34" i="10"/>
  <c r="D34" i="10"/>
  <c r="M34" i="10" s="1"/>
  <c r="P33" i="10"/>
  <c r="D33" i="10"/>
  <c r="M33" i="10" s="1"/>
  <c r="P32" i="10"/>
  <c r="I32" i="10"/>
  <c r="G32" i="10"/>
  <c r="E32" i="10"/>
  <c r="D32" i="10"/>
  <c r="M32" i="10" s="1"/>
  <c r="P31" i="10"/>
  <c r="D31" i="10"/>
  <c r="M31" i="10" s="1"/>
  <c r="P30" i="10"/>
  <c r="D30" i="10"/>
  <c r="M30" i="10" s="1"/>
  <c r="P29" i="10"/>
  <c r="D29" i="10"/>
  <c r="M29" i="10" s="1"/>
  <c r="P28" i="10"/>
  <c r="D28" i="10"/>
  <c r="M28" i="10" s="1"/>
  <c r="P27" i="10"/>
  <c r="D27" i="10"/>
  <c r="M27" i="10" s="1"/>
  <c r="P26" i="10"/>
  <c r="D26" i="10"/>
  <c r="M26" i="10" s="1"/>
  <c r="P25" i="10"/>
  <c r="D25" i="10"/>
  <c r="M25" i="10" s="1"/>
  <c r="P24" i="10"/>
  <c r="D24" i="10"/>
  <c r="M24" i="10" s="1"/>
  <c r="P23" i="10"/>
  <c r="D23" i="10"/>
  <c r="M23" i="10" s="1"/>
  <c r="P22" i="10"/>
  <c r="D22" i="10"/>
  <c r="M22" i="10" s="1"/>
  <c r="P21" i="10"/>
  <c r="D21" i="10"/>
  <c r="M21" i="10" s="1"/>
  <c r="P20" i="10"/>
  <c r="D20" i="10"/>
  <c r="M20" i="10" s="1"/>
  <c r="P19" i="10"/>
  <c r="D19" i="10"/>
  <c r="M19" i="10" s="1"/>
  <c r="P18" i="10"/>
  <c r="I18" i="10"/>
  <c r="G18" i="10"/>
  <c r="D18" i="10"/>
  <c r="M18" i="10" s="1"/>
  <c r="P17" i="10"/>
  <c r="D17" i="10"/>
  <c r="M17" i="10" s="1"/>
  <c r="P16" i="10"/>
  <c r="D16" i="10"/>
  <c r="M16" i="10" s="1"/>
  <c r="P15" i="10"/>
  <c r="D15" i="10"/>
  <c r="M15" i="10" s="1"/>
  <c r="P14" i="10"/>
  <c r="D14" i="10"/>
  <c r="M14" i="10" s="1"/>
  <c r="P13" i="10"/>
  <c r="D13" i="10"/>
  <c r="M13" i="10" s="1"/>
  <c r="P12" i="10"/>
  <c r="D12" i="10"/>
  <c r="M12" i="10" s="1"/>
  <c r="P11" i="10"/>
  <c r="D11" i="10"/>
  <c r="M11" i="10" s="1"/>
  <c r="P10" i="10"/>
  <c r="D10" i="10"/>
  <c r="M10" i="10" s="1"/>
  <c r="P9" i="10"/>
  <c r="D9" i="10"/>
  <c r="M9" i="10" s="1"/>
  <c r="P8" i="10"/>
  <c r="I8" i="10"/>
  <c r="G8" i="10"/>
  <c r="D8" i="10"/>
  <c r="M8" i="10" s="1"/>
  <c r="P7" i="10"/>
  <c r="D7" i="10"/>
  <c r="M7" i="10" s="1"/>
  <c r="P6" i="10"/>
  <c r="I6" i="10"/>
  <c r="G6" i="10"/>
  <c r="D6" i="10"/>
  <c r="M6" i="10" s="1"/>
  <c r="F116" i="10" l="1"/>
  <c r="Q116" i="10" s="1"/>
  <c r="F102" i="10"/>
  <c r="Q102" i="10" s="1"/>
  <c r="F94" i="10"/>
  <c r="Q94" i="10" s="1"/>
  <c r="F95" i="10"/>
  <c r="Q95" i="10" s="1"/>
  <c r="F89" i="10"/>
  <c r="Q89" i="10" s="1"/>
  <c r="F90" i="10"/>
  <c r="Q90" i="10" s="1"/>
  <c r="F9" i="10"/>
  <c r="Q9" i="10" s="1"/>
  <c r="F10" i="10"/>
  <c r="Q10" i="10" s="1"/>
  <c r="F13" i="10"/>
  <c r="Q13" i="10" s="1"/>
  <c r="F72" i="10"/>
  <c r="Q72" i="10" s="1"/>
  <c r="F73" i="10"/>
  <c r="F74" i="10"/>
  <c r="Q74" i="10" s="1"/>
  <c r="F75" i="10"/>
  <c r="F76" i="10"/>
  <c r="Q76" i="10" s="1"/>
  <c r="F65" i="10"/>
  <c r="Q65" i="10" s="1"/>
  <c r="F66" i="10"/>
  <c r="Q66" i="10" s="1"/>
  <c r="F67" i="10"/>
  <c r="Q67" i="10" s="1"/>
  <c r="F61" i="10"/>
  <c r="Q61" i="10" s="1"/>
  <c r="F56" i="10"/>
  <c r="Q56" i="10" s="1"/>
  <c r="F57" i="10"/>
  <c r="F58" i="10"/>
  <c r="Q58" i="10" s="1"/>
  <c r="F53" i="10"/>
  <c r="Q53" i="10" s="1"/>
  <c r="F54" i="10"/>
  <c r="Q54" i="10" s="1"/>
  <c r="F49" i="10"/>
  <c r="Q49" i="10" s="1"/>
  <c r="F50" i="10"/>
  <c r="Q50" i="10" s="1"/>
  <c r="F43" i="10"/>
  <c r="Q43" i="10" s="1"/>
  <c r="F40" i="10"/>
  <c r="Q40" i="10" s="1"/>
  <c r="J116" i="10"/>
  <c r="J115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H116" i="10"/>
  <c r="H115" i="10"/>
  <c r="H113" i="10"/>
  <c r="H112" i="10"/>
  <c r="H111" i="10"/>
  <c r="H110" i="10"/>
  <c r="H109" i="10"/>
  <c r="H108" i="10"/>
  <c r="H107" i="10"/>
  <c r="H106" i="10"/>
  <c r="H105" i="10"/>
  <c r="H104" i="10"/>
  <c r="H103" i="10"/>
  <c r="H102" i="10"/>
  <c r="H101" i="10"/>
  <c r="H100" i="10"/>
  <c r="H99" i="10"/>
  <c r="H98" i="10"/>
  <c r="H97" i="10"/>
  <c r="H96" i="10"/>
  <c r="H95" i="10"/>
  <c r="H94" i="10"/>
  <c r="H93" i="10"/>
  <c r="H91" i="10"/>
  <c r="H90" i="10"/>
  <c r="H89" i="10"/>
  <c r="H88" i="10"/>
  <c r="H87" i="10"/>
  <c r="F125" i="10"/>
  <c r="Q125" i="10" s="1"/>
  <c r="H125" i="10"/>
  <c r="J125" i="10"/>
  <c r="K125" i="10"/>
  <c r="O125" i="10" s="1"/>
  <c r="N125" i="10" s="1"/>
  <c r="F117" i="10"/>
  <c r="Q117" i="10" s="1"/>
  <c r="H117" i="10"/>
  <c r="J117" i="10"/>
  <c r="F86" i="10"/>
  <c r="Q86" i="10" s="1"/>
  <c r="H86" i="10"/>
  <c r="J86" i="10"/>
  <c r="F71" i="10"/>
  <c r="Q71" i="10" s="1"/>
  <c r="H71" i="10"/>
  <c r="J71" i="10"/>
  <c r="F51" i="10"/>
  <c r="Q51" i="10" s="1"/>
  <c r="H51" i="10"/>
  <c r="J51" i="10"/>
  <c r="F32" i="10"/>
  <c r="Q32" i="10" s="1"/>
  <c r="H32" i="10"/>
  <c r="J32" i="10"/>
  <c r="F18" i="10"/>
  <c r="Q18" i="10" s="1"/>
  <c r="H18" i="10"/>
  <c r="J18" i="10"/>
  <c r="F19" i="10"/>
  <c r="F20" i="10"/>
  <c r="Q20" i="10" s="1"/>
  <c r="F21" i="10"/>
  <c r="Q21" i="10" s="1"/>
  <c r="F22" i="10"/>
  <c r="Q22" i="10" s="1"/>
  <c r="F23" i="10"/>
  <c r="F24" i="10"/>
  <c r="Q24" i="10" s="1"/>
  <c r="F25" i="10"/>
  <c r="F26" i="10"/>
  <c r="Q26" i="10" s="1"/>
  <c r="F8" i="10"/>
  <c r="Q8" i="10" s="1"/>
  <c r="H8" i="10"/>
  <c r="J8" i="10"/>
  <c r="F6" i="10"/>
  <c r="Q6" i="10" s="1"/>
  <c r="K6" i="10"/>
  <c r="O6" i="10" s="1"/>
  <c r="J6" i="10"/>
  <c r="H6" i="10"/>
  <c r="F7" i="10"/>
  <c r="Q7" i="10" s="1"/>
  <c r="H7" i="10"/>
  <c r="J7" i="10"/>
  <c r="K7" i="10"/>
  <c r="H9" i="10"/>
  <c r="J9" i="10"/>
  <c r="K9" i="10"/>
  <c r="H10" i="10"/>
  <c r="J10" i="10"/>
  <c r="K10" i="10"/>
  <c r="O10" i="10" s="1"/>
  <c r="N10" i="10" s="1"/>
  <c r="F11" i="10"/>
  <c r="Q11" i="10" s="1"/>
  <c r="H11" i="10"/>
  <c r="J11" i="10"/>
  <c r="K11" i="10"/>
  <c r="O11" i="10" s="1"/>
  <c r="N11" i="10" s="1"/>
  <c r="F12" i="10"/>
  <c r="Q12" i="10" s="1"/>
  <c r="H12" i="10"/>
  <c r="J12" i="10"/>
  <c r="K12" i="10"/>
  <c r="O12" i="10" s="1"/>
  <c r="N12" i="10" s="1"/>
  <c r="H13" i="10"/>
  <c r="J13" i="10"/>
  <c r="K13" i="10"/>
  <c r="O13" i="10" s="1"/>
  <c r="N13" i="10" s="1"/>
  <c r="F14" i="10"/>
  <c r="Q14" i="10" s="1"/>
  <c r="H14" i="10"/>
  <c r="J14" i="10"/>
  <c r="K14" i="10"/>
  <c r="O14" i="10" s="1"/>
  <c r="N14" i="10" s="1"/>
  <c r="F15" i="10"/>
  <c r="Q15" i="10" s="1"/>
  <c r="H15" i="10"/>
  <c r="J15" i="10"/>
  <c r="K15" i="10"/>
  <c r="O15" i="10" s="1"/>
  <c r="N15" i="10" s="1"/>
  <c r="F16" i="10"/>
  <c r="Q16" i="10" s="1"/>
  <c r="H16" i="10"/>
  <c r="J16" i="10"/>
  <c r="K16" i="10"/>
  <c r="O16" i="10" s="1"/>
  <c r="N16" i="10" s="1"/>
  <c r="F17" i="10"/>
  <c r="Q17" i="10" s="1"/>
  <c r="H17" i="10"/>
  <c r="J17" i="10"/>
  <c r="K17" i="10"/>
  <c r="O17" i="10" s="1"/>
  <c r="N17" i="10" s="1"/>
  <c r="Q19" i="10"/>
  <c r="H19" i="10"/>
  <c r="J19" i="10"/>
  <c r="K19" i="10"/>
  <c r="H20" i="10"/>
  <c r="J20" i="10"/>
  <c r="K20" i="10"/>
  <c r="O20" i="10" s="1"/>
  <c r="N20" i="10" s="1"/>
  <c r="H21" i="10"/>
  <c r="J21" i="10"/>
  <c r="K21" i="10"/>
  <c r="O21" i="10" s="1"/>
  <c r="N21" i="10" s="1"/>
  <c r="H22" i="10"/>
  <c r="J22" i="10"/>
  <c r="K22" i="10"/>
  <c r="O22" i="10" s="1"/>
  <c r="N22" i="10" s="1"/>
  <c r="Q23" i="10"/>
  <c r="H23" i="10"/>
  <c r="J23" i="10"/>
  <c r="K23" i="10"/>
  <c r="O23" i="10" s="1"/>
  <c r="N23" i="10" s="1"/>
  <c r="H24" i="10"/>
  <c r="J24" i="10"/>
  <c r="K24" i="10"/>
  <c r="O24" i="10" s="1"/>
  <c r="N24" i="10" s="1"/>
  <c r="Q25" i="10"/>
  <c r="H25" i="10"/>
  <c r="J25" i="10"/>
  <c r="K25" i="10"/>
  <c r="O25" i="10" s="1"/>
  <c r="N25" i="10" s="1"/>
  <c r="H26" i="10"/>
  <c r="J26" i="10"/>
  <c r="K26" i="10"/>
  <c r="O26" i="10" s="1"/>
  <c r="N26" i="10" s="1"/>
  <c r="F27" i="10"/>
  <c r="Q27" i="10" s="1"/>
  <c r="H27" i="10"/>
  <c r="J27" i="10"/>
  <c r="K27" i="10"/>
  <c r="O27" i="10" s="1"/>
  <c r="N27" i="10" s="1"/>
  <c r="F28" i="10"/>
  <c r="Q28" i="10" s="1"/>
  <c r="H28" i="10"/>
  <c r="J28" i="10"/>
  <c r="K28" i="10"/>
  <c r="O28" i="10" s="1"/>
  <c r="N28" i="10" s="1"/>
  <c r="F29" i="10"/>
  <c r="Q29" i="10" s="1"/>
  <c r="H29" i="10"/>
  <c r="J29" i="10"/>
  <c r="K29" i="10"/>
  <c r="O29" i="10" s="1"/>
  <c r="N29" i="10" s="1"/>
  <c r="F30" i="10"/>
  <c r="Q30" i="10" s="1"/>
  <c r="H30" i="10"/>
  <c r="J30" i="10"/>
  <c r="K30" i="10"/>
  <c r="O30" i="10" s="1"/>
  <c r="N30" i="10" s="1"/>
  <c r="F31" i="10"/>
  <c r="Q31" i="10" s="1"/>
  <c r="H31" i="10"/>
  <c r="J31" i="10"/>
  <c r="K31" i="10"/>
  <c r="O31" i="10" s="1"/>
  <c r="N31" i="10" s="1"/>
  <c r="F33" i="10"/>
  <c r="Q33" i="10" s="1"/>
  <c r="H33" i="10"/>
  <c r="J33" i="10"/>
  <c r="K33" i="10"/>
  <c r="F34" i="10"/>
  <c r="Q34" i="10" s="1"/>
  <c r="H34" i="10"/>
  <c r="J34" i="10"/>
  <c r="K34" i="10"/>
  <c r="O34" i="10" s="1"/>
  <c r="N34" i="10" s="1"/>
  <c r="F35" i="10"/>
  <c r="Q35" i="10" s="1"/>
  <c r="H35" i="10"/>
  <c r="J35" i="10"/>
  <c r="K35" i="10"/>
  <c r="O35" i="10" s="1"/>
  <c r="N35" i="10" s="1"/>
  <c r="F36" i="10"/>
  <c r="Q36" i="10" s="1"/>
  <c r="H36" i="10"/>
  <c r="J36" i="10"/>
  <c r="K36" i="10"/>
  <c r="O36" i="10" s="1"/>
  <c r="N36" i="10" s="1"/>
  <c r="F37" i="10"/>
  <c r="Q37" i="10" s="1"/>
  <c r="H37" i="10"/>
  <c r="J37" i="10"/>
  <c r="K37" i="10"/>
  <c r="O37" i="10" s="1"/>
  <c r="N37" i="10" s="1"/>
  <c r="F38" i="10"/>
  <c r="Q38" i="10" s="1"/>
  <c r="H38" i="10"/>
  <c r="J38" i="10"/>
  <c r="K38" i="10"/>
  <c r="O38" i="10" s="1"/>
  <c r="N38" i="10" s="1"/>
  <c r="F39" i="10"/>
  <c r="Q39" i="10" s="1"/>
  <c r="H39" i="10"/>
  <c r="J39" i="10"/>
  <c r="K39" i="10"/>
  <c r="O39" i="10" s="1"/>
  <c r="N39" i="10" s="1"/>
  <c r="H40" i="10"/>
  <c r="J40" i="10"/>
  <c r="K40" i="10"/>
  <c r="O40" i="10" s="1"/>
  <c r="N40" i="10" s="1"/>
  <c r="F41" i="10"/>
  <c r="Q41" i="10" s="1"/>
  <c r="H41" i="10"/>
  <c r="J41" i="10"/>
  <c r="K41" i="10"/>
  <c r="O41" i="10" s="1"/>
  <c r="N41" i="10" s="1"/>
  <c r="F42" i="10"/>
  <c r="Q42" i="10" s="1"/>
  <c r="H42" i="10"/>
  <c r="J42" i="10"/>
  <c r="K42" i="10"/>
  <c r="O42" i="10" s="1"/>
  <c r="N42" i="10" s="1"/>
  <c r="H43" i="10"/>
  <c r="J43" i="10"/>
  <c r="K43" i="10"/>
  <c r="O43" i="10" s="1"/>
  <c r="N43" i="10" s="1"/>
  <c r="F44" i="10"/>
  <c r="Q44" i="10" s="1"/>
  <c r="H44" i="10"/>
  <c r="J44" i="10"/>
  <c r="K44" i="10"/>
  <c r="O44" i="10" s="1"/>
  <c r="N44" i="10" s="1"/>
  <c r="F45" i="10"/>
  <c r="Q45" i="10" s="1"/>
  <c r="H45" i="10"/>
  <c r="J45" i="10"/>
  <c r="K45" i="10"/>
  <c r="O45" i="10" s="1"/>
  <c r="N45" i="10" s="1"/>
  <c r="F46" i="10"/>
  <c r="Q46" i="10" s="1"/>
  <c r="H46" i="10"/>
  <c r="J46" i="10"/>
  <c r="K46" i="10"/>
  <c r="O46" i="10" s="1"/>
  <c r="N46" i="10" s="1"/>
  <c r="M47" i="10"/>
  <c r="K47" i="10"/>
  <c r="O47" i="10" s="1"/>
  <c r="N47" i="10" s="1"/>
  <c r="F47" i="10"/>
  <c r="Q47" i="10" s="1"/>
  <c r="H47" i="10"/>
  <c r="J47" i="10"/>
  <c r="F48" i="10"/>
  <c r="Q48" i="10" s="1"/>
  <c r="H48" i="10"/>
  <c r="J48" i="10"/>
  <c r="K48" i="10"/>
  <c r="O48" i="10" s="1"/>
  <c r="N48" i="10" s="1"/>
  <c r="H49" i="10"/>
  <c r="J49" i="10"/>
  <c r="K49" i="10"/>
  <c r="O49" i="10" s="1"/>
  <c r="N49" i="10" s="1"/>
  <c r="H50" i="10"/>
  <c r="J50" i="10"/>
  <c r="K50" i="10"/>
  <c r="O50" i="10" s="1"/>
  <c r="N50" i="10" s="1"/>
  <c r="F52" i="10"/>
  <c r="Q52" i="10" s="1"/>
  <c r="H52" i="10"/>
  <c r="J52" i="10"/>
  <c r="K52" i="10"/>
  <c r="H53" i="10"/>
  <c r="J53" i="10"/>
  <c r="K53" i="10"/>
  <c r="O53" i="10" s="1"/>
  <c r="N53" i="10" s="1"/>
  <c r="H54" i="10"/>
  <c r="J54" i="10"/>
  <c r="K54" i="10"/>
  <c r="O54" i="10" s="1"/>
  <c r="N54" i="10" s="1"/>
  <c r="F55" i="10"/>
  <c r="Q55" i="10" s="1"/>
  <c r="H55" i="10"/>
  <c r="J55" i="10"/>
  <c r="K55" i="10"/>
  <c r="O55" i="10" s="1"/>
  <c r="N55" i="10" s="1"/>
  <c r="H56" i="10"/>
  <c r="J56" i="10"/>
  <c r="K56" i="10"/>
  <c r="O56" i="10" s="1"/>
  <c r="N56" i="10" s="1"/>
  <c r="Q57" i="10"/>
  <c r="H57" i="10"/>
  <c r="J57" i="10"/>
  <c r="K57" i="10"/>
  <c r="O57" i="10" s="1"/>
  <c r="N57" i="10" s="1"/>
  <c r="H58" i="10"/>
  <c r="J58" i="10"/>
  <c r="K58" i="10"/>
  <c r="O58" i="10" s="1"/>
  <c r="N58" i="10" s="1"/>
  <c r="F59" i="10"/>
  <c r="Q59" i="10" s="1"/>
  <c r="H59" i="10"/>
  <c r="J59" i="10"/>
  <c r="K59" i="10"/>
  <c r="O59" i="10" s="1"/>
  <c r="N59" i="10" s="1"/>
  <c r="F60" i="10"/>
  <c r="Q60" i="10" s="1"/>
  <c r="H60" i="10"/>
  <c r="J60" i="10"/>
  <c r="K60" i="10"/>
  <c r="O60" i="10" s="1"/>
  <c r="N60" i="10" s="1"/>
  <c r="H61" i="10"/>
  <c r="J61" i="10"/>
  <c r="K61" i="10"/>
  <c r="O61" i="10" s="1"/>
  <c r="N61" i="10" s="1"/>
  <c r="F62" i="10"/>
  <c r="Q62" i="10" s="1"/>
  <c r="H62" i="10"/>
  <c r="J62" i="10"/>
  <c r="K62" i="10"/>
  <c r="O62" i="10" s="1"/>
  <c r="N62" i="10" s="1"/>
  <c r="F63" i="10"/>
  <c r="Q63" i="10" s="1"/>
  <c r="H63" i="10"/>
  <c r="J63" i="10"/>
  <c r="K63" i="10"/>
  <c r="O63" i="10" s="1"/>
  <c r="N63" i="10" s="1"/>
  <c r="F64" i="10"/>
  <c r="Q64" i="10" s="1"/>
  <c r="H64" i="10"/>
  <c r="J64" i="10"/>
  <c r="K64" i="10"/>
  <c r="O64" i="10" s="1"/>
  <c r="N64" i="10" s="1"/>
  <c r="H65" i="10"/>
  <c r="J65" i="10"/>
  <c r="K65" i="10"/>
  <c r="O65" i="10" s="1"/>
  <c r="N65" i="10" s="1"/>
  <c r="H66" i="10"/>
  <c r="J66" i="10"/>
  <c r="K66" i="10"/>
  <c r="O66" i="10" s="1"/>
  <c r="N66" i="10" s="1"/>
  <c r="H67" i="10"/>
  <c r="J67" i="10"/>
  <c r="K67" i="10"/>
  <c r="O67" i="10" s="1"/>
  <c r="N67" i="10" s="1"/>
  <c r="F68" i="10"/>
  <c r="Q68" i="10" s="1"/>
  <c r="H68" i="10"/>
  <c r="J68" i="10"/>
  <c r="K68" i="10"/>
  <c r="O68" i="10" s="1"/>
  <c r="N68" i="10" s="1"/>
  <c r="F69" i="10"/>
  <c r="Q69" i="10" s="1"/>
  <c r="H69" i="10"/>
  <c r="J69" i="10"/>
  <c r="K69" i="10"/>
  <c r="O69" i="10" s="1"/>
  <c r="N69" i="10" s="1"/>
  <c r="F70" i="10"/>
  <c r="Q70" i="10" s="1"/>
  <c r="H70" i="10"/>
  <c r="J70" i="10"/>
  <c r="K70" i="10"/>
  <c r="O70" i="10" s="1"/>
  <c r="N70" i="10" s="1"/>
  <c r="H72" i="10"/>
  <c r="J72" i="10"/>
  <c r="K72" i="10"/>
  <c r="Q73" i="10"/>
  <c r="H73" i="10"/>
  <c r="J73" i="10"/>
  <c r="K73" i="10"/>
  <c r="O73" i="10" s="1"/>
  <c r="N73" i="10" s="1"/>
  <c r="H74" i="10"/>
  <c r="J74" i="10"/>
  <c r="K74" i="10"/>
  <c r="O74" i="10" s="1"/>
  <c r="N74" i="10" s="1"/>
  <c r="Q75" i="10"/>
  <c r="H75" i="10"/>
  <c r="J75" i="10"/>
  <c r="K75" i="10"/>
  <c r="O75" i="10" s="1"/>
  <c r="N75" i="10" s="1"/>
  <c r="H76" i="10"/>
  <c r="J76" i="10"/>
  <c r="K76" i="10"/>
  <c r="O76" i="10" s="1"/>
  <c r="N76" i="10" s="1"/>
  <c r="F77" i="10"/>
  <c r="Q77" i="10" s="1"/>
  <c r="H77" i="10"/>
  <c r="J77" i="10"/>
  <c r="K77" i="10"/>
  <c r="O77" i="10" s="1"/>
  <c r="N77" i="10" s="1"/>
  <c r="F78" i="10"/>
  <c r="Q78" i="10" s="1"/>
  <c r="H78" i="10"/>
  <c r="J78" i="10"/>
  <c r="K78" i="10"/>
  <c r="O78" i="10" s="1"/>
  <c r="N78" i="10" s="1"/>
  <c r="F79" i="10"/>
  <c r="Q79" i="10" s="1"/>
  <c r="H79" i="10"/>
  <c r="J79" i="10"/>
  <c r="K79" i="10"/>
  <c r="O79" i="10" s="1"/>
  <c r="N79" i="10" s="1"/>
  <c r="F80" i="10"/>
  <c r="Q80" i="10" s="1"/>
  <c r="H80" i="10"/>
  <c r="J80" i="10"/>
  <c r="K80" i="10"/>
  <c r="O80" i="10" s="1"/>
  <c r="N80" i="10" s="1"/>
  <c r="F81" i="10"/>
  <c r="Q81" i="10" s="1"/>
  <c r="H81" i="10"/>
  <c r="J81" i="10"/>
  <c r="K81" i="10"/>
  <c r="O81" i="10" s="1"/>
  <c r="N81" i="10" s="1"/>
  <c r="F82" i="10"/>
  <c r="Q82" i="10" s="1"/>
  <c r="H82" i="10"/>
  <c r="J82" i="10"/>
  <c r="K82" i="10"/>
  <c r="O82" i="10" s="1"/>
  <c r="N82" i="10" s="1"/>
  <c r="F83" i="10"/>
  <c r="Q83" i="10" s="1"/>
  <c r="H83" i="10"/>
  <c r="J83" i="10"/>
  <c r="K83" i="10"/>
  <c r="O83" i="10" s="1"/>
  <c r="N83" i="10" s="1"/>
  <c r="F84" i="10"/>
  <c r="Q84" i="10" s="1"/>
  <c r="H84" i="10"/>
  <c r="J84" i="10"/>
  <c r="K84" i="10"/>
  <c r="O84" i="10" s="1"/>
  <c r="N84" i="10" s="1"/>
  <c r="F85" i="10"/>
  <c r="Q85" i="10" s="1"/>
  <c r="H85" i="10"/>
  <c r="J85" i="10"/>
  <c r="K85" i="10"/>
  <c r="O85" i="10" s="1"/>
  <c r="N85" i="10" s="1"/>
  <c r="F87" i="10"/>
  <c r="Q87" i="10" s="1"/>
  <c r="K87" i="10"/>
  <c r="F88" i="10"/>
  <c r="Q88" i="10" s="1"/>
  <c r="K88" i="10"/>
  <c r="O88" i="10" s="1"/>
  <c r="N88" i="10" s="1"/>
  <c r="K89" i="10"/>
  <c r="O89" i="10" s="1"/>
  <c r="N89" i="10" s="1"/>
  <c r="K90" i="10"/>
  <c r="O90" i="10" s="1"/>
  <c r="N90" i="10" s="1"/>
  <c r="F91" i="10"/>
  <c r="Q91" i="10" s="1"/>
  <c r="K91" i="10"/>
  <c r="O91" i="10" s="1"/>
  <c r="N91" i="10" s="1"/>
  <c r="M92" i="10"/>
  <c r="K92" i="10"/>
  <c r="O92" i="10" s="1"/>
  <c r="N92" i="10" s="1"/>
  <c r="F92" i="10"/>
  <c r="Q92" i="10" s="1"/>
  <c r="F93" i="10"/>
  <c r="Q93" i="10" s="1"/>
  <c r="K93" i="10"/>
  <c r="O93" i="10" s="1"/>
  <c r="N93" i="10" s="1"/>
  <c r="K94" i="10"/>
  <c r="O94" i="10" s="1"/>
  <c r="N94" i="10" s="1"/>
  <c r="K95" i="10"/>
  <c r="O95" i="10" s="1"/>
  <c r="N95" i="10" s="1"/>
  <c r="F96" i="10"/>
  <c r="Q96" i="10" s="1"/>
  <c r="K96" i="10"/>
  <c r="O96" i="10" s="1"/>
  <c r="N96" i="10" s="1"/>
  <c r="F97" i="10"/>
  <c r="Q97" i="10" s="1"/>
  <c r="K97" i="10"/>
  <c r="O97" i="10" s="1"/>
  <c r="N97" i="10" s="1"/>
  <c r="F98" i="10"/>
  <c r="Q98" i="10" s="1"/>
  <c r="K98" i="10"/>
  <c r="O98" i="10" s="1"/>
  <c r="N98" i="10" s="1"/>
  <c r="F99" i="10"/>
  <c r="Q99" i="10" s="1"/>
  <c r="K99" i="10"/>
  <c r="O99" i="10" s="1"/>
  <c r="N99" i="10" s="1"/>
  <c r="F100" i="10"/>
  <c r="Q100" i="10" s="1"/>
  <c r="K100" i="10"/>
  <c r="O100" i="10" s="1"/>
  <c r="N100" i="10" s="1"/>
  <c r="F101" i="10"/>
  <c r="Q101" i="10" s="1"/>
  <c r="K101" i="10"/>
  <c r="O101" i="10" s="1"/>
  <c r="N101" i="10" s="1"/>
  <c r="K102" i="10"/>
  <c r="O102" i="10" s="1"/>
  <c r="N102" i="10" s="1"/>
  <c r="F103" i="10"/>
  <c r="Q103" i="10" s="1"/>
  <c r="K103" i="10"/>
  <c r="O103" i="10" s="1"/>
  <c r="N103" i="10" s="1"/>
  <c r="F104" i="10"/>
  <c r="Q104" i="10" s="1"/>
  <c r="K104" i="10"/>
  <c r="O104" i="10" s="1"/>
  <c r="N104" i="10" s="1"/>
  <c r="F105" i="10"/>
  <c r="Q105" i="10" s="1"/>
  <c r="K105" i="10"/>
  <c r="O105" i="10" s="1"/>
  <c r="N105" i="10" s="1"/>
  <c r="F106" i="10"/>
  <c r="Q106" i="10" s="1"/>
  <c r="K106" i="10"/>
  <c r="O106" i="10" s="1"/>
  <c r="N106" i="10" s="1"/>
  <c r="F107" i="10"/>
  <c r="Q107" i="10" s="1"/>
  <c r="K107" i="10"/>
  <c r="O107" i="10" s="1"/>
  <c r="N107" i="10" s="1"/>
  <c r="F108" i="10"/>
  <c r="Q108" i="10" s="1"/>
  <c r="K108" i="10"/>
  <c r="O108" i="10" s="1"/>
  <c r="N108" i="10" s="1"/>
  <c r="F109" i="10"/>
  <c r="Q109" i="10" s="1"/>
  <c r="K109" i="10"/>
  <c r="O109" i="10" s="1"/>
  <c r="N109" i="10" s="1"/>
  <c r="F110" i="10"/>
  <c r="Q110" i="10" s="1"/>
  <c r="K110" i="10"/>
  <c r="O110" i="10" s="1"/>
  <c r="N110" i="10" s="1"/>
  <c r="F111" i="10"/>
  <c r="Q111" i="10" s="1"/>
  <c r="K111" i="10"/>
  <c r="O111" i="10" s="1"/>
  <c r="N111" i="10" s="1"/>
  <c r="F112" i="10"/>
  <c r="Q112" i="10" s="1"/>
  <c r="K112" i="10"/>
  <c r="O112" i="10" s="1"/>
  <c r="N112" i="10" s="1"/>
  <c r="F113" i="10"/>
  <c r="Q113" i="10" s="1"/>
  <c r="K113" i="10"/>
  <c r="O113" i="10" s="1"/>
  <c r="N113" i="10" s="1"/>
  <c r="M114" i="10"/>
  <c r="K114" i="10"/>
  <c r="O114" i="10" s="1"/>
  <c r="N114" i="10" s="1"/>
  <c r="F114" i="10"/>
  <c r="Q114" i="10" s="1"/>
  <c r="F115" i="10"/>
  <c r="Q115" i="10" s="1"/>
  <c r="K115" i="10"/>
  <c r="O115" i="10" s="1"/>
  <c r="N115" i="10" s="1"/>
  <c r="K116" i="10"/>
  <c r="O116" i="10" s="1"/>
  <c r="N116" i="10" s="1"/>
  <c r="H118" i="10"/>
  <c r="J118" i="10"/>
  <c r="K118" i="10"/>
  <c r="F119" i="10"/>
  <c r="Q119" i="10" s="1"/>
  <c r="H119" i="10"/>
  <c r="J119" i="10"/>
  <c r="K119" i="10"/>
  <c r="O119" i="10" s="1"/>
  <c r="N119" i="10" s="1"/>
  <c r="F120" i="10"/>
  <c r="Q120" i="10" s="1"/>
  <c r="H120" i="10"/>
  <c r="J120" i="10"/>
  <c r="K120" i="10"/>
  <c r="O120" i="10" s="1"/>
  <c r="N120" i="10" s="1"/>
  <c r="H121" i="10"/>
  <c r="J121" i="10"/>
  <c r="K121" i="10"/>
  <c r="O121" i="10" s="1"/>
  <c r="N121" i="10" s="1"/>
  <c r="H122" i="10"/>
  <c r="J122" i="10"/>
  <c r="K122" i="10"/>
  <c r="O122" i="10" s="1"/>
  <c r="N122" i="10" s="1"/>
  <c r="F123" i="10"/>
  <c r="Q123" i="10" s="1"/>
  <c r="H123" i="10"/>
  <c r="J123" i="10"/>
  <c r="K123" i="10"/>
  <c r="O123" i="10" s="1"/>
  <c r="N123" i="10" s="1"/>
  <c r="H124" i="10"/>
  <c r="J124" i="10"/>
  <c r="K124" i="10"/>
  <c r="O124" i="10" s="1"/>
  <c r="N124" i="10" s="1"/>
  <c r="F126" i="10"/>
  <c r="Q126" i="10" s="1"/>
  <c r="H126" i="10"/>
  <c r="J126" i="10"/>
  <c r="K126" i="10"/>
  <c r="O126" i="10" s="1"/>
  <c r="N126" i="10" s="1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I7" i="8"/>
  <c r="J7" i="8"/>
  <c r="M7" i="8"/>
  <c r="N7" i="8"/>
  <c r="O7" i="8"/>
  <c r="R7" i="8"/>
  <c r="S7" i="8"/>
  <c r="T7" i="8"/>
  <c r="W7" i="8"/>
  <c r="X7" i="8"/>
  <c r="Y7" i="8"/>
  <c r="AB7" i="8"/>
  <c r="AC7" i="8"/>
  <c r="AD7" i="8"/>
  <c r="AG7" i="8"/>
  <c r="AH7" i="8"/>
  <c r="AI7" i="8"/>
  <c r="AL7" i="8"/>
  <c r="AM7" i="8"/>
  <c r="AN7" i="8"/>
  <c r="AQ7" i="8"/>
  <c r="O118" i="10" l="1"/>
  <c r="N118" i="10" s="1"/>
  <c r="N117" i="10" s="1"/>
  <c r="K117" i="10"/>
  <c r="O117" i="10" s="1"/>
  <c r="O87" i="10"/>
  <c r="N87" i="10" s="1"/>
  <c r="N86" i="10" s="1"/>
  <c r="K86" i="10"/>
  <c r="O86" i="10" s="1"/>
  <c r="O72" i="10"/>
  <c r="N72" i="10" s="1"/>
  <c r="N71" i="10" s="1"/>
  <c r="K71" i="10"/>
  <c r="O71" i="10" s="1"/>
  <c r="O52" i="10"/>
  <c r="N52" i="10" s="1"/>
  <c r="N51" i="10" s="1"/>
  <c r="K51" i="10"/>
  <c r="O51" i="10" s="1"/>
  <c r="O33" i="10"/>
  <c r="N33" i="10" s="1"/>
  <c r="N32" i="10" s="1"/>
  <c r="K32" i="10"/>
  <c r="O32" i="10" s="1"/>
  <c r="O19" i="10"/>
  <c r="N19" i="10" s="1"/>
  <c r="N18" i="10" s="1"/>
  <c r="K18" i="10"/>
  <c r="O18" i="10" s="1"/>
  <c r="O9" i="10"/>
  <c r="N9" i="10" s="1"/>
  <c r="N8" i="10" s="1"/>
  <c r="N6" i="10" s="1"/>
  <c r="K8" i="10"/>
  <c r="O8" i="10" s="1"/>
  <c r="K127" i="10"/>
  <c r="O7" i="10"/>
  <c r="N7" i="10" s="1"/>
  <c r="AQ125" i="8"/>
  <c r="AQ124" i="8"/>
  <c r="AQ123" i="8"/>
  <c r="AQ122" i="8"/>
  <c r="AQ121" i="8"/>
  <c r="AQ120" i="8"/>
  <c r="AQ119" i="8"/>
  <c r="AQ118" i="8"/>
  <c r="AQ117" i="8"/>
  <c r="AQ116" i="8"/>
  <c r="AQ115" i="8"/>
  <c r="AQ114" i="8"/>
  <c r="AQ113" i="8"/>
  <c r="AQ112" i="8"/>
  <c r="AQ111" i="8"/>
  <c r="AQ110" i="8"/>
  <c r="AQ109" i="8"/>
  <c r="AQ108" i="8"/>
  <c r="AQ107" i="8"/>
  <c r="AQ106" i="8"/>
  <c r="AQ105" i="8"/>
  <c r="AQ104" i="8"/>
  <c r="AQ103" i="8"/>
  <c r="AQ102" i="8"/>
  <c r="AQ101" i="8"/>
  <c r="AQ100" i="8"/>
  <c r="AQ99" i="8"/>
  <c r="AQ98" i="8"/>
  <c r="AQ97" i="8"/>
  <c r="AQ96" i="8"/>
  <c r="AQ95" i="8"/>
  <c r="AQ94" i="8"/>
  <c r="AQ93" i="8"/>
  <c r="AQ92" i="8"/>
  <c r="AQ91" i="8"/>
  <c r="AQ90" i="8"/>
  <c r="AQ89" i="8"/>
  <c r="AQ88" i="8"/>
  <c r="AQ87" i="8"/>
  <c r="AQ86" i="8"/>
  <c r="AQ85" i="8"/>
  <c r="AQ84" i="8"/>
  <c r="AQ83" i="8"/>
  <c r="AQ82" i="8"/>
  <c r="AQ81" i="8"/>
  <c r="AQ80" i="8"/>
  <c r="AQ79" i="8"/>
  <c r="AQ78" i="8"/>
  <c r="AQ77" i="8"/>
  <c r="AQ76" i="8"/>
  <c r="AQ75" i="8"/>
  <c r="AQ74" i="8"/>
  <c r="AQ73" i="8"/>
  <c r="AQ72" i="8"/>
  <c r="AQ71" i="8"/>
  <c r="AQ70" i="8"/>
  <c r="AQ69" i="8"/>
  <c r="AQ68" i="8"/>
  <c r="AQ67" i="8"/>
  <c r="AQ66" i="8"/>
  <c r="AQ65" i="8"/>
  <c r="AQ64" i="8"/>
  <c r="AQ63" i="8"/>
  <c r="AQ62" i="8"/>
  <c r="AQ61" i="8"/>
  <c r="AQ60" i="8"/>
  <c r="AQ59" i="8"/>
  <c r="AQ58" i="8"/>
  <c r="AQ57" i="8"/>
  <c r="AQ56" i="8"/>
  <c r="AQ55" i="8"/>
  <c r="AQ54" i="8"/>
  <c r="AQ53" i="8"/>
  <c r="AQ52" i="8"/>
  <c r="AQ51" i="8"/>
  <c r="AQ50" i="8"/>
  <c r="AQ49" i="8"/>
  <c r="AQ48" i="8"/>
  <c r="AQ47" i="8"/>
  <c r="AQ46" i="8"/>
  <c r="AQ45" i="8"/>
  <c r="AQ44" i="8"/>
  <c r="AQ43" i="8"/>
  <c r="AQ42" i="8"/>
  <c r="AQ41" i="8"/>
  <c r="AQ40" i="8"/>
  <c r="AQ39" i="8"/>
  <c r="AQ38" i="8"/>
  <c r="AQ37" i="8"/>
  <c r="AQ36" i="8"/>
  <c r="AQ35" i="8"/>
  <c r="AQ34" i="8"/>
  <c r="AQ33" i="8"/>
  <c r="AQ32" i="8"/>
  <c r="AQ31" i="8"/>
  <c r="AQ30" i="8"/>
  <c r="AQ29" i="8"/>
  <c r="AQ28" i="8"/>
  <c r="AQ27" i="8"/>
  <c r="AQ26" i="8"/>
  <c r="AQ25" i="8"/>
  <c r="AQ24" i="8"/>
  <c r="AQ23" i="8"/>
  <c r="AQ22" i="8"/>
  <c r="AQ21" i="8"/>
  <c r="AQ20" i="8"/>
  <c r="AQ19" i="8"/>
  <c r="AQ18" i="8"/>
  <c r="AQ17" i="8"/>
  <c r="AQ16" i="8"/>
  <c r="AQ15" i="8"/>
  <c r="AQ14" i="8"/>
  <c r="AQ13" i="8"/>
  <c r="AQ12" i="8"/>
  <c r="AQ10" i="8"/>
  <c r="AQ9" i="8"/>
  <c r="AL125" i="8"/>
  <c r="AL124" i="8"/>
  <c r="AL123" i="8"/>
  <c r="AL122" i="8"/>
  <c r="AL121" i="8"/>
  <c r="AL120" i="8"/>
  <c r="AL119" i="8"/>
  <c r="AL118" i="8"/>
  <c r="AL117" i="8"/>
  <c r="AL116" i="8"/>
  <c r="AL115" i="8"/>
  <c r="AL114" i="8"/>
  <c r="AL113" i="8"/>
  <c r="AL112" i="8"/>
  <c r="AL111" i="8"/>
  <c r="AL110" i="8"/>
  <c r="AL109" i="8"/>
  <c r="AL108" i="8"/>
  <c r="AL107" i="8"/>
  <c r="AL106" i="8"/>
  <c r="AL105" i="8"/>
  <c r="AL104" i="8"/>
  <c r="AL103" i="8"/>
  <c r="AL102" i="8"/>
  <c r="AL101" i="8"/>
  <c r="AL100" i="8"/>
  <c r="AL99" i="8"/>
  <c r="AL98" i="8"/>
  <c r="AL97" i="8"/>
  <c r="AL96" i="8"/>
  <c r="AL95" i="8"/>
  <c r="AL94" i="8"/>
  <c r="AL93" i="8"/>
  <c r="AL92" i="8"/>
  <c r="AL91" i="8"/>
  <c r="AL90" i="8"/>
  <c r="AL89" i="8"/>
  <c r="AL88" i="8"/>
  <c r="AL87" i="8"/>
  <c r="AL86" i="8"/>
  <c r="AL85" i="8"/>
  <c r="AL84" i="8"/>
  <c r="AL83" i="8"/>
  <c r="AL82" i="8"/>
  <c r="AL81" i="8"/>
  <c r="AL80" i="8"/>
  <c r="AL79" i="8"/>
  <c r="AL78" i="8"/>
  <c r="AL77" i="8"/>
  <c r="AL76" i="8"/>
  <c r="AL75" i="8"/>
  <c r="AL74" i="8"/>
  <c r="AL73" i="8"/>
  <c r="AL72" i="8"/>
  <c r="AL71" i="8"/>
  <c r="AL70" i="8"/>
  <c r="AL69" i="8"/>
  <c r="AL68" i="8"/>
  <c r="AL67" i="8"/>
  <c r="AL66" i="8"/>
  <c r="AL65" i="8"/>
  <c r="AL64" i="8"/>
  <c r="AL63" i="8"/>
  <c r="AL62" i="8"/>
  <c r="AL61" i="8"/>
  <c r="AL60" i="8"/>
  <c r="AL59" i="8"/>
  <c r="AL58" i="8"/>
  <c r="AL57" i="8"/>
  <c r="AL56" i="8"/>
  <c r="AL55" i="8"/>
  <c r="AL54" i="8"/>
  <c r="AL53" i="8"/>
  <c r="AL52" i="8"/>
  <c r="AL51" i="8"/>
  <c r="AL50" i="8"/>
  <c r="AL49" i="8"/>
  <c r="AL48" i="8"/>
  <c r="AL47" i="8"/>
  <c r="AL46" i="8"/>
  <c r="AL45" i="8"/>
  <c r="AL44" i="8"/>
  <c r="AL43" i="8"/>
  <c r="AL42" i="8"/>
  <c r="AL41" i="8"/>
  <c r="AL40" i="8"/>
  <c r="AL39" i="8"/>
  <c r="AL38" i="8"/>
  <c r="AL37" i="8"/>
  <c r="AL36" i="8"/>
  <c r="AL35" i="8"/>
  <c r="AL34" i="8"/>
  <c r="AL33" i="8"/>
  <c r="AL32" i="8"/>
  <c r="AL31" i="8"/>
  <c r="AL30" i="8"/>
  <c r="AL29" i="8"/>
  <c r="AL28" i="8"/>
  <c r="AL27" i="8"/>
  <c r="AL26" i="8"/>
  <c r="AL25" i="8"/>
  <c r="AL24" i="8"/>
  <c r="AL23" i="8"/>
  <c r="AL22" i="8"/>
  <c r="AL21" i="8"/>
  <c r="AL20" i="8"/>
  <c r="AL19" i="8"/>
  <c r="AL18" i="8"/>
  <c r="AL17" i="8"/>
  <c r="AL16" i="8"/>
  <c r="AL15" i="8"/>
  <c r="AL14" i="8"/>
  <c r="AL13" i="8"/>
  <c r="AL12" i="8"/>
  <c r="AL10" i="8"/>
  <c r="AL9" i="8"/>
  <c r="AG125" i="8"/>
  <c r="AG124" i="8"/>
  <c r="AG123" i="8"/>
  <c r="AG122" i="8"/>
  <c r="AG121" i="8"/>
  <c r="AG120" i="8"/>
  <c r="AG119" i="8"/>
  <c r="AG118" i="8"/>
  <c r="AG117" i="8"/>
  <c r="AG116" i="8"/>
  <c r="AG115" i="8"/>
  <c r="AG114" i="8"/>
  <c r="AG113" i="8"/>
  <c r="AG112" i="8"/>
  <c r="AG111" i="8"/>
  <c r="AG110" i="8"/>
  <c r="AG109" i="8"/>
  <c r="AG108" i="8"/>
  <c r="AG107" i="8"/>
  <c r="AG106" i="8"/>
  <c r="AG105" i="8"/>
  <c r="AG104" i="8"/>
  <c r="AG103" i="8"/>
  <c r="AG102" i="8"/>
  <c r="AG101" i="8"/>
  <c r="AG100" i="8"/>
  <c r="AG99" i="8"/>
  <c r="AG98" i="8"/>
  <c r="AG97" i="8"/>
  <c r="AG96" i="8"/>
  <c r="AG95" i="8"/>
  <c r="AG94" i="8"/>
  <c r="AG93" i="8"/>
  <c r="AG92" i="8"/>
  <c r="AG91" i="8"/>
  <c r="AG90" i="8"/>
  <c r="AG89" i="8"/>
  <c r="AG88" i="8"/>
  <c r="AG87" i="8"/>
  <c r="AG86" i="8"/>
  <c r="AG85" i="8"/>
  <c r="AG84" i="8"/>
  <c r="AG83" i="8"/>
  <c r="AG82" i="8"/>
  <c r="AG81" i="8"/>
  <c r="AG80" i="8"/>
  <c r="AG79" i="8"/>
  <c r="AG78" i="8"/>
  <c r="AG77" i="8"/>
  <c r="AG76" i="8"/>
  <c r="AG75" i="8"/>
  <c r="AG74" i="8"/>
  <c r="AG73" i="8"/>
  <c r="AG72" i="8"/>
  <c r="AG71" i="8"/>
  <c r="AG70" i="8"/>
  <c r="AG69" i="8"/>
  <c r="AG68" i="8"/>
  <c r="AG67" i="8"/>
  <c r="AG66" i="8"/>
  <c r="AG65" i="8"/>
  <c r="AG64" i="8"/>
  <c r="AG63" i="8"/>
  <c r="AG62" i="8"/>
  <c r="AG61" i="8"/>
  <c r="AG60" i="8"/>
  <c r="AG59" i="8"/>
  <c r="AG58" i="8"/>
  <c r="AG57" i="8"/>
  <c r="AG56" i="8"/>
  <c r="AG55" i="8"/>
  <c r="AG54" i="8"/>
  <c r="AG53" i="8"/>
  <c r="AG52" i="8"/>
  <c r="AG51" i="8"/>
  <c r="AG50" i="8"/>
  <c r="AG49" i="8"/>
  <c r="AG48" i="8"/>
  <c r="AG47" i="8"/>
  <c r="AG46" i="8"/>
  <c r="AG45" i="8"/>
  <c r="AG44" i="8"/>
  <c r="AG43" i="8"/>
  <c r="AG42" i="8"/>
  <c r="AG41" i="8"/>
  <c r="AG40" i="8"/>
  <c r="AG39" i="8"/>
  <c r="AG38" i="8"/>
  <c r="AG37" i="8"/>
  <c r="AG36" i="8"/>
  <c r="AG35" i="8"/>
  <c r="AG34" i="8"/>
  <c r="AG33" i="8"/>
  <c r="AG32" i="8"/>
  <c r="AG31" i="8"/>
  <c r="AG30" i="8"/>
  <c r="AG29" i="8"/>
  <c r="AG28" i="8"/>
  <c r="AG27" i="8"/>
  <c r="AG26" i="8"/>
  <c r="AG25" i="8"/>
  <c r="AG24" i="8"/>
  <c r="AG23" i="8"/>
  <c r="AG22" i="8"/>
  <c r="AG21" i="8"/>
  <c r="AG20" i="8"/>
  <c r="AG19" i="8"/>
  <c r="AG18" i="8"/>
  <c r="AG17" i="8"/>
  <c r="AG16" i="8"/>
  <c r="AG15" i="8"/>
  <c r="AG14" i="8"/>
  <c r="AG13" i="8"/>
  <c r="AG12" i="8"/>
  <c r="AG11" i="8"/>
  <c r="AG10" i="8"/>
  <c r="AG9" i="8"/>
  <c r="AB125" i="8"/>
  <c r="AB124" i="8"/>
  <c r="AB123" i="8"/>
  <c r="AB122" i="8"/>
  <c r="AB121" i="8"/>
  <c r="AB120" i="8"/>
  <c r="AB119" i="8"/>
  <c r="AB118" i="8"/>
  <c r="AB117" i="8"/>
  <c r="AB116" i="8"/>
  <c r="AB115" i="8"/>
  <c r="AB114" i="8"/>
  <c r="AB113" i="8"/>
  <c r="AB112" i="8"/>
  <c r="AB111" i="8"/>
  <c r="AB110" i="8"/>
  <c r="AB109" i="8"/>
  <c r="AB108" i="8"/>
  <c r="AB107" i="8"/>
  <c r="AB106" i="8"/>
  <c r="AB105" i="8"/>
  <c r="AB104" i="8"/>
  <c r="AB103" i="8"/>
  <c r="AB102" i="8"/>
  <c r="AB101" i="8"/>
  <c r="AB100" i="8"/>
  <c r="AB99" i="8"/>
  <c r="AB98" i="8"/>
  <c r="AB97" i="8"/>
  <c r="AB96" i="8"/>
  <c r="AB95" i="8"/>
  <c r="AB94" i="8"/>
  <c r="AB93" i="8"/>
  <c r="AB92" i="8"/>
  <c r="AB91" i="8"/>
  <c r="AB90" i="8"/>
  <c r="AB89" i="8"/>
  <c r="AB88" i="8"/>
  <c r="AB87" i="8"/>
  <c r="AB86" i="8"/>
  <c r="AB85" i="8"/>
  <c r="AB84" i="8"/>
  <c r="AB83" i="8"/>
  <c r="AB82" i="8"/>
  <c r="AB81" i="8"/>
  <c r="AB80" i="8"/>
  <c r="AB79" i="8"/>
  <c r="AB78" i="8"/>
  <c r="AB77" i="8"/>
  <c r="AB76" i="8"/>
  <c r="AB75" i="8"/>
  <c r="AB74" i="8"/>
  <c r="AB73" i="8"/>
  <c r="AB72" i="8"/>
  <c r="AB71" i="8"/>
  <c r="AB70" i="8"/>
  <c r="AB69" i="8"/>
  <c r="AB68" i="8"/>
  <c r="AB67" i="8"/>
  <c r="AB66" i="8"/>
  <c r="AB65" i="8"/>
  <c r="AB64" i="8"/>
  <c r="AB63" i="8"/>
  <c r="AB62" i="8"/>
  <c r="AB61" i="8"/>
  <c r="AB60" i="8"/>
  <c r="AB59" i="8"/>
  <c r="AB58" i="8"/>
  <c r="AB57" i="8"/>
  <c r="AB56" i="8"/>
  <c r="AB55" i="8"/>
  <c r="AB54" i="8"/>
  <c r="AB53" i="8"/>
  <c r="AB52" i="8"/>
  <c r="AB51" i="8"/>
  <c r="AB50" i="8"/>
  <c r="AB49" i="8"/>
  <c r="AB48" i="8"/>
  <c r="AB47" i="8"/>
  <c r="AB46" i="8"/>
  <c r="AB45" i="8"/>
  <c r="AB44" i="8"/>
  <c r="AB43" i="8"/>
  <c r="AB42" i="8"/>
  <c r="AB41" i="8"/>
  <c r="AB40" i="8"/>
  <c r="AB39" i="8"/>
  <c r="AB38" i="8"/>
  <c r="AB37" i="8"/>
  <c r="AB36" i="8"/>
  <c r="AB35" i="8"/>
  <c r="AB34" i="8"/>
  <c r="AB33" i="8"/>
  <c r="AB32" i="8"/>
  <c r="AB31" i="8"/>
  <c r="AB30" i="8"/>
  <c r="AB29" i="8"/>
  <c r="AB28" i="8"/>
  <c r="AB27" i="8"/>
  <c r="AB26" i="8"/>
  <c r="AB25" i="8"/>
  <c r="AB24" i="8"/>
  <c r="AB23" i="8"/>
  <c r="AB22" i="8"/>
  <c r="AB21" i="8"/>
  <c r="AB20" i="8"/>
  <c r="AB19" i="8"/>
  <c r="AB18" i="8"/>
  <c r="AB17" i="8"/>
  <c r="AB16" i="8"/>
  <c r="AB15" i="8"/>
  <c r="AB14" i="8"/>
  <c r="AB13" i="8"/>
  <c r="AB12" i="8"/>
  <c r="AB10" i="8"/>
  <c r="AB9" i="8"/>
  <c r="W125" i="8"/>
  <c r="W124" i="8"/>
  <c r="W123" i="8"/>
  <c r="W122" i="8"/>
  <c r="W121" i="8"/>
  <c r="W120" i="8"/>
  <c r="W119" i="8"/>
  <c r="W118" i="8"/>
  <c r="W117" i="8"/>
  <c r="W116" i="8"/>
  <c r="W115" i="8"/>
  <c r="W114" i="8"/>
  <c r="W113" i="8"/>
  <c r="W112" i="8"/>
  <c r="W111" i="8"/>
  <c r="W110" i="8"/>
  <c r="W109" i="8"/>
  <c r="W108" i="8"/>
  <c r="W107" i="8"/>
  <c r="W106" i="8"/>
  <c r="W105" i="8"/>
  <c r="W104" i="8"/>
  <c r="W103" i="8"/>
  <c r="W102" i="8"/>
  <c r="W101" i="8"/>
  <c r="W100" i="8"/>
  <c r="W99" i="8"/>
  <c r="W98" i="8"/>
  <c r="W97" i="8"/>
  <c r="W96" i="8"/>
  <c r="W95" i="8"/>
  <c r="W94" i="8"/>
  <c r="W93" i="8"/>
  <c r="W92" i="8"/>
  <c r="W91" i="8"/>
  <c r="W90" i="8"/>
  <c r="W89" i="8"/>
  <c r="W88" i="8"/>
  <c r="W87" i="8"/>
  <c r="W86" i="8"/>
  <c r="W85" i="8"/>
  <c r="W84" i="8"/>
  <c r="W83" i="8"/>
  <c r="W82" i="8"/>
  <c r="W81" i="8"/>
  <c r="W80" i="8"/>
  <c r="W79" i="8"/>
  <c r="W78" i="8"/>
  <c r="W77" i="8"/>
  <c r="W76" i="8"/>
  <c r="W75" i="8"/>
  <c r="W74" i="8"/>
  <c r="W73" i="8"/>
  <c r="W72" i="8"/>
  <c r="W71" i="8"/>
  <c r="W70" i="8"/>
  <c r="W69" i="8"/>
  <c r="W68" i="8"/>
  <c r="W67" i="8"/>
  <c r="W66" i="8"/>
  <c r="W65" i="8"/>
  <c r="W64" i="8"/>
  <c r="W63" i="8"/>
  <c r="W62" i="8"/>
  <c r="W61" i="8"/>
  <c r="W60" i="8"/>
  <c r="W59" i="8"/>
  <c r="W58" i="8"/>
  <c r="W57" i="8"/>
  <c r="W56" i="8"/>
  <c r="W55" i="8"/>
  <c r="W54" i="8"/>
  <c r="W53" i="8"/>
  <c r="W52" i="8"/>
  <c r="W51" i="8"/>
  <c r="W50" i="8"/>
  <c r="W49" i="8"/>
  <c r="W48" i="8"/>
  <c r="W47" i="8"/>
  <c r="W46" i="8"/>
  <c r="W45" i="8"/>
  <c r="W44" i="8"/>
  <c r="W43" i="8"/>
  <c r="W42" i="8"/>
  <c r="W41" i="8"/>
  <c r="W40" i="8"/>
  <c r="W39" i="8"/>
  <c r="W38" i="8"/>
  <c r="W37" i="8"/>
  <c r="W36" i="8"/>
  <c r="W35" i="8"/>
  <c r="W34" i="8"/>
  <c r="W33" i="8"/>
  <c r="W32" i="8"/>
  <c r="W31" i="8"/>
  <c r="W30" i="8"/>
  <c r="W29" i="8"/>
  <c r="W28" i="8"/>
  <c r="W27" i="8"/>
  <c r="W26" i="8"/>
  <c r="W25" i="8"/>
  <c r="W24" i="8"/>
  <c r="W23" i="8"/>
  <c r="W22" i="8"/>
  <c r="W21" i="8"/>
  <c r="W20" i="8"/>
  <c r="W19" i="8"/>
  <c r="W18" i="8"/>
  <c r="W17" i="8"/>
  <c r="W16" i="8"/>
  <c r="W15" i="8"/>
  <c r="W14" i="8"/>
  <c r="W13" i="8"/>
  <c r="W12" i="8"/>
  <c r="W11" i="8"/>
  <c r="W10" i="8"/>
  <c r="W9" i="8"/>
  <c r="R125" i="8"/>
  <c r="R124" i="8"/>
  <c r="R123" i="8"/>
  <c r="R122" i="8"/>
  <c r="R121" i="8"/>
  <c r="R120" i="8"/>
  <c r="R119" i="8"/>
  <c r="R118" i="8"/>
  <c r="R117" i="8"/>
  <c r="R116" i="8"/>
  <c r="R115" i="8"/>
  <c r="R114" i="8"/>
  <c r="R113" i="8"/>
  <c r="R112" i="8"/>
  <c r="R111" i="8"/>
  <c r="R110" i="8"/>
  <c r="R109" i="8"/>
  <c r="R108" i="8"/>
  <c r="R107" i="8"/>
  <c r="R106" i="8"/>
  <c r="R105" i="8"/>
  <c r="R104" i="8"/>
  <c r="R103" i="8"/>
  <c r="R102" i="8"/>
  <c r="R101" i="8"/>
  <c r="R100" i="8"/>
  <c r="R99" i="8"/>
  <c r="R98" i="8"/>
  <c r="R97" i="8"/>
  <c r="R96" i="8"/>
  <c r="R95" i="8"/>
  <c r="R94" i="8"/>
  <c r="R93" i="8"/>
  <c r="R92" i="8"/>
  <c r="R91" i="8"/>
  <c r="R90" i="8"/>
  <c r="R89" i="8"/>
  <c r="R88" i="8"/>
  <c r="R87" i="8"/>
  <c r="R86" i="8"/>
  <c r="R85" i="8"/>
  <c r="R84" i="8"/>
  <c r="R83" i="8"/>
  <c r="R82" i="8"/>
  <c r="R81" i="8"/>
  <c r="R80" i="8"/>
  <c r="R79" i="8"/>
  <c r="R78" i="8"/>
  <c r="R77" i="8"/>
  <c r="R76" i="8"/>
  <c r="R75" i="8"/>
  <c r="R74" i="8"/>
  <c r="R73" i="8"/>
  <c r="R72" i="8"/>
  <c r="R71" i="8"/>
  <c r="R70" i="8"/>
  <c r="R69" i="8"/>
  <c r="R68" i="8"/>
  <c r="R67" i="8"/>
  <c r="R66" i="8"/>
  <c r="R65" i="8"/>
  <c r="R64" i="8"/>
  <c r="R63" i="8"/>
  <c r="R62" i="8"/>
  <c r="R61" i="8"/>
  <c r="R60" i="8"/>
  <c r="R59" i="8"/>
  <c r="R58" i="8"/>
  <c r="R57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M125" i="8"/>
  <c r="M124" i="8"/>
  <c r="M123" i="8"/>
  <c r="M122" i="8"/>
  <c r="M121" i="8"/>
  <c r="M120" i="8"/>
  <c r="M119" i="8"/>
  <c r="M118" i="8"/>
  <c r="M117" i="8"/>
  <c r="M116" i="8"/>
  <c r="M115" i="8"/>
  <c r="M114" i="8"/>
  <c r="M113" i="8"/>
  <c r="M112" i="8"/>
  <c r="M111" i="8"/>
  <c r="M110" i="8"/>
  <c r="M109" i="8"/>
  <c r="M108" i="8"/>
  <c r="M107" i="8"/>
  <c r="M106" i="8"/>
  <c r="M105" i="8"/>
  <c r="M104" i="8"/>
  <c r="M103" i="8"/>
  <c r="M102" i="8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Q123" i="9" l="1"/>
  <c r="P123" i="9"/>
  <c r="O123" i="9"/>
  <c r="M123" i="9"/>
  <c r="N123" i="9" s="1"/>
  <c r="Q67" i="9"/>
  <c r="P67" i="9"/>
  <c r="O67" i="9"/>
  <c r="M67" i="9"/>
  <c r="N67" i="9" s="1"/>
  <c r="K67" i="9"/>
  <c r="J67" i="9"/>
  <c r="H67" i="9"/>
  <c r="F67" i="9"/>
  <c r="F121" i="9"/>
  <c r="F118" i="9"/>
  <c r="F117" i="9"/>
  <c r="F114" i="9"/>
  <c r="F113" i="9"/>
  <c r="F111" i="9"/>
  <c r="F110" i="9"/>
  <c r="F109" i="9"/>
  <c r="F108" i="9"/>
  <c r="F107" i="9"/>
  <c r="F106" i="9"/>
  <c r="F105" i="9"/>
  <c r="F104" i="9"/>
  <c r="F103" i="9"/>
  <c r="F102" i="9"/>
  <c r="F101" i="9"/>
  <c r="F99" i="9"/>
  <c r="F98" i="9"/>
  <c r="F97" i="9"/>
  <c r="F96" i="9"/>
  <c r="F95" i="9"/>
  <c r="F94" i="9"/>
  <c r="F92" i="9"/>
  <c r="F90" i="9"/>
  <c r="F89" i="9"/>
  <c r="F88" i="9"/>
  <c r="F83" i="9"/>
  <c r="F74" i="9"/>
  <c r="F73" i="9"/>
  <c r="F72" i="9"/>
  <c r="F71" i="9"/>
  <c r="F64" i="9"/>
  <c r="F63" i="9"/>
  <c r="F60" i="9"/>
  <c r="F58" i="9"/>
  <c r="F57" i="9"/>
  <c r="F56" i="9"/>
  <c r="F55" i="9"/>
  <c r="F54" i="9"/>
  <c r="F53" i="9"/>
  <c r="F52" i="9"/>
  <c r="F51" i="9"/>
  <c r="F41" i="9"/>
  <c r="F40" i="9"/>
  <c r="F39" i="9"/>
  <c r="F38" i="9"/>
  <c r="F25" i="9"/>
  <c r="F24" i="9"/>
  <c r="F23" i="9"/>
  <c r="F22" i="9"/>
  <c r="F21" i="9"/>
  <c r="F20" i="9"/>
  <c r="F12" i="9"/>
  <c r="F10" i="9"/>
  <c r="F11" i="9"/>
  <c r="F13" i="9"/>
  <c r="F14" i="9"/>
  <c r="F15" i="9"/>
  <c r="F16" i="9"/>
  <c r="K123" i="9"/>
  <c r="P124" i="9"/>
  <c r="M124" i="9"/>
  <c r="Q122" i="9"/>
  <c r="P122" i="9"/>
  <c r="M122" i="9"/>
  <c r="P121" i="9"/>
  <c r="M121" i="9"/>
  <c r="Q120" i="9"/>
  <c r="P120" i="9"/>
  <c r="M120" i="9"/>
  <c r="Q119" i="9"/>
  <c r="P119" i="9"/>
  <c r="M119" i="9"/>
  <c r="P118" i="9"/>
  <c r="M118" i="9"/>
  <c r="P117" i="9"/>
  <c r="M117" i="9"/>
  <c r="Q116" i="9"/>
  <c r="P116" i="9"/>
  <c r="M116" i="9"/>
  <c r="P115" i="9"/>
  <c r="I115" i="9"/>
  <c r="G115" i="9"/>
  <c r="E115" i="9"/>
  <c r="D115" i="9"/>
  <c r="M115" i="9" s="1"/>
  <c r="Q114" i="9"/>
  <c r="P114" i="9"/>
  <c r="M114" i="9"/>
  <c r="P113" i="9"/>
  <c r="M113" i="9"/>
  <c r="P112" i="9"/>
  <c r="P111" i="9"/>
  <c r="M111" i="9"/>
  <c r="P110" i="9"/>
  <c r="M110" i="9"/>
  <c r="P109" i="9"/>
  <c r="M109" i="9"/>
  <c r="P108" i="9"/>
  <c r="M108" i="9"/>
  <c r="P107" i="9"/>
  <c r="M107" i="9"/>
  <c r="P106" i="9"/>
  <c r="M106" i="9"/>
  <c r="P105" i="9"/>
  <c r="M105" i="9"/>
  <c r="P104" i="9"/>
  <c r="M104" i="9"/>
  <c r="P103" i="9"/>
  <c r="M103" i="9"/>
  <c r="P102" i="9"/>
  <c r="M102" i="9"/>
  <c r="P101" i="9"/>
  <c r="M101" i="9"/>
  <c r="Q100" i="9"/>
  <c r="P100" i="9"/>
  <c r="M100" i="9"/>
  <c r="P99" i="9"/>
  <c r="M99" i="9"/>
  <c r="P98" i="9"/>
  <c r="M98" i="9"/>
  <c r="P97" i="9"/>
  <c r="M97" i="9"/>
  <c r="P96" i="9"/>
  <c r="M96" i="9"/>
  <c r="P95" i="9"/>
  <c r="M95" i="9"/>
  <c r="P94" i="9"/>
  <c r="M94" i="9"/>
  <c r="Q93" i="9"/>
  <c r="P93" i="9"/>
  <c r="M93" i="9"/>
  <c r="Q92" i="9"/>
  <c r="P92" i="9"/>
  <c r="M92" i="9"/>
  <c r="P91" i="9"/>
  <c r="M91" i="9"/>
  <c r="P90" i="9"/>
  <c r="P89" i="9"/>
  <c r="M89" i="9"/>
  <c r="Q88" i="9"/>
  <c r="P88" i="9"/>
  <c r="M88" i="9"/>
  <c r="Q87" i="9"/>
  <c r="P87" i="9"/>
  <c r="M87" i="9"/>
  <c r="P86" i="9"/>
  <c r="M86" i="9"/>
  <c r="P85" i="9"/>
  <c r="M85" i="9"/>
  <c r="P84" i="9"/>
  <c r="I84" i="9"/>
  <c r="G84" i="9"/>
  <c r="E84" i="9"/>
  <c r="D84" i="9"/>
  <c r="M84" i="9" s="1"/>
  <c r="Q83" i="9"/>
  <c r="P83" i="9"/>
  <c r="M83" i="9"/>
  <c r="P82" i="9"/>
  <c r="M82" i="9"/>
  <c r="P81" i="9"/>
  <c r="M81" i="9"/>
  <c r="P80" i="9"/>
  <c r="M80" i="9"/>
  <c r="P79" i="9"/>
  <c r="M79" i="9"/>
  <c r="P78" i="9"/>
  <c r="M78" i="9"/>
  <c r="P77" i="9"/>
  <c r="M77" i="9"/>
  <c r="P76" i="9"/>
  <c r="M76" i="9"/>
  <c r="P75" i="9"/>
  <c r="M75" i="9"/>
  <c r="Q74" i="9"/>
  <c r="P74" i="9"/>
  <c r="M74" i="9"/>
  <c r="P73" i="9"/>
  <c r="M73" i="9"/>
  <c r="Q72" i="9"/>
  <c r="P72" i="9"/>
  <c r="M72" i="9"/>
  <c r="P71" i="9"/>
  <c r="M71" i="9"/>
  <c r="Q70" i="9"/>
  <c r="P70" i="9"/>
  <c r="M70" i="9"/>
  <c r="P69" i="9"/>
  <c r="I69" i="9"/>
  <c r="G69" i="9"/>
  <c r="E69" i="9"/>
  <c r="D69" i="9"/>
  <c r="M69" i="9" s="1"/>
  <c r="P68" i="9"/>
  <c r="M68" i="9"/>
  <c r="P66" i="9"/>
  <c r="M66" i="9"/>
  <c r="P65" i="9"/>
  <c r="M65" i="9"/>
  <c r="Q64" i="9"/>
  <c r="P64" i="9"/>
  <c r="M64" i="9"/>
  <c r="Q63" i="9"/>
  <c r="P63" i="9"/>
  <c r="M63" i="9"/>
  <c r="Q62" i="9"/>
  <c r="P62" i="9"/>
  <c r="M62" i="9"/>
  <c r="P61" i="9"/>
  <c r="M61" i="9"/>
  <c r="P60" i="9"/>
  <c r="M60" i="9"/>
  <c r="P59" i="9"/>
  <c r="M59" i="9"/>
  <c r="Q58" i="9"/>
  <c r="P58" i="9"/>
  <c r="M58" i="9"/>
  <c r="P57" i="9"/>
  <c r="M57" i="9"/>
  <c r="P56" i="9"/>
  <c r="M56" i="9"/>
  <c r="Q55" i="9"/>
  <c r="P55" i="9"/>
  <c r="M55" i="9"/>
  <c r="P54" i="9"/>
  <c r="M54" i="9"/>
  <c r="Q53" i="9"/>
  <c r="P53" i="9"/>
  <c r="M53" i="9"/>
  <c r="P52" i="9"/>
  <c r="M52" i="9"/>
  <c r="Q51" i="9"/>
  <c r="P51" i="9"/>
  <c r="M51" i="9"/>
  <c r="Q50" i="9"/>
  <c r="P50" i="9"/>
  <c r="M50" i="9"/>
  <c r="P49" i="9"/>
  <c r="M49" i="9"/>
  <c r="P48" i="9"/>
  <c r="I48" i="9"/>
  <c r="G48" i="9"/>
  <c r="E48" i="9"/>
  <c r="D48" i="9"/>
  <c r="M48" i="9" s="1"/>
  <c r="Q47" i="9"/>
  <c r="P47" i="9"/>
  <c r="M47" i="9"/>
  <c r="P46" i="9"/>
  <c r="M46" i="9"/>
  <c r="P45" i="9"/>
  <c r="P44" i="9"/>
  <c r="M44" i="9"/>
  <c r="P43" i="9"/>
  <c r="M43" i="9"/>
  <c r="P42" i="9"/>
  <c r="M42" i="9"/>
  <c r="Q41" i="9"/>
  <c r="P41" i="9"/>
  <c r="M41" i="9"/>
  <c r="P40" i="9"/>
  <c r="M40" i="9"/>
  <c r="P39" i="9"/>
  <c r="M39" i="9"/>
  <c r="Q38" i="9"/>
  <c r="P38" i="9"/>
  <c r="M38" i="9"/>
  <c r="P37" i="9"/>
  <c r="M37" i="9"/>
  <c r="P36" i="9"/>
  <c r="M36" i="9"/>
  <c r="P35" i="9"/>
  <c r="M35" i="9"/>
  <c r="P34" i="9"/>
  <c r="M34" i="9"/>
  <c r="P33" i="9"/>
  <c r="M33" i="9"/>
  <c r="P32" i="9"/>
  <c r="M32" i="9"/>
  <c r="P31" i="9"/>
  <c r="M31" i="9"/>
  <c r="P30" i="9"/>
  <c r="I30" i="9"/>
  <c r="G30" i="9"/>
  <c r="E30" i="9"/>
  <c r="D30" i="9"/>
  <c r="M30" i="9" s="1"/>
  <c r="P29" i="9"/>
  <c r="M29" i="9"/>
  <c r="P28" i="9"/>
  <c r="M28" i="9"/>
  <c r="P27" i="9"/>
  <c r="M27" i="9"/>
  <c r="P26" i="9"/>
  <c r="M26" i="9"/>
  <c r="Q25" i="9"/>
  <c r="P25" i="9"/>
  <c r="M25" i="9"/>
  <c r="P24" i="9"/>
  <c r="M24" i="9"/>
  <c r="Q23" i="9"/>
  <c r="P23" i="9"/>
  <c r="M23" i="9"/>
  <c r="P22" i="9"/>
  <c r="M22" i="9"/>
  <c r="Q21" i="9"/>
  <c r="P21" i="9"/>
  <c r="M21" i="9"/>
  <c r="Q20" i="9"/>
  <c r="P20" i="9"/>
  <c r="M20" i="9"/>
  <c r="Q19" i="9"/>
  <c r="P19" i="9"/>
  <c r="M19" i="9"/>
  <c r="P18" i="9"/>
  <c r="M18" i="9"/>
  <c r="P17" i="9"/>
  <c r="I17" i="9"/>
  <c r="G17" i="9"/>
  <c r="E17" i="9"/>
  <c r="D17" i="9"/>
  <c r="M17" i="9" s="1"/>
  <c r="P16" i="9"/>
  <c r="M16" i="9"/>
  <c r="P15" i="9"/>
  <c r="M15" i="9"/>
  <c r="P14" i="9"/>
  <c r="M14" i="9"/>
  <c r="P13" i="9"/>
  <c r="M13" i="9"/>
  <c r="Q12" i="9"/>
  <c r="P12" i="9"/>
  <c r="M12" i="9"/>
  <c r="P11" i="9"/>
  <c r="M11" i="9"/>
  <c r="P10" i="9"/>
  <c r="M10" i="9"/>
  <c r="Q9" i="9"/>
  <c r="P9" i="9"/>
  <c r="M9" i="9"/>
  <c r="Q8" i="9"/>
  <c r="P8" i="9"/>
  <c r="M8" i="9"/>
  <c r="P7" i="9"/>
  <c r="P6" i="9" s="1"/>
  <c r="I7" i="9"/>
  <c r="AG8" i="8" s="1"/>
  <c r="G7" i="9"/>
  <c r="W8" i="8" s="1"/>
  <c r="E7" i="9"/>
  <c r="D7" i="9"/>
  <c r="M7" i="9" s="1"/>
  <c r="E6" i="9" l="1"/>
  <c r="G6" i="9"/>
  <c r="I6" i="9"/>
  <c r="D6" i="9"/>
  <c r="M6" i="9" s="1"/>
  <c r="F123" i="9"/>
  <c r="H123" i="9"/>
  <c r="J123" i="9"/>
  <c r="F6" i="9"/>
  <c r="K6" i="9"/>
  <c r="J6" i="9"/>
  <c r="F7" i="9"/>
  <c r="H7" i="9"/>
  <c r="AB8" i="8" s="1"/>
  <c r="J7" i="9"/>
  <c r="AL8" i="8" s="1"/>
  <c r="F17" i="9"/>
  <c r="Q17" i="9" s="1"/>
  <c r="H17" i="9"/>
  <c r="J17" i="9"/>
  <c r="F30" i="9"/>
  <c r="Q30" i="9" s="1"/>
  <c r="H30" i="9"/>
  <c r="J30" i="9"/>
  <c r="F48" i="9"/>
  <c r="Q48" i="9" s="1"/>
  <c r="H48" i="9"/>
  <c r="J48" i="9"/>
  <c r="F69" i="9"/>
  <c r="Q69" i="9" s="1"/>
  <c r="H69" i="9"/>
  <c r="J69" i="9"/>
  <c r="F84" i="9"/>
  <c r="Q84" i="9" s="1"/>
  <c r="H84" i="9"/>
  <c r="J84" i="9"/>
  <c r="F115" i="9"/>
  <c r="Q115" i="9" s="1"/>
  <c r="H115" i="9"/>
  <c r="J115" i="9"/>
  <c r="H6" i="9"/>
  <c r="H8" i="9"/>
  <c r="J8" i="9"/>
  <c r="K8" i="9"/>
  <c r="H9" i="9"/>
  <c r="J9" i="9"/>
  <c r="K9" i="9"/>
  <c r="O9" i="9" s="1"/>
  <c r="N9" i="9" s="1"/>
  <c r="Q10" i="9"/>
  <c r="H10" i="9"/>
  <c r="AB11" i="8" s="1"/>
  <c r="J10" i="9"/>
  <c r="AL11" i="8" s="1"/>
  <c r="K10" i="9"/>
  <c r="Q11" i="9"/>
  <c r="H11" i="9"/>
  <c r="J11" i="9"/>
  <c r="K11" i="9"/>
  <c r="O11" i="9" s="1"/>
  <c r="N11" i="9" s="1"/>
  <c r="H12" i="9"/>
  <c r="J12" i="9"/>
  <c r="K12" i="9"/>
  <c r="O12" i="9" s="1"/>
  <c r="N12" i="9" s="1"/>
  <c r="Q13" i="9"/>
  <c r="H13" i="9"/>
  <c r="J13" i="9"/>
  <c r="K13" i="9"/>
  <c r="O13" i="9" s="1"/>
  <c r="N13" i="9" s="1"/>
  <c r="Q14" i="9"/>
  <c r="H14" i="9"/>
  <c r="J14" i="9"/>
  <c r="K14" i="9"/>
  <c r="O14" i="9" s="1"/>
  <c r="N14" i="9" s="1"/>
  <c r="Q15" i="9"/>
  <c r="H15" i="9"/>
  <c r="J15" i="9"/>
  <c r="K15" i="9"/>
  <c r="O15" i="9" s="1"/>
  <c r="N15" i="9" s="1"/>
  <c r="Q16" i="9"/>
  <c r="H16" i="9"/>
  <c r="J16" i="9"/>
  <c r="K16" i="9"/>
  <c r="O16" i="9" s="1"/>
  <c r="N16" i="9" s="1"/>
  <c r="F18" i="9"/>
  <c r="Q18" i="9" s="1"/>
  <c r="H18" i="9"/>
  <c r="J18" i="9"/>
  <c r="K18" i="9"/>
  <c r="H19" i="9"/>
  <c r="J19" i="9"/>
  <c r="K19" i="9"/>
  <c r="O19" i="9" s="1"/>
  <c r="N19" i="9" s="1"/>
  <c r="H20" i="9"/>
  <c r="J20" i="9"/>
  <c r="K20" i="9"/>
  <c r="O20" i="9" s="1"/>
  <c r="N20" i="9" s="1"/>
  <c r="H21" i="9"/>
  <c r="J21" i="9"/>
  <c r="K21" i="9"/>
  <c r="O21" i="9" s="1"/>
  <c r="N21" i="9" s="1"/>
  <c r="Q22" i="9"/>
  <c r="H22" i="9"/>
  <c r="J22" i="9"/>
  <c r="K22" i="9"/>
  <c r="O22" i="9" s="1"/>
  <c r="N22" i="9" s="1"/>
  <c r="H23" i="9"/>
  <c r="J23" i="9"/>
  <c r="K23" i="9"/>
  <c r="O23" i="9" s="1"/>
  <c r="N23" i="9" s="1"/>
  <c r="Q24" i="9"/>
  <c r="H24" i="9"/>
  <c r="J24" i="9"/>
  <c r="K24" i="9"/>
  <c r="O24" i="9" s="1"/>
  <c r="N24" i="9" s="1"/>
  <c r="H25" i="9"/>
  <c r="J25" i="9"/>
  <c r="K25" i="9"/>
  <c r="O25" i="9" s="1"/>
  <c r="N25" i="9" s="1"/>
  <c r="F26" i="9"/>
  <c r="Q26" i="9" s="1"/>
  <c r="H26" i="9"/>
  <c r="J26" i="9"/>
  <c r="K26" i="9"/>
  <c r="O26" i="9" s="1"/>
  <c r="N26" i="9" s="1"/>
  <c r="F27" i="9"/>
  <c r="Q27" i="9" s="1"/>
  <c r="H27" i="9"/>
  <c r="J27" i="9"/>
  <c r="K27" i="9"/>
  <c r="O27" i="9" s="1"/>
  <c r="N27" i="9" s="1"/>
  <c r="F28" i="9"/>
  <c r="Q28" i="9" s="1"/>
  <c r="H28" i="9"/>
  <c r="J28" i="9"/>
  <c r="K28" i="9"/>
  <c r="O28" i="9" s="1"/>
  <c r="N28" i="9" s="1"/>
  <c r="F29" i="9"/>
  <c r="Q29" i="9" s="1"/>
  <c r="H29" i="9"/>
  <c r="J29" i="9"/>
  <c r="K29" i="9"/>
  <c r="O29" i="9" s="1"/>
  <c r="N29" i="9" s="1"/>
  <c r="F31" i="9"/>
  <c r="Q31" i="9" s="1"/>
  <c r="H31" i="9"/>
  <c r="J31" i="9"/>
  <c r="K31" i="9"/>
  <c r="F32" i="9"/>
  <c r="Q32" i="9" s="1"/>
  <c r="H32" i="9"/>
  <c r="J32" i="9"/>
  <c r="K32" i="9"/>
  <c r="O32" i="9" s="1"/>
  <c r="N32" i="9" s="1"/>
  <c r="F33" i="9"/>
  <c r="Q33" i="9" s="1"/>
  <c r="H33" i="9"/>
  <c r="J33" i="9"/>
  <c r="K33" i="9"/>
  <c r="O33" i="9" s="1"/>
  <c r="N33" i="9" s="1"/>
  <c r="F34" i="9"/>
  <c r="Q34" i="9" s="1"/>
  <c r="H34" i="9"/>
  <c r="J34" i="9"/>
  <c r="K34" i="9"/>
  <c r="O34" i="9" s="1"/>
  <c r="N34" i="9" s="1"/>
  <c r="F35" i="9"/>
  <c r="Q35" i="9" s="1"/>
  <c r="H35" i="9"/>
  <c r="J35" i="9"/>
  <c r="K35" i="9"/>
  <c r="O35" i="9" s="1"/>
  <c r="N35" i="9" s="1"/>
  <c r="F36" i="9"/>
  <c r="Q36" i="9" s="1"/>
  <c r="H36" i="9"/>
  <c r="J36" i="9"/>
  <c r="K36" i="9"/>
  <c r="O36" i="9" s="1"/>
  <c r="N36" i="9" s="1"/>
  <c r="F37" i="9"/>
  <c r="Q37" i="9" s="1"/>
  <c r="H37" i="9"/>
  <c r="J37" i="9"/>
  <c r="K37" i="9"/>
  <c r="O37" i="9" s="1"/>
  <c r="N37" i="9" s="1"/>
  <c r="H38" i="9"/>
  <c r="J38" i="9"/>
  <c r="K38" i="9"/>
  <c r="O38" i="9" s="1"/>
  <c r="N38" i="9" s="1"/>
  <c r="Q39" i="9"/>
  <c r="H39" i="9"/>
  <c r="J39" i="9"/>
  <c r="K39" i="9"/>
  <c r="O39" i="9" s="1"/>
  <c r="N39" i="9" s="1"/>
  <c r="Q40" i="9"/>
  <c r="H40" i="9"/>
  <c r="J40" i="9"/>
  <c r="K40" i="9"/>
  <c r="O40" i="9" s="1"/>
  <c r="N40" i="9" s="1"/>
  <c r="H41" i="9"/>
  <c r="J41" i="9"/>
  <c r="K41" i="9"/>
  <c r="O41" i="9" s="1"/>
  <c r="N41" i="9" s="1"/>
  <c r="F42" i="9"/>
  <c r="Q42" i="9" s="1"/>
  <c r="H42" i="9"/>
  <c r="J42" i="9"/>
  <c r="K42" i="9"/>
  <c r="O42" i="9" s="1"/>
  <c r="N42" i="9" s="1"/>
  <c r="F43" i="9"/>
  <c r="Q43" i="9" s="1"/>
  <c r="H43" i="9"/>
  <c r="J43" i="9"/>
  <c r="K43" i="9"/>
  <c r="O43" i="9" s="1"/>
  <c r="N43" i="9" s="1"/>
  <c r="F44" i="9"/>
  <c r="Q44" i="9" s="1"/>
  <c r="H44" i="9"/>
  <c r="J44" i="9"/>
  <c r="K44" i="9"/>
  <c r="O44" i="9" s="1"/>
  <c r="N44" i="9" s="1"/>
  <c r="M45" i="9"/>
  <c r="K45" i="9"/>
  <c r="O45" i="9" s="1"/>
  <c r="N45" i="9" s="1"/>
  <c r="F45" i="9"/>
  <c r="Q45" i="9" s="1"/>
  <c r="H45" i="9"/>
  <c r="J45" i="9"/>
  <c r="F46" i="9"/>
  <c r="Q46" i="9" s="1"/>
  <c r="H46" i="9"/>
  <c r="J46" i="9"/>
  <c r="K46" i="9"/>
  <c r="O46" i="9" s="1"/>
  <c r="N46" i="9" s="1"/>
  <c r="H47" i="9"/>
  <c r="J47" i="9"/>
  <c r="K47" i="9"/>
  <c r="O47" i="9" s="1"/>
  <c r="N47" i="9" s="1"/>
  <c r="F49" i="9"/>
  <c r="Q49" i="9" s="1"/>
  <c r="H49" i="9"/>
  <c r="J49" i="9"/>
  <c r="K49" i="9"/>
  <c r="H50" i="9"/>
  <c r="J50" i="9"/>
  <c r="K50" i="9"/>
  <c r="O50" i="9" s="1"/>
  <c r="N50" i="9" s="1"/>
  <c r="H51" i="9"/>
  <c r="J51" i="9"/>
  <c r="K51" i="9"/>
  <c r="O51" i="9" s="1"/>
  <c r="N51" i="9" s="1"/>
  <c r="Q52" i="9"/>
  <c r="H52" i="9"/>
  <c r="J52" i="9"/>
  <c r="K52" i="9"/>
  <c r="O52" i="9" s="1"/>
  <c r="N52" i="9" s="1"/>
  <c r="H53" i="9"/>
  <c r="J53" i="9"/>
  <c r="K53" i="9"/>
  <c r="O53" i="9" s="1"/>
  <c r="N53" i="9" s="1"/>
  <c r="Q54" i="9"/>
  <c r="H54" i="9"/>
  <c r="J54" i="9"/>
  <c r="K54" i="9"/>
  <c r="O54" i="9" s="1"/>
  <c r="N54" i="9" s="1"/>
  <c r="H55" i="9"/>
  <c r="J55" i="9"/>
  <c r="K55" i="9"/>
  <c r="O55" i="9" s="1"/>
  <c r="N55" i="9" s="1"/>
  <c r="Q56" i="9"/>
  <c r="H56" i="9"/>
  <c r="J56" i="9"/>
  <c r="K56" i="9"/>
  <c r="O56" i="9" s="1"/>
  <c r="N56" i="9" s="1"/>
  <c r="Q57" i="9"/>
  <c r="H57" i="9"/>
  <c r="J57" i="9"/>
  <c r="K57" i="9"/>
  <c r="O57" i="9" s="1"/>
  <c r="N57" i="9" s="1"/>
  <c r="H58" i="9"/>
  <c r="J58" i="9"/>
  <c r="K58" i="9"/>
  <c r="O58" i="9" s="1"/>
  <c r="N58" i="9" s="1"/>
  <c r="Q59" i="9"/>
  <c r="H59" i="9"/>
  <c r="J59" i="9"/>
  <c r="K59" i="9"/>
  <c r="O59" i="9" s="1"/>
  <c r="N59" i="9" s="1"/>
  <c r="Q60" i="9"/>
  <c r="H60" i="9"/>
  <c r="J60" i="9"/>
  <c r="K60" i="9"/>
  <c r="O60" i="9" s="1"/>
  <c r="N60" i="9" s="1"/>
  <c r="Q61" i="9"/>
  <c r="H61" i="9"/>
  <c r="J61" i="9"/>
  <c r="K61" i="9"/>
  <c r="O61" i="9" s="1"/>
  <c r="N61" i="9" s="1"/>
  <c r="H62" i="9"/>
  <c r="J62" i="9"/>
  <c r="K62" i="9"/>
  <c r="O62" i="9" s="1"/>
  <c r="N62" i="9" s="1"/>
  <c r="H63" i="9"/>
  <c r="J63" i="9"/>
  <c r="K63" i="9"/>
  <c r="O63" i="9" s="1"/>
  <c r="N63" i="9" s="1"/>
  <c r="H64" i="9"/>
  <c r="J64" i="9"/>
  <c r="K64" i="9"/>
  <c r="O64" i="9" s="1"/>
  <c r="N64" i="9" s="1"/>
  <c r="F65" i="9"/>
  <c r="Q65" i="9" s="1"/>
  <c r="H65" i="9"/>
  <c r="J65" i="9"/>
  <c r="K65" i="9"/>
  <c r="O65" i="9" s="1"/>
  <c r="N65" i="9" s="1"/>
  <c r="F66" i="9"/>
  <c r="Q66" i="9" s="1"/>
  <c r="H66" i="9"/>
  <c r="J66" i="9"/>
  <c r="K66" i="9"/>
  <c r="O66" i="9" s="1"/>
  <c r="N66" i="9" s="1"/>
  <c r="F68" i="9"/>
  <c r="Q68" i="9" s="1"/>
  <c r="H68" i="9"/>
  <c r="J68" i="9"/>
  <c r="K68" i="9"/>
  <c r="O68" i="9" s="1"/>
  <c r="N68" i="9" s="1"/>
  <c r="H70" i="9"/>
  <c r="J70" i="9"/>
  <c r="K70" i="9"/>
  <c r="Q71" i="9"/>
  <c r="H71" i="9"/>
  <c r="J71" i="9"/>
  <c r="K71" i="9"/>
  <c r="O71" i="9" s="1"/>
  <c r="N71" i="9" s="1"/>
  <c r="H72" i="9"/>
  <c r="J72" i="9"/>
  <c r="K72" i="9"/>
  <c r="O72" i="9" s="1"/>
  <c r="N72" i="9" s="1"/>
  <c r="Q73" i="9"/>
  <c r="H73" i="9"/>
  <c r="J73" i="9"/>
  <c r="K73" i="9"/>
  <c r="O73" i="9" s="1"/>
  <c r="N73" i="9" s="1"/>
  <c r="H74" i="9"/>
  <c r="J74" i="9"/>
  <c r="K74" i="9"/>
  <c r="O74" i="9" s="1"/>
  <c r="N74" i="9" s="1"/>
  <c r="F75" i="9"/>
  <c r="Q75" i="9" s="1"/>
  <c r="H75" i="9"/>
  <c r="J75" i="9"/>
  <c r="K75" i="9"/>
  <c r="O75" i="9" s="1"/>
  <c r="N75" i="9" s="1"/>
  <c r="Q76" i="9"/>
  <c r="H76" i="9"/>
  <c r="J76" i="9"/>
  <c r="K76" i="9"/>
  <c r="O76" i="9" s="1"/>
  <c r="N76" i="9" s="1"/>
  <c r="F77" i="9"/>
  <c r="Q77" i="9" s="1"/>
  <c r="H77" i="9"/>
  <c r="J77" i="9"/>
  <c r="K77" i="9"/>
  <c r="O77" i="9" s="1"/>
  <c r="N77" i="9" s="1"/>
  <c r="F78" i="9"/>
  <c r="Q78" i="9" s="1"/>
  <c r="H78" i="9"/>
  <c r="J78" i="9"/>
  <c r="K78" i="9"/>
  <c r="O78" i="9" s="1"/>
  <c r="N78" i="9" s="1"/>
  <c r="F79" i="9"/>
  <c r="Q79" i="9" s="1"/>
  <c r="H79" i="9"/>
  <c r="J79" i="9"/>
  <c r="K79" i="9"/>
  <c r="O79" i="9" s="1"/>
  <c r="N79" i="9" s="1"/>
  <c r="F80" i="9"/>
  <c r="Q80" i="9" s="1"/>
  <c r="H80" i="9"/>
  <c r="J80" i="9"/>
  <c r="K80" i="9"/>
  <c r="O80" i="9" s="1"/>
  <c r="N80" i="9" s="1"/>
  <c r="F81" i="9"/>
  <c r="Q81" i="9" s="1"/>
  <c r="H81" i="9"/>
  <c r="J81" i="9"/>
  <c r="K81" i="9"/>
  <c r="O81" i="9" s="1"/>
  <c r="N81" i="9" s="1"/>
  <c r="F82" i="9"/>
  <c r="Q82" i="9" s="1"/>
  <c r="H82" i="9"/>
  <c r="J82" i="9"/>
  <c r="K82" i="9"/>
  <c r="O82" i="9" s="1"/>
  <c r="N82" i="9" s="1"/>
  <c r="H83" i="9"/>
  <c r="J83" i="9"/>
  <c r="K83" i="9"/>
  <c r="O83" i="9" s="1"/>
  <c r="N83" i="9" s="1"/>
  <c r="F85" i="9"/>
  <c r="Q85" i="9" s="1"/>
  <c r="H85" i="9"/>
  <c r="J85" i="9"/>
  <c r="K85" i="9"/>
  <c r="F86" i="9"/>
  <c r="Q86" i="9" s="1"/>
  <c r="H86" i="9"/>
  <c r="J86" i="9"/>
  <c r="K86" i="9"/>
  <c r="O86" i="9" s="1"/>
  <c r="N86" i="9" s="1"/>
  <c r="H87" i="9"/>
  <c r="J87" i="9"/>
  <c r="K87" i="9"/>
  <c r="O87" i="9" s="1"/>
  <c r="N87" i="9" s="1"/>
  <c r="H88" i="9"/>
  <c r="J88" i="9"/>
  <c r="K88" i="9"/>
  <c r="O88" i="9" s="1"/>
  <c r="N88" i="9" s="1"/>
  <c r="Q89" i="9"/>
  <c r="H89" i="9"/>
  <c r="J89" i="9"/>
  <c r="K89" i="9"/>
  <c r="O89" i="9" s="1"/>
  <c r="N89" i="9" s="1"/>
  <c r="M90" i="9"/>
  <c r="K90" i="9"/>
  <c r="O90" i="9" s="1"/>
  <c r="N90" i="9" s="1"/>
  <c r="J90" i="9"/>
  <c r="Q90" i="9"/>
  <c r="H90" i="9"/>
  <c r="Q91" i="9"/>
  <c r="H91" i="9"/>
  <c r="J91" i="9"/>
  <c r="K91" i="9"/>
  <c r="O91" i="9" s="1"/>
  <c r="N91" i="9" s="1"/>
  <c r="H92" i="9"/>
  <c r="J92" i="9"/>
  <c r="K92" i="9"/>
  <c r="O92" i="9" s="1"/>
  <c r="N92" i="9" s="1"/>
  <c r="H93" i="9"/>
  <c r="J93" i="9"/>
  <c r="K93" i="9"/>
  <c r="O93" i="9" s="1"/>
  <c r="N93" i="9" s="1"/>
  <c r="Q94" i="9"/>
  <c r="H94" i="9"/>
  <c r="J94" i="9"/>
  <c r="K94" i="9"/>
  <c r="O94" i="9" s="1"/>
  <c r="N94" i="9" s="1"/>
  <c r="Q95" i="9"/>
  <c r="H95" i="9"/>
  <c r="J95" i="9"/>
  <c r="K95" i="9"/>
  <c r="O95" i="9" s="1"/>
  <c r="N95" i="9" s="1"/>
  <c r="Q96" i="9"/>
  <c r="H96" i="9"/>
  <c r="J96" i="9"/>
  <c r="K96" i="9"/>
  <c r="O96" i="9" s="1"/>
  <c r="N96" i="9" s="1"/>
  <c r="Q97" i="9"/>
  <c r="H97" i="9"/>
  <c r="J97" i="9"/>
  <c r="K97" i="9"/>
  <c r="O97" i="9" s="1"/>
  <c r="N97" i="9" s="1"/>
  <c r="Q98" i="9"/>
  <c r="H98" i="9"/>
  <c r="J98" i="9"/>
  <c r="K98" i="9"/>
  <c r="O98" i="9" s="1"/>
  <c r="N98" i="9" s="1"/>
  <c r="Q99" i="9"/>
  <c r="H99" i="9"/>
  <c r="J99" i="9"/>
  <c r="K99" i="9"/>
  <c r="O99" i="9" s="1"/>
  <c r="N99" i="9" s="1"/>
  <c r="H100" i="9"/>
  <c r="J100" i="9"/>
  <c r="K100" i="9"/>
  <c r="O100" i="9" s="1"/>
  <c r="N100" i="9" s="1"/>
  <c r="Q101" i="9"/>
  <c r="H101" i="9"/>
  <c r="J101" i="9"/>
  <c r="K101" i="9"/>
  <c r="O101" i="9" s="1"/>
  <c r="N101" i="9" s="1"/>
  <c r="Q102" i="9"/>
  <c r="H102" i="9"/>
  <c r="J102" i="9"/>
  <c r="K102" i="9"/>
  <c r="O102" i="9" s="1"/>
  <c r="N102" i="9" s="1"/>
  <c r="Q103" i="9"/>
  <c r="H103" i="9"/>
  <c r="J103" i="9"/>
  <c r="K103" i="9"/>
  <c r="O103" i="9" s="1"/>
  <c r="N103" i="9" s="1"/>
  <c r="Q104" i="9"/>
  <c r="H104" i="9"/>
  <c r="J104" i="9"/>
  <c r="K104" i="9"/>
  <c r="O104" i="9" s="1"/>
  <c r="N104" i="9" s="1"/>
  <c r="Q105" i="9"/>
  <c r="H105" i="9"/>
  <c r="J105" i="9"/>
  <c r="K105" i="9"/>
  <c r="O105" i="9" s="1"/>
  <c r="N105" i="9" s="1"/>
  <c r="Q106" i="9"/>
  <c r="H106" i="9"/>
  <c r="J106" i="9"/>
  <c r="K106" i="9"/>
  <c r="O106" i="9" s="1"/>
  <c r="N106" i="9" s="1"/>
  <c r="Q107" i="9"/>
  <c r="H107" i="9"/>
  <c r="J107" i="9"/>
  <c r="K107" i="9"/>
  <c r="O107" i="9" s="1"/>
  <c r="N107" i="9" s="1"/>
  <c r="Q108" i="9"/>
  <c r="H108" i="9"/>
  <c r="J108" i="9"/>
  <c r="K108" i="9"/>
  <c r="O108" i="9" s="1"/>
  <c r="N108" i="9" s="1"/>
  <c r="Q109" i="9"/>
  <c r="H109" i="9"/>
  <c r="J109" i="9"/>
  <c r="K109" i="9"/>
  <c r="O109" i="9" s="1"/>
  <c r="N109" i="9" s="1"/>
  <c r="Q110" i="9"/>
  <c r="H110" i="9"/>
  <c r="J110" i="9"/>
  <c r="K110" i="9"/>
  <c r="O110" i="9" s="1"/>
  <c r="N110" i="9" s="1"/>
  <c r="Q111" i="9"/>
  <c r="H111" i="9"/>
  <c r="J111" i="9"/>
  <c r="K111" i="9"/>
  <c r="O111" i="9" s="1"/>
  <c r="N111" i="9" s="1"/>
  <c r="M112" i="9"/>
  <c r="K112" i="9"/>
  <c r="O112" i="9" s="1"/>
  <c r="N112" i="9" s="1"/>
  <c r="J112" i="9"/>
  <c r="Q112" i="9"/>
  <c r="H112" i="9"/>
  <c r="Q113" i="9"/>
  <c r="H113" i="9"/>
  <c r="J113" i="9"/>
  <c r="K113" i="9"/>
  <c r="O113" i="9" s="1"/>
  <c r="N113" i="9" s="1"/>
  <c r="H114" i="9"/>
  <c r="J114" i="9"/>
  <c r="K114" i="9"/>
  <c r="O114" i="9" s="1"/>
  <c r="N114" i="9" s="1"/>
  <c r="H116" i="9"/>
  <c r="J116" i="9"/>
  <c r="K116" i="9"/>
  <c r="Q117" i="9"/>
  <c r="H117" i="9"/>
  <c r="J117" i="9"/>
  <c r="K117" i="9"/>
  <c r="O117" i="9" s="1"/>
  <c r="N117" i="9" s="1"/>
  <c r="Q118" i="9"/>
  <c r="H118" i="9"/>
  <c r="J118" i="9"/>
  <c r="K118" i="9"/>
  <c r="O118" i="9" s="1"/>
  <c r="N118" i="9" s="1"/>
  <c r="H119" i="9"/>
  <c r="J119" i="9"/>
  <c r="K119" i="9"/>
  <c r="O119" i="9" s="1"/>
  <c r="N119" i="9" s="1"/>
  <c r="H120" i="9"/>
  <c r="J120" i="9"/>
  <c r="K120" i="9"/>
  <c r="O120" i="9" s="1"/>
  <c r="N120" i="9" s="1"/>
  <c r="Q121" i="9"/>
  <c r="H121" i="9"/>
  <c r="J121" i="9"/>
  <c r="K121" i="9"/>
  <c r="O121" i="9" s="1"/>
  <c r="N121" i="9" s="1"/>
  <c r="H122" i="9"/>
  <c r="J122" i="9"/>
  <c r="K122" i="9"/>
  <c r="O122" i="9" s="1"/>
  <c r="N122" i="9" s="1"/>
  <c r="F124" i="9"/>
  <c r="Q124" i="9" s="1"/>
  <c r="H124" i="9"/>
  <c r="J124" i="9"/>
  <c r="K124" i="9"/>
  <c r="O124" i="9" s="1"/>
  <c r="N124" i="9" s="1"/>
  <c r="A7" i="8"/>
  <c r="O10" i="9" l="1"/>
  <c r="N10" i="9" s="1"/>
  <c r="AQ11" i="8"/>
  <c r="K125" i="9"/>
  <c r="AQ126" i="8" s="1"/>
  <c r="O6" i="9"/>
  <c r="Q7" i="9"/>
  <c r="Q6" i="9"/>
  <c r="O116" i="9"/>
  <c r="N116" i="9" s="1"/>
  <c r="N115" i="9" s="1"/>
  <c r="K115" i="9"/>
  <c r="O115" i="9" s="1"/>
  <c r="O85" i="9"/>
  <c r="N85" i="9" s="1"/>
  <c r="N84" i="9" s="1"/>
  <c r="K84" i="9"/>
  <c r="O84" i="9" s="1"/>
  <c r="O70" i="9"/>
  <c r="N70" i="9" s="1"/>
  <c r="N69" i="9" s="1"/>
  <c r="K69" i="9"/>
  <c r="O69" i="9" s="1"/>
  <c r="O49" i="9"/>
  <c r="N49" i="9" s="1"/>
  <c r="N48" i="9" s="1"/>
  <c r="K48" i="9"/>
  <c r="O48" i="9" s="1"/>
  <c r="O31" i="9"/>
  <c r="N31" i="9" s="1"/>
  <c r="N30" i="9" s="1"/>
  <c r="K30" i="9"/>
  <c r="O30" i="9" s="1"/>
  <c r="O18" i="9"/>
  <c r="N18" i="9" s="1"/>
  <c r="N17" i="9" s="1"/>
  <c r="K17" i="9"/>
  <c r="O17" i="9" s="1"/>
  <c r="O8" i="9"/>
  <c r="N8" i="9" s="1"/>
  <c r="N7" i="9" s="1"/>
  <c r="N6" i="9" s="1"/>
  <c r="K7" i="9"/>
  <c r="AN113" i="8"/>
  <c r="AM113" i="8"/>
  <c r="AI113" i="8"/>
  <c r="AH113" i="8"/>
  <c r="AD113" i="8"/>
  <c r="AC113" i="8"/>
  <c r="Y113" i="8"/>
  <c r="X113" i="8"/>
  <c r="T113" i="8"/>
  <c r="S113" i="8"/>
  <c r="O113" i="8"/>
  <c r="N113" i="8"/>
  <c r="J113" i="8"/>
  <c r="I113" i="8"/>
  <c r="E113" i="8"/>
  <c r="D113" i="8"/>
  <c r="AN112" i="8"/>
  <c r="AM112" i="8"/>
  <c r="AI112" i="8"/>
  <c r="AH112" i="8"/>
  <c r="AD112" i="8"/>
  <c r="AC112" i="8"/>
  <c r="Y112" i="8"/>
  <c r="X112" i="8"/>
  <c r="T112" i="8"/>
  <c r="S112" i="8"/>
  <c r="O112" i="8"/>
  <c r="N112" i="8"/>
  <c r="J112" i="8"/>
  <c r="I112" i="8"/>
  <c r="E112" i="8"/>
  <c r="D112" i="8"/>
  <c r="AN111" i="8"/>
  <c r="AM111" i="8"/>
  <c r="AI111" i="8"/>
  <c r="AH111" i="8"/>
  <c r="AD111" i="8"/>
  <c r="AC111" i="8"/>
  <c r="Y111" i="8"/>
  <c r="X111" i="8"/>
  <c r="T111" i="8"/>
  <c r="S111" i="8"/>
  <c r="O111" i="8"/>
  <c r="N111" i="8"/>
  <c r="J111" i="8"/>
  <c r="I111" i="8"/>
  <c r="E111" i="8"/>
  <c r="D111" i="8"/>
  <c r="AN110" i="8"/>
  <c r="AM110" i="8"/>
  <c r="AI110" i="8"/>
  <c r="AH110" i="8"/>
  <c r="AD110" i="8"/>
  <c r="AC110" i="8"/>
  <c r="Y110" i="8"/>
  <c r="X110" i="8"/>
  <c r="T110" i="8"/>
  <c r="S110" i="8"/>
  <c r="O110" i="8"/>
  <c r="N110" i="8"/>
  <c r="J110" i="8"/>
  <c r="I110" i="8"/>
  <c r="E110" i="8"/>
  <c r="D110" i="8"/>
  <c r="AN109" i="8"/>
  <c r="AM109" i="8"/>
  <c r="AI109" i="8"/>
  <c r="AH109" i="8"/>
  <c r="AD109" i="8"/>
  <c r="AC109" i="8"/>
  <c r="Y109" i="8"/>
  <c r="X109" i="8"/>
  <c r="T109" i="8"/>
  <c r="S109" i="8"/>
  <c r="O109" i="8"/>
  <c r="N109" i="8"/>
  <c r="J109" i="8"/>
  <c r="I109" i="8"/>
  <c r="E109" i="8"/>
  <c r="D109" i="8"/>
  <c r="AN108" i="8"/>
  <c r="AM108" i="8"/>
  <c r="AI108" i="8"/>
  <c r="AH108" i="8"/>
  <c r="AD108" i="8"/>
  <c r="AC108" i="8"/>
  <c r="Y108" i="8"/>
  <c r="X108" i="8"/>
  <c r="T108" i="8"/>
  <c r="S108" i="8"/>
  <c r="O108" i="8"/>
  <c r="N108" i="8"/>
  <c r="J108" i="8"/>
  <c r="I108" i="8"/>
  <c r="E108" i="8"/>
  <c r="D108" i="8"/>
  <c r="AN107" i="8"/>
  <c r="AM107" i="8"/>
  <c r="AI107" i="8"/>
  <c r="AH107" i="8"/>
  <c r="AD107" i="8"/>
  <c r="AC107" i="8"/>
  <c r="Y107" i="8"/>
  <c r="X107" i="8"/>
  <c r="T107" i="8"/>
  <c r="S107" i="8"/>
  <c r="O107" i="8"/>
  <c r="N107" i="8"/>
  <c r="J107" i="8"/>
  <c r="I107" i="8"/>
  <c r="E107" i="8"/>
  <c r="D107" i="8"/>
  <c r="AN106" i="8"/>
  <c r="AM106" i="8"/>
  <c r="AI106" i="8"/>
  <c r="AH106" i="8"/>
  <c r="AD106" i="8"/>
  <c r="AC106" i="8"/>
  <c r="Y106" i="8"/>
  <c r="X106" i="8"/>
  <c r="T106" i="8"/>
  <c r="S106" i="8"/>
  <c r="O106" i="8"/>
  <c r="N106" i="8"/>
  <c r="J106" i="8"/>
  <c r="I106" i="8"/>
  <c r="E106" i="8"/>
  <c r="D106" i="8"/>
  <c r="AN105" i="8"/>
  <c r="AM105" i="8"/>
  <c r="AI105" i="8"/>
  <c r="AH105" i="8"/>
  <c r="AD105" i="8"/>
  <c r="AC105" i="8"/>
  <c r="Y105" i="8"/>
  <c r="X105" i="8"/>
  <c r="T105" i="8"/>
  <c r="S105" i="8"/>
  <c r="O105" i="8"/>
  <c r="N105" i="8"/>
  <c r="J105" i="8"/>
  <c r="I105" i="8"/>
  <c r="E105" i="8"/>
  <c r="D105" i="8"/>
  <c r="AN104" i="8"/>
  <c r="AM104" i="8"/>
  <c r="AI104" i="8"/>
  <c r="AH104" i="8"/>
  <c r="AD104" i="8"/>
  <c r="AC104" i="8"/>
  <c r="Y104" i="8"/>
  <c r="X104" i="8"/>
  <c r="T104" i="8"/>
  <c r="S104" i="8"/>
  <c r="O104" i="8"/>
  <c r="N104" i="8"/>
  <c r="J104" i="8"/>
  <c r="I104" i="8"/>
  <c r="E104" i="8"/>
  <c r="D104" i="8"/>
  <c r="AN103" i="8"/>
  <c r="AM103" i="8"/>
  <c r="AI103" i="8"/>
  <c r="AH103" i="8"/>
  <c r="AD103" i="8"/>
  <c r="AC103" i="8"/>
  <c r="Y103" i="8"/>
  <c r="X103" i="8"/>
  <c r="T103" i="8"/>
  <c r="S103" i="8"/>
  <c r="O103" i="8"/>
  <c r="N103" i="8"/>
  <c r="J103" i="8"/>
  <c r="I103" i="8"/>
  <c r="E103" i="8"/>
  <c r="D103" i="8"/>
  <c r="AN102" i="8"/>
  <c r="AM102" i="8"/>
  <c r="AI102" i="8"/>
  <c r="AH102" i="8"/>
  <c r="AD102" i="8"/>
  <c r="AC102" i="8"/>
  <c r="Y102" i="8"/>
  <c r="X102" i="8"/>
  <c r="T102" i="8"/>
  <c r="S102" i="8"/>
  <c r="O102" i="8"/>
  <c r="N102" i="8"/>
  <c r="J102" i="8"/>
  <c r="I102" i="8"/>
  <c r="E102" i="8"/>
  <c r="D102" i="8"/>
  <c r="AN101" i="8"/>
  <c r="AM101" i="8"/>
  <c r="AI101" i="8"/>
  <c r="AH101" i="8"/>
  <c r="AD101" i="8"/>
  <c r="AC101" i="8"/>
  <c r="Y101" i="8"/>
  <c r="X101" i="8"/>
  <c r="T101" i="8"/>
  <c r="S101" i="8"/>
  <c r="O101" i="8"/>
  <c r="N101" i="8"/>
  <c r="J101" i="8"/>
  <c r="I101" i="8"/>
  <c r="E101" i="8"/>
  <c r="D101" i="8"/>
  <c r="AN100" i="8"/>
  <c r="AM100" i="8"/>
  <c r="AI100" i="8"/>
  <c r="AH100" i="8"/>
  <c r="AD100" i="8"/>
  <c r="AC100" i="8"/>
  <c r="Y100" i="8"/>
  <c r="X100" i="8"/>
  <c r="T100" i="8"/>
  <c r="S100" i="8"/>
  <c r="O100" i="8"/>
  <c r="N100" i="8"/>
  <c r="J100" i="8"/>
  <c r="I100" i="8"/>
  <c r="E100" i="8"/>
  <c r="D100" i="8"/>
  <c r="AN99" i="8"/>
  <c r="AM99" i="8"/>
  <c r="AI99" i="8"/>
  <c r="AH99" i="8"/>
  <c r="AD99" i="8"/>
  <c r="AC99" i="8"/>
  <c r="Y99" i="8"/>
  <c r="X99" i="8"/>
  <c r="T99" i="8"/>
  <c r="S99" i="8"/>
  <c r="O99" i="8"/>
  <c r="N99" i="8"/>
  <c r="J99" i="8"/>
  <c r="I99" i="8"/>
  <c r="E99" i="8"/>
  <c r="D99" i="8"/>
  <c r="AN98" i="8"/>
  <c r="AM98" i="8"/>
  <c r="AI98" i="8"/>
  <c r="AH98" i="8"/>
  <c r="AD98" i="8"/>
  <c r="AC98" i="8"/>
  <c r="Y98" i="8"/>
  <c r="X98" i="8"/>
  <c r="T98" i="8"/>
  <c r="S98" i="8"/>
  <c r="O98" i="8"/>
  <c r="N98" i="8"/>
  <c r="J98" i="8"/>
  <c r="I98" i="8"/>
  <c r="E98" i="8"/>
  <c r="D98" i="8"/>
  <c r="AN97" i="8"/>
  <c r="AM97" i="8"/>
  <c r="AI97" i="8"/>
  <c r="AH97" i="8"/>
  <c r="AD97" i="8"/>
  <c r="AC97" i="8"/>
  <c r="Y97" i="8"/>
  <c r="X97" i="8"/>
  <c r="T97" i="8"/>
  <c r="S97" i="8"/>
  <c r="O97" i="8"/>
  <c r="N97" i="8"/>
  <c r="J97" i="8"/>
  <c r="I97" i="8"/>
  <c r="E97" i="8"/>
  <c r="D97" i="8"/>
  <c r="AN96" i="8"/>
  <c r="AM96" i="8"/>
  <c r="AI96" i="8"/>
  <c r="AH96" i="8"/>
  <c r="AD96" i="8"/>
  <c r="AC96" i="8"/>
  <c r="Y96" i="8"/>
  <c r="X96" i="8"/>
  <c r="T96" i="8"/>
  <c r="S96" i="8"/>
  <c r="O96" i="8"/>
  <c r="N96" i="8"/>
  <c r="J96" i="8"/>
  <c r="I96" i="8"/>
  <c r="E96" i="8"/>
  <c r="D96" i="8"/>
  <c r="AN95" i="8"/>
  <c r="AM95" i="8"/>
  <c r="AI95" i="8"/>
  <c r="AH95" i="8"/>
  <c r="AD95" i="8"/>
  <c r="AC95" i="8"/>
  <c r="Y95" i="8"/>
  <c r="X95" i="8"/>
  <c r="T95" i="8"/>
  <c r="S95" i="8"/>
  <c r="O95" i="8"/>
  <c r="N95" i="8"/>
  <c r="J95" i="8"/>
  <c r="I95" i="8"/>
  <c r="E95" i="8"/>
  <c r="D95" i="8"/>
  <c r="AN126" i="8"/>
  <c r="AM126" i="8"/>
  <c r="AN124" i="8"/>
  <c r="AN123" i="8"/>
  <c r="AN122" i="8"/>
  <c r="AN121" i="8"/>
  <c r="AN120" i="8"/>
  <c r="AN119" i="8"/>
  <c r="AN118" i="8"/>
  <c r="AI124" i="8"/>
  <c r="AI123" i="8"/>
  <c r="AI122" i="8"/>
  <c r="AI121" i="8"/>
  <c r="AI120" i="8"/>
  <c r="AI119" i="8"/>
  <c r="AI118" i="8"/>
  <c r="AD124" i="8"/>
  <c r="AD123" i="8"/>
  <c r="AD122" i="8"/>
  <c r="AD121" i="8"/>
  <c r="AD120" i="8"/>
  <c r="AD119" i="8"/>
  <c r="AD118" i="8"/>
  <c r="AM124" i="8"/>
  <c r="AH124" i="8"/>
  <c r="AC124" i="8"/>
  <c r="AM123" i="8"/>
  <c r="AH123" i="8"/>
  <c r="AC123" i="8"/>
  <c r="AM122" i="8"/>
  <c r="AH122" i="8"/>
  <c r="AC122" i="8"/>
  <c r="AM121" i="8"/>
  <c r="AH121" i="8"/>
  <c r="AC121" i="8"/>
  <c r="AM120" i="8"/>
  <c r="AH120" i="8"/>
  <c r="AC120" i="8"/>
  <c r="AM119" i="8"/>
  <c r="AH119" i="8"/>
  <c r="AC119" i="8"/>
  <c r="AM118" i="8"/>
  <c r="AH118" i="8"/>
  <c r="AC118" i="8"/>
  <c r="AN117" i="8"/>
  <c r="AM117" i="8"/>
  <c r="AI117" i="8"/>
  <c r="AH117" i="8"/>
  <c r="AD117" i="8"/>
  <c r="AC117" i="8"/>
  <c r="AN116" i="8"/>
  <c r="AM116" i="8"/>
  <c r="AI116" i="8"/>
  <c r="AH116" i="8"/>
  <c r="AD116" i="8"/>
  <c r="AC116" i="8"/>
  <c r="AN94" i="8"/>
  <c r="AM94" i="8"/>
  <c r="AI94" i="8"/>
  <c r="AH94" i="8"/>
  <c r="AD94" i="8"/>
  <c r="AC94" i="8"/>
  <c r="AN93" i="8"/>
  <c r="AM93" i="8"/>
  <c r="AI93" i="8"/>
  <c r="AH93" i="8"/>
  <c r="AD93" i="8"/>
  <c r="AC93" i="8"/>
  <c r="AN92" i="8"/>
  <c r="AM92" i="8"/>
  <c r="AI92" i="8"/>
  <c r="AH92" i="8"/>
  <c r="AD92" i="8"/>
  <c r="AC92" i="8"/>
  <c r="AN91" i="8"/>
  <c r="AM91" i="8"/>
  <c r="AI91" i="8"/>
  <c r="AH91" i="8"/>
  <c r="AD91" i="8"/>
  <c r="AC91" i="8"/>
  <c r="AN90" i="8"/>
  <c r="AM90" i="8"/>
  <c r="AI90" i="8"/>
  <c r="AH90" i="8"/>
  <c r="AD90" i="8"/>
  <c r="AC90" i="8"/>
  <c r="AN89" i="8"/>
  <c r="AM89" i="8"/>
  <c r="AI89" i="8"/>
  <c r="AH89" i="8"/>
  <c r="AD89" i="8"/>
  <c r="AC89" i="8"/>
  <c r="AN88" i="8"/>
  <c r="AM88" i="8"/>
  <c r="AI88" i="8"/>
  <c r="AH88" i="8"/>
  <c r="AD88" i="8"/>
  <c r="AC88" i="8"/>
  <c r="AN87" i="8"/>
  <c r="AM87" i="8"/>
  <c r="AI87" i="8"/>
  <c r="AH87" i="8"/>
  <c r="AD87" i="8"/>
  <c r="AC87" i="8"/>
  <c r="AN86" i="8"/>
  <c r="AM86" i="8"/>
  <c r="AI86" i="8"/>
  <c r="AH86" i="8"/>
  <c r="AD86" i="8"/>
  <c r="AC86" i="8"/>
  <c r="AN85" i="8"/>
  <c r="AM85" i="8"/>
  <c r="AI85" i="8"/>
  <c r="AH85" i="8"/>
  <c r="AD85" i="8"/>
  <c r="AC85" i="8"/>
  <c r="AN83" i="8"/>
  <c r="AM83" i="8"/>
  <c r="AI83" i="8"/>
  <c r="AH83" i="8"/>
  <c r="AD83" i="8"/>
  <c r="AC83" i="8"/>
  <c r="AN82" i="8"/>
  <c r="AM82" i="8"/>
  <c r="AI82" i="8"/>
  <c r="AH82" i="8"/>
  <c r="AD82" i="8"/>
  <c r="AC82" i="8"/>
  <c r="AN81" i="8"/>
  <c r="AM81" i="8"/>
  <c r="AI81" i="8"/>
  <c r="AH81" i="8"/>
  <c r="AD81" i="8"/>
  <c r="AC81" i="8"/>
  <c r="AN80" i="8"/>
  <c r="AM80" i="8"/>
  <c r="AI80" i="8"/>
  <c r="AH80" i="8"/>
  <c r="AD80" i="8"/>
  <c r="AC80" i="8"/>
  <c r="AN79" i="8"/>
  <c r="AM79" i="8"/>
  <c r="AI79" i="8"/>
  <c r="AH79" i="8"/>
  <c r="AD79" i="8"/>
  <c r="AC79" i="8"/>
  <c r="AN78" i="8"/>
  <c r="AM78" i="8"/>
  <c r="AI78" i="8"/>
  <c r="AH78" i="8"/>
  <c r="AD78" i="8"/>
  <c r="AC78" i="8"/>
  <c r="AN77" i="8"/>
  <c r="AM77" i="8"/>
  <c r="AI77" i="8"/>
  <c r="AH77" i="8"/>
  <c r="AD77" i="8"/>
  <c r="AC77" i="8"/>
  <c r="AN76" i="8"/>
  <c r="AM76" i="8"/>
  <c r="AI76" i="8"/>
  <c r="AH76" i="8"/>
  <c r="AD76" i="8"/>
  <c r="AC76" i="8"/>
  <c r="AN75" i="8"/>
  <c r="AM75" i="8"/>
  <c r="AI75" i="8"/>
  <c r="AH75" i="8"/>
  <c r="AD75" i="8"/>
  <c r="AC75" i="8"/>
  <c r="AN74" i="8"/>
  <c r="AM74" i="8"/>
  <c r="AI74" i="8"/>
  <c r="AH74" i="8"/>
  <c r="AD74" i="8"/>
  <c r="AC74" i="8"/>
  <c r="AN73" i="8"/>
  <c r="AM73" i="8"/>
  <c r="AI73" i="8"/>
  <c r="AH73" i="8"/>
  <c r="AD73" i="8"/>
  <c r="AC73" i="8"/>
  <c r="AN72" i="8"/>
  <c r="AM72" i="8"/>
  <c r="AI72" i="8"/>
  <c r="AH72" i="8"/>
  <c r="AD72" i="8"/>
  <c r="AC72" i="8"/>
  <c r="AN71" i="8"/>
  <c r="AM71" i="8"/>
  <c r="AI71" i="8"/>
  <c r="AH71" i="8"/>
  <c r="AD71" i="8"/>
  <c r="AC71" i="8"/>
  <c r="AN70" i="8"/>
  <c r="AM70" i="8"/>
  <c r="AI70" i="8"/>
  <c r="AH70" i="8"/>
  <c r="AD70" i="8"/>
  <c r="AC70" i="8"/>
  <c r="AN68" i="8"/>
  <c r="AM68" i="8"/>
  <c r="AI68" i="8"/>
  <c r="AH68" i="8"/>
  <c r="AD68" i="8"/>
  <c r="AC68" i="8"/>
  <c r="AN67" i="8"/>
  <c r="AM67" i="8"/>
  <c r="AI67" i="8"/>
  <c r="AH67" i="8"/>
  <c r="AD67" i="8"/>
  <c r="AC67" i="8"/>
  <c r="AN66" i="8"/>
  <c r="AM66" i="8"/>
  <c r="AI66" i="8"/>
  <c r="AH66" i="8"/>
  <c r="AD66" i="8"/>
  <c r="AC66" i="8"/>
  <c r="AN65" i="8"/>
  <c r="AM65" i="8"/>
  <c r="AI65" i="8"/>
  <c r="AH65" i="8"/>
  <c r="AD65" i="8"/>
  <c r="AC65" i="8"/>
  <c r="AN64" i="8"/>
  <c r="AM64" i="8"/>
  <c r="AI64" i="8"/>
  <c r="AH64" i="8"/>
  <c r="AD64" i="8"/>
  <c r="AC64" i="8"/>
  <c r="AN63" i="8"/>
  <c r="AM63" i="8"/>
  <c r="AI63" i="8"/>
  <c r="AH63" i="8"/>
  <c r="AD63" i="8"/>
  <c r="AC63" i="8"/>
  <c r="AN62" i="8"/>
  <c r="AM62" i="8"/>
  <c r="AI62" i="8"/>
  <c r="AH62" i="8"/>
  <c r="AD62" i="8"/>
  <c r="AC62" i="8"/>
  <c r="AN61" i="8"/>
  <c r="AM61" i="8"/>
  <c r="AI61" i="8"/>
  <c r="AH61" i="8"/>
  <c r="AD61" i="8"/>
  <c r="AC61" i="8"/>
  <c r="AN60" i="8"/>
  <c r="AM60" i="8"/>
  <c r="AI60" i="8"/>
  <c r="AH60" i="8"/>
  <c r="AD60" i="8"/>
  <c r="AC60" i="8"/>
  <c r="AN59" i="8"/>
  <c r="AM59" i="8"/>
  <c r="AI59" i="8"/>
  <c r="AH59" i="8"/>
  <c r="AD59" i="8"/>
  <c r="AC59" i="8"/>
  <c r="AN58" i="8"/>
  <c r="AM58" i="8"/>
  <c r="AI58" i="8"/>
  <c r="AH58" i="8"/>
  <c r="AD58" i="8"/>
  <c r="AC58" i="8"/>
  <c r="AN57" i="8"/>
  <c r="AM57" i="8"/>
  <c r="AI57" i="8"/>
  <c r="AH57" i="8"/>
  <c r="AD57" i="8"/>
  <c r="AC57" i="8"/>
  <c r="AN56" i="8"/>
  <c r="AM56" i="8"/>
  <c r="AI56" i="8"/>
  <c r="AH56" i="8"/>
  <c r="AD56" i="8"/>
  <c r="AC56" i="8"/>
  <c r="AN55" i="8"/>
  <c r="AM55" i="8"/>
  <c r="AI55" i="8"/>
  <c r="AH55" i="8"/>
  <c r="AD55" i="8"/>
  <c r="AC55" i="8"/>
  <c r="AN54" i="8"/>
  <c r="AM54" i="8"/>
  <c r="AI54" i="8"/>
  <c r="AH54" i="8"/>
  <c r="AD54" i="8"/>
  <c r="AC54" i="8"/>
  <c r="AN53" i="8"/>
  <c r="AM53" i="8"/>
  <c r="AI53" i="8"/>
  <c r="AH53" i="8"/>
  <c r="AD53" i="8"/>
  <c r="AC53" i="8"/>
  <c r="AN52" i="8"/>
  <c r="AM52" i="8"/>
  <c r="AI52" i="8"/>
  <c r="AH52" i="8"/>
  <c r="AD52" i="8"/>
  <c r="AC52" i="8"/>
  <c r="AN51" i="8"/>
  <c r="AM51" i="8"/>
  <c r="AI51" i="8"/>
  <c r="AH51" i="8"/>
  <c r="AD51" i="8"/>
  <c r="AC51" i="8"/>
  <c r="AN50" i="8"/>
  <c r="AM50" i="8"/>
  <c r="AI50" i="8"/>
  <c r="AH50" i="8"/>
  <c r="AD50" i="8"/>
  <c r="AC50" i="8"/>
  <c r="AN49" i="8"/>
  <c r="AM49" i="8"/>
  <c r="AI49" i="8"/>
  <c r="AH49" i="8"/>
  <c r="AD49" i="8"/>
  <c r="AC49" i="8"/>
  <c r="AN48" i="8"/>
  <c r="AM48" i="8"/>
  <c r="AI48" i="8"/>
  <c r="AH48" i="8"/>
  <c r="AD48" i="8"/>
  <c r="AC48" i="8"/>
  <c r="AN47" i="8"/>
  <c r="AM47" i="8"/>
  <c r="AI47" i="8"/>
  <c r="AH47" i="8"/>
  <c r="AD47" i="8"/>
  <c r="AC47" i="8"/>
  <c r="AN46" i="8"/>
  <c r="AM46" i="8"/>
  <c r="AI46" i="8"/>
  <c r="AH46" i="8"/>
  <c r="AD46" i="8"/>
  <c r="AC46" i="8"/>
  <c r="AN45" i="8"/>
  <c r="AM45" i="8"/>
  <c r="AI45" i="8"/>
  <c r="AH45" i="8"/>
  <c r="AD45" i="8"/>
  <c r="AC45" i="8"/>
  <c r="AN44" i="8"/>
  <c r="AM44" i="8"/>
  <c r="AI44" i="8"/>
  <c r="AH44" i="8"/>
  <c r="AD44" i="8"/>
  <c r="AC44" i="8"/>
  <c r="AN43" i="8"/>
  <c r="AM43" i="8"/>
  <c r="AI43" i="8"/>
  <c r="AH43" i="8"/>
  <c r="AD43" i="8"/>
  <c r="AC43" i="8"/>
  <c r="AN42" i="8"/>
  <c r="AM42" i="8"/>
  <c r="AI42" i="8"/>
  <c r="AH42" i="8"/>
  <c r="AD42" i="8"/>
  <c r="AC42" i="8"/>
  <c r="AN41" i="8"/>
  <c r="AM41" i="8"/>
  <c r="AI41" i="8"/>
  <c r="AH41" i="8"/>
  <c r="AD41" i="8"/>
  <c r="AC41" i="8"/>
  <c r="AN40" i="8"/>
  <c r="AM40" i="8"/>
  <c r="AI40" i="8"/>
  <c r="AH40" i="8"/>
  <c r="AD40" i="8"/>
  <c r="AC40" i="8"/>
  <c r="AN39" i="8"/>
  <c r="AM39" i="8"/>
  <c r="AI39" i="8"/>
  <c r="AH39" i="8"/>
  <c r="AD39" i="8"/>
  <c r="AC39" i="8"/>
  <c r="AN38" i="8"/>
  <c r="AM38" i="8"/>
  <c r="AI38" i="8"/>
  <c r="AH38" i="8"/>
  <c r="AD38" i="8"/>
  <c r="AC38" i="8"/>
  <c r="AN37" i="8"/>
  <c r="AM37" i="8"/>
  <c r="AI37" i="8"/>
  <c r="AH37" i="8"/>
  <c r="AD37" i="8"/>
  <c r="AC37" i="8"/>
  <c r="AN36" i="8"/>
  <c r="AM36" i="8"/>
  <c r="AI36" i="8"/>
  <c r="AH36" i="8"/>
  <c r="AD36" i="8"/>
  <c r="AC36" i="8"/>
  <c r="AN35" i="8"/>
  <c r="AM35" i="8"/>
  <c r="AI35" i="8"/>
  <c r="AH35" i="8"/>
  <c r="AD35" i="8"/>
  <c r="AC35" i="8"/>
  <c r="AN34" i="8"/>
  <c r="AM34" i="8"/>
  <c r="AI34" i="8"/>
  <c r="AH34" i="8"/>
  <c r="AD34" i="8"/>
  <c r="AC34" i="8"/>
  <c r="AN33" i="8"/>
  <c r="AM33" i="8"/>
  <c r="AI33" i="8"/>
  <c r="AH33" i="8"/>
  <c r="AD33" i="8"/>
  <c r="AC33" i="8"/>
  <c r="AN32" i="8"/>
  <c r="AM32" i="8"/>
  <c r="AI32" i="8"/>
  <c r="AH32" i="8"/>
  <c r="AD32" i="8"/>
  <c r="AC32" i="8"/>
  <c r="AN31" i="8"/>
  <c r="AM31" i="8"/>
  <c r="AI31" i="8"/>
  <c r="AH31" i="8"/>
  <c r="AD31" i="8"/>
  <c r="AC31" i="8"/>
  <c r="AN30" i="8"/>
  <c r="AM30" i="8"/>
  <c r="AI30" i="8"/>
  <c r="AH30" i="8"/>
  <c r="AD30" i="8"/>
  <c r="AC30" i="8"/>
  <c r="AN29" i="8"/>
  <c r="AM29" i="8"/>
  <c r="AI29" i="8"/>
  <c r="AH29" i="8"/>
  <c r="AD29" i="8"/>
  <c r="AC29" i="8"/>
  <c r="AN28" i="8"/>
  <c r="AM28" i="8"/>
  <c r="AI28" i="8"/>
  <c r="AH28" i="8"/>
  <c r="AD28" i="8"/>
  <c r="AC28" i="8"/>
  <c r="AN27" i="8"/>
  <c r="AM27" i="8"/>
  <c r="AI27" i="8"/>
  <c r="AH27" i="8"/>
  <c r="AD27" i="8"/>
  <c r="AC27" i="8"/>
  <c r="AN26" i="8"/>
  <c r="AM26" i="8"/>
  <c r="AI26" i="8"/>
  <c r="AH26" i="8"/>
  <c r="AD26" i="8"/>
  <c r="AC26" i="8"/>
  <c r="AN25" i="8"/>
  <c r="AM25" i="8"/>
  <c r="AI25" i="8"/>
  <c r="AH25" i="8"/>
  <c r="AD25" i="8"/>
  <c r="AC25" i="8"/>
  <c r="AN24" i="8"/>
  <c r="AM24" i="8"/>
  <c r="AI24" i="8"/>
  <c r="AH24" i="8"/>
  <c r="AD24" i="8"/>
  <c r="AC24" i="8"/>
  <c r="AN23" i="8"/>
  <c r="AM23" i="8"/>
  <c r="AI23" i="8"/>
  <c r="AH23" i="8"/>
  <c r="AD23" i="8"/>
  <c r="AC23" i="8"/>
  <c r="AN22" i="8"/>
  <c r="AM22" i="8"/>
  <c r="AI22" i="8"/>
  <c r="AH22" i="8"/>
  <c r="AD22" i="8"/>
  <c r="AC22" i="8"/>
  <c r="AN21" i="8"/>
  <c r="AM21" i="8"/>
  <c r="AI21" i="8"/>
  <c r="AH21" i="8"/>
  <c r="AD21" i="8"/>
  <c r="AC21" i="8"/>
  <c r="AN20" i="8"/>
  <c r="AM20" i="8"/>
  <c r="AI20" i="8"/>
  <c r="AH20" i="8"/>
  <c r="AD20" i="8"/>
  <c r="AC20" i="8"/>
  <c r="AN19" i="8"/>
  <c r="AM19" i="8"/>
  <c r="AI19" i="8"/>
  <c r="AH19" i="8"/>
  <c r="AD19" i="8"/>
  <c r="AC19" i="8"/>
  <c r="AN18" i="8"/>
  <c r="AM18" i="8"/>
  <c r="AI18" i="8"/>
  <c r="AH18" i="8"/>
  <c r="AD18" i="8"/>
  <c r="AC18" i="8"/>
  <c r="AN17" i="8"/>
  <c r="AM17" i="8"/>
  <c r="AI17" i="8"/>
  <c r="AH17" i="8"/>
  <c r="AD17" i="8"/>
  <c r="AC17" i="8"/>
  <c r="AN16" i="8"/>
  <c r="AM16" i="8"/>
  <c r="AI16" i="8"/>
  <c r="AH16" i="8"/>
  <c r="AD16" i="8"/>
  <c r="AC16" i="8"/>
  <c r="AN15" i="8"/>
  <c r="AM15" i="8"/>
  <c r="AI15" i="8"/>
  <c r="AH15" i="8"/>
  <c r="AD15" i="8"/>
  <c r="AC15" i="8"/>
  <c r="AN14" i="8"/>
  <c r="AM14" i="8"/>
  <c r="AI14" i="8"/>
  <c r="AH14" i="8"/>
  <c r="AD14" i="8"/>
  <c r="AC14" i="8"/>
  <c r="AN13" i="8"/>
  <c r="AM13" i="8"/>
  <c r="AI13" i="8"/>
  <c r="AH13" i="8"/>
  <c r="AD13" i="8"/>
  <c r="AC13" i="8"/>
  <c r="AN12" i="8"/>
  <c r="AM12" i="8"/>
  <c r="AI12" i="8"/>
  <c r="AH12" i="8"/>
  <c r="AD12" i="8"/>
  <c r="AC12" i="8"/>
  <c r="AN11" i="8"/>
  <c r="AM11" i="8"/>
  <c r="AI11" i="8"/>
  <c r="AH11" i="8"/>
  <c r="AD11" i="8"/>
  <c r="AC11" i="8"/>
  <c r="AN10" i="8"/>
  <c r="AM10" i="8"/>
  <c r="AI10" i="8"/>
  <c r="AH10" i="8"/>
  <c r="AD10" i="8"/>
  <c r="AC10" i="8"/>
  <c r="AN9" i="8"/>
  <c r="AM9" i="8"/>
  <c r="AI9" i="8"/>
  <c r="AH9" i="8"/>
  <c r="AD9" i="8"/>
  <c r="AC9" i="8"/>
  <c r="AN8" i="8"/>
  <c r="AM8" i="8"/>
  <c r="AI8" i="8"/>
  <c r="AH8" i="8"/>
  <c r="AD8" i="8"/>
  <c r="AC8" i="8"/>
  <c r="K6" i="2"/>
  <c r="K6" i="3"/>
  <c r="K128" i="2"/>
  <c r="Y124" i="8"/>
  <c r="Y123" i="8"/>
  <c r="Y122" i="8"/>
  <c r="Y121" i="8"/>
  <c r="Y120" i="8"/>
  <c r="Y119" i="8"/>
  <c r="Y118" i="8"/>
  <c r="T124" i="8"/>
  <c r="T123" i="8"/>
  <c r="T122" i="8"/>
  <c r="T121" i="8"/>
  <c r="T120" i="8"/>
  <c r="T119" i="8"/>
  <c r="T118" i="8"/>
  <c r="X124" i="8"/>
  <c r="S124" i="8"/>
  <c r="X123" i="8"/>
  <c r="S123" i="8"/>
  <c r="X122" i="8"/>
  <c r="S122" i="8"/>
  <c r="X121" i="8"/>
  <c r="S121" i="8"/>
  <c r="X120" i="8"/>
  <c r="S120" i="8"/>
  <c r="X119" i="8"/>
  <c r="S119" i="8"/>
  <c r="X118" i="8"/>
  <c r="S118" i="8"/>
  <c r="Y117" i="8"/>
  <c r="X117" i="8"/>
  <c r="T117" i="8"/>
  <c r="S117" i="8"/>
  <c r="Y116" i="8"/>
  <c r="X116" i="8"/>
  <c r="T116" i="8"/>
  <c r="S116" i="8"/>
  <c r="Y94" i="8"/>
  <c r="X94" i="8"/>
  <c r="T94" i="8"/>
  <c r="S94" i="8"/>
  <c r="Y93" i="8"/>
  <c r="X93" i="8"/>
  <c r="T93" i="8"/>
  <c r="S93" i="8"/>
  <c r="Y92" i="8"/>
  <c r="X92" i="8"/>
  <c r="T92" i="8"/>
  <c r="S92" i="8"/>
  <c r="Y91" i="8"/>
  <c r="X91" i="8"/>
  <c r="T91" i="8"/>
  <c r="S91" i="8"/>
  <c r="Y90" i="8"/>
  <c r="X90" i="8"/>
  <c r="T90" i="8"/>
  <c r="S90" i="8"/>
  <c r="Y89" i="8"/>
  <c r="X89" i="8"/>
  <c r="T89" i="8"/>
  <c r="S89" i="8"/>
  <c r="Y88" i="8"/>
  <c r="X88" i="8"/>
  <c r="T88" i="8"/>
  <c r="S88" i="8"/>
  <c r="Y87" i="8"/>
  <c r="X87" i="8"/>
  <c r="T87" i="8"/>
  <c r="S87" i="8"/>
  <c r="Y86" i="8"/>
  <c r="X86" i="8"/>
  <c r="T86" i="8"/>
  <c r="S86" i="8"/>
  <c r="Y85" i="8"/>
  <c r="X85" i="8"/>
  <c r="T85" i="8"/>
  <c r="S85" i="8"/>
  <c r="Y83" i="8"/>
  <c r="X83" i="8"/>
  <c r="T83" i="8"/>
  <c r="S83" i="8"/>
  <c r="Y82" i="8"/>
  <c r="X82" i="8"/>
  <c r="T82" i="8"/>
  <c r="S82" i="8"/>
  <c r="Y81" i="8"/>
  <c r="X81" i="8"/>
  <c r="T81" i="8"/>
  <c r="S81" i="8"/>
  <c r="Y80" i="8"/>
  <c r="X80" i="8"/>
  <c r="T80" i="8"/>
  <c r="S80" i="8"/>
  <c r="Y79" i="8"/>
  <c r="X79" i="8"/>
  <c r="T79" i="8"/>
  <c r="S79" i="8"/>
  <c r="Y78" i="8"/>
  <c r="X78" i="8"/>
  <c r="T78" i="8"/>
  <c r="S78" i="8"/>
  <c r="Y77" i="8"/>
  <c r="X77" i="8"/>
  <c r="T77" i="8"/>
  <c r="S77" i="8"/>
  <c r="Y76" i="8"/>
  <c r="X76" i="8"/>
  <c r="T76" i="8"/>
  <c r="S76" i="8"/>
  <c r="Y75" i="8"/>
  <c r="X75" i="8"/>
  <c r="T75" i="8"/>
  <c r="S75" i="8"/>
  <c r="Y74" i="8"/>
  <c r="X74" i="8"/>
  <c r="T74" i="8"/>
  <c r="S74" i="8"/>
  <c r="Y73" i="8"/>
  <c r="X73" i="8"/>
  <c r="T73" i="8"/>
  <c r="S73" i="8"/>
  <c r="Y72" i="8"/>
  <c r="X72" i="8"/>
  <c r="T72" i="8"/>
  <c r="S72" i="8"/>
  <c r="Y71" i="8"/>
  <c r="X71" i="8"/>
  <c r="T71" i="8"/>
  <c r="S71" i="8"/>
  <c r="Y70" i="8"/>
  <c r="T70" i="8"/>
  <c r="S70" i="8"/>
  <c r="X70" i="8"/>
  <c r="Y68" i="8"/>
  <c r="X68" i="8"/>
  <c r="Y67" i="8"/>
  <c r="X67" i="8"/>
  <c r="Y66" i="8"/>
  <c r="X66" i="8"/>
  <c r="Y65" i="8"/>
  <c r="X65" i="8"/>
  <c r="Y64" i="8"/>
  <c r="X64" i="8"/>
  <c r="Y63" i="8"/>
  <c r="X63" i="8"/>
  <c r="Y62" i="8"/>
  <c r="X62" i="8"/>
  <c r="Y61" i="8"/>
  <c r="X61" i="8"/>
  <c r="Y60" i="8"/>
  <c r="X60" i="8"/>
  <c r="Y59" i="8"/>
  <c r="X59" i="8"/>
  <c r="Y58" i="8"/>
  <c r="X58" i="8"/>
  <c r="Y57" i="8"/>
  <c r="X57" i="8"/>
  <c r="Y56" i="8"/>
  <c r="X56" i="8"/>
  <c r="Y55" i="8"/>
  <c r="X55" i="8"/>
  <c r="Y54" i="8"/>
  <c r="X54" i="8"/>
  <c r="Y53" i="8"/>
  <c r="X53" i="8"/>
  <c r="Y52" i="8"/>
  <c r="X52" i="8"/>
  <c r="Y51" i="8"/>
  <c r="X51" i="8"/>
  <c r="Y50" i="8"/>
  <c r="X50" i="8"/>
  <c r="Y49" i="8"/>
  <c r="X49" i="8"/>
  <c r="Y48" i="8"/>
  <c r="X48" i="8"/>
  <c r="Y47" i="8"/>
  <c r="X47" i="8"/>
  <c r="Y46" i="8"/>
  <c r="X46" i="8"/>
  <c r="Y45" i="8"/>
  <c r="X45" i="8"/>
  <c r="Y44" i="8"/>
  <c r="X44" i="8"/>
  <c r="Y43" i="8"/>
  <c r="X43" i="8"/>
  <c r="Y42" i="8"/>
  <c r="X42" i="8"/>
  <c r="Y41" i="8"/>
  <c r="X41" i="8"/>
  <c r="Y40" i="8"/>
  <c r="X40" i="8"/>
  <c r="Y39" i="8"/>
  <c r="X39" i="8"/>
  <c r="Y38" i="8"/>
  <c r="X38" i="8"/>
  <c r="Y37" i="8"/>
  <c r="X37" i="8"/>
  <c r="Y36" i="8"/>
  <c r="X36" i="8"/>
  <c r="Y35" i="8"/>
  <c r="X35" i="8"/>
  <c r="Y34" i="8"/>
  <c r="X34" i="8"/>
  <c r="Y33" i="8"/>
  <c r="X33" i="8"/>
  <c r="Y32" i="8"/>
  <c r="X32" i="8"/>
  <c r="Y31" i="8"/>
  <c r="X31" i="8"/>
  <c r="Y30" i="8"/>
  <c r="X30" i="8"/>
  <c r="Y29" i="8"/>
  <c r="X29" i="8"/>
  <c r="Y28" i="8"/>
  <c r="X28" i="8"/>
  <c r="Y27" i="8"/>
  <c r="X27" i="8"/>
  <c r="Y26" i="8"/>
  <c r="X26" i="8"/>
  <c r="Y25" i="8"/>
  <c r="X25" i="8"/>
  <c r="Y24" i="8"/>
  <c r="X24" i="8"/>
  <c r="Y23" i="8"/>
  <c r="X23" i="8"/>
  <c r="Y22" i="8"/>
  <c r="X22" i="8"/>
  <c r="Y21" i="8"/>
  <c r="X21" i="8"/>
  <c r="Y20" i="8"/>
  <c r="X20" i="8"/>
  <c r="Y19" i="8"/>
  <c r="X19" i="8"/>
  <c r="Y18" i="8"/>
  <c r="X18" i="8"/>
  <c r="Y17" i="8"/>
  <c r="X17" i="8"/>
  <c r="Y16" i="8"/>
  <c r="X16" i="8"/>
  <c r="Y15" i="8"/>
  <c r="X15" i="8"/>
  <c r="Y14" i="8"/>
  <c r="X14" i="8"/>
  <c r="Y13" i="8"/>
  <c r="X13" i="8"/>
  <c r="Y12" i="8"/>
  <c r="X12" i="8"/>
  <c r="Y11" i="8"/>
  <c r="X11" i="8"/>
  <c r="Y10" i="8"/>
  <c r="X10" i="8"/>
  <c r="Y9" i="8"/>
  <c r="X9" i="8"/>
  <c r="Y8" i="8"/>
  <c r="X8" i="8"/>
  <c r="T68" i="8"/>
  <c r="S68" i="8"/>
  <c r="T67" i="8"/>
  <c r="S67" i="8"/>
  <c r="T66" i="8"/>
  <c r="S66" i="8"/>
  <c r="T65" i="8"/>
  <c r="S65" i="8"/>
  <c r="T64" i="8"/>
  <c r="S64" i="8"/>
  <c r="T63" i="8"/>
  <c r="S63" i="8"/>
  <c r="T62" i="8"/>
  <c r="S62" i="8"/>
  <c r="T61" i="8"/>
  <c r="S61" i="8"/>
  <c r="T60" i="8"/>
  <c r="S60" i="8"/>
  <c r="T59" i="8"/>
  <c r="S59" i="8"/>
  <c r="T58" i="8"/>
  <c r="S58" i="8"/>
  <c r="T57" i="8"/>
  <c r="S57" i="8"/>
  <c r="T56" i="8"/>
  <c r="S56" i="8"/>
  <c r="T55" i="8"/>
  <c r="S55" i="8"/>
  <c r="T54" i="8"/>
  <c r="S54" i="8"/>
  <c r="T53" i="8"/>
  <c r="S53" i="8"/>
  <c r="T52" i="8"/>
  <c r="S52" i="8"/>
  <c r="T51" i="8"/>
  <c r="S51" i="8"/>
  <c r="T50" i="8"/>
  <c r="S50" i="8"/>
  <c r="T49" i="8"/>
  <c r="S49" i="8"/>
  <c r="T48" i="8"/>
  <c r="S48" i="8"/>
  <c r="T47" i="8"/>
  <c r="S47" i="8"/>
  <c r="T46" i="8"/>
  <c r="S46" i="8"/>
  <c r="T45" i="8"/>
  <c r="S45" i="8"/>
  <c r="T44" i="8"/>
  <c r="S44" i="8"/>
  <c r="T43" i="8"/>
  <c r="S43" i="8"/>
  <c r="T42" i="8"/>
  <c r="S42" i="8"/>
  <c r="T41" i="8"/>
  <c r="S41" i="8"/>
  <c r="T40" i="8"/>
  <c r="S40" i="8"/>
  <c r="T39" i="8"/>
  <c r="S39" i="8"/>
  <c r="T38" i="8"/>
  <c r="S38" i="8"/>
  <c r="T37" i="8"/>
  <c r="S37" i="8"/>
  <c r="T36" i="8"/>
  <c r="S36" i="8"/>
  <c r="T35" i="8"/>
  <c r="S35" i="8"/>
  <c r="T34" i="8"/>
  <c r="S34" i="8"/>
  <c r="T33" i="8"/>
  <c r="S33" i="8"/>
  <c r="T32" i="8"/>
  <c r="S32" i="8"/>
  <c r="T31" i="8"/>
  <c r="S31" i="8"/>
  <c r="T30" i="8"/>
  <c r="S30" i="8"/>
  <c r="T29" i="8"/>
  <c r="S29" i="8"/>
  <c r="T28" i="8"/>
  <c r="S28" i="8"/>
  <c r="T27" i="8"/>
  <c r="S27" i="8"/>
  <c r="T26" i="8"/>
  <c r="S26" i="8"/>
  <c r="T25" i="8"/>
  <c r="S25" i="8"/>
  <c r="T24" i="8"/>
  <c r="S24" i="8"/>
  <c r="T23" i="8"/>
  <c r="S23" i="8"/>
  <c r="T22" i="8"/>
  <c r="S22" i="8"/>
  <c r="T21" i="8"/>
  <c r="S21" i="8"/>
  <c r="T20" i="8"/>
  <c r="S20" i="8"/>
  <c r="T19" i="8"/>
  <c r="S19" i="8"/>
  <c r="T18" i="8"/>
  <c r="S18" i="8"/>
  <c r="T17" i="8"/>
  <c r="S17" i="8"/>
  <c r="T16" i="8"/>
  <c r="S16" i="8"/>
  <c r="T15" i="8"/>
  <c r="S15" i="8"/>
  <c r="T14" i="8"/>
  <c r="S14" i="8"/>
  <c r="T13" i="8"/>
  <c r="S13" i="8"/>
  <c r="T12" i="8"/>
  <c r="S12" i="8"/>
  <c r="T11" i="8"/>
  <c r="S11" i="8"/>
  <c r="T10" i="8"/>
  <c r="S10" i="8"/>
  <c r="T9" i="8"/>
  <c r="S9" i="8"/>
  <c r="T8" i="8"/>
  <c r="S8" i="8"/>
  <c r="O124" i="8"/>
  <c r="O123" i="8"/>
  <c r="O122" i="8"/>
  <c r="O121" i="8"/>
  <c r="O120" i="8"/>
  <c r="O119" i="8"/>
  <c r="O118" i="8"/>
  <c r="N124" i="8"/>
  <c r="N123" i="8"/>
  <c r="N122" i="8"/>
  <c r="N121" i="8"/>
  <c r="N120" i="8"/>
  <c r="N119" i="8"/>
  <c r="N118" i="8"/>
  <c r="O117" i="8"/>
  <c r="N117" i="8"/>
  <c r="J124" i="8"/>
  <c r="J123" i="8"/>
  <c r="J122" i="8"/>
  <c r="J121" i="8"/>
  <c r="J120" i="8"/>
  <c r="J119" i="8"/>
  <c r="J118" i="8"/>
  <c r="J117" i="8"/>
  <c r="I124" i="8"/>
  <c r="I123" i="8"/>
  <c r="I122" i="8"/>
  <c r="I121" i="8"/>
  <c r="I120" i="8"/>
  <c r="I119" i="8"/>
  <c r="I118" i="8"/>
  <c r="I117" i="8"/>
  <c r="O116" i="8"/>
  <c r="J116" i="8"/>
  <c r="N116" i="8"/>
  <c r="I116" i="8"/>
  <c r="J94" i="8"/>
  <c r="I94" i="8"/>
  <c r="J93" i="8"/>
  <c r="I93" i="8"/>
  <c r="J92" i="8"/>
  <c r="I92" i="8"/>
  <c r="J91" i="8"/>
  <c r="I91" i="8"/>
  <c r="J90" i="8"/>
  <c r="I90" i="8"/>
  <c r="J89" i="8"/>
  <c r="I89" i="8"/>
  <c r="J88" i="8"/>
  <c r="I88" i="8"/>
  <c r="J87" i="8"/>
  <c r="I87" i="8"/>
  <c r="J86" i="8"/>
  <c r="I86" i="8"/>
  <c r="O94" i="8"/>
  <c r="N94" i="8"/>
  <c r="O93" i="8"/>
  <c r="N93" i="8"/>
  <c r="O92" i="8"/>
  <c r="N92" i="8"/>
  <c r="O91" i="8"/>
  <c r="N91" i="8"/>
  <c r="O90" i="8"/>
  <c r="N90" i="8"/>
  <c r="O89" i="8"/>
  <c r="N89" i="8"/>
  <c r="O88" i="8"/>
  <c r="N88" i="8"/>
  <c r="O87" i="8"/>
  <c r="N87" i="8"/>
  <c r="O86" i="8"/>
  <c r="N86" i="8"/>
  <c r="N85" i="8"/>
  <c r="O85" i="8"/>
  <c r="J85" i="8"/>
  <c r="I85" i="8"/>
  <c r="O83" i="8"/>
  <c r="N83" i="8"/>
  <c r="O82" i="8"/>
  <c r="N82" i="8"/>
  <c r="O81" i="8"/>
  <c r="N81" i="8"/>
  <c r="O80" i="8"/>
  <c r="N80" i="8"/>
  <c r="O79" i="8"/>
  <c r="N79" i="8"/>
  <c r="O78" i="8"/>
  <c r="N78" i="8"/>
  <c r="O77" i="8"/>
  <c r="N77" i="8"/>
  <c r="O76" i="8"/>
  <c r="N76" i="8"/>
  <c r="O75" i="8"/>
  <c r="N75" i="8"/>
  <c r="O74" i="8"/>
  <c r="N74" i="8"/>
  <c r="O73" i="8"/>
  <c r="N73" i="8"/>
  <c r="O72" i="8"/>
  <c r="N72" i="8"/>
  <c r="O71" i="8"/>
  <c r="N71" i="8"/>
  <c r="J83" i="8"/>
  <c r="I83" i="8"/>
  <c r="J82" i="8"/>
  <c r="I82" i="8"/>
  <c r="J81" i="8"/>
  <c r="I81" i="8"/>
  <c r="J80" i="8"/>
  <c r="I80" i="8"/>
  <c r="J79" i="8"/>
  <c r="I79" i="8"/>
  <c r="J78" i="8"/>
  <c r="I78" i="8"/>
  <c r="J77" i="8"/>
  <c r="I77" i="8"/>
  <c r="J76" i="8"/>
  <c r="I76" i="8"/>
  <c r="J75" i="8"/>
  <c r="I75" i="8"/>
  <c r="J74" i="8"/>
  <c r="I74" i="8"/>
  <c r="J73" i="8"/>
  <c r="I73" i="8"/>
  <c r="J72" i="8"/>
  <c r="I72" i="8"/>
  <c r="J71" i="8"/>
  <c r="I71" i="8"/>
  <c r="O70" i="8"/>
  <c r="J70" i="8"/>
  <c r="N70" i="8"/>
  <c r="I70" i="8"/>
  <c r="O68" i="8"/>
  <c r="N68" i="8"/>
  <c r="O67" i="8"/>
  <c r="N67" i="8"/>
  <c r="O66" i="8"/>
  <c r="N66" i="8"/>
  <c r="O65" i="8"/>
  <c r="N65" i="8"/>
  <c r="O64" i="8"/>
  <c r="N64" i="8"/>
  <c r="O63" i="8"/>
  <c r="N63" i="8"/>
  <c r="O62" i="8"/>
  <c r="N62" i="8"/>
  <c r="O61" i="8"/>
  <c r="N61" i="8"/>
  <c r="O60" i="8"/>
  <c r="N60" i="8"/>
  <c r="O59" i="8"/>
  <c r="N59" i="8"/>
  <c r="O58" i="8"/>
  <c r="N58" i="8"/>
  <c r="O57" i="8"/>
  <c r="N57" i="8"/>
  <c r="O56" i="8"/>
  <c r="N56" i="8"/>
  <c r="O55" i="8"/>
  <c r="N55" i="8"/>
  <c r="O54" i="8"/>
  <c r="N54" i="8"/>
  <c r="O53" i="8"/>
  <c r="N53" i="8"/>
  <c r="O52" i="8"/>
  <c r="N52" i="8"/>
  <c r="O51" i="8"/>
  <c r="N51" i="8"/>
  <c r="O50" i="8"/>
  <c r="N50" i="8"/>
  <c r="O49" i="8"/>
  <c r="N49" i="8"/>
  <c r="O48" i="8"/>
  <c r="N48" i="8"/>
  <c r="O47" i="8"/>
  <c r="N47" i="8"/>
  <c r="O46" i="8"/>
  <c r="N46" i="8"/>
  <c r="O45" i="8"/>
  <c r="N45" i="8"/>
  <c r="O44" i="8"/>
  <c r="N44" i="8"/>
  <c r="O43" i="8"/>
  <c r="N43" i="8"/>
  <c r="O42" i="8"/>
  <c r="N42" i="8"/>
  <c r="O41" i="8"/>
  <c r="N41" i="8"/>
  <c r="O40" i="8"/>
  <c r="N40" i="8"/>
  <c r="O39" i="8"/>
  <c r="N39" i="8"/>
  <c r="O38" i="8"/>
  <c r="N38" i="8"/>
  <c r="O37" i="8"/>
  <c r="N37" i="8"/>
  <c r="O36" i="8"/>
  <c r="N36" i="8"/>
  <c r="O35" i="8"/>
  <c r="N35" i="8"/>
  <c r="O34" i="8"/>
  <c r="N34" i="8"/>
  <c r="O33" i="8"/>
  <c r="N33" i="8"/>
  <c r="O32" i="8"/>
  <c r="N32" i="8"/>
  <c r="O31" i="8"/>
  <c r="N31" i="8"/>
  <c r="O30" i="8"/>
  <c r="N30" i="8"/>
  <c r="O29" i="8"/>
  <c r="N29" i="8"/>
  <c r="O28" i="8"/>
  <c r="N28" i="8"/>
  <c r="O27" i="8"/>
  <c r="N27" i="8"/>
  <c r="O26" i="8"/>
  <c r="N26" i="8"/>
  <c r="O25" i="8"/>
  <c r="N25" i="8"/>
  <c r="O24" i="8"/>
  <c r="N24" i="8"/>
  <c r="O23" i="8"/>
  <c r="N23" i="8"/>
  <c r="O22" i="8"/>
  <c r="N22" i="8"/>
  <c r="O21" i="8"/>
  <c r="N21" i="8"/>
  <c r="O20" i="8"/>
  <c r="N20" i="8"/>
  <c r="O19" i="8"/>
  <c r="N19" i="8"/>
  <c r="O18" i="8"/>
  <c r="N18" i="8"/>
  <c r="O17" i="8"/>
  <c r="N17" i="8"/>
  <c r="O16" i="8"/>
  <c r="N16" i="8"/>
  <c r="O15" i="8"/>
  <c r="N15" i="8"/>
  <c r="O14" i="8"/>
  <c r="N14" i="8"/>
  <c r="O13" i="8"/>
  <c r="N13" i="8"/>
  <c r="O12" i="8"/>
  <c r="N12" i="8"/>
  <c r="O11" i="8"/>
  <c r="N11" i="8"/>
  <c r="O10" i="8"/>
  <c r="N10" i="8"/>
  <c r="O9" i="8"/>
  <c r="N9" i="8"/>
  <c r="O8" i="8"/>
  <c r="N8" i="8"/>
  <c r="J68" i="8"/>
  <c r="I68" i="8"/>
  <c r="J67" i="8"/>
  <c r="I67" i="8"/>
  <c r="J66" i="8"/>
  <c r="I66" i="8"/>
  <c r="J65" i="8"/>
  <c r="I65" i="8"/>
  <c r="J64" i="8"/>
  <c r="I64" i="8"/>
  <c r="J63" i="8"/>
  <c r="I63" i="8"/>
  <c r="J62" i="8"/>
  <c r="I62" i="8"/>
  <c r="J61" i="8"/>
  <c r="I61" i="8"/>
  <c r="J60" i="8"/>
  <c r="I60" i="8"/>
  <c r="J59" i="8"/>
  <c r="I59" i="8"/>
  <c r="J58" i="8"/>
  <c r="I58" i="8"/>
  <c r="J57" i="8"/>
  <c r="I57" i="8"/>
  <c r="J56" i="8"/>
  <c r="I56" i="8"/>
  <c r="J55" i="8"/>
  <c r="I55" i="8"/>
  <c r="J54" i="8"/>
  <c r="I54" i="8"/>
  <c r="J53" i="8"/>
  <c r="I53" i="8"/>
  <c r="J52" i="8"/>
  <c r="I52" i="8"/>
  <c r="J51" i="8"/>
  <c r="I51" i="8"/>
  <c r="J50" i="8"/>
  <c r="I50" i="8"/>
  <c r="J49" i="8"/>
  <c r="I49" i="8"/>
  <c r="J48" i="8"/>
  <c r="I48" i="8"/>
  <c r="J47" i="8"/>
  <c r="I47" i="8"/>
  <c r="J46" i="8"/>
  <c r="I46" i="8"/>
  <c r="J45" i="8"/>
  <c r="I45" i="8"/>
  <c r="J44" i="8"/>
  <c r="I44" i="8"/>
  <c r="J43" i="8"/>
  <c r="I43" i="8"/>
  <c r="J42" i="8"/>
  <c r="I42" i="8"/>
  <c r="J41" i="8"/>
  <c r="I41" i="8"/>
  <c r="J40" i="8"/>
  <c r="I40" i="8"/>
  <c r="J39" i="8"/>
  <c r="I39" i="8"/>
  <c r="J38" i="8"/>
  <c r="I38" i="8"/>
  <c r="J37" i="8"/>
  <c r="I37" i="8"/>
  <c r="J36" i="8"/>
  <c r="I36" i="8"/>
  <c r="J35" i="8"/>
  <c r="I35" i="8"/>
  <c r="J34" i="8"/>
  <c r="I34" i="8"/>
  <c r="J33" i="8"/>
  <c r="I33" i="8"/>
  <c r="J32" i="8"/>
  <c r="I32" i="8"/>
  <c r="J31" i="8"/>
  <c r="I31" i="8"/>
  <c r="J30" i="8"/>
  <c r="I30" i="8"/>
  <c r="J29" i="8"/>
  <c r="I29" i="8"/>
  <c r="J28" i="8"/>
  <c r="I28" i="8"/>
  <c r="J27" i="8"/>
  <c r="I27" i="8"/>
  <c r="J26" i="8"/>
  <c r="I26" i="8"/>
  <c r="J25" i="8"/>
  <c r="I25" i="8"/>
  <c r="J24" i="8"/>
  <c r="I24" i="8"/>
  <c r="J23" i="8"/>
  <c r="I23" i="8"/>
  <c r="J22" i="8"/>
  <c r="I22" i="8"/>
  <c r="J21" i="8"/>
  <c r="I21" i="8"/>
  <c r="J20" i="8"/>
  <c r="I20" i="8"/>
  <c r="J19" i="8"/>
  <c r="I19" i="8"/>
  <c r="J18" i="8"/>
  <c r="I18" i="8"/>
  <c r="J17" i="8"/>
  <c r="I17" i="8"/>
  <c r="J16" i="8"/>
  <c r="I16" i="8"/>
  <c r="J15" i="8"/>
  <c r="I15" i="8"/>
  <c r="J14" i="8"/>
  <c r="I14" i="8"/>
  <c r="J13" i="8"/>
  <c r="I13" i="8"/>
  <c r="J12" i="8"/>
  <c r="I12" i="8"/>
  <c r="J11" i="8"/>
  <c r="I11" i="8"/>
  <c r="J10" i="8"/>
  <c r="I10" i="8"/>
  <c r="J9" i="8"/>
  <c r="I9" i="8"/>
  <c r="J8" i="8"/>
  <c r="I8" i="8"/>
  <c r="P6" i="2"/>
  <c r="P6" i="3"/>
  <c r="E124" i="8"/>
  <c r="E123" i="8"/>
  <c r="E122" i="8"/>
  <c r="E121" i="8"/>
  <c r="E120" i="8"/>
  <c r="E119" i="8"/>
  <c r="E118" i="8"/>
  <c r="D124" i="8"/>
  <c r="D123" i="8"/>
  <c r="D122" i="8"/>
  <c r="D121" i="8"/>
  <c r="D120" i="8"/>
  <c r="D119" i="8"/>
  <c r="D118" i="8"/>
  <c r="E117" i="8"/>
  <c r="D117" i="8"/>
  <c r="E116" i="8"/>
  <c r="D116" i="8"/>
  <c r="E94" i="8"/>
  <c r="D94" i="8"/>
  <c r="E93" i="8"/>
  <c r="D93" i="8"/>
  <c r="E92" i="8"/>
  <c r="D92" i="8"/>
  <c r="E91" i="8"/>
  <c r="D91" i="8"/>
  <c r="E90" i="8"/>
  <c r="D90" i="8"/>
  <c r="E89" i="8"/>
  <c r="D89" i="8"/>
  <c r="E88" i="8"/>
  <c r="D88" i="8"/>
  <c r="E87" i="8"/>
  <c r="D87" i="8"/>
  <c r="E86" i="8"/>
  <c r="D86" i="8"/>
  <c r="E83" i="8"/>
  <c r="D83" i="8"/>
  <c r="E82" i="8"/>
  <c r="D82" i="8"/>
  <c r="E81" i="8"/>
  <c r="D81" i="8"/>
  <c r="E80" i="8"/>
  <c r="D80" i="8"/>
  <c r="E79" i="8"/>
  <c r="D79" i="8"/>
  <c r="E78" i="8"/>
  <c r="D78" i="8"/>
  <c r="E77" i="8"/>
  <c r="D77" i="8"/>
  <c r="E76" i="8"/>
  <c r="D76" i="8"/>
  <c r="E75" i="8"/>
  <c r="D75" i="8"/>
  <c r="E74" i="8"/>
  <c r="D74" i="8"/>
  <c r="E73" i="8"/>
  <c r="D73" i="8"/>
  <c r="E72" i="8"/>
  <c r="D72" i="8"/>
  <c r="E71" i="8"/>
  <c r="D71" i="8"/>
  <c r="E70" i="8"/>
  <c r="E85" i="8"/>
  <c r="D85" i="8"/>
  <c r="D70" i="8"/>
  <c r="E68" i="8"/>
  <c r="D68" i="8"/>
  <c r="E67" i="8"/>
  <c r="D67" i="8"/>
  <c r="E66" i="8"/>
  <c r="D66" i="8"/>
  <c r="E65" i="8"/>
  <c r="D65" i="8"/>
  <c r="E64" i="8"/>
  <c r="D64" i="8"/>
  <c r="E63" i="8"/>
  <c r="D63" i="8"/>
  <c r="E62" i="8"/>
  <c r="D62" i="8"/>
  <c r="E61" i="8"/>
  <c r="D61" i="8"/>
  <c r="E60" i="8"/>
  <c r="D60" i="8"/>
  <c r="E59" i="8"/>
  <c r="D59" i="8"/>
  <c r="E58" i="8"/>
  <c r="D58" i="8"/>
  <c r="E57" i="8"/>
  <c r="D57" i="8"/>
  <c r="E56" i="8"/>
  <c r="D56" i="8"/>
  <c r="E55" i="8"/>
  <c r="D55" i="8"/>
  <c r="E54" i="8"/>
  <c r="D54" i="8"/>
  <c r="E53" i="8"/>
  <c r="D53" i="8"/>
  <c r="E52" i="8"/>
  <c r="D52" i="8"/>
  <c r="E51" i="8"/>
  <c r="D51" i="8"/>
  <c r="E50" i="8"/>
  <c r="D50" i="8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E41" i="8"/>
  <c r="D41" i="8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E7" i="8"/>
  <c r="D7" i="8"/>
  <c r="O7" i="9" l="1"/>
  <c r="AQ8" i="8"/>
  <c r="P127" i="2"/>
  <c r="Q126" i="2"/>
  <c r="P126" i="2"/>
  <c r="P125" i="2"/>
  <c r="Q124" i="2"/>
  <c r="P124" i="2"/>
  <c r="Q123" i="2"/>
  <c r="P123" i="2"/>
  <c r="P122" i="2"/>
  <c r="P121" i="2"/>
  <c r="Q120" i="2"/>
  <c r="P120" i="2"/>
  <c r="P119" i="2"/>
  <c r="Q118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Q104" i="2"/>
  <c r="P104" i="2"/>
  <c r="P103" i="2"/>
  <c r="P102" i="2"/>
  <c r="P101" i="2"/>
  <c r="P100" i="2"/>
  <c r="P99" i="2"/>
  <c r="P98" i="2"/>
  <c r="Q97" i="2"/>
  <c r="P97" i="2"/>
  <c r="Q96" i="2"/>
  <c r="P96" i="2"/>
  <c r="P95" i="2"/>
  <c r="P94" i="2"/>
  <c r="P93" i="2"/>
  <c r="Q92" i="2"/>
  <c r="P92" i="2"/>
  <c r="Q91" i="2"/>
  <c r="P91" i="2"/>
  <c r="P90" i="2"/>
  <c r="P89" i="2"/>
  <c r="P88" i="2"/>
  <c r="P87" i="2"/>
  <c r="Q86" i="2"/>
  <c r="P86" i="2"/>
  <c r="P85" i="2"/>
  <c r="P84" i="2"/>
  <c r="P83" i="2"/>
  <c r="P82" i="2"/>
  <c r="P81" i="2"/>
  <c r="P80" i="2"/>
  <c r="P79" i="2"/>
  <c r="P78" i="2"/>
  <c r="Q77" i="2"/>
  <c r="P77" i="2"/>
  <c r="P76" i="2"/>
  <c r="Q75" i="2"/>
  <c r="P75" i="2"/>
  <c r="P74" i="2"/>
  <c r="Q73" i="2"/>
  <c r="P73" i="2"/>
  <c r="P72" i="2"/>
  <c r="P71" i="2"/>
  <c r="P70" i="2"/>
  <c r="P69" i="2"/>
  <c r="Q68" i="2"/>
  <c r="P68" i="2"/>
  <c r="Q67" i="2"/>
  <c r="P67" i="2"/>
  <c r="Q66" i="2"/>
  <c r="P66" i="2"/>
  <c r="P65" i="2"/>
  <c r="P64" i="2"/>
  <c r="P63" i="2"/>
  <c r="Q62" i="2"/>
  <c r="P62" i="2"/>
  <c r="P61" i="2"/>
  <c r="P60" i="2"/>
  <c r="Q59" i="2"/>
  <c r="P59" i="2"/>
  <c r="P58" i="2"/>
  <c r="Q57" i="2"/>
  <c r="P57" i="2"/>
  <c r="P56" i="2"/>
  <c r="Q55" i="2"/>
  <c r="P55" i="2"/>
  <c r="Q54" i="2"/>
  <c r="P54" i="2"/>
  <c r="P53" i="2"/>
  <c r="P52" i="2"/>
  <c r="Q51" i="2"/>
  <c r="P51" i="2"/>
  <c r="Q50" i="2"/>
  <c r="P50" i="2"/>
  <c r="Q49" i="2"/>
  <c r="P49" i="2"/>
  <c r="P48" i="2"/>
  <c r="P47" i="2"/>
  <c r="P46" i="2"/>
  <c r="P45" i="2"/>
  <c r="P44" i="2"/>
  <c r="Q43" i="2"/>
  <c r="P43" i="2"/>
  <c r="P42" i="2"/>
  <c r="P41" i="2"/>
  <c r="Q40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Q26" i="2"/>
  <c r="P26" i="2"/>
  <c r="P25" i="2"/>
  <c r="Q24" i="2"/>
  <c r="P24" i="2"/>
  <c r="P23" i="2"/>
  <c r="Q22" i="2"/>
  <c r="P22" i="2"/>
  <c r="Q21" i="2"/>
  <c r="P21" i="2"/>
  <c r="Q20" i="2"/>
  <c r="P20" i="2"/>
  <c r="P19" i="2"/>
  <c r="P18" i="2"/>
  <c r="P17" i="2"/>
  <c r="P16" i="2"/>
  <c r="P15" i="2"/>
  <c r="P14" i="2"/>
  <c r="Q13" i="2"/>
  <c r="P13" i="2"/>
  <c r="P12" i="2"/>
  <c r="P11" i="2"/>
  <c r="Q10" i="2"/>
  <c r="P10" i="2"/>
  <c r="Q9" i="2"/>
  <c r="P9" i="2"/>
  <c r="P8" i="2"/>
  <c r="P7" i="2"/>
  <c r="O6" i="2"/>
  <c r="Q6" i="3"/>
  <c r="P32" i="3"/>
  <c r="P52" i="3"/>
  <c r="P72" i="3"/>
  <c r="P88" i="3"/>
  <c r="P119" i="3"/>
  <c r="Q119" i="3"/>
  <c r="Q88" i="3"/>
  <c r="Q72" i="3"/>
  <c r="Q52" i="3"/>
  <c r="Q32" i="3"/>
  <c r="Q18" i="3"/>
  <c r="Q8" i="3"/>
  <c r="P18" i="3"/>
  <c r="P8" i="3"/>
  <c r="Q129" i="3"/>
  <c r="P129" i="3"/>
  <c r="Q128" i="3"/>
  <c r="P128" i="3"/>
  <c r="Q127" i="3"/>
  <c r="P127" i="3"/>
  <c r="Q126" i="3"/>
  <c r="P126" i="3"/>
  <c r="Q125" i="3"/>
  <c r="P125" i="3"/>
  <c r="Q124" i="3"/>
  <c r="P124" i="3"/>
  <c r="Q123" i="3"/>
  <c r="P123" i="3"/>
  <c r="Q122" i="3"/>
  <c r="P122" i="3"/>
  <c r="Q121" i="3"/>
  <c r="P121" i="3"/>
  <c r="Q120" i="3"/>
  <c r="P120" i="3"/>
  <c r="Q118" i="3"/>
  <c r="P118" i="3"/>
  <c r="Q117" i="3"/>
  <c r="P117" i="3"/>
  <c r="Q116" i="3"/>
  <c r="P116" i="3"/>
  <c r="Q115" i="3"/>
  <c r="P115" i="3"/>
  <c r="Q114" i="3"/>
  <c r="P114" i="3"/>
  <c r="Q113" i="3"/>
  <c r="P113" i="3"/>
  <c r="Q112" i="3"/>
  <c r="P112" i="3"/>
  <c r="Q111" i="3"/>
  <c r="P111" i="3"/>
  <c r="Q110" i="3"/>
  <c r="P110" i="3"/>
  <c r="Q109" i="3"/>
  <c r="P109" i="3"/>
  <c r="Q108" i="3"/>
  <c r="P108" i="3"/>
  <c r="Q107" i="3"/>
  <c r="P107" i="3"/>
  <c r="Q106" i="3"/>
  <c r="P106" i="3"/>
  <c r="Q105" i="3"/>
  <c r="P105" i="3"/>
  <c r="Q104" i="3"/>
  <c r="P104" i="3"/>
  <c r="Q103" i="3"/>
  <c r="P103" i="3"/>
  <c r="Q102" i="3"/>
  <c r="P102" i="3"/>
  <c r="Q101" i="3"/>
  <c r="P101" i="3"/>
  <c r="Q100" i="3"/>
  <c r="P100" i="3"/>
  <c r="Q99" i="3"/>
  <c r="P99" i="3"/>
  <c r="Q98" i="3"/>
  <c r="P98" i="3"/>
  <c r="Q97" i="3"/>
  <c r="P97" i="3"/>
  <c r="Q96" i="3"/>
  <c r="P96" i="3"/>
  <c r="Q95" i="3"/>
  <c r="P95" i="3"/>
  <c r="Q94" i="3"/>
  <c r="P94" i="3"/>
  <c r="Q93" i="3"/>
  <c r="P93" i="3"/>
  <c r="Q92" i="3"/>
  <c r="P92" i="3"/>
  <c r="Q91" i="3"/>
  <c r="P91" i="3"/>
  <c r="Q90" i="3"/>
  <c r="P90" i="3"/>
  <c r="Q89" i="3"/>
  <c r="P89" i="3"/>
  <c r="Q87" i="3"/>
  <c r="P87" i="3"/>
  <c r="Q86" i="3"/>
  <c r="P86" i="3"/>
  <c r="Q85" i="3"/>
  <c r="P85" i="3"/>
  <c r="Q84" i="3"/>
  <c r="P84" i="3"/>
  <c r="Q83" i="3"/>
  <c r="P83" i="3"/>
  <c r="Q82" i="3"/>
  <c r="P82" i="3"/>
  <c r="Q81" i="3"/>
  <c r="P81" i="3"/>
  <c r="Q80" i="3"/>
  <c r="P80" i="3"/>
  <c r="Q79" i="3"/>
  <c r="P79" i="3"/>
  <c r="Q78" i="3"/>
  <c r="P78" i="3"/>
  <c r="Q77" i="3"/>
  <c r="P77" i="3"/>
  <c r="Q76" i="3"/>
  <c r="P76" i="3"/>
  <c r="Q75" i="3"/>
  <c r="P75" i="3"/>
  <c r="Q74" i="3"/>
  <c r="P74" i="3"/>
  <c r="Q73" i="3"/>
  <c r="P73" i="3"/>
  <c r="Q71" i="3"/>
  <c r="P71" i="3"/>
  <c r="Q70" i="3"/>
  <c r="P70" i="3"/>
  <c r="Q69" i="3"/>
  <c r="P69" i="3"/>
  <c r="Q68" i="3"/>
  <c r="P68" i="3"/>
  <c r="Q67" i="3"/>
  <c r="P67" i="3"/>
  <c r="Q66" i="3"/>
  <c r="P66" i="3"/>
  <c r="Q65" i="3"/>
  <c r="P65" i="3"/>
  <c r="Q64" i="3"/>
  <c r="P64" i="3"/>
  <c r="Q63" i="3"/>
  <c r="P63" i="3"/>
  <c r="Q62" i="3"/>
  <c r="P62" i="3"/>
  <c r="Q61" i="3"/>
  <c r="P61" i="3"/>
  <c r="Q60" i="3"/>
  <c r="P60" i="3"/>
  <c r="Q59" i="3"/>
  <c r="P59" i="3"/>
  <c r="Q58" i="3"/>
  <c r="P58" i="3"/>
  <c r="Q57" i="3"/>
  <c r="P57" i="3"/>
  <c r="Q56" i="3"/>
  <c r="P56" i="3"/>
  <c r="Q55" i="3"/>
  <c r="P55" i="3"/>
  <c r="Q54" i="3"/>
  <c r="P54" i="3"/>
  <c r="Q53" i="3"/>
  <c r="P53" i="3"/>
  <c r="Q51" i="3"/>
  <c r="P51" i="3"/>
  <c r="Q50" i="3"/>
  <c r="P50" i="3"/>
  <c r="Q49" i="3"/>
  <c r="P49" i="3"/>
  <c r="Q48" i="3"/>
  <c r="P48" i="3"/>
  <c r="Q47" i="3"/>
  <c r="P47" i="3"/>
  <c r="Q46" i="3"/>
  <c r="P46" i="3"/>
  <c r="Q45" i="3"/>
  <c r="P45" i="3"/>
  <c r="Q44" i="3"/>
  <c r="P44" i="3"/>
  <c r="Q43" i="3"/>
  <c r="P43" i="3"/>
  <c r="Q42" i="3"/>
  <c r="P42" i="3"/>
  <c r="Q41" i="3"/>
  <c r="P41" i="3"/>
  <c r="Q40" i="3"/>
  <c r="P40" i="3"/>
  <c r="Q39" i="3"/>
  <c r="P39" i="3"/>
  <c r="Q38" i="3"/>
  <c r="P38" i="3"/>
  <c r="Q37" i="3"/>
  <c r="P37" i="3"/>
  <c r="Q36" i="3"/>
  <c r="P36" i="3"/>
  <c r="Q35" i="3"/>
  <c r="P35" i="3"/>
  <c r="Q34" i="3"/>
  <c r="P34" i="3"/>
  <c r="Q33" i="3"/>
  <c r="P33" i="3"/>
  <c r="Q31" i="3"/>
  <c r="P31" i="3"/>
  <c r="Q30" i="3"/>
  <c r="P30" i="3"/>
  <c r="Q29" i="3"/>
  <c r="P29" i="3"/>
  <c r="Q28" i="3"/>
  <c r="P28" i="3"/>
  <c r="Q27" i="3"/>
  <c r="P27" i="3"/>
  <c r="Q26" i="3"/>
  <c r="P26" i="3"/>
  <c r="Q25" i="3"/>
  <c r="P25" i="3"/>
  <c r="Q24" i="3"/>
  <c r="P24" i="3"/>
  <c r="Q23" i="3"/>
  <c r="P23" i="3"/>
  <c r="Q22" i="3"/>
  <c r="P22" i="3"/>
  <c r="Q21" i="3"/>
  <c r="P21" i="3"/>
  <c r="Q20" i="3"/>
  <c r="P20" i="3"/>
  <c r="Q19" i="3"/>
  <c r="P19" i="3"/>
  <c r="Q17" i="3"/>
  <c r="P17" i="3"/>
  <c r="Q16" i="3"/>
  <c r="P16" i="3"/>
  <c r="Q15" i="3"/>
  <c r="P15" i="3"/>
  <c r="Q14" i="3"/>
  <c r="P14" i="3"/>
  <c r="Q13" i="3"/>
  <c r="P13" i="3"/>
  <c r="Q12" i="3"/>
  <c r="P12" i="3"/>
  <c r="Q11" i="3"/>
  <c r="P11" i="3"/>
  <c r="Q10" i="3"/>
  <c r="P10" i="3"/>
  <c r="Q7" i="3"/>
  <c r="P7" i="3"/>
  <c r="Q9" i="3"/>
  <c r="P9" i="3"/>
  <c r="O118" i="3" l="1"/>
  <c r="N118" i="3" s="1"/>
  <c r="O6" i="3"/>
  <c r="M118" i="3"/>
  <c r="D126" i="3" l="1"/>
  <c r="D121" i="3"/>
  <c r="D7" i="3"/>
  <c r="D129" i="3"/>
  <c r="D128" i="3"/>
  <c r="D127" i="3"/>
  <c r="D125" i="3"/>
  <c r="D124" i="3"/>
  <c r="D123" i="3"/>
  <c r="D122" i="3"/>
  <c r="D120" i="3"/>
  <c r="I119" i="3"/>
  <c r="G119" i="3"/>
  <c r="E119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I88" i="3"/>
  <c r="G88" i="3"/>
  <c r="E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I72" i="3"/>
  <c r="G72" i="3"/>
  <c r="E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I52" i="3"/>
  <c r="G52" i="3"/>
  <c r="E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I32" i="3"/>
  <c r="G32" i="3"/>
  <c r="E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I18" i="3"/>
  <c r="G18" i="3"/>
  <c r="E18" i="3"/>
  <c r="D17" i="3"/>
  <c r="D16" i="3"/>
  <c r="D15" i="3"/>
  <c r="D14" i="3"/>
  <c r="D13" i="3"/>
  <c r="D12" i="3"/>
  <c r="D11" i="3"/>
  <c r="D10" i="3"/>
  <c r="D9" i="3"/>
  <c r="I8" i="3"/>
  <c r="G8" i="3"/>
  <c r="E8" i="3"/>
  <c r="K7" i="3"/>
  <c r="O7" i="3" l="1"/>
  <c r="J9" i="3"/>
  <c r="M9" i="3"/>
  <c r="M10" i="3"/>
  <c r="K11" i="3"/>
  <c r="M11" i="3"/>
  <c r="K12" i="3"/>
  <c r="M12" i="3"/>
  <c r="F13" i="3"/>
  <c r="M13" i="3"/>
  <c r="K14" i="3"/>
  <c r="M14" i="3"/>
  <c r="K15" i="3"/>
  <c r="M15" i="3"/>
  <c r="K16" i="3"/>
  <c r="M16" i="3"/>
  <c r="K17" i="3"/>
  <c r="M17" i="3"/>
  <c r="K19" i="3"/>
  <c r="M19" i="3"/>
  <c r="K20" i="3"/>
  <c r="M20" i="3"/>
  <c r="F21" i="3"/>
  <c r="M21" i="3"/>
  <c r="H21" i="3"/>
  <c r="F22" i="3"/>
  <c r="M22" i="3"/>
  <c r="K23" i="3"/>
  <c r="M23" i="3"/>
  <c r="F24" i="3"/>
  <c r="M24" i="3"/>
  <c r="K25" i="3"/>
  <c r="M25" i="3"/>
  <c r="F26" i="3"/>
  <c r="M26" i="3"/>
  <c r="K27" i="3"/>
  <c r="M27" i="3"/>
  <c r="K28" i="3"/>
  <c r="M28" i="3"/>
  <c r="K29" i="3"/>
  <c r="M29" i="3"/>
  <c r="K30" i="3"/>
  <c r="M30" i="3"/>
  <c r="K31" i="3"/>
  <c r="M31" i="3"/>
  <c r="K33" i="3"/>
  <c r="M33" i="3"/>
  <c r="K34" i="3"/>
  <c r="M34" i="3"/>
  <c r="K35" i="3"/>
  <c r="M35" i="3"/>
  <c r="K36" i="3"/>
  <c r="M36" i="3"/>
  <c r="H37" i="3"/>
  <c r="M37" i="3"/>
  <c r="H38" i="3"/>
  <c r="M38" i="3"/>
  <c r="H39" i="3"/>
  <c r="M39" i="3"/>
  <c r="J40" i="3"/>
  <c r="M40" i="3"/>
  <c r="K41" i="3"/>
  <c r="M41" i="3"/>
  <c r="K42" i="3"/>
  <c r="M42" i="3"/>
  <c r="F43" i="3"/>
  <c r="M43" i="3"/>
  <c r="H44" i="3"/>
  <c r="M44" i="3"/>
  <c r="H45" i="3"/>
  <c r="M45" i="3"/>
  <c r="H46" i="3"/>
  <c r="M46" i="3"/>
  <c r="H47" i="3"/>
  <c r="M47" i="3"/>
  <c r="H48" i="3"/>
  <c r="M48" i="3"/>
  <c r="J49" i="3"/>
  <c r="M49" i="3"/>
  <c r="M50" i="3"/>
  <c r="J51" i="3"/>
  <c r="M51" i="3"/>
  <c r="K53" i="3"/>
  <c r="M53" i="3"/>
  <c r="M54" i="3"/>
  <c r="F55" i="3"/>
  <c r="M55" i="3"/>
  <c r="K56" i="3"/>
  <c r="M56" i="3"/>
  <c r="F57" i="3"/>
  <c r="M57" i="3"/>
  <c r="K58" i="3"/>
  <c r="M58" i="3"/>
  <c r="F59" i="3"/>
  <c r="M59" i="3"/>
  <c r="K60" i="3"/>
  <c r="M60" i="3"/>
  <c r="K61" i="3"/>
  <c r="M61" i="3"/>
  <c r="M62" i="3"/>
  <c r="K63" i="3"/>
  <c r="M63" i="3"/>
  <c r="K64" i="3"/>
  <c r="M64" i="3"/>
  <c r="K65" i="3"/>
  <c r="M65" i="3"/>
  <c r="F66" i="3"/>
  <c r="M66" i="3"/>
  <c r="F67" i="3"/>
  <c r="M67" i="3"/>
  <c r="M68" i="3"/>
  <c r="K69" i="3"/>
  <c r="M69" i="3"/>
  <c r="K70" i="3"/>
  <c r="M70" i="3"/>
  <c r="K71" i="3"/>
  <c r="M71" i="3"/>
  <c r="M73" i="3"/>
  <c r="K74" i="3"/>
  <c r="M74" i="3"/>
  <c r="M75" i="3"/>
  <c r="K76" i="3"/>
  <c r="M76" i="3"/>
  <c r="M77" i="3"/>
  <c r="K78" i="3"/>
  <c r="M78" i="3"/>
  <c r="F78" i="3"/>
  <c r="K79" i="3"/>
  <c r="M79" i="3"/>
  <c r="K80" i="3"/>
  <c r="M80" i="3"/>
  <c r="K81" i="3"/>
  <c r="M81" i="3"/>
  <c r="K82" i="3"/>
  <c r="M82" i="3"/>
  <c r="K83" i="3"/>
  <c r="M83" i="3"/>
  <c r="K84" i="3"/>
  <c r="M84" i="3"/>
  <c r="K85" i="3"/>
  <c r="M85" i="3"/>
  <c r="F86" i="3"/>
  <c r="M86" i="3"/>
  <c r="H87" i="3"/>
  <c r="M87" i="3"/>
  <c r="K89" i="3"/>
  <c r="M89" i="3"/>
  <c r="K90" i="3"/>
  <c r="M90" i="3"/>
  <c r="M91" i="3"/>
  <c r="M92" i="3"/>
  <c r="K93" i="3"/>
  <c r="M93" i="3"/>
  <c r="K94" i="3"/>
  <c r="M94" i="3"/>
  <c r="K95" i="3"/>
  <c r="M95" i="3"/>
  <c r="M96" i="3"/>
  <c r="M97" i="3"/>
  <c r="K98" i="3"/>
  <c r="M98" i="3"/>
  <c r="K99" i="3"/>
  <c r="M99" i="3"/>
  <c r="K100" i="3"/>
  <c r="M100" i="3"/>
  <c r="K101" i="3"/>
  <c r="M101" i="3"/>
  <c r="K102" i="3"/>
  <c r="M102" i="3"/>
  <c r="H103" i="3"/>
  <c r="M103" i="3"/>
  <c r="J104" i="3"/>
  <c r="M104" i="3"/>
  <c r="K105" i="3"/>
  <c r="M105" i="3"/>
  <c r="K106" i="3"/>
  <c r="M106" i="3"/>
  <c r="K107" i="3"/>
  <c r="M107" i="3"/>
  <c r="K108" i="3"/>
  <c r="M108" i="3"/>
  <c r="K109" i="3"/>
  <c r="M109" i="3"/>
  <c r="K110" i="3"/>
  <c r="M110" i="3"/>
  <c r="K111" i="3"/>
  <c r="M111" i="3"/>
  <c r="K112" i="3"/>
  <c r="M112" i="3"/>
  <c r="K113" i="3"/>
  <c r="M113" i="3"/>
  <c r="K114" i="3"/>
  <c r="M114" i="3"/>
  <c r="K115" i="3"/>
  <c r="M115" i="3"/>
  <c r="K116" i="3"/>
  <c r="M116" i="3"/>
  <c r="K117" i="3"/>
  <c r="M117" i="3"/>
  <c r="M120" i="3"/>
  <c r="M122" i="3"/>
  <c r="M123" i="3"/>
  <c r="K124" i="3"/>
  <c r="M124" i="3"/>
  <c r="M125" i="3"/>
  <c r="M127" i="3"/>
  <c r="K128" i="3"/>
  <c r="M128" i="3"/>
  <c r="K129" i="3"/>
  <c r="M129" i="3"/>
  <c r="F7" i="3"/>
  <c r="M7" i="3"/>
  <c r="K121" i="3"/>
  <c r="M121" i="3"/>
  <c r="K126" i="3"/>
  <c r="M126" i="3"/>
  <c r="F30" i="3"/>
  <c r="E6" i="3"/>
  <c r="F76" i="3"/>
  <c r="F51" i="3"/>
  <c r="F20" i="3"/>
  <c r="F9" i="3"/>
  <c r="F124" i="3"/>
  <c r="H120" i="3"/>
  <c r="F129" i="3"/>
  <c r="H125" i="3"/>
  <c r="K120" i="3"/>
  <c r="K125" i="3"/>
  <c r="J129" i="3"/>
  <c r="D119" i="3"/>
  <c r="F126" i="3"/>
  <c r="J126" i="3"/>
  <c r="H126" i="3"/>
  <c r="F121" i="3"/>
  <c r="J121" i="3"/>
  <c r="H121" i="3"/>
  <c r="D88" i="3"/>
  <c r="H96" i="3"/>
  <c r="F98" i="3"/>
  <c r="F102" i="3"/>
  <c r="G6" i="3"/>
  <c r="F90" i="3"/>
  <c r="F94" i="3"/>
  <c r="F100" i="3"/>
  <c r="F104" i="3"/>
  <c r="F91" i="3"/>
  <c r="F107" i="3"/>
  <c r="F108" i="3"/>
  <c r="F110" i="3"/>
  <c r="F112" i="3"/>
  <c r="F116" i="3"/>
  <c r="F97" i="3"/>
  <c r="J90" i="3"/>
  <c r="H91" i="3"/>
  <c r="F93" i="3"/>
  <c r="J94" i="3"/>
  <c r="F95" i="3"/>
  <c r="K96" i="3"/>
  <c r="J98" i="3"/>
  <c r="F99" i="3"/>
  <c r="J100" i="3"/>
  <c r="F101" i="3"/>
  <c r="J102" i="3"/>
  <c r="F105" i="3"/>
  <c r="J107" i="3"/>
  <c r="J108" i="3"/>
  <c r="F109" i="3"/>
  <c r="J110" i="3"/>
  <c r="F111" i="3"/>
  <c r="J112" i="3"/>
  <c r="F113" i="3"/>
  <c r="J114" i="3"/>
  <c r="F115" i="3"/>
  <c r="J116" i="3"/>
  <c r="F117" i="3"/>
  <c r="J89" i="3"/>
  <c r="K91" i="3"/>
  <c r="J93" i="3"/>
  <c r="J95" i="3"/>
  <c r="J99" i="3"/>
  <c r="J101" i="3"/>
  <c r="J105" i="3"/>
  <c r="J106" i="3"/>
  <c r="J109" i="3"/>
  <c r="J111" i="3"/>
  <c r="J113" i="3"/>
  <c r="J115" i="3"/>
  <c r="J117" i="3"/>
  <c r="D72" i="3"/>
  <c r="F84" i="3"/>
  <c r="H73" i="3"/>
  <c r="F80" i="3"/>
  <c r="F83" i="3"/>
  <c r="K77" i="3"/>
  <c r="J79" i="3"/>
  <c r="J80" i="3"/>
  <c r="F81" i="3"/>
  <c r="J83" i="3"/>
  <c r="J84" i="3"/>
  <c r="H86" i="3"/>
  <c r="K73" i="3"/>
  <c r="J76" i="3"/>
  <c r="H77" i="3"/>
  <c r="J78" i="3"/>
  <c r="J81" i="3"/>
  <c r="J82" i="3"/>
  <c r="J85" i="3"/>
  <c r="K86" i="3"/>
  <c r="H55" i="3"/>
  <c r="F58" i="3"/>
  <c r="F64" i="3"/>
  <c r="H66" i="3"/>
  <c r="K55" i="3"/>
  <c r="J58" i="3"/>
  <c r="H59" i="3"/>
  <c r="F63" i="3"/>
  <c r="J64" i="3"/>
  <c r="K66" i="3"/>
  <c r="K68" i="3"/>
  <c r="K59" i="3"/>
  <c r="J63" i="3"/>
  <c r="J65" i="3"/>
  <c r="H68" i="3"/>
  <c r="I6" i="3"/>
  <c r="F41" i="3"/>
  <c r="J42" i="3"/>
  <c r="K43" i="3"/>
  <c r="H50" i="3"/>
  <c r="J41" i="3"/>
  <c r="H43" i="3"/>
  <c r="K50" i="3"/>
  <c r="F28" i="3"/>
  <c r="K21" i="3"/>
  <c r="J23" i="3"/>
  <c r="H24" i="3"/>
  <c r="F27" i="3"/>
  <c r="J28" i="3"/>
  <c r="J30" i="3"/>
  <c r="K24" i="3"/>
  <c r="J27" i="3"/>
  <c r="J29" i="3"/>
  <c r="J31" i="3"/>
  <c r="F15" i="3"/>
  <c r="K10" i="3"/>
  <c r="H10" i="3"/>
  <c r="F14" i="3"/>
  <c r="J15" i="3"/>
  <c r="F16" i="3"/>
  <c r="J17" i="3"/>
  <c r="J14" i="3"/>
  <c r="J16" i="3"/>
  <c r="H7" i="3"/>
  <c r="J7" i="3"/>
  <c r="H11" i="3"/>
  <c r="H12" i="3"/>
  <c r="J13" i="3"/>
  <c r="H19" i="3"/>
  <c r="J20" i="3"/>
  <c r="J22" i="3"/>
  <c r="D8" i="3"/>
  <c r="H9" i="3"/>
  <c r="K9" i="3"/>
  <c r="J10" i="3"/>
  <c r="F11" i="3"/>
  <c r="J11" i="3"/>
  <c r="J12" i="3"/>
  <c r="H13" i="3"/>
  <c r="K13" i="3"/>
  <c r="H14" i="3"/>
  <c r="H15" i="3"/>
  <c r="H16" i="3"/>
  <c r="H17" i="3"/>
  <c r="D18" i="3"/>
  <c r="F19" i="3"/>
  <c r="J19" i="3"/>
  <c r="H20" i="3"/>
  <c r="J21" i="3"/>
  <c r="H22" i="3"/>
  <c r="K22" i="3"/>
  <c r="H23" i="3"/>
  <c r="J24" i="3"/>
  <c r="F25" i="3"/>
  <c r="J25" i="3"/>
  <c r="H26" i="3"/>
  <c r="K26" i="3"/>
  <c r="H27" i="3"/>
  <c r="H28" i="3"/>
  <c r="H29" i="3"/>
  <c r="H30" i="3"/>
  <c r="H31" i="3"/>
  <c r="D32" i="3"/>
  <c r="F33" i="3"/>
  <c r="J33" i="3"/>
  <c r="J34" i="3"/>
  <c r="F35" i="3"/>
  <c r="J35" i="3"/>
  <c r="J36" i="3"/>
  <c r="J38" i="3"/>
  <c r="F38" i="3"/>
  <c r="K38" i="3"/>
  <c r="K40" i="3"/>
  <c r="H40" i="3"/>
  <c r="J44" i="3"/>
  <c r="F44" i="3"/>
  <c r="K44" i="3"/>
  <c r="J46" i="3"/>
  <c r="F46" i="3"/>
  <c r="K46" i="3"/>
  <c r="J48" i="3"/>
  <c r="F48" i="3"/>
  <c r="K48" i="3"/>
  <c r="H25" i="3"/>
  <c r="J26" i="3"/>
  <c r="H33" i="3"/>
  <c r="H34" i="3"/>
  <c r="H35" i="3"/>
  <c r="H36" i="3"/>
  <c r="J37" i="3"/>
  <c r="F37" i="3"/>
  <c r="K37" i="3"/>
  <c r="J39" i="3"/>
  <c r="F39" i="3"/>
  <c r="K39" i="3"/>
  <c r="J45" i="3"/>
  <c r="K45" i="3"/>
  <c r="J47" i="3"/>
  <c r="K47" i="3"/>
  <c r="K49" i="3"/>
  <c r="H49" i="3"/>
  <c r="K51" i="3"/>
  <c r="H51" i="3"/>
  <c r="H41" i="3"/>
  <c r="H42" i="3"/>
  <c r="J43" i="3"/>
  <c r="J50" i="3"/>
  <c r="D52" i="3"/>
  <c r="F53" i="3"/>
  <c r="J53" i="3"/>
  <c r="H54" i="3"/>
  <c r="K54" i="3"/>
  <c r="J55" i="3"/>
  <c r="F56" i="3"/>
  <c r="J56" i="3"/>
  <c r="H57" i="3"/>
  <c r="K57" i="3"/>
  <c r="H58" i="3"/>
  <c r="J59" i="3"/>
  <c r="F60" i="3"/>
  <c r="J60" i="3"/>
  <c r="F61" i="3"/>
  <c r="J61" i="3"/>
  <c r="H62" i="3"/>
  <c r="K62" i="3"/>
  <c r="H63" i="3"/>
  <c r="H64" i="3"/>
  <c r="H65" i="3"/>
  <c r="J66" i="3"/>
  <c r="H67" i="3"/>
  <c r="K67" i="3"/>
  <c r="J68" i="3"/>
  <c r="J69" i="3"/>
  <c r="F70" i="3"/>
  <c r="J70" i="3"/>
  <c r="F71" i="3"/>
  <c r="J71" i="3"/>
  <c r="J73" i="3"/>
  <c r="J74" i="3"/>
  <c r="H75" i="3"/>
  <c r="K75" i="3"/>
  <c r="H76" i="3"/>
  <c r="J77" i="3"/>
  <c r="K87" i="3"/>
  <c r="J87" i="3"/>
  <c r="F87" i="3"/>
  <c r="H53" i="3"/>
  <c r="J54" i="3"/>
  <c r="H56" i="3"/>
  <c r="J57" i="3"/>
  <c r="H60" i="3"/>
  <c r="H61" i="3"/>
  <c r="J62" i="3"/>
  <c r="J67" i="3"/>
  <c r="H69" i="3"/>
  <c r="H70" i="3"/>
  <c r="H71" i="3"/>
  <c r="H72" i="3"/>
  <c r="H74" i="3"/>
  <c r="J75" i="3"/>
  <c r="H78" i="3"/>
  <c r="H79" i="3"/>
  <c r="H80" i="3"/>
  <c r="H81" i="3"/>
  <c r="H82" i="3"/>
  <c r="H83" i="3"/>
  <c r="H84" i="3"/>
  <c r="H85" i="3"/>
  <c r="J86" i="3"/>
  <c r="H89" i="3"/>
  <c r="H90" i="3"/>
  <c r="J91" i="3"/>
  <c r="H92" i="3"/>
  <c r="K92" i="3"/>
  <c r="H93" i="3"/>
  <c r="H94" i="3"/>
  <c r="H95" i="3"/>
  <c r="J96" i="3"/>
  <c r="H97" i="3"/>
  <c r="K97" i="3"/>
  <c r="H98" i="3"/>
  <c r="H99" i="3"/>
  <c r="H100" i="3"/>
  <c r="H101" i="3"/>
  <c r="H102" i="3"/>
  <c r="J103" i="3"/>
  <c r="F103" i="3"/>
  <c r="K103" i="3"/>
  <c r="F88" i="3"/>
  <c r="H88" i="3"/>
  <c r="J88" i="3"/>
  <c r="J92" i="3"/>
  <c r="J97" i="3"/>
  <c r="K104" i="3"/>
  <c r="H104" i="3"/>
  <c r="F119" i="3"/>
  <c r="H122" i="3"/>
  <c r="K122" i="3"/>
  <c r="H123" i="3"/>
  <c r="K123" i="3"/>
  <c r="J124" i="3"/>
  <c r="H127" i="3"/>
  <c r="K127" i="3"/>
  <c r="J128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J120" i="3"/>
  <c r="F122" i="3"/>
  <c r="J122" i="3"/>
  <c r="J123" i="3"/>
  <c r="H124" i="3"/>
  <c r="J125" i="3"/>
  <c r="F127" i="3"/>
  <c r="J127" i="3"/>
  <c r="H128" i="3"/>
  <c r="H129" i="3"/>
  <c r="O127" i="3" l="1"/>
  <c r="N127" i="3" s="1"/>
  <c r="O123" i="3"/>
  <c r="N123" i="3" s="1"/>
  <c r="O122" i="3"/>
  <c r="N122" i="3" s="1"/>
  <c r="O104" i="3"/>
  <c r="N104" i="3" s="1"/>
  <c r="O103" i="3"/>
  <c r="N103" i="3" s="1"/>
  <c r="O97" i="3"/>
  <c r="N97" i="3" s="1"/>
  <c r="O92" i="3"/>
  <c r="N92" i="3" s="1"/>
  <c r="O87" i="3"/>
  <c r="N87" i="3" s="1"/>
  <c r="O75" i="3"/>
  <c r="N75" i="3" s="1"/>
  <c r="O67" i="3"/>
  <c r="N67" i="3" s="1"/>
  <c r="O62" i="3"/>
  <c r="N62" i="3" s="1"/>
  <c r="O57" i="3"/>
  <c r="N57" i="3" s="1"/>
  <c r="O54" i="3"/>
  <c r="N54" i="3" s="1"/>
  <c r="M52" i="3"/>
  <c r="O51" i="3"/>
  <c r="N51" i="3" s="1"/>
  <c r="O49" i="3"/>
  <c r="N49" i="3" s="1"/>
  <c r="O47" i="3"/>
  <c r="N47" i="3" s="1"/>
  <c r="O45" i="3"/>
  <c r="N45" i="3" s="1"/>
  <c r="O39" i="3"/>
  <c r="N39" i="3" s="1"/>
  <c r="O37" i="3"/>
  <c r="N37" i="3" s="1"/>
  <c r="O48" i="3"/>
  <c r="N48" i="3" s="1"/>
  <c r="O46" i="3"/>
  <c r="N46" i="3" s="1"/>
  <c r="O44" i="3"/>
  <c r="N44" i="3" s="1"/>
  <c r="O40" i="3"/>
  <c r="N40" i="3" s="1"/>
  <c r="O38" i="3"/>
  <c r="N38" i="3" s="1"/>
  <c r="M32" i="3"/>
  <c r="O26" i="3"/>
  <c r="N26" i="3" s="1"/>
  <c r="O22" i="3"/>
  <c r="N22" i="3" s="1"/>
  <c r="M18" i="3"/>
  <c r="O13" i="3"/>
  <c r="N13" i="3" s="1"/>
  <c r="O9" i="3"/>
  <c r="N9" i="3" s="1"/>
  <c r="J8" i="3"/>
  <c r="M8" i="3"/>
  <c r="O10" i="3"/>
  <c r="N10" i="3" s="1"/>
  <c r="O24" i="3"/>
  <c r="N24" i="3" s="1"/>
  <c r="O21" i="3"/>
  <c r="N21" i="3" s="1"/>
  <c r="O50" i="3"/>
  <c r="N50" i="3" s="1"/>
  <c r="O43" i="3"/>
  <c r="N43" i="3" s="1"/>
  <c r="O59" i="3"/>
  <c r="N59" i="3" s="1"/>
  <c r="O68" i="3"/>
  <c r="N68" i="3" s="1"/>
  <c r="O66" i="3"/>
  <c r="N66" i="3" s="1"/>
  <c r="O55" i="3"/>
  <c r="N55" i="3" s="1"/>
  <c r="O86" i="3"/>
  <c r="N86" i="3" s="1"/>
  <c r="O73" i="3"/>
  <c r="N73" i="3" s="1"/>
  <c r="O77" i="3"/>
  <c r="N77" i="3" s="1"/>
  <c r="M72" i="3"/>
  <c r="O91" i="3"/>
  <c r="N91" i="3" s="1"/>
  <c r="O96" i="3"/>
  <c r="N96" i="3" s="1"/>
  <c r="M88" i="3"/>
  <c r="M119" i="3"/>
  <c r="O125" i="3"/>
  <c r="N125" i="3" s="1"/>
  <c r="O120" i="3"/>
  <c r="N120" i="3" s="1"/>
  <c r="O126" i="3"/>
  <c r="N126" i="3" s="1"/>
  <c r="O121" i="3"/>
  <c r="N121" i="3" s="1"/>
  <c r="O129" i="3"/>
  <c r="N129" i="3" s="1"/>
  <c r="O128" i="3"/>
  <c r="N128" i="3" s="1"/>
  <c r="O124" i="3"/>
  <c r="N124" i="3" s="1"/>
  <c r="O117" i="3"/>
  <c r="N117" i="3" s="1"/>
  <c r="O116" i="3"/>
  <c r="N116" i="3" s="1"/>
  <c r="O115" i="3"/>
  <c r="N115" i="3" s="1"/>
  <c r="O114" i="3"/>
  <c r="N114" i="3" s="1"/>
  <c r="O113" i="3"/>
  <c r="N113" i="3" s="1"/>
  <c r="O112" i="3"/>
  <c r="N112" i="3" s="1"/>
  <c r="O111" i="3"/>
  <c r="N111" i="3" s="1"/>
  <c r="O110" i="3"/>
  <c r="N110" i="3" s="1"/>
  <c r="O109" i="3"/>
  <c r="N109" i="3" s="1"/>
  <c r="O108" i="3"/>
  <c r="N108" i="3" s="1"/>
  <c r="O107" i="3"/>
  <c r="N107" i="3" s="1"/>
  <c r="O106" i="3"/>
  <c r="N106" i="3" s="1"/>
  <c r="O105" i="3"/>
  <c r="N105" i="3" s="1"/>
  <c r="O102" i="3"/>
  <c r="N102" i="3" s="1"/>
  <c r="O101" i="3"/>
  <c r="N101" i="3" s="1"/>
  <c r="O100" i="3"/>
  <c r="N100" i="3" s="1"/>
  <c r="O99" i="3"/>
  <c r="N99" i="3" s="1"/>
  <c r="O98" i="3"/>
  <c r="N98" i="3" s="1"/>
  <c r="O95" i="3"/>
  <c r="N95" i="3" s="1"/>
  <c r="O94" i="3"/>
  <c r="N94" i="3" s="1"/>
  <c r="O93" i="3"/>
  <c r="N93" i="3" s="1"/>
  <c r="O90" i="3"/>
  <c r="N90" i="3" s="1"/>
  <c r="O89" i="3"/>
  <c r="N89" i="3" s="1"/>
  <c r="N88" i="3" s="1"/>
  <c r="O85" i="3"/>
  <c r="N85" i="3" s="1"/>
  <c r="O84" i="3"/>
  <c r="N84" i="3" s="1"/>
  <c r="O83" i="3"/>
  <c r="N83" i="3" s="1"/>
  <c r="O82" i="3"/>
  <c r="N82" i="3" s="1"/>
  <c r="O81" i="3"/>
  <c r="N81" i="3" s="1"/>
  <c r="O80" i="3"/>
  <c r="N80" i="3" s="1"/>
  <c r="O79" i="3"/>
  <c r="N79" i="3" s="1"/>
  <c r="O78" i="3"/>
  <c r="N78" i="3" s="1"/>
  <c r="O76" i="3"/>
  <c r="N76" i="3" s="1"/>
  <c r="O74" i="3"/>
  <c r="N74" i="3" s="1"/>
  <c r="O71" i="3"/>
  <c r="N71" i="3" s="1"/>
  <c r="O70" i="3"/>
  <c r="N70" i="3" s="1"/>
  <c r="O69" i="3"/>
  <c r="N69" i="3" s="1"/>
  <c r="O65" i="3"/>
  <c r="N65" i="3" s="1"/>
  <c r="O64" i="3"/>
  <c r="N64" i="3" s="1"/>
  <c r="O63" i="3"/>
  <c r="N63" i="3" s="1"/>
  <c r="O61" i="3"/>
  <c r="N61" i="3" s="1"/>
  <c r="O60" i="3"/>
  <c r="N60" i="3" s="1"/>
  <c r="O58" i="3"/>
  <c r="N58" i="3" s="1"/>
  <c r="O56" i="3"/>
  <c r="N56" i="3" s="1"/>
  <c r="O53" i="3"/>
  <c r="N53" i="3" s="1"/>
  <c r="N52" i="3" s="1"/>
  <c r="O42" i="3"/>
  <c r="N42" i="3" s="1"/>
  <c r="O41" i="3"/>
  <c r="N41" i="3" s="1"/>
  <c r="O36" i="3"/>
  <c r="N36" i="3" s="1"/>
  <c r="O35" i="3"/>
  <c r="N35" i="3" s="1"/>
  <c r="O34" i="3"/>
  <c r="N34" i="3" s="1"/>
  <c r="O33" i="3"/>
  <c r="N33" i="3" s="1"/>
  <c r="N32" i="3" s="1"/>
  <c r="O31" i="3"/>
  <c r="N31" i="3" s="1"/>
  <c r="O30" i="3"/>
  <c r="N30" i="3" s="1"/>
  <c r="O29" i="3"/>
  <c r="N29" i="3" s="1"/>
  <c r="O28" i="3"/>
  <c r="N28" i="3" s="1"/>
  <c r="O27" i="3"/>
  <c r="N27" i="3" s="1"/>
  <c r="O25" i="3"/>
  <c r="N25" i="3" s="1"/>
  <c r="O23" i="3"/>
  <c r="N23" i="3" s="1"/>
  <c r="O20" i="3"/>
  <c r="N20" i="3" s="1"/>
  <c r="O19" i="3"/>
  <c r="N19" i="3" s="1"/>
  <c r="N18" i="3" s="1"/>
  <c r="O17" i="3"/>
  <c r="N17" i="3" s="1"/>
  <c r="O16" i="3"/>
  <c r="N16" i="3" s="1"/>
  <c r="O15" i="3"/>
  <c r="N15" i="3" s="1"/>
  <c r="O14" i="3"/>
  <c r="N14" i="3" s="1"/>
  <c r="O12" i="3"/>
  <c r="N12" i="3" s="1"/>
  <c r="O11" i="3"/>
  <c r="N11" i="3" s="1"/>
  <c r="N7" i="3"/>
  <c r="K130" i="3"/>
  <c r="K119" i="3"/>
  <c r="J119" i="3"/>
  <c r="H119" i="3"/>
  <c r="K88" i="3"/>
  <c r="J72" i="3"/>
  <c r="F72" i="3"/>
  <c r="K72" i="3"/>
  <c r="K52" i="3"/>
  <c r="K32" i="3"/>
  <c r="F32" i="3"/>
  <c r="K18" i="3"/>
  <c r="F18" i="3"/>
  <c r="H18" i="3"/>
  <c r="J52" i="3"/>
  <c r="H52" i="3"/>
  <c r="K8" i="3"/>
  <c r="D6" i="3"/>
  <c r="J18" i="3"/>
  <c r="J32" i="3"/>
  <c r="F8" i="3"/>
  <c r="H32" i="3"/>
  <c r="H8" i="3"/>
  <c r="F52" i="3"/>
  <c r="M6" i="3" l="1"/>
  <c r="O8" i="3"/>
  <c r="O18" i="3"/>
  <c r="O32" i="3"/>
  <c r="O52" i="3"/>
  <c r="O72" i="3"/>
  <c r="O88" i="3"/>
  <c r="O119" i="3"/>
  <c r="N119" i="3"/>
  <c r="N72" i="3"/>
  <c r="N8" i="3"/>
  <c r="N6" i="3" s="1"/>
  <c r="F6" i="3"/>
  <c r="J6" i="3"/>
  <c r="H6" i="3"/>
  <c r="D117" i="2"/>
  <c r="M117" i="2" s="1"/>
  <c r="D127" i="2"/>
  <c r="D126" i="2"/>
  <c r="D125" i="2"/>
  <c r="D124" i="2"/>
  <c r="D123" i="2"/>
  <c r="D122" i="2"/>
  <c r="M122" i="2" s="1"/>
  <c r="D121" i="2"/>
  <c r="D120" i="2"/>
  <c r="D118" i="2"/>
  <c r="D116" i="2"/>
  <c r="D115" i="2"/>
  <c r="D114" i="2"/>
  <c r="M114" i="2" s="1"/>
  <c r="D113" i="2"/>
  <c r="D112" i="2"/>
  <c r="D111" i="2"/>
  <c r="D110" i="2"/>
  <c r="D109" i="2"/>
  <c r="D108" i="2"/>
  <c r="D107" i="2"/>
  <c r="D106" i="2"/>
  <c r="M106" i="2" s="1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M89" i="2" s="1"/>
  <c r="D87" i="2"/>
  <c r="D86" i="2"/>
  <c r="D85" i="2"/>
  <c r="M85" i="2" s="1"/>
  <c r="D84" i="2"/>
  <c r="D83" i="2"/>
  <c r="D82" i="2"/>
  <c r="M82" i="2" s="1"/>
  <c r="D81" i="2"/>
  <c r="D80" i="2"/>
  <c r="D79" i="2"/>
  <c r="M79" i="2" s="1"/>
  <c r="D78" i="2"/>
  <c r="M78" i="2" s="1"/>
  <c r="D77" i="2"/>
  <c r="D76" i="2"/>
  <c r="M76" i="2" s="1"/>
  <c r="D75" i="2"/>
  <c r="D74" i="2"/>
  <c r="M74" i="2" s="1"/>
  <c r="D73" i="2"/>
  <c r="D71" i="2"/>
  <c r="D70" i="2"/>
  <c r="D69" i="2"/>
  <c r="M69" i="2" s="1"/>
  <c r="D68" i="2"/>
  <c r="D67" i="2"/>
  <c r="D66" i="2"/>
  <c r="D65" i="2"/>
  <c r="M65" i="2" s="1"/>
  <c r="D64" i="2"/>
  <c r="D63" i="2"/>
  <c r="D62" i="2"/>
  <c r="D61" i="2"/>
  <c r="D60" i="2"/>
  <c r="D59" i="2"/>
  <c r="D58" i="2"/>
  <c r="D57" i="2"/>
  <c r="D56" i="2"/>
  <c r="D55" i="2"/>
  <c r="D54" i="2"/>
  <c r="D53" i="2"/>
  <c r="D51" i="2"/>
  <c r="D50" i="2"/>
  <c r="D49" i="2"/>
  <c r="D48" i="2"/>
  <c r="M48" i="2" s="1"/>
  <c r="D47" i="2"/>
  <c r="M47" i="2" s="1"/>
  <c r="D46" i="2"/>
  <c r="M46" i="2" s="1"/>
  <c r="D45" i="2"/>
  <c r="M45" i="2" s="1"/>
  <c r="D44" i="2"/>
  <c r="D43" i="2"/>
  <c r="D42" i="2"/>
  <c r="M42" i="2" s="1"/>
  <c r="D41" i="2"/>
  <c r="M41" i="2" s="1"/>
  <c r="D40" i="2"/>
  <c r="D39" i="2"/>
  <c r="D38" i="2"/>
  <c r="D37" i="2"/>
  <c r="D36" i="2"/>
  <c r="M36" i="2" s="1"/>
  <c r="D35" i="2"/>
  <c r="M35" i="2" s="1"/>
  <c r="D34" i="2"/>
  <c r="M34" i="2" s="1"/>
  <c r="D33" i="2"/>
  <c r="D31" i="2"/>
  <c r="M31" i="2" s="1"/>
  <c r="D30" i="2"/>
  <c r="D29" i="2"/>
  <c r="M29" i="2" s="1"/>
  <c r="D28" i="2"/>
  <c r="D27" i="2"/>
  <c r="D26" i="2"/>
  <c r="D25" i="2"/>
  <c r="D24" i="2"/>
  <c r="D23" i="2"/>
  <c r="M23" i="2" s="1"/>
  <c r="D22" i="2"/>
  <c r="D21" i="2"/>
  <c r="D20" i="2"/>
  <c r="D19" i="2"/>
  <c r="D17" i="2"/>
  <c r="M17" i="2" s="1"/>
  <c r="D16" i="2"/>
  <c r="D15" i="2"/>
  <c r="D14" i="2"/>
  <c r="D13" i="2"/>
  <c r="D12" i="2"/>
  <c r="M12" i="2" s="1"/>
  <c r="D11" i="2"/>
  <c r="D10" i="2"/>
  <c r="D9" i="2"/>
  <c r="D7" i="2"/>
  <c r="M7" i="2" l="1"/>
  <c r="M9" i="2"/>
  <c r="M10" i="2"/>
  <c r="M11" i="2"/>
  <c r="M13" i="2"/>
  <c r="M14" i="2"/>
  <c r="M15" i="2"/>
  <c r="M16" i="2"/>
  <c r="M19" i="2"/>
  <c r="M20" i="2"/>
  <c r="M21" i="2"/>
  <c r="M22" i="2"/>
  <c r="M24" i="2"/>
  <c r="M25" i="2"/>
  <c r="M26" i="2"/>
  <c r="M27" i="2"/>
  <c r="M28" i="2"/>
  <c r="M30" i="2"/>
  <c r="M33" i="2"/>
  <c r="M37" i="2"/>
  <c r="M38" i="2"/>
  <c r="M39" i="2"/>
  <c r="M40" i="2"/>
  <c r="M43" i="2"/>
  <c r="M44" i="2"/>
  <c r="M49" i="2"/>
  <c r="M50" i="2"/>
  <c r="M51" i="2"/>
  <c r="M53" i="2"/>
  <c r="M54" i="2"/>
  <c r="M55" i="2"/>
  <c r="M56" i="2"/>
  <c r="M57" i="2"/>
  <c r="M58" i="2"/>
  <c r="M59" i="2"/>
  <c r="M60" i="2"/>
  <c r="M61" i="2"/>
  <c r="M62" i="2"/>
  <c r="M63" i="2"/>
  <c r="M64" i="2"/>
  <c r="M66" i="2"/>
  <c r="M67" i="2"/>
  <c r="M68" i="2"/>
  <c r="M70" i="2"/>
  <c r="M71" i="2"/>
  <c r="M73" i="2"/>
  <c r="M75" i="2"/>
  <c r="M77" i="2"/>
  <c r="M80" i="2"/>
  <c r="M81" i="2"/>
  <c r="M83" i="2"/>
  <c r="M84" i="2"/>
  <c r="M86" i="2"/>
  <c r="M87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7" i="2"/>
  <c r="M108" i="2"/>
  <c r="M109" i="2"/>
  <c r="M110" i="2"/>
  <c r="M111" i="2"/>
  <c r="M112" i="2"/>
  <c r="M113" i="2"/>
  <c r="M115" i="2"/>
  <c r="M116" i="2"/>
  <c r="M118" i="2"/>
  <c r="M120" i="2"/>
  <c r="M121" i="2"/>
  <c r="M123" i="2"/>
  <c r="M124" i="2"/>
  <c r="M125" i="2"/>
  <c r="M126" i="2"/>
  <c r="M127" i="2"/>
  <c r="F12" i="2"/>
  <c r="F17" i="2"/>
  <c r="F23" i="2"/>
  <c r="F29" i="2"/>
  <c r="F31" i="2"/>
  <c r="F34" i="2"/>
  <c r="F35" i="2"/>
  <c r="F36" i="2"/>
  <c r="F41" i="2"/>
  <c r="F42" i="2"/>
  <c r="F45" i="2"/>
  <c r="F46" i="2"/>
  <c r="F47" i="2"/>
  <c r="F48" i="2"/>
  <c r="F65" i="2"/>
  <c r="F69" i="2"/>
  <c r="F74" i="2"/>
  <c r="F76" i="2"/>
  <c r="F78" i="2"/>
  <c r="F79" i="2"/>
  <c r="F82" i="2"/>
  <c r="F85" i="2"/>
  <c r="F89" i="2"/>
  <c r="F106" i="2"/>
  <c r="F114" i="2"/>
  <c r="F122" i="2"/>
  <c r="K117" i="2"/>
  <c r="F117" i="2"/>
  <c r="H117" i="2"/>
  <c r="J117" i="2"/>
  <c r="F7" i="2"/>
  <c r="H7" i="2"/>
  <c r="J7" i="2"/>
  <c r="H9" i="2"/>
  <c r="J9" i="2"/>
  <c r="H10" i="2"/>
  <c r="J10" i="2"/>
  <c r="F11" i="2"/>
  <c r="H11" i="2"/>
  <c r="J11" i="2"/>
  <c r="H12" i="2"/>
  <c r="J12" i="2"/>
  <c r="H13" i="2"/>
  <c r="J13" i="2"/>
  <c r="F14" i="2"/>
  <c r="H14" i="2"/>
  <c r="J14" i="2"/>
  <c r="F15" i="2"/>
  <c r="H15" i="2"/>
  <c r="J15" i="2"/>
  <c r="F16" i="2"/>
  <c r="H16" i="2"/>
  <c r="J16" i="2"/>
  <c r="H17" i="2"/>
  <c r="J17" i="2"/>
  <c r="Q16" i="2" l="1"/>
  <c r="Q15" i="2"/>
  <c r="Q14" i="2"/>
  <c r="Q11" i="2"/>
  <c r="Q7" i="2"/>
  <c r="Q117" i="2"/>
  <c r="O117" i="2"/>
  <c r="N117" i="2" s="1"/>
  <c r="Q122" i="2"/>
  <c r="Q114" i="2"/>
  <c r="Q106" i="2"/>
  <c r="Q89" i="2"/>
  <c r="Q85" i="2"/>
  <c r="Q82" i="2"/>
  <c r="Q79" i="2"/>
  <c r="Q78" i="2"/>
  <c r="Q76" i="2"/>
  <c r="Q74" i="2"/>
  <c r="Q69" i="2"/>
  <c r="Q65" i="2"/>
  <c r="Q48" i="2"/>
  <c r="Q47" i="2"/>
  <c r="Q46" i="2"/>
  <c r="Q45" i="2"/>
  <c r="Q42" i="2"/>
  <c r="Q41" i="2"/>
  <c r="Q36" i="2"/>
  <c r="Q35" i="2"/>
  <c r="Q34" i="2"/>
  <c r="Q31" i="2"/>
  <c r="Q29" i="2"/>
  <c r="Q23" i="2"/>
  <c r="Q17" i="2"/>
  <c r="Q12" i="2"/>
  <c r="H73" i="2"/>
  <c r="J73" i="2"/>
  <c r="K73" i="2"/>
  <c r="H74" i="2"/>
  <c r="J74" i="2"/>
  <c r="K74" i="2"/>
  <c r="H75" i="2"/>
  <c r="J75" i="2"/>
  <c r="K75" i="2"/>
  <c r="H76" i="2"/>
  <c r="J76" i="2"/>
  <c r="K76" i="2"/>
  <c r="H77" i="2"/>
  <c r="J77" i="2"/>
  <c r="K77" i="2"/>
  <c r="H78" i="2"/>
  <c r="J78" i="2"/>
  <c r="K78" i="2"/>
  <c r="H79" i="2"/>
  <c r="J79" i="2"/>
  <c r="K79" i="2"/>
  <c r="F80" i="2"/>
  <c r="H80" i="2"/>
  <c r="J80" i="2"/>
  <c r="K80" i="2"/>
  <c r="F81" i="2"/>
  <c r="H81" i="2"/>
  <c r="J81" i="2"/>
  <c r="K81" i="2"/>
  <c r="H82" i="2"/>
  <c r="J82" i="2"/>
  <c r="K82" i="2"/>
  <c r="F83" i="2"/>
  <c r="H83" i="2"/>
  <c r="J83" i="2"/>
  <c r="K83" i="2"/>
  <c r="F84" i="2"/>
  <c r="H84" i="2"/>
  <c r="J84" i="2"/>
  <c r="K84" i="2"/>
  <c r="H85" i="2"/>
  <c r="J85" i="2"/>
  <c r="K85" i="2"/>
  <c r="H86" i="2"/>
  <c r="J86" i="2"/>
  <c r="K86" i="2"/>
  <c r="F87" i="2"/>
  <c r="H87" i="2"/>
  <c r="J87" i="2"/>
  <c r="K87" i="2"/>
  <c r="O87" i="2" l="1"/>
  <c r="N87" i="2" s="1"/>
  <c r="Q87" i="2"/>
  <c r="O86" i="2"/>
  <c r="N86" i="2" s="1"/>
  <c r="O85" i="2"/>
  <c r="N85" i="2" s="1"/>
  <c r="O84" i="2"/>
  <c r="N84" i="2" s="1"/>
  <c r="Q84" i="2"/>
  <c r="O83" i="2"/>
  <c r="N83" i="2" s="1"/>
  <c r="Q83" i="2"/>
  <c r="O82" i="2"/>
  <c r="N82" i="2" s="1"/>
  <c r="O81" i="2"/>
  <c r="N81" i="2" s="1"/>
  <c r="Q81" i="2"/>
  <c r="O80" i="2"/>
  <c r="N80" i="2" s="1"/>
  <c r="Q80" i="2"/>
  <c r="O79" i="2"/>
  <c r="N79" i="2" s="1"/>
  <c r="O78" i="2"/>
  <c r="N78" i="2" s="1"/>
  <c r="O77" i="2"/>
  <c r="N77" i="2" s="1"/>
  <c r="O76" i="2"/>
  <c r="N76" i="2" s="1"/>
  <c r="O75" i="2"/>
  <c r="N75" i="2" s="1"/>
  <c r="O74" i="2"/>
  <c r="N74" i="2" s="1"/>
  <c r="O73" i="2"/>
  <c r="N73" i="2" s="1"/>
  <c r="N72" i="2" s="1"/>
  <c r="I88" i="2"/>
  <c r="G88" i="2"/>
  <c r="E88" i="2"/>
  <c r="D88" i="2"/>
  <c r="I72" i="2"/>
  <c r="G72" i="2"/>
  <c r="E72" i="2"/>
  <c r="D72" i="2"/>
  <c r="I52" i="2"/>
  <c r="G52" i="2"/>
  <c r="E52" i="2"/>
  <c r="D52" i="2"/>
  <c r="I32" i="2"/>
  <c r="G32" i="2"/>
  <c r="E32" i="2"/>
  <c r="D32" i="2"/>
  <c r="I18" i="2"/>
  <c r="G18" i="2"/>
  <c r="E18" i="2"/>
  <c r="D18" i="2"/>
  <c r="J88" i="2"/>
  <c r="H88" i="2"/>
  <c r="H72" i="2"/>
  <c r="H52" i="2"/>
  <c r="H32" i="2"/>
  <c r="H18" i="2"/>
  <c r="F18" i="2"/>
  <c r="F88" i="2"/>
  <c r="I119" i="2"/>
  <c r="G119" i="2"/>
  <c r="E119" i="2"/>
  <c r="D119" i="2"/>
  <c r="M119" i="2" l="1"/>
  <c r="Q88" i="2"/>
  <c r="Q18" i="2"/>
  <c r="M18" i="2"/>
  <c r="M32" i="2"/>
  <c r="M52" i="2"/>
  <c r="M72" i="2"/>
  <c r="M88" i="2"/>
  <c r="J18" i="2"/>
  <c r="F32" i="2"/>
  <c r="J32" i="2"/>
  <c r="F52" i="2"/>
  <c r="F72" i="2"/>
  <c r="J52" i="2"/>
  <c r="J72" i="2"/>
  <c r="F119" i="2"/>
  <c r="J119" i="2"/>
  <c r="H119" i="2"/>
  <c r="I8" i="2"/>
  <c r="G8" i="2"/>
  <c r="E8" i="2"/>
  <c r="D8" i="2"/>
  <c r="K11" i="2"/>
  <c r="K10" i="2"/>
  <c r="F70" i="2"/>
  <c r="F64" i="2"/>
  <c r="F63" i="2"/>
  <c r="F61" i="2"/>
  <c r="F71" i="2"/>
  <c r="F58" i="2"/>
  <c r="F60" i="2"/>
  <c r="F56" i="2"/>
  <c r="F53" i="2"/>
  <c r="F37" i="2"/>
  <c r="F44" i="2"/>
  <c r="F39" i="2"/>
  <c r="F38" i="2"/>
  <c r="F33" i="2"/>
  <c r="F30" i="2"/>
  <c r="F28" i="2"/>
  <c r="F27" i="2"/>
  <c r="F25" i="2"/>
  <c r="Q25" i="2" l="1"/>
  <c r="Q27" i="2"/>
  <c r="Q28" i="2"/>
  <c r="Q30" i="2"/>
  <c r="Q33" i="2"/>
  <c r="Q38" i="2"/>
  <c r="Q39" i="2"/>
  <c r="Q44" i="2"/>
  <c r="Q37" i="2"/>
  <c r="Q53" i="2"/>
  <c r="Q56" i="2"/>
  <c r="Q60" i="2"/>
  <c r="Q58" i="2"/>
  <c r="Q71" i="2"/>
  <c r="Q61" i="2"/>
  <c r="Q63" i="2"/>
  <c r="Q64" i="2"/>
  <c r="Q70" i="2"/>
  <c r="O10" i="2"/>
  <c r="N10" i="2" s="1"/>
  <c r="O11" i="2"/>
  <c r="N11" i="2" s="1"/>
  <c r="M8" i="2"/>
  <c r="Q119" i="2"/>
  <c r="Q72" i="2"/>
  <c r="Q52" i="2"/>
  <c r="Q32" i="2"/>
  <c r="E6" i="2"/>
  <c r="I6" i="2"/>
  <c r="D6" i="2"/>
  <c r="M6" i="2" s="1"/>
  <c r="G6" i="2"/>
  <c r="J6" i="2"/>
  <c r="F8" i="2"/>
  <c r="H8" i="2"/>
  <c r="J8" i="2"/>
  <c r="Q8" i="2" l="1"/>
  <c r="F6" i="2"/>
  <c r="H6" i="2"/>
  <c r="Q6" i="2" l="1"/>
  <c r="K126" i="2"/>
  <c r="K125" i="2"/>
  <c r="K121" i="2"/>
  <c r="K124" i="2"/>
  <c r="K123" i="2"/>
  <c r="K122" i="2"/>
  <c r="K120" i="2"/>
  <c r="K118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7" i="2"/>
  <c r="K96" i="2"/>
  <c r="K95" i="2"/>
  <c r="K94" i="2"/>
  <c r="K93" i="2"/>
  <c r="K92" i="2"/>
  <c r="K91" i="2"/>
  <c r="K90" i="2"/>
  <c r="K89" i="2"/>
  <c r="K98" i="2"/>
  <c r="K7" i="2"/>
  <c r="K70" i="2"/>
  <c r="K69" i="2"/>
  <c r="K68" i="2"/>
  <c r="K67" i="2"/>
  <c r="K66" i="2"/>
  <c r="K65" i="2"/>
  <c r="K55" i="2"/>
  <c r="K64" i="2"/>
  <c r="K63" i="2"/>
  <c r="K62" i="2"/>
  <c r="K61" i="2"/>
  <c r="K71" i="2"/>
  <c r="K58" i="2"/>
  <c r="K57" i="2"/>
  <c r="K60" i="2"/>
  <c r="K54" i="2"/>
  <c r="K59" i="2"/>
  <c r="K56" i="2"/>
  <c r="K53" i="2"/>
  <c r="K51" i="2"/>
  <c r="K37" i="2"/>
  <c r="K50" i="2"/>
  <c r="K49" i="2"/>
  <c r="K48" i="2"/>
  <c r="K47" i="2"/>
  <c r="K46" i="2"/>
  <c r="K45" i="2"/>
  <c r="K44" i="2"/>
  <c r="K43" i="2"/>
  <c r="K34" i="2"/>
  <c r="K42" i="2"/>
  <c r="K35" i="2"/>
  <c r="K41" i="2"/>
  <c r="K40" i="2"/>
  <c r="K39" i="2"/>
  <c r="K38" i="2"/>
  <c r="K33" i="2"/>
  <c r="K36" i="2"/>
  <c r="K31" i="2"/>
  <c r="K21" i="2"/>
  <c r="K30" i="2"/>
  <c r="K29" i="2"/>
  <c r="K28" i="2"/>
  <c r="K27" i="2"/>
  <c r="K26" i="2"/>
  <c r="K25" i="2"/>
  <c r="K23" i="2"/>
  <c r="K24" i="2"/>
  <c r="K20" i="2"/>
  <c r="K22" i="2"/>
  <c r="K19" i="2"/>
  <c r="K127" i="2"/>
  <c r="K17" i="2"/>
  <c r="K16" i="2"/>
  <c r="K15" i="2"/>
  <c r="K14" i="2"/>
  <c r="K12" i="2"/>
  <c r="K9" i="2"/>
  <c r="K13" i="2"/>
  <c r="J126" i="2"/>
  <c r="J125" i="2"/>
  <c r="J121" i="2"/>
  <c r="J124" i="2"/>
  <c r="J123" i="2"/>
  <c r="J122" i="2"/>
  <c r="J120" i="2"/>
  <c r="J118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7" i="2"/>
  <c r="J96" i="2"/>
  <c r="J95" i="2"/>
  <c r="J94" i="2"/>
  <c r="J93" i="2"/>
  <c r="J92" i="2"/>
  <c r="J91" i="2"/>
  <c r="J90" i="2"/>
  <c r="J89" i="2"/>
  <c r="J98" i="2"/>
  <c r="J70" i="2"/>
  <c r="J69" i="2"/>
  <c r="J68" i="2"/>
  <c r="J67" i="2"/>
  <c r="J66" i="2"/>
  <c r="J65" i="2"/>
  <c r="J55" i="2"/>
  <c r="J64" i="2"/>
  <c r="J63" i="2"/>
  <c r="J62" i="2"/>
  <c r="J61" i="2"/>
  <c r="J71" i="2"/>
  <c r="J58" i="2"/>
  <c r="J57" i="2"/>
  <c r="J60" i="2"/>
  <c r="J54" i="2"/>
  <c r="J59" i="2"/>
  <c r="J56" i="2"/>
  <c r="J53" i="2"/>
  <c r="J51" i="2"/>
  <c r="J37" i="2"/>
  <c r="J50" i="2"/>
  <c r="J49" i="2"/>
  <c r="J48" i="2"/>
  <c r="J47" i="2"/>
  <c r="J46" i="2"/>
  <c r="J45" i="2"/>
  <c r="J44" i="2"/>
  <c r="J43" i="2"/>
  <c r="J34" i="2"/>
  <c r="J42" i="2"/>
  <c r="J35" i="2"/>
  <c r="J41" i="2"/>
  <c r="J40" i="2"/>
  <c r="J39" i="2"/>
  <c r="J38" i="2"/>
  <c r="J33" i="2"/>
  <c r="J36" i="2"/>
  <c r="J31" i="2"/>
  <c r="J21" i="2"/>
  <c r="J30" i="2"/>
  <c r="J29" i="2"/>
  <c r="J28" i="2"/>
  <c r="J27" i="2"/>
  <c r="J26" i="2"/>
  <c r="J25" i="2"/>
  <c r="J23" i="2"/>
  <c r="J24" i="2"/>
  <c r="J20" i="2"/>
  <c r="J22" i="2"/>
  <c r="J19" i="2"/>
  <c r="J127" i="2"/>
  <c r="H126" i="2"/>
  <c r="H125" i="2"/>
  <c r="H121" i="2"/>
  <c r="H124" i="2"/>
  <c r="H123" i="2"/>
  <c r="H122" i="2"/>
  <c r="H120" i="2"/>
  <c r="H118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7" i="2"/>
  <c r="H96" i="2"/>
  <c r="H95" i="2"/>
  <c r="H94" i="2"/>
  <c r="H93" i="2"/>
  <c r="H92" i="2"/>
  <c r="H91" i="2"/>
  <c r="H90" i="2"/>
  <c r="H89" i="2"/>
  <c r="H98" i="2"/>
  <c r="H70" i="2"/>
  <c r="H69" i="2"/>
  <c r="H68" i="2"/>
  <c r="H67" i="2"/>
  <c r="H66" i="2"/>
  <c r="H65" i="2"/>
  <c r="H55" i="2"/>
  <c r="H64" i="2"/>
  <c r="H63" i="2"/>
  <c r="H62" i="2"/>
  <c r="H61" i="2"/>
  <c r="H71" i="2"/>
  <c r="H58" i="2"/>
  <c r="H57" i="2"/>
  <c r="H60" i="2"/>
  <c r="H54" i="2"/>
  <c r="H59" i="2"/>
  <c r="H56" i="2"/>
  <c r="H53" i="2"/>
  <c r="H51" i="2"/>
  <c r="H37" i="2"/>
  <c r="H50" i="2"/>
  <c r="H49" i="2"/>
  <c r="H48" i="2"/>
  <c r="H47" i="2"/>
  <c r="H46" i="2"/>
  <c r="H45" i="2"/>
  <c r="H44" i="2"/>
  <c r="H43" i="2"/>
  <c r="H34" i="2"/>
  <c r="H42" i="2"/>
  <c r="H35" i="2"/>
  <c r="H41" i="2"/>
  <c r="H40" i="2"/>
  <c r="H39" i="2"/>
  <c r="H38" i="2"/>
  <c r="H33" i="2"/>
  <c r="H36" i="2"/>
  <c r="H31" i="2"/>
  <c r="H21" i="2"/>
  <c r="H30" i="2"/>
  <c r="H29" i="2"/>
  <c r="H28" i="2"/>
  <c r="H27" i="2"/>
  <c r="H26" i="2"/>
  <c r="H25" i="2"/>
  <c r="H23" i="2"/>
  <c r="H24" i="2"/>
  <c r="H20" i="2"/>
  <c r="H22" i="2"/>
  <c r="H19" i="2"/>
  <c r="H127" i="2"/>
  <c r="F125" i="2"/>
  <c r="F121" i="2"/>
  <c r="F116" i="2"/>
  <c r="F115" i="2"/>
  <c r="F113" i="2"/>
  <c r="F112" i="2"/>
  <c r="F111" i="2"/>
  <c r="F110" i="2"/>
  <c r="F109" i="2"/>
  <c r="F108" i="2"/>
  <c r="F107" i="2"/>
  <c r="F105" i="2"/>
  <c r="F103" i="2"/>
  <c r="F102" i="2"/>
  <c r="F101" i="2"/>
  <c r="F100" i="2"/>
  <c r="F99" i="2"/>
  <c r="F95" i="2"/>
  <c r="F94" i="2"/>
  <c r="F93" i="2"/>
  <c r="F90" i="2"/>
  <c r="F98" i="2"/>
  <c r="F19" i="2"/>
  <c r="F127" i="2"/>
  <c r="Q127" i="2" l="1"/>
  <c r="Q19" i="2"/>
  <c r="Q98" i="2"/>
  <c r="Q90" i="2"/>
  <c r="Q93" i="2"/>
  <c r="Q94" i="2"/>
  <c r="Q95" i="2"/>
  <c r="Q99" i="2"/>
  <c r="Q100" i="2"/>
  <c r="Q101" i="2"/>
  <c r="Q102" i="2"/>
  <c r="Q103" i="2"/>
  <c r="Q105" i="2"/>
  <c r="Q107" i="2"/>
  <c r="Q108" i="2"/>
  <c r="Q109" i="2"/>
  <c r="Q110" i="2"/>
  <c r="Q111" i="2"/>
  <c r="Q112" i="2"/>
  <c r="Q113" i="2"/>
  <c r="Q115" i="2"/>
  <c r="Q116" i="2"/>
  <c r="Q121" i="2"/>
  <c r="Q125" i="2"/>
  <c r="O13" i="2"/>
  <c r="N13" i="2" s="1"/>
  <c r="O9" i="2"/>
  <c r="N9" i="2" s="1"/>
  <c r="O12" i="2"/>
  <c r="N12" i="2" s="1"/>
  <c r="O14" i="2"/>
  <c r="N14" i="2" s="1"/>
  <c r="O15" i="2"/>
  <c r="N15" i="2" s="1"/>
  <c r="O16" i="2"/>
  <c r="N16" i="2" s="1"/>
  <c r="O17" i="2"/>
  <c r="N17" i="2" s="1"/>
  <c r="O127" i="2"/>
  <c r="N127" i="2" s="1"/>
  <c r="O19" i="2"/>
  <c r="N19" i="2" s="1"/>
  <c r="O22" i="2"/>
  <c r="N22" i="2" s="1"/>
  <c r="O20" i="2"/>
  <c r="N20" i="2" s="1"/>
  <c r="O24" i="2"/>
  <c r="N24" i="2" s="1"/>
  <c r="O23" i="2"/>
  <c r="N23" i="2" s="1"/>
  <c r="O25" i="2"/>
  <c r="N25" i="2" s="1"/>
  <c r="O26" i="2"/>
  <c r="N26" i="2" s="1"/>
  <c r="O27" i="2"/>
  <c r="N27" i="2" s="1"/>
  <c r="O28" i="2"/>
  <c r="N28" i="2" s="1"/>
  <c r="O29" i="2"/>
  <c r="N29" i="2" s="1"/>
  <c r="O30" i="2"/>
  <c r="N30" i="2" s="1"/>
  <c r="O21" i="2"/>
  <c r="N21" i="2" s="1"/>
  <c r="O31" i="2"/>
  <c r="N31" i="2" s="1"/>
  <c r="O36" i="2"/>
  <c r="N36" i="2" s="1"/>
  <c r="O33" i="2"/>
  <c r="N33" i="2" s="1"/>
  <c r="O38" i="2"/>
  <c r="N38" i="2" s="1"/>
  <c r="O39" i="2"/>
  <c r="N39" i="2" s="1"/>
  <c r="O40" i="2"/>
  <c r="N40" i="2" s="1"/>
  <c r="O41" i="2"/>
  <c r="N41" i="2" s="1"/>
  <c r="O35" i="2"/>
  <c r="N35" i="2" s="1"/>
  <c r="O42" i="2"/>
  <c r="N42" i="2" s="1"/>
  <c r="O34" i="2"/>
  <c r="N34" i="2" s="1"/>
  <c r="O43" i="2"/>
  <c r="N43" i="2" s="1"/>
  <c r="O44" i="2"/>
  <c r="N44" i="2" s="1"/>
  <c r="O45" i="2"/>
  <c r="N45" i="2" s="1"/>
  <c r="O46" i="2"/>
  <c r="N46" i="2" s="1"/>
  <c r="O47" i="2"/>
  <c r="N47" i="2" s="1"/>
  <c r="O48" i="2"/>
  <c r="N48" i="2" s="1"/>
  <c r="O49" i="2"/>
  <c r="N49" i="2" s="1"/>
  <c r="O50" i="2"/>
  <c r="N50" i="2" s="1"/>
  <c r="O37" i="2"/>
  <c r="N37" i="2" s="1"/>
  <c r="O51" i="2"/>
  <c r="N51" i="2" s="1"/>
  <c r="O53" i="2"/>
  <c r="N53" i="2" s="1"/>
  <c r="O56" i="2"/>
  <c r="N56" i="2" s="1"/>
  <c r="O59" i="2"/>
  <c r="N59" i="2" s="1"/>
  <c r="O54" i="2"/>
  <c r="N54" i="2" s="1"/>
  <c r="O60" i="2"/>
  <c r="N60" i="2" s="1"/>
  <c r="O57" i="2"/>
  <c r="N57" i="2" s="1"/>
  <c r="O58" i="2"/>
  <c r="N58" i="2" s="1"/>
  <c r="O71" i="2"/>
  <c r="N71" i="2" s="1"/>
  <c r="O61" i="2"/>
  <c r="N61" i="2" s="1"/>
  <c r="O62" i="2"/>
  <c r="N62" i="2" s="1"/>
  <c r="O63" i="2"/>
  <c r="N63" i="2" s="1"/>
  <c r="O64" i="2"/>
  <c r="N64" i="2" s="1"/>
  <c r="O55" i="2"/>
  <c r="N55" i="2" s="1"/>
  <c r="O65" i="2"/>
  <c r="N65" i="2" s="1"/>
  <c r="O66" i="2"/>
  <c r="N66" i="2" s="1"/>
  <c r="O67" i="2"/>
  <c r="N67" i="2" s="1"/>
  <c r="O68" i="2"/>
  <c r="N68" i="2" s="1"/>
  <c r="O69" i="2"/>
  <c r="N69" i="2" s="1"/>
  <c r="O70" i="2"/>
  <c r="N70" i="2" s="1"/>
  <c r="O7" i="2"/>
  <c r="N7" i="2" s="1"/>
  <c r="O98" i="2"/>
  <c r="N98" i="2" s="1"/>
  <c r="O89" i="2"/>
  <c r="N89" i="2" s="1"/>
  <c r="O90" i="2"/>
  <c r="N90" i="2" s="1"/>
  <c r="O91" i="2"/>
  <c r="N91" i="2" s="1"/>
  <c r="O92" i="2"/>
  <c r="N92" i="2" s="1"/>
  <c r="O93" i="2"/>
  <c r="N93" i="2" s="1"/>
  <c r="O94" i="2"/>
  <c r="N94" i="2" s="1"/>
  <c r="O95" i="2"/>
  <c r="N95" i="2" s="1"/>
  <c r="O96" i="2"/>
  <c r="N96" i="2" s="1"/>
  <c r="O97" i="2"/>
  <c r="N97" i="2" s="1"/>
  <c r="O99" i="2"/>
  <c r="N99" i="2" s="1"/>
  <c r="O100" i="2"/>
  <c r="N100" i="2" s="1"/>
  <c r="O101" i="2"/>
  <c r="N101" i="2" s="1"/>
  <c r="O102" i="2"/>
  <c r="N102" i="2" s="1"/>
  <c r="O103" i="2"/>
  <c r="N103" i="2" s="1"/>
  <c r="O104" i="2"/>
  <c r="N104" i="2" s="1"/>
  <c r="O105" i="2"/>
  <c r="N105" i="2" s="1"/>
  <c r="O106" i="2"/>
  <c r="N106" i="2" s="1"/>
  <c r="O107" i="2"/>
  <c r="N107" i="2" s="1"/>
  <c r="O108" i="2"/>
  <c r="N108" i="2" s="1"/>
  <c r="O109" i="2"/>
  <c r="N109" i="2" s="1"/>
  <c r="O110" i="2"/>
  <c r="N110" i="2" s="1"/>
  <c r="O111" i="2"/>
  <c r="N111" i="2" s="1"/>
  <c r="O112" i="2"/>
  <c r="N112" i="2" s="1"/>
  <c r="O113" i="2"/>
  <c r="N113" i="2" s="1"/>
  <c r="O114" i="2"/>
  <c r="N114" i="2" s="1"/>
  <c r="O115" i="2"/>
  <c r="N115" i="2" s="1"/>
  <c r="O116" i="2"/>
  <c r="N116" i="2" s="1"/>
  <c r="O118" i="2"/>
  <c r="N118" i="2" s="1"/>
  <c r="O120" i="2"/>
  <c r="N120" i="2" s="1"/>
  <c r="O122" i="2"/>
  <c r="N122" i="2" s="1"/>
  <c r="O123" i="2"/>
  <c r="N123" i="2" s="1"/>
  <c r="O124" i="2"/>
  <c r="N124" i="2" s="1"/>
  <c r="O121" i="2"/>
  <c r="N121" i="2" s="1"/>
  <c r="O125" i="2"/>
  <c r="N125" i="2" s="1"/>
  <c r="O126" i="2"/>
  <c r="N126" i="2" s="1"/>
  <c r="K18" i="2"/>
  <c r="K52" i="2"/>
  <c r="K8" i="2"/>
  <c r="K88" i="2"/>
  <c r="K119" i="2"/>
  <c r="K72" i="2"/>
  <c r="K32" i="2"/>
  <c r="O32" i="2" l="1"/>
  <c r="O72" i="2"/>
  <c r="O119" i="2"/>
  <c r="O88" i="2"/>
  <c r="O8" i="2"/>
  <c r="O52" i="2"/>
  <c r="O18" i="2"/>
  <c r="N119" i="2"/>
  <c r="N88" i="2"/>
  <c r="N52" i="2"/>
  <c r="N32" i="2"/>
  <c r="N18" i="2"/>
  <c r="N8" i="2"/>
  <c r="N6" i="2" s="1"/>
</calcChain>
</file>

<file path=xl/sharedStrings.xml><?xml version="1.0" encoding="utf-8"?>
<sst xmlns="http://schemas.openxmlformats.org/spreadsheetml/2006/main" count="729" uniqueCount="210">
  <si>
    <t>№</t>
  </si>
  <si>
    <t>%</t>
  </si>
  <si>
    <t>базовый уровень</t>
  </si>
  <si>
    <t>повышенный уровень</t>
  </si>
  <si>
    <t>МБОУ Гимназия № 8</t>
  </si>
  <si>
    <t>МАОУ Лицей № 7</t>
  </si>
  <si>
    <t>МБОУ СШ № 19</t>
  </si>
  <si>
    <t>МАОУ СШ № 32</t>
  </si>
  <si>
    <t>МАОУ Гимназия № 4</t>
  </si>
  <si>
    <t>МАОУ Лицей № 6 «Перспектива»</t>
  </si>
  <si>
    <t>МАОУ Гимназия № 6</t>
  </si>
  <si>
    <t>МБОУ СШ № 46</t>
  </si>
  <si>
    <t>МБОУ СШ № 49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</si>
  <si>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</si>
  <si>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</si>
  <si>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</si>
  <si>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</si>
  <si>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</si>
  <si>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</si>
  <si>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СШ № 13</t>
  </si>
  <si>
    <t>МБОУ СШ № 16</t>
  </si>
  <si>
    <t>МБОУ СШ № 31</t>
  </si>
  <si>
    <t>МБОУ СШ № 44</t>
  </si>
  <si>
    <t>МБОУ СШ № 47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</si>
  <si>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</si>
  <si>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</si>
  <si>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</si>
  <si>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</si>
  <si>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</si>
  <si>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88</t>
  </si>
  <si>
    <t>МБОУ СШ № 89</t>
  </si>
  <si>
    <t>МБОУ СШ № 94</t>
  </si>
  <si>
    <t>МАОУ СШ № 148</t>
  </si>
  <si>
    <t>МАОУ «КУГ № 1 – Универс»</t>
  </si>
  <si>
    <t>МБОУ СШ № 3</t>
  </si>
  <si>
    <t>МБОУ Лицей № 10</t>
  </si>
  <si>
    <t>МБОУ СШ № 21</t>
  </si>
  <si>
    <t>МБОУ СШ № 36</t>
  </si>
  <si>
    <t>МБОУ СШ № 84</t>
  </si>
  <si>
    <t>МБОУ СШ № 95</t>
  </si>
  <si>
    <t>МБОУ СШ № 99</t>
  </si>
  <si>
    <t>МБОУ СШ № 133</t>
  </si>
  <si>
    <t>МБОУ СШ № 6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</si>
  <si>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</si>
  <si>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</si>
  <si>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</si>
  <si>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</si>
  <si>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</si>
  <si>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</si>
  <si>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22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</si>
  <si>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</si>
  <si>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</si>
  <si>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</si>
  <si>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</si>
  <si>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</si>
  <si>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</si>
  <si>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</si>
  <si>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</si>
  <si>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</si>
  <si>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</si>
  <si>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</si>
  <si>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</si>
  <si>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</si>
  <si>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</si>
  <si>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</si>
  <si>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</si>
  <si>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</si>
  <si>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</si>
  <si>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</si>
  <si>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 Гимназия № 16</t>
  </si>
  <si>
    <t>МБОУ СШ № 27</t>
  </si>
  <si>
    <t>МБОУ СШ № 51</t>
  </si>
  <si>
    <t>МБОУ Лицей № 28</t>
  </si>
  <si>
    <t>МБОУ Прогимназия  № 131</t>
  </si>
  <si>
    <t>МАОУ Гимназия №  9</t>
  </si>
  <si>
    <t>МБОУ СШ  № 12</t>
  </si>
  <si>
    <t>МБОУ СШ № 8 "Созидание"</t>
  </si>
  <si>
    <t>МАОУ Лицей № 11</t>
  </si>
  <si>
    <t>МБОУ Лицей № 3</t>
  </si>
  <si>
    <t>МБОУ Гимназия № 7</t>
  </si>
  <si>
    <t>МАОУ Гимназия № 15</t>
  </si>
  <si>
    <t>МАОУ Лицей № 12</t>
  </si>
  <si>
    <t>МАОУ Лицей № 1</t>
  </si>
  <si>
    <t>МБОУ Лицей № 8</t>
  </si>
  <si>
    <t>МБОУ СШ № 30</t>
  </si>
  <si>
    <t>МБОУ СШ № 39</t>
  </si>
  <si>
    <t>МАОУ Гимназия № 13 "Академ"</t>
  </si>
  <si>
    <t>МБОУ СШ № 73</t>
  </si>
  <si>
    <t>МБОУ СШ № 82</t>
  </si>
  <si>
    <t>МБОУ СШ № 92</t>
  </si>
  <si>
    <t>МАОУ Лицей № 9 "Лидер"</t>
  </si>
  <si>
    <t>МАОУ Гимназия № 14</t>
  </si>
  <si>
    <t>МАОУ Гимназия № 5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</si>
  <si>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</si>
  <si>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</si>
  <si>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</si>
  <si>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</si>
  <si>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</si>
  <si>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</si>
  <si>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</si>
  <si>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</si>
  <si>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</si>
  <si>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МБОУ СШ № 97</t>
  </si>
  <si>
    <t>МАОУ СШ № 137</t>
  </si>
  <si>
    <t>МБОУ СШ № 4</t>
  </si>
  <si>
    <t>Код ОУ по КИАСУО</t>
  </si>
  <si>
    <t>Наименование ОУ (кратко)</t>
  </si>
  <si>
    <t>Код ОУ            (по КИАСУО)</t>
  </si>
  <si>
    <t>результат выполнения</t>
  </si>
  <si>
    <t>% повышен + база</t>
  </si>
  <si>
    <t>ГРУППОВОЙ ПРОЕКТ, 4 кл.</t>
  </si>
  <si>
    <t>Расчётное среднее значение</t>
  </si>
  <si>
    <t xml:space="preserve">Чел. 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</si>
  <si>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</si>
  <si>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</si>
  <si>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</si>
  <si>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</si>
  <si>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</si>
  <si>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 xml:space="preserve">МБОУ Школа-интернат № 1 </t>
  </si>
  <si>
    <t>СВЕРДЛОВСКИЙ РАЙОН</t>
  </si>
  <si>
    <t>СОВЕТСКИЙ РАЙОН</t>
  </si>
  <si>
    <t>ЦЕНТРАЛЬНЫЙ РАЙОН</t>
  </si>
  <si>
    <t xml:space="preserve">МБОУ СШ № 10 </t>
  </si>
  <si>
    <t xml:space="preserve">МБОУ СШ № 86 </t>
  </si>
  <si>
    <t>ниже баз. уровня</t>
  </si>
  <si>
    <t>МАОУ СШ № 152</t>
  </si>
  <si>
    <t>МАОУ СШ № 145</t>
  </si>
  <si>
    <t>МАОУ СШ № 149</t>
  </si>
  <si>
    <t>МАОУ СШ № 150</t>
  </si>
  <si>
    <t>МАОУ СШ № 143</t>
  </si>
  <si>
    <t>МБОУ СШ № 72</t>
  </si>
  <si>
    <t>МАОУ Гимназия № 3</t>
  </si>
  <si>
    <t>МАОУ Гимназия № 11</t>
  </si>
  <si>
    <t>МАОУ СШ № 154</t>
  </si>
  <si>
    <t>МАОУ СШ "Комплекс Покровский"</t>
  </si>
  <si>
    <t>МБОУ Гимназия № 12 "М и Т"</t>
  </si>
  <si>
    <t xml:space="preserve">МБОУ СШ № 14 </t>
  </si>
  <si>
    <t>отлично - 98 % и более на базовом+повышенном уровне, и нет ниже базового уровня</t>
  </si>
  <si>
    <r>
      <t>хорошо - со среднего значения по городу до 98</t>
    </r>
    <r>
      <rPr>
        <sz val="11"/>
        <color rgb="FF000000"/>
        <rFont val="Calibri"/>
        <family val="2"/>
      </rPr>
      <t>% на базовом+повышенном уровне, и нет ниже базового уровня</t>
    </r>
  </si>
  <si>
    <t>допустимо - с 75% до среднего значения по городу на базовом+повышенном уровне, и не более 10% ниже базового уровня</t>
  </si>
  <si>
    <t>критично - меньше 75% на базовом+повышенном уровне, и 10% и более ниже базового уровня</t>
  </si>
  <si>
    <t>Всего участников</t>
  </si>
  <si>
    <t>Сдали на базовом+повышенном уровне, %</t>
  </si>
  <si>
    <t>Сдали на базовом+повышенном уровне, чел.</t>
  </si>
  <si>
    <t>Сдали  ниже базового уровня, чел.</t>
  </si>
  <si>
    <t>Сдали  ниже базового уровня, %</t>
  </si>
  <si>
    <t>Доля, %</t>
  </si>
  <si>
    <t>Количество, чел.</t>
  </si>
  <si>
    <t>Результаты базового и повышенного уровней</t>
  </si>
  <si>
    <t>Повышенный уровень результатов</t>
  </si>
  <si>
    <t>Базовый уровень результатов</t>
  </si>
  <si>
    <t>Результаты ниже базового уровня</t>
  </si>
  <si>
    <t>Общее количество участников, чел.</t>
  </si>
  <si>
    <t>МАОУ СШ № 156</t>
  </si>
  <si>
    <t>МАОУ СШ № 157</t>
  </si>
  <si>
    <t>МАОУ СШОК "Покровский" (153)</t>
  </si>
  <si>
    <t>МАОУ СШ № 155</t>
  </si>
  <si>
    <t>МАОУ Гимназия № 8</t>
  </si>
  <si>
    <t>МАОУ Лицей № 28</t>
  </si>
  <si>
    <t>МАОУ СШ  № 12</t>
  </si>
  <si>
    <t>МАОУ СШ № 19</t>
  </si>
  <si>
    <t>МАОУ Лицей № 6 "Перспектива"</t>
  </si>
  <si>
    <t>МАОУ СШ № 8 "Созидание"</t>
  </si>
  <si>
    <t>МАОУ СШ № 46</t>
  </si>
  <si>
    <t>МАОУ СШ № 81</t>
  </si>
  <si>
    <t>МАОУ СШ № 90</t>
  </si>
  <si>
    <t>МАОУ СШ № 135</t>
  </si>
  <si>
    <t xml:space="preserve">МАОУ Гимназия № 11 </t>
  </si>
  <si>
    <t>МАОУ Лицей № 3</t>
  </si>
  <si>
    <t>МАОУ СШ № 16</t>
  </si>
  <si>
    <t>МАОУ СШ № 50</t>
  </si>
  <si>
    <t>МАОУ СШ № 53</t>
  </si>
  <si>
    <t>МАОУ СШ № 65</t>
  </si>
  <si>
    <t>МАОУ СШ № 89</t>
  </si>
  <si>
    <t>МБОУ Гимназия № 3</t>
  </si>
  <si>
    <t>МАОУ Школа-интернат № 1</t>
  </si>
  <si>
    <t>МАОУ СШ № 3</t>
  </si>
  <si>
    <t xml:space="preserve">МАОУ СШ № 72 </t>
  </si>
  <si>
    <t>МАОУ СШ № 82</t>
  </si>
  <si>
    <t>МАОУ СШ № 159</t>
  </si>
  <si>
    <t>МАОУ СШ № 6</t>
  </si>
  <si>
    <t>МАОУ СШ № 17</t>
  </si>
  <si>
    <t>МАОУ СШ № 34</t>
  </si>
  <si>
    <t>МАОУ СШ № 42</t>
  </si>
  <si>
    <t>МАОУ СШ № 45</t>
  </si>
  <si>
    <t>МАОУ СШ № 76</t>
  </si>
  <si>
    <t>МАОУ СШ № 78</t>
  </si>
  <si>
    <t>МАОУ СШ № 93</t>
  </si>
  <si>
    <t>МАОУ СШ № 158 "Грани"</t>
  </si>
  <si>
    <t>МАОУ СШ № 1</t>
  </si>
  <si>
    <t>МАОУ СШ № 5</t>
  </si>
  <si>
    <t>МАОУ СШ № 7</t>
  </si>
  <si>
    <t>МАОУ СШ № 18</t>
  </si>
  <si>
    <t>МАОУ СШ № 24</t>
  </si>
  <si>
    <t>МАОУ СШ № 66</t>
  </si>
  <si>
    <t>МАОУ СШ № 69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</si>
  <si>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</si>
  <si>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</si>
  <si>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</si>
  <si>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</si>
  <si>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</si>
  <si>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</si>
  <si>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</si>
  <si>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</si>
  <si>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 xml:space="preserve">МАОУ СШ № 152 </t>
  </si>
  <si>
    <t xml:space="preserve">МБОУ СОШ № 10 </t>
  </si>
  <si>
    <t>МАОУ СШ "Комплекс "Покровский"</t>
  </si>
  <si>
    <t>МБОУ СШ № 155</t>
  </si>
  <si>
    <t>2021-2022</t>
  </si>
  <si>
    <t>МБОУ СШ №; 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</si>
</sst>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[$-419]General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</font>
    <font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rgb="FFCCEC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rgb="FF000000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2" fillId="0" borderId="0"/>
    <xf numFmtId="164" fontId="13" fillId="0" borderId="0" applyBorder="0" applyProtection="0"/>
    <xf numFmtId="0" fontId="12" fillId="0" borderId="0"/>
    <xf numFmtId="0" fontId="13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" fillId="0" borderId="0"/>
  </cellStyleXfs>
  <cellXfs count="532">
    <xf numFmtId="0" fontId="0" fillId="0" borderId="0" xfId="0"/>
    <xf numFmtId="0" fontId="3" fillId="0" borderId="0" xfId="1"/>
    <xf numFmtId="0" fontId="3" fillId="0" borderId="1" xfId="1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3" xfId="1" applyBorder="1"/>
    <xf numFmtId="0" fontId="3" fillId="0" borderId="10" xfId="1" applyBorder="1"/>
    <xf numFmtId="0" fontId="3" fillId="0" borderId="14" xfId="1" applyBorder="1"/>
    <xf numFmtId="0" fontId="4" fillId="2" borderId="2" xfId="0" applyFont="1" applyFill="1" applyBorder="1" applyAlignment="1">
      <alignment wrapText="1"/>
    </xf>
    <xf numFmtId="0" fontId="0" fillId="2" borderId="18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19" xfId="0" applyFont="1" applyFill="1" applyBorder="1" applyAlignment="1">
      <alignment wrapText="1"/>
    </xf>
    <xf numFmtId="0" fontId="0" fillId="2" borderId="22" xfId="0" applyFont="1" applyFill="1" applyBorder="1" applyAlignment="1">
      <alignment wrapText="1"/>
    </xf>
    <xf numFmtId="0" fontId="0" fillId="2" borderId="17" xfId="0" applyFont="1" applyFill="1" applyBorder="1" applyAlignment="1">
      <alignment wrapText="1"/>
    </xf>
    <xf numFmtId="0" fontId="3" fillId="0" borderId="3" xfId="1" applyFont="1" applyBorder="1" applyAlignment="1">
      <alignment horizontal="center"/>
    </xf>
    <xf numFmtId="2" fontId="3" fillId="0" borderId="1" xfId="1" applyNumberFormat="1" applyFont="1" applyBorder="1" applyAlignment="1">
      <alignment horizontal="right"/>
    </xf>
    <xf numFmtId="0" fontId="3" fillId="0" borderId="4" xfId="1" applyFont="1" applyBorder="1" applyAlignment="1">
      <alignment horizontal="center"/>
    </xf>
    <xf numFmtId="2" fontId="3" fillId="0" borderId="4" xfId="1" applyNumberFormat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3" fillId="0" borderId="15" xfId="1" applyFont="1" applyBorder="1" applyAlignment="1">
      <alignment horizontal="center"/>
    </xf>
    <xf numFmtId="2" fontId="3" fillId="0" borderId="15" xfId="1" applyNumberFormat="1" applyFont="1" applyBorder="1" applyAlignment="1">
      <alignment horizontal="right"/>
    </xf>
    <xf numFmtId="2" fontId="3" fillId="0" borderId="27" xfId="1" applyNumberFormat="1" applyBorder="1"/>
    <xf numFmtId="0" fontId="3" fillId="0" borderId="16" xfId="1" applyFont="1" applyBorder="1" applyAlignment="1">
      <alignment horizontal="center"/>
    </xf>
    <xf numFmtId="2" fontId="3" fillId="0" borderId="16" xfId="1" applyNumberFormat="1" applyFont="1" applyBorder="1" applyAlignment="1">
      <alignment horizontal="right"/>
    </xf>
    <xf numFmtId="2" fontId="3" fillId="0" borderId="3" xfId="1" applyNumberFormat="1" applyFont="1" applyBorder="1" applyAlignment="1">
      <alignment horizontal="right"/>
    </xf>
    <xf numFmtId="2" fontId="3" fillId="0" borderId="26" xfId="1" applyNumberFormat="1" applyBorder="1"/>
    <xf numFmtId="2" fontId="0" fillId="0" borderId="1" xfId="1" applyNumberFormat="1" applyFont="1" applyBorder="1" applyAlignment="1">
      <alignment horizontal="right"/>
    </xf>
    <xf numFmtId="0" fontId="11" fillId="0" borderId="16" xfId="0" applyFont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3" fillId="0" borderId="21" xfId="1" applyFont="1" applyBorder="1" applyAlignment="1">
      <alignment horizontal="center"/>
    </xf>
    <xf numFmtId="2" fontId="3" fillId="0" borderId="21" xfId="1" applyNumberFormat="1" applyFont="1" applyBorder="1" applyAlignment="1">
      <alignment horizontal="right"/>
    </xf>
    <xf numFmtId="2" fontId="3" fillId="0" borderId="1" xfId="1" applyNumberFormat="1" applyBorder="1" applyAlignment="1">
      <alignment horizontal="right"/>
    </xf>
    <xf numFmtId="2" fontId="3" fillId="0" borderId="15" xfId="1" applyNumberFormat="1" applyBorder="1" applyAlignment="1">
      <alignment horizontal="right"/>
    </xf>
    <xf numFmtId="2" fontId="3" fillId="0" borderId="16" xfId="1" applyNumberFormat="1" applyBorder="1" applyAlignment="1">
      <alignment horizontal="right"/>
    </xf>
    <xf numFmtId="0" fontId="2" fillId="2" borderId="35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left" vertical="center" wrapText="1"/>
    </xf>
    <xf numFmtId="2" fontId="2" fillId="0" borderId="36" xfId="1" applyNumberFormat="1" applyFont="1" applyBorder="1" applyAlignment="1">
      <alignment horizontal="left" vertical="center"/>
    </xf>
    <xf numFmtId="2" fontId="3" fillId="0" borderId="3" xfId="1" applyNumberFormat="1" applyBorder="1" applyAlignment="1">
      <alignment horizontal="right"/>
    </xf>
    <xf numFmtId="0" fontId="6" fillId="0" borderId="31" xfId="0" applyFont="1" applyBorder="1" applyAlignment="1">
      <alignment horizontal="left" vertical="center"/>
    </xf>
    <xf numFmtId="2" fontId="3" fillId="0" borderId="21" xfId="1" applyNumberFormat="1" applyBorder="1" applyAlignment="1">
      <alignment horizontal="right"/>
    </xf>
    <xf numFmtId="0" fontId="14" fillId="0" borderId="33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2" fillId="0" borderId="36" xfId="1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2" fillId="0" borderId="36" xfId="1" applyNumberFormat="1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2" fontId="6" fillId="0" borderId="36" xfId="0" applyNumberFormat="1" applyFont="1" applyBorder="1" applyAlignment="1">
      <alignment horizontal="left" vertical="center"/>
    </xf>
    <xf numFmtId="2" fontId="2" fillId="0" borderId="34" xfId="1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/>
    <xf numFmtId="0" fontId="0" fillId="0" borderId="37" xfId="0" applyBorder="1" applyAlignment="1"/>
    <xf numFmtId="0" fontId="8" fillId="0" borderId="0" xfId="0" applyFont="1" applyBorder="1" applyAlignment="1">
      <alignment horizontal="right"/>
    </xf>
    <xf numFmtId="2" fontId="9" fillId="0" borderId="4" xfId="1" applyNumberFormat="1" applyFont="1" applyBorder="1"/>
    <xf numFmtId="0" fontId="4" fillId="2" borderId="17" xfId="0" applyFont="1" applyFill="1" applyBorder="1" applyAlignment="1">
      <alignment wrapText="1"/>
    </xf>
    <xf numFmtId="0" fontId="0" fillId="0" borderId="1" xfId="1" applyFont="1" applyBorder="1" applyAlignment="1">
      <alignment horizontal="center"/>
    </xf>
    <xf numFmtId="0" fontId="14" fillId="2" borderId="36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left" vertical="center" wrapText="1"/>
    </xf>
    <xf numFmtId="2" fontId="2" fillId="2" borderId="36" xfId="0" applyNumberFormat="1" applyFont="1" applyFill="1" applyBorder="1" applyAlignment="1">
      <alignment horizontal="left" vertical="center" wrapText="1"/>
    </xf>
    <xf numFmtId="2" fontId="3" fillId="0" borderId="0" xfId="1" applyNumberFormat="1"/>
    <xf numFmtId="2" fontId="6" fillId="3" borderId="34" xfId="0" applyNumberFormat="1" applyFont="1" applyFill="1" applyBorder="1" applyAlignment="1">
      <alignment horizontal="left" vertical="center" wrapText="1"/>
    </xf>
    <xf numFmtId="2" fontId="2" fillId="0" borderId="32" xfId="1" applyNumberFormat="1" applyFont="1" applyBorder="1" applyAlignment="1">
      <alignment horizontal="left" vertical="center"/>
    </xf>
    <xf numFmtId="2" fontId="15" fillId="3" borderId="34" xfId="0" applyNumberFormat="1" applyFont="1" applyFill="1" applyBorder="1" applyAlignment="1">
      <alignment horizontal="center" vertical="center" wrapText="1"/>
    </xf>
    <xf numFmtId="2" fontId="14" fillId="2" borderId="36" xfId="0" applyNumberFormat="1" applyFont="1" applyFill="1" applyBorder="1" applyAlignment="1">
      <alignment horizontal="center" vertical="center" wrapText="1"/>
    </xf>
    <xf numFmtId="2" fontId="14" fillId="0" borderId="36" xfId="0" applyNumberFormat="1" applyFont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0" fillId="0" borderId="27" xfId="1" applyNumberFormat="1" applyFont="1" applyBorder="1" applyAlignment="1">
      <alignment horizontal="right"/>
    </xf>
    <xf numFmtId="0" fontId="3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3" xfId="1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0" fontId="3" fillId="0" borderId="4" xfId="1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2" fontId="3" fillId="0" borderId="4" xfId="1" applyNumberFormat="1" applyBorder="1" applyAlignment="1">
      <alignment horizontal="right"/>
    </xf>
    <xf numFmtId="2" fontId="3" fillId="0" borderId="28" xfId="1" applyNumberFormat="1" applyBorder="1" applyAlignment="1">
      <alignment horizontal="right"/>
    </xf>
    <xf numFmtId="2" fontId="3" fillId="0" borderId="27" xfId="1" applyNumberFormat="1" applyBorder="1" applyAlignment="1">
      <alignment horizontal="right"/>
    </xf>
    <xf numFmtId="2" fontId="3" fillId="0" borderId="26" xfId="1" applyNumberFormat="1" applyBorder="1" applyAlignment="1">
      <alignment horizontal="right"/>
    </xf>
    <xf numFmtId="0" fontId="3" fillId="0" borderId="16" xfId="1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2" fontId="5" fillId="0" borderId="16" xfId="0" applyNumberFormat="1" applyFont="1" applyBorder="1" applyAlignment="1">
      <alignment horizontal="right"/>
    </xf>
    <xf numFmtId="2" fontId="3" fillId="0" borderId="25" xfId="1" applyNumberFormat="1" applyBorder="1" applyAlignment="1">
      <alignment horizontal="right"/>
    </xf>
    <xf numFmtId="0" fontId="3" fillId="0" borderId="15" xfId="1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3" fillId="0" borderId="23" xfId="1" applyNumberFormat="1" applyBorder="1" applyAlignment="1">
      <alignment horizontal="right"/>
    </xf>
    <xf numFmtId="0" fontId="3" fillId="0" borderId="21" xfId="1" applyNumberFormat="1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2" fontId="5" fillId="0" borderId="21" xfId="0" applyNumberFormat="1" applyFont="1" applyBorder="1" applyAlignment="1">
      <alignment horizontal="right"/>
    </xf>
    <xf numFmtId="2" fontId="3" fillId="0" borderId="29" xfId="1" applyNumberForma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3" fillId="0" borderId="1" xfId="1" applyNumberFormat="1" applyFont="1" applyBorder="1" applyAlignment="1">
      <alignment horizontal="right"/>
    </xf>
    <xf numFmtId="0" fontId="3" fillId="0" borderId="3" xfId="1" applyNumberFormat="1" applyFont="1" applyBorder="1" applyAlignment="1">
      <alignment horizontal="right"/>
    </xf>
    <xf numFmtId="0" fontId="3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3" xfId="1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3" fillId="0" borderId="1" xfId="1" applyNumberFormat="1" applyFont="1" applyBorder="1" applyAlignment="1">
      <alignment horizontal="right"/>
    </xf>
    <xf numFmtId="0" fontId="3" fillId="0" borderId="3" xfId="1" applyNumberFormat="1" applyFont="1" applyBorder="1" applyAlignment="1">
      <alignment horizontal="right"/>
    </xf>
    <xf numFmtId="0" fontId="3" fillId="0" borderId="4" xfId="1" applyNumberFormat="1" applyFont="1" applyBorder="1" applyAlignment="1">
      <alignment horizontal="right"/>
    </xf>
    <xf numFmtId="0" fontId="3" fillId="0" borderId="1" xfId="1" applyNumberFormat="1" applyFont="1" applyBorder="1" applyAlignment="1">
      <alignment horizontal="right"/>
    </xf>
    <xf numFmtId="0" fontId="3" fillId="0" borderId="3" xfId="1" applyNumberFormat="1" applyFont="1" applyBorder="1" applyAlignment="1">
      <alignment horizontal="right"/>
    </xf>
    <xf numFmtId="0" fontId="3" fillId="0" borderId="4" xfId="1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3" fillId="0" borderId="1" xfId="1" applyNumberFormat="1" applyFont="1" applyBorder="1" applyAlignment="1">
      <alignment horizontal="right"/>
    </xf>
    <xf numFmtId="0" fontId="3" fillId="0" borderId="3" xfId="1" applyNumberFormat="1" applyFont="1" applyBorder="1" applyAlignment="1">
      <alignment horizontal="right"/>
    </xf>
    <xf numFmtId="0" fontId="3" fillId="0" borderId="16" xfId="1" applyNumberFormat="1" applyFont="1" applyBorder="1" applyAlignment="1">
      <alignment horizontal="right"/>
    </xf>
    <xf numFmtId="0" fontId="3" fillId="0" borderId="1" xfId="1" applyNumberFormat="1" applyFont="1" applyBorder="1" applyAlignment="1">
      <alignment horizontal="right"/>
    </xf>
    <xf numFmtId="0" fontId="3" fillId="0" borderId="3" xfId="1" applyNumberFormat="1" applyFont="1" applyBorder="1" applyAlignment="1">
      <alignment horizontal="right"/>
    </xf>
    <xf numFmtId="0" fontId="3" fillId="0" borderId="16" xfId="1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3" fillId="0" borderId="1" xfId="1" applyNumberFormat="1" applyFont="1" applyBorder="1" applyAlignment="1">
      <alignment horizontal="right"/>
    </xf>
    <xf numFmtId="0" fontId="3" fillId="0" borderId="16" xfId="1" applyNumberFormat="1" applyFont="1" applyBorder="1" applyAlignment="1">
      <alignment horizontal="right"/>
    </xf>
    <xf numFmtId="0" fontId="3" fillId="0" borderId="15" xfId="1" applyNumberFormat="1" applyFont="1" applyBorder="1" applyAlignment="1">
      <alignment horizontal="right"/>
    </xf>
    <xf numFmtId="0" fontId="3" fillId="0" borderId="1" xfId="1" applyNumberFormat="1" applyFont="1" applyBorder="1" applyAlignment="1">
      <alignment horizontal="right"/>
    </xf>
    <xf numFmtId="0" fontId="3" fillId="0" borderId="16" xfId="1" applyNumberFormat="1" applyFont="1" applyBorder="1" applyAlignment="1">
      <alignment horizontal="right"/>
    </xf>
    <xf numFmtId="0" fontId="3" fillId="0" borderId="15" xfId="1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3" fillId="0" borderId="1" xfId="1" applyNumberFormat="1" applyFont="1" applyBorder="1" applyAlignment="1">
      <alignment horizontal="right"/>
    </xf>
    <xf numFmtId="0" fontId="3" fillId="0" borderId="3" xfId="1" applyNumberFormat="1" applyFont="1" applyBorder="1" applyAlignment="1">
      <alignment horizontal="right"/>
    </xf>
    <xf numFmtId="0" fontId="3" fillId="0" borderId="1" xfId="1" applyNumberFormat="1" applyFont="1" applyBorder="1" applyAlignment="1">
      <alignment horizontal="right"/>
    </xf>
    <xf numFmtId="0" fontId="3" fillId="0" borderId="3" xfId="1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3" fillId="0" borderId="1" xfId="1" applyNumberFormat="1" applyFont="1" applyBorder="1" applyAlignment="1">
      <alignment horizontal="right"/>
    </xf>
    <xf numFmtId="0" fontId="3" fillId="0" borderId="3" xfId="1" applyNumberFormat="1" applyFont="1" applyBorder="1" applyAlignment="1">
      <alignment horizontal="right"/>
    </xf>
    <xf numFmtId="0" fontId="3" fillId="0" borderId="4" xfId="1" applyNumberFormat="1" applyFont="1" applyBorder="1" applyAlignment="1">
      <alignment horizontal="right"/>
    </xf>
    <xf numFmtId="0" fontId="3" fillId="0" borderId="0" xfId="1"/>
    <xf numFmtId="2" fontId="3" fillId="0" borderId="4" xfId="1" applyNumberFormat="1" applyFont="1" applyBorder="1" applyAlignment="1">
      <alignment horizontal="right"/>
    </xf>
    <xf numFmtId="0" fontId="3" fillId="0" borderId="1" xfId="1" applyNumberFormat="1" applyFont="1" applyBorder="1" applyAlignment="1">
      <alignment horizontal="right"/>
    </xf>
    <xf numFmtId="0" fontId="3" fillId="0" borderId="3" xfId="1" applyNumberFormat="1" applyFont="1" applyBorder="1" applyAlignment="1">
      <alignment horizontal="right"/>
    </xf>
    <xf numFmtId="0" fontId="3" fillId="0" borderId="4" xfId="1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2" fontId="3" fillId="0" borderId="4" xfId="1" applyNumberFormat="1" applyBorder="1" applyAlignment="1">
      <alignment horizontal="right"/>
    </xf>
    <xf numFmtId="2" fontId="3" fillId="0" borderId="28" xfId="1" applyNumberFormat="1" applyBorder="1" applyAlignment="1">
      <alignment horizontal="right"/>
    </xf>
    <xf numFmtId="0" fontId="3" fillId="0" borderId="0" xfId="1"/>
    <xf numFmtId="0" fontId="3" fillId="0" borderId="1" xfId="1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0" fillId="2" borderId="2" xfId="0" applyFont="1" applyFill="1" applyBorder="1" applyAlignment="1">
      <alignment wrapText="1"/>
    </xf>
    <xf numFmtId="2" fontId="3" fillId="0" borderId="1" xfId="1" applyNumberFormat="1" applyFont="1" applyBorder="1" applyAlignment="1">
      <alignment horizontal="right"/>
    </xf>
    <xf numFmtId="2" fontId="3" fillId="0" borderId="1" xfId="1" applyNumberFormat="1" applyBorder="1" applyAlignment="1">
      <alignment horizontal="right"/>
    </xf>
    <xf numFmtId="0" fontId="3" fillId="0" borderId="1" xfId="1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3" fillId="0" borderId="27" xfId="1" applyNumberFormat="1" applyBorder="1" applyAlignment="1">
      <alignment horizontal="right"/>
    </xf>
    <xf numFmtId="0" fontId="3" fillId="0" borderId="1" xfId="1" applyFont="1" applyBorder="1" applyAlignment="1">
      <alignment horizontal="center"/>
    </xf>
    <xf numFmtId="0" fontId="3" fillId="0" borderId="10" xfId="1" applyBorder="1"/>
    <xf numFmtId="0" fontId="0" fillId="2" borderId="2" xfId="0" applyFont="1" applyFill="1" applyBorder="1" applyAlignment="1">
      <alignment wrapText="1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3" fillId="0" borderId="1" xfId="1" applyNumberFormat="1" applyFont="1" applyBorder="1" applyAlignment="1">
      <alignment horizontal="right"/>
    </xf>
    <xf numFmtId="0" fontId="3" fillId="0" borderId="15" xfId="1" applyNumberFormat="1" applyFont="1" applyBorder="1" applyAlignment="1">
      <alignment horizontal="right"/>
    </xf>
    <xf numFmtId="0" fontId="3" fillId="0" borderId="21" xfId="1" applyNumberFormat="1" applyFont="1" applyBorder="1" applyAlignment="1">
      <alignment horizontal="right"/>
    </xf>
    <xf numFmtId="0" fontId="3" fillId="0" borderId="1" xfId="1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3" fillId="0" borderId="15" xfId="1" applyNumberFormat="1" applyFont="1" applyBorder="1" applyAlignment="1">
      <alignment horizontal="right"/>
    </xf>
    <xf numFmtId="0" fontId="3" fillId="0" borderId="21" xfId="1" applyNumberFormat="1" applyFont="1" applyBorder="1" applyAlignment="1">
      <alignment horizontal="right"/>
    </xf>
    <xf numFmtId="0" fontId="0" fillId="5" borderId="2" xfId="0" applyFont="1" applyFill="1" applyBorder="1" applyAlignment="1">
      <alignment wrapText="1"/>
    </xf>
    <xf numFmtId="2" fontId="5" fillId="0" borderId="3" xfId="0" applyNumberFormat="1" applyFont="1" applyFill="1" applyBorder="1" applyAlignment="1">
      <alignment horizontal="right"/>
    </xf>
    <xf numFmtId="0" fontId="5" fillId="0" borderId="0" xfId="0" applyFont="1"/>
    <xf numFmtId="0" fontId="5" fillId="6" borderId="0" xfId="0" applyFont="1" applyFill="1"/>
    <xf numFmtId="0" fontId="5" fillId="4" borderId="0" xfId="0" applyFont="1" applyFill="1"/>
    <xf numFmtId="0" fontId="5" fillId="7" borderId="0" xfId="0" applyFont="1" applyFill="1"/>
    <xf numFmtId="0" fontId="0" fillId="5" borderId="17" xfId="0" applyFont="1" applyFill="1" applyBorder="1" applyAlignment="1">
      <alignment wrapText="1"/>
    </xf>
    <xf numFmtId="0" fontId="5" fillId="0" borderId="0" xfId="0" applyFont="1"/>
    <xf numFmtId="0" fontId="5" fillId="6" borderId="0" xfId="0" applyFont="1" applyFill="1"/>
    <xf numFmtId="0" fontId="5" fillId="4" borderId="0" xfId="0" applyFont="1" applyFill="1"/>
    <xf numFmtId="0" fontId="5" fillId="7" borderId="0" xfId="0" applyFont="1" applyFill="1"/>
    <xf numFmtId="0" fontId="5" fillId="8" borderId="0" xfId="0" applyFont="1" applyFill="1"/>
    <xf numFmtId="0" fontId="4" fillId="5" borderId="2" xfId="0" applyFont="1" applyFill="1" applyBorder="1" applyAlignment="1">
      <alignment wrapText="1"/>
    </xf>
    <xf numFmtId="0" fontId="0" fillId="5" borderId="22" xfId="0" applyFont="1" applyFill="1" applyBorder="1" applyAlignment="1">
      <alignment wrapText="1"/>
    </xf>
    <xf numFmtId="0" fontId="5" fillId="2" borderId="3" xfId="0" applyFont="1" applyFill="1" applyBorder="1" applyAlignment="1">
      <alignment horizontal="right"/>
    </xf>
    <xf numFmtId="0" fontId="0" fillId="5" borderId="1" xfId="0" applyFont="1" applyFill="1" applyBorder="1" applyAlignment="1">
      <alignment wrapText="1"/>
    </xf>
    <xf numFmtId="0" fontId="5" fillId="9" borderId="0" xfId="0" applyFont="1" applyFill="1"/>
    <xf numFmtId="0" fontId="0" fillId="5" borderId="18" xfId="0" applyFont="1" applyFill="1" applyBorder="1" applyAlignment="1">
      <alignment wrapText="1"/>
    </xf>
    <xf numFmtId="0" fontId="0" fillId="5" borderId="19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3" fillId="0" borderId="1" xfId="1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54" xfId="0" applyBorder="1" applyAlignment="1">
      <alignment horizontal="right"/>
    </xf>
    <xf numFmtId="3" fontId="0" fillId="0" borderId="53" xfId="0" applyNumberFormat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2" fontId="0" fillId="0" borderId="55" xfId="0" applyNumberFormat="1" applyBorder="1" applyAlignment="1">
      <alignment horizontal="right"/>
    </xf>
    <xf numFmtId="2" fontId="0" fillId="0" borderId="27" xfId="0" applyNumberFormat="1" applyFont="1" applyBorder="1" applyAlignment="1">
      <alignment horizontal="right"/>
    </xf>
    <xf numFmtId="2" fontId="0" fillId="0" borderId="28" xfId="0" applyNumberFormat="1" applyBorder="1" applyAlignment="1">
      <alignment horizontal="right"/>
    </xf>
    <xf numFmtId="3" fontId="0" fillId="0" borderId="40" xfId="0" applyNumberFormat="1" applyBorder="1" applyAlignment="1">
      <alignment horizontal="right"/>
    </xf>
    <xf numFmtId="2" fontId="0" fillId="0" borderId="41" xfId="0" applyNumberFormat="1" applyFon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2" fontId="0" fillId="0" borderId="52" xfId="0" applyNumberFormat="1" applyBorder="1" applyAlignment="1">
      <alignment horizontal="right"/>
    </xf>
    <xf numFmtId="3" fontId="2" fillId="0" borderId="31" xfId="0" applyNumberFormat="1" applyFont="1" applyBorder="1" applyAlignment="1">
      <alignment horizontal="right"/>
    </xf>
    <xf numFmtId="2" fontId="2" fillId="0" borderId="36" xfId="0" applyNumberFormat="1" applyFont="1" applyBorder="1" applyAlignment="1">
      <alignment horizontal="right"/>
    </xf>
    <xf numFmtId="3" fontId="2" fillId="0" borderId="45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3" fontId="0" fillId="2" borderId="46" xfId="0" applyNumberForma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3" fontId="0" fillId="2" borderId="47" xfId="0" applyNumberFormat="1" applyFill="1" applyBorder="1" applyAlignment="1">
      <alignment horizontal="right"/>
    </xf>
    <xf numFmtId="3" fontId="0" fillId="0" borderId="47" xfId="0" applyNumberFormat="1" applyBorder="1" applyAlignment="1">
      <alignment horizontal="right"/>
    </xf>
    <xf numFmtId="3" fontId="0" fillId="0" borderId="48" xfId="0" applyNumberFormat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3" fontId="0" fillId="0" borderId="49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3" fontId="0" fillId="0" borderId="46" xfId="0" applyNumberFormat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2" fontId="0" fillId="2" borderId="27" xfId="0" applyNumberFormat="1" applyFill="1" applyBorder="1" applyAlignment="1">
      <alignment horizontal="right"/>
    </xf>
    <xf numFmtId="3" fontId="0" fillId="0" borderId="14" xfId="0" applyNumberFormat="1" applyBorder="1" applyAlignment="1">
      <alignment horizontal="right"/>
    </xf>
    <xf numFmtId="2" fontId="0" fillId="0" borderId="16" xfId="0" applyNumberFormat="1" applyFont="1" applyBorder="1" applyAlignment="1">
      <alignment horizontal="right"/>
    </xf>
    <xf numFmtId="3" fontId="0" fillId="0" borderId="50" xfId="0" applyNumberFormat="1" applyBorder="1" applyAlignment="1">
      <alignment horizontal="right"/>
    </xf>
    <xf numFmtId="2" fontId="0" fillId="2" borderId="25" xfId="0" applyNumberFormat="1" applyFill="1" applyBorder="1" applyAlignment="1">
      <alignment horizontal="right"/>
    </xf>
    <xf numFmtId="0" fontId="18" fillId="0" borderId="0" xfId="0" applyNumberFormat="1" applyFont="1" applyFill="1" applyBorder="1" applyAlignment="1" applyProtection="1">
      <alignment horizontal="right" vertical="top"/>
    </xf>
    <xf numFmtId="2" fontId="12" fillId="10" borderId="48" xfId="0" applyNumberFormat="1" applyFont="1" applyFill="1" applyBorder="1" applyAlignment="1" applyProtection="1">
      <alignment horizontal="center" vertical="center" wrapText="1"/>
    </xf>
    <xf numFmtId="0" fontId="12" fillId="10" borderId="49" xfId="0" applyNumberFormat="1" applyFont="1" applyFill="1" applyBorder="1" applyAlignment="1" applyProtection="1">
      <alignment horizontal="center" vertical="center" wrapText="1"/>
    </xf>
    <xf numFmtId="2" fontId="12" fillId="0" borderId="48" xfId="0" applyNumberFormat="1" applyFont="1" applyFill="1" applyBorder="1" applyAlignment="1" applyProtection="1">
      <alignment horizontal="center" vertical="center" wrapText="1"/>
    </xf>
    <xf numFmtId="2" fontId="12" fillId="10" borderId="10" xfId="0" applyNumberFormat="1" applyFont="1" applyFill="1" applyBorder="1" applyAlignment="1" applyProtection="1">
      <alignment horizontal="center" vertical="center" wrapText="1"/>
    </xf>
    <xf numFmtId="0" fontId="12" fillId="10" borderId="47" xfId="0" applyNumberFormat="1" applyFont="1" applyFill="1" applyBorder="1" applyAlignment="1" applyProtection="1">
      <alignment horizontal="center" vertical="center" wrapText="1"/>
    </xf>
    <xf numFmtId="2" fontId="12" fillId="0" borderId="10" xfId="0" applyNumberFormat="1" applyFont="1" applyFill="1" applyBorder="1" applyAlignment="1" applyProtection="1">
      <alignment horizontal="center" vertical="center" wrapText="1"/>
    </xf>
    <xf numFmtId="3" fontId="19" fillId="0" borderId="35" xfId="0" applyNumberFormat="1" applyFont="1" applyFill="1" applyBorder="1" applyAlignment="1" applyProtection="1">
      <alignment horizontal="left" vertical="center" wrapText="1"/>
    </xf>
    <xf numFmtId="0" fontId="19" fillId="0" borderId="35" xfId="0" applyNumberFormat="1" applyFont="1" applyFill="1" applyBorder="1" applyAlignment="1" applyProtection="1">
      <alignment horizontal="left" vertical="center" wrapText="1"/>
    </xf>
    <xf numFmtId="2" fontId="12" fillId="10" borderId="13" xfId="0" applyNumberFormat="1" applyFont="1" applyFill="1" applyBorder="1" applyAlignment="1" applyProtection="1">
      <alignment horizontal="center" vertical="center" wrapText="1"/>
    </xf>
    <xf numFmtId="2" fontId="12" fillId="0" borderId="13" xfId="0" applyNumberFormat="1" applyFont="1" applyFill="1" applyBorder="1" applyAlignment="1" applyProtection="1">
      <alignment horizontal="center" vertical="center" wrapText="1"/>
    </xf>
    <xf numFmtId="0" fontId="20" fillId="0" borderId="35" xfId="0" applyNumberFormat="1" applyFont="1" applyFill="1" applyBorder="1" applyAlignment="1" applyProtection="1">
      <alignment horizontal="center" vertical="center" wrapText="1"/>
    </xf>
    <xf numFmtId="0" fontId="20" fillId="0" borderId="36" xfId="0" applyNumberFormat="1" applyFont="1" applyFill="1" applyBorder="1" applyAlignment="1" applyProtection="1">
      <alignment horizontal="center" vertical="center" wrapText="1"/>
    </xf>
    <xf numFmtId="0" fontId="20" fillId="0" borderId="33" xfId="0" applyNumberFormat="1" applyFont="1" applyFill="1" applyBorder="1" applyAlignment="1" applyProtection="1">
      <alignment horizontal="center" vertical="center"/>
    </xf>
    <xf numFmtId="0" fontId="19" fillId="0" borderId="51" xfId="0" applyNumberFormat="1" applyFont="1" applyFill="1" applyBorder="1" applyAlignment="1" applyProtection="1">
      <alignment horizontal="center" vertical="center" wrapText="1"/>
    </xf>
    <xf numFmtId="0" fontId="19" fillId="0" borderId="5" xfId="0" applyNumberFormat="1" applyFont="1" applyFill="1" applyBorder="1" applyAlignment="1" applyProtection="1">
      <alignment horizontal="center" vertical="center" wrapText="1"/>
    </xf>
    <xf numFmtId="0" fontId="19" fillId="0" borderId="43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2" fontId="7" fillId="0" borderId="0" xfId="0" applyNumberFormat="1" applyFont="1" applyAlignment="1"/>
    <xf numFmtId="2" fontId="3" fillId="0" borderId="28" xfId="1" applyNumberFormat="1" applyBorder="1"/>
    <xf numFmtId="2" fontId="2" fillId="0" borderId="34" xfId="1" applyNumberFormat="1" applyFont="1" applyBorder="1" applyAlignment="1">
      <alignment horizontal="left"/>
    </xf>
    <xf numFmtId="3" fontId="0" fillId="0" borderId="46" xfId="0" applyNumberFormat="1" applyBorder="1" applyAlignment="1"/>
    <xf numFmtId="2" fontId="0" fillId="0" borderId="28" xfId="0" applyNumberFormat="1" applyBorder="1" applyAlignment="1"/>
    <xf numFmtId="3" fontId="0" fillId="2" borderId="47" xfId="0" applyNumberFormat="1" applyFill="1" applyBorder="1" applyAlignment="1"/>
    <xf numFmtId="2" fontId="0" fillId="0" borderId="27" xfId="0" applyNumberFormat="1" applyBorder="1" applyAlignment="1"/>
    <xf numFmtId="3" fontId="0" fillId="0" borderId="47" xfId="0" applyNumberFormat="1" applyBorder="1" applyAlignment="1"/>
    <xf numFmtId="3" fontId="0" fillId="0" borderId="49" xfId="0" applyNumberFormat="1" applyBorder="1" applyAlignment="1"/>
    <xf numFmtId="2" fontId="0" fillId="0" borderId="26" xfId="0" applyNumberFormat="1" applyBorder="1" applyAlignment="1"/>
    <xf numFmtId="2" fontId="0" fillId="0" borderId="55" xfId="0" applyNumberFormat="1" applyBorder="1" applyAlignment="1"/>
    <xf numFmtId="3" fontId="0" fillId="0" borderId="1" xfId="0" applyNumberFormat="1" applyFont="1" applyBorder="1" applyAlignment="1"/>
    <xf numFmtId="2" fontId="0" fillId="0" borderId="27" xfId="0" applyNumberFormat="1" applyFont="1" applyBorder="1" applyAlignment="1"/>
    <xf numFmtId="1" fontId="0" fillId="0" borderId="56" xfId="0" applyNumberFormat="1" applyBorder="1" applyAlignment="1"/>
    <xf numFmtId="1" fontId="0" fillId="0" borderId="56" xfId="0" applyNumberFormat="1" applyBorder="1" applyAlignment="1">
      <alignment horizontal="right"/>
    </xf>
    <xf numFmtId="0" fontId="3" fillId="0" borderId="1" xfId="1" applyBorder="1"/>
    <xf numFmtId="2" fontId="3" fillId="0" borderId="1" xfId="1" applyNumberFormat="1" applyBorder="1"/>
    <xf numFmtId="1" fontId="3" fillId="0" borderId="1" xfId="1" applyNumberFormat="1" applyBorder="1"/>
    <xf numFmtId="1" fontId="3" fillId="0" borderId="4" xfId="1" applyNumberFormat="1" applyBorder="1"/>
    <xf numFmtId="2" fontId="3" fillId="0" borderId="4" xfId="1" applyNumberFormat="1" applyBorder="1"/>
    <xf numFmtId="0" fontId="3" fillId="0" borderId="4" xfId="1" applyBorder="1"/>
    <xf numFmtId="1" fontId="3" fillId="0" borderId="10" xfId="1" applyNumberFormat="1" applyBorder="1"/>
    <xf numFmtId="1" fontId="3" fillId="0" borderId="14" xfId="1" applyNumberFormat="1" applyBorder="1"/>
    <xf numFmtId="1" fontId="3" fillId="0" borderId="16" xfId="1" applyNumberFormat="1" applyBorder="1"/>
    <xf numFmtId="2" fontId="3" fillId="0" borderId="16" xfId="1" applyNumberFormat="1" applyBorder="1"/>
    <xf numFmtId="0" fontId="3" fillId="0" borderId="16" xfId="1" applyBorder="1"/>
    <xf numFmtId="2" fontId="3" fillId="0" borderId="25" xfId="1" applyNumberFormat="1" applyBorder="1"/>
    <xf numFmtId="1" fontId="3" fillId="0" borderId="48" xfId="1" applyNumberFormat="1" applyBorder="1"/>
    <xf numFmtId="1" fontId="3" fillId="0" borderId="3" xfId="1" applyNumberFormat="1" applyBorder="1"/>
    <xf numFmtId="2" fontId="3" fillId="0" borderId="3" xfId="1" applyNumberFormat="1" applyBorder="1"/>
    <xf numFmtId="0" fontId="3" fillId="0" borderId="3" xfId="1" applyBorder="1"/>
    <xf numFmtId="1" fontId="3" fillId="0" borderId="13" xfId="1" applyNumberFormat="1" applyBorder="1"/>
    <xf numFmtId="0" fontId="2" fillId="0" borderId="5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51" xfId="1" applyFont="1" applyBorder="1" applyAlignment="1">
      <alignment horizontal="center" vertical="center" wrapText="1"/>
    </xf>
    <xf numFmtId="1" fontId="3" fillId="0" borderId="40" xfId="1" applyNumberFormat="1" applyBorder="1"/>
    <xf numFmtId="1" fontId="3" fillId="0" borderId="41" xfId="1" applyNumberFormat="1" applyBorder="1"/>
    <xf numFmtId="2" fontId="3" fillId="0" borderId="41" xfId="1" applyNumberFormat="1" applyBorder="1"/>
    <xf numFmtId="0" fontId="3" fillId="0" borderId="41" xfId="1" applyBorder="1"/>
    <xf numFmtId="2" fontId="3" fillId="0" borderId="52" xfId="1" applyNumberFormat="1" applyBorder="1"/>
    <xf numFmtId="1" fontId="14" fillId="0" borderId="31" xfId="1" applyNumberFormat="1" applyFont="1" applyBorder="1" applyAlignment="1">
      <alignment horizontal="center"/>
    </xf>
    <xf numFmtId="1" fontId="14" fillId="0" borderId="36" xfId="1" applyNumberFormat="1" applyFont="1" applyBorder="1" applyAlignment="1">
      <alignment horizontal="center"/>
    </xf>
    <xf numFmtId="2" fontId="14" fillId="0" borderId="36" xfId="1" applyNumberFormat="1" applyFont="1" applyBorder="1" applyAlignment="1">
      <alignment horizontal="center"/>
    </xf>
    <xf numFmtId="0" fontId="14" fillId="0" borderId="36" xfId="1" applyFont="1" applyBorder="1" applyAlignment="1">
      <alignment horizontal="center"/>
    </xf>
    <xf numFmtId="2" fontId="14" fillId="0" borderId="34" xfId="1" applyNumberFormat="1" applyFont="1" applyBorder="1" applyAlignment="1">
      <alignment horizontal="center"/>
    </xf>
    <xf numFmtId="1" fontId="2" fillId="0" borderId="31" xfId="1" applyNumberFormat="1" applyFont="1" applyBorder="1" applyAlignment="1">
      <alignment horizontal="left"/>
    </xf>
    <xf numFmtId="1" fontId="2" fillId="0" borderId="36" xfId="1" applyNumberFormat="1" applyFont="1" applyBorder="1" applyAlignment="1">
      <alignment horizontal="left"/>
    </xf>
    <xf numFmtId="2" fontId="2" fillId="0" borderId="36" xfId="1" applyNumberFormat="1" applyFont="1" applyBorder="1" applyAlignment="1">
      <alignment horizontal="left"/>
    </xf>
    <xf numFmtId="0" fontId="2" fillId="0" borderId="36" xfId="1" applyFont="1" applyBorder="1" applyAlignment="1">
      <alignment horizontal="left"/>
    </xf>
    <xf numFmtId="0" fontId="5" fillId="11" borderId="0" xfId="0" applyFont="1" applyFill="1"/>
    <xf numFmtId="0" fontId="19" fillId="0" borderId="31" xfId="0" applyNumberFormat="1" applyFont="1" applyFill="1" applyBorder="1" applyAlignment="1" applyProtection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0" fontId="19" fillId="0" borderId="34" xfId="0" applyNumberFormat="1" applyFont="1" applyFill="1" applyBorder="1" applyAlignment="1" applyProtection="1">
      <alignment horizontal="center" vertical="center" wrapText="1"/>
    </xf>
    <xf numFmtId="3" fontId="20" fillId="0" borderId="33" xfId="0" applyNumberFormat="1" applyFont="1" applyFill="1" applyBorder="1" applyAlignment="1" applyProtection="1">
      <alignment horizontal="center" vertical="center" wrapText="1"/>
    </xf>
    <xf numFmtId="3" fontId="20" fillId="0" borderId="36" xfId="0" applyNumberFormat="1" applyFont="1" applyFill="1" applyBorder="1" applyAlignment="1" applyProtection="1">
      <alignment horizontal="center" vertical="center" wrapText="1"/>
    </xf>
    <xf numFmtId="3" fontId="20" fillId="0" borderId="35" xfId="0" applyNumberFormat="1" applyFont="1" applyFill="1" applyBorder="1" applyAlignment="1" applyProtection="1">
      <alignment horizontal="center" vertical="center" wrapText="1"/>
    </xf>
    <xf numFmtId="3" fontId="20" fillId="0" borderId="31" xfId="0" applyNumberFormat="1" applyFont="1" applyFill="1" applyBorder="1" applyAlignment="1" applyProtection="1">
      <alignment horizontal="center" vertical="center" wrapText="1"/>
    </xf>
    <xf numFmtId="4" fontId="20" fillId="0" borderId="31" xfId="0" applyNumberFormat="1" applyFont="1" applyFill="1" applyBorder="1" applyAlignment="1" applyProtection="1">
      <alignment horizontal="center" vertical="center" wrapText="1"/>
    </xf>
    <xf numFmtId="4" fontId="20" fillId="0" borderId="36" xfId="0" applyNumberFormat="1" applyFont="1" applyFill="1" applyBorder="1" applyAlignment="1" applyProtection="1">
      <alignment horizontal="center" vertical="center" wrapText="1"/>
    </xf>
    <xf numFmtId="4" fontId="20" fillId="0" borderId="45" xfId="0" applyNumberFormat="1" applyFont="1" applyFill="1" applyBorder="1" applyAlignment="1" applyProtection="1">
      <alignment horizontal="center" vertical="center" wrapText="1"/>
    </xf>
    <xf numFmtId="4" fontId="20" fillId="0" borderId="32" xfId="0" applyNumberFormat="1" applyFont="1" applyFill="1" applyBorder="1" applyAlignment="1" applyProtection="1">
      <alignment horizontal="center" vertical="center" wrapText="1"/>
    </xf>
    <xf numFmtId="3" fontId="20" fillId="0" borderId="45" xfId="0" applyNumberFormat="1" applyFont="1" applyFill="1" applyBorder="1" applyAlignment="1" applyProtection="1">
      <alignment horizontal="center" vertical="center" wrapText="1"/>
    </xf>
    <xf numFmtId="4" fontId="20" fillId="0" borderId="34" xfId="0" applyNumberFormat="1" applyFont="1" applyFill="1" applyBorder="1" applyAlignment="1" applyProtection="1">
      <alignment horizontal="center" vertical="center" wrapText="1"/>
    </xf>
    <xf numFmtId="0" fontId="19" fillId="0" borderId="33" xfId="0" applyNumberFormat="1" applyFont="1" applyFill="1" applyBorder="1" applyAlignment="1" applyProtection="1">
      <alignment horizontal="left" vertical="center"/>
    </xf>
    <xf numFmtId="0" fontId="19" fillId="0" borderId="36" xfId="0" applyNumberFormat="1" applyFont="1" applyFill="1" applyBorder="1" applyAlignment="1" applyProtection="1">
      <alignment horizontal="left" vertical="center" wrapText="1"/>
    </xf>
    <xf numFmtId="3" fontId="19" fillId="0" borderId="6" xfId="0" applyNumberFormat="1" applyFont="1" applyFill="1" applyBorder="1" applyAlignment="1" applyProtection="1">
      <alignment horizontal="left" vertical="center" wrapText="1"/>
    </xf>
    <xf numFmtId="3" fontId="19" fillId="0" borderId="21" xfId="0" applyNumberFormat="1" applyFont="1" applyFill="1" applyBorder="1" applyAlignment="1" applyProtection="1">
      <alignment horizontal="left" vertical="center" wrapText="1"/>
    </xf>
    <xf numFmtId="3" fontId="19" fillId="0" borderId="24" xfId="0" applyNumberFormat="1" applyFont="1" applyFill="1" applyBorder="1" applyAlignment="1" applyProtection="1">
      <alignment horizontal="left" vertical="center" wrapText="1"/>
    </xf>
    <xf numFmtId="4" fontId="19" fillId="0" borderId="6" xfId="0" applyNumberFormat="1" applyFont="1" applyFill="1" applyBorder="1" applyAlignment="1" applyProtection="1">
      <alignment horizontal="left" vertical="center" wrapText="1"/>
    </xf>
    <xf numFmtId="4" fontId="19" fillId="0" borderId="21" xfId="0" applyNumberFormat="1" applyFont="1" applyFill="1" applyBorder="1" applyAlignment="1" applyProtection="1">
      <alignment horizontal="left" vertical="center" wrapText="1"/>
    </xf>
    <xf numFmtId="4" fontId="19" fillId="0" borderId="58" xfId="0" applyNumberFormat="1" applyFont="1" applyFill="1" applyBorder="1" applyAlignment="1" applyProtection="1">
      <alignment horizontal="left" vertical="center" wrapText="1"/>
    </xf>
    <xf numFmtId="3" fontId="19" fillId="0" borderId="58" xfId="0" applyNumberFormat="1" applyFont="1" applyFill="1" applyBorder="1" applyAlignment="1" applyProtection="1">
      <alignment horizontal="left" vertical="center" wrapText="1"/>
    </xf>
    <xf numFmtId="4" fontId="19" fillId="0" borderId="31" xfId="0" applyNumberFormat="1" applyFont="1" applyFill="1" applyBorder="1" applyAlignment="1" applyProtection="1">
      <alignment horizontal="left" vertical="center" wrapText="1"/>
    </xf>
    <xf numFmtId="4" fontId="19" fillId="0" borderId="36" xfId="0" applyNumberFormat="1" applyFont="1" applyFill="1" applyBorder="1" applyAlignment="1" applyProtection="1">
      <alignment horizontal="left" vertical="center" wrapText="1"/>
    </xf>
    <xf numFmtId="4" fontId="19" fillId="0" borderId="45" xfId="0" applyNumberFormat="1" applyFont="1" applyFill="1" applyBorder="1" applyAlignment="1" applyProtection="1">
      <alignment horizontal="left" vertical="center" wrapText="1"/>
    </xf>
    <xf numFmtId="4" fontId="19" fillId="0" borderId="29" xfId="0" applyNumberFormat="1" applyFont="1" applyFill="1" applyBorder="1" applyAlignment="1" applyProtection="1">
      <alignment horizontal="left" vertical="center" wrapText="1"/>
    </xf>
    <xf numFmtId="0" fontId="12" fillId="0" borderId="7" xfId="0" applyNumberFormat="1" applyFont="1" applyFill="1" applyBorder="1" applyAlignment="1" applyProtection="1">
      <alignment horizontal="right"/>
    </xf>
    <xf numFmtId="0" fontId="12" fillId="0" borderId="1" xfId="0" applyNumberFormat="1" applyFont="1" applyFill="1" applyBorder="1" applyAlignment="1" applyProtection="1">
      <alignment horizontal="center"/>
    </xf>
    <xf numFmtId="0" fontId="12" fillId="0" borderId="2" xfId="0" applyNumberFormat="1" applyFont="1" applyFill="1" applyBorder="1" applyAlignment="1" applyProtection="1">
      <alignment wrapText="1"/>
    </xf>
    <xf numFmtId="0" fontId="12" fillId="0" borderId="10" xfId="0" applyNumberFormat="1" applyFont="1" applyFill="1" applyBorder="1" applyAlignment="1" applyProtection="1">
      <alignment horizontal="right"/>
    </xf>
    <xf numFmtId="0" fontId="12" fillId="0" borderId="1" xfId="0" applyNumberFormat="1" applyFont="1" applyFill="1" applyBorder="1" applyAlignment="1" applyProtection="1">
      <alignment horizontal="right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2" fontId="12" fillId="0" borderId="1" xfId="0" applyNumberFormat="1" applyFont="1" applyFill="1" applyBorder="1" applyAlignment="1" applyProtection="1">
      <alignment horizontal="center" vertical="center" wrapText="1"/>
    </xf>
    <xf numFmtId="2" fontId="12" fillId="0" borderId="1" xfId="0" applyNumberFormat="1" applyFont="1" applyFill="1" applyBorder="1" applyAlignment="1" applyProtection="1">
      <alignment horizontal="right"/>
    </xf>
    <xf numFmtId="3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right"/>
    </xf>
    <xf numFmtId="4" fontId="12" fillId="0" borderId="4" xfId="0" applyNumberFormat="1" applyFont="1" applyFill="1" applyBorder="1" applyAlignment="1" applyProtection="1">
      <alignment horizontal="center" vertical="center" wrapText="1"/>
    </xf>
    <xf numFmtId="2" fontId="12" fillId="0" borderId="4" xfId="0" applyNumberFormat="1" applyFont="1" applyFill="1" applyBorder="1" applyAlignment="1" applyProtection="1">
      <alignment horizontal="right"/>
    </xf>
    <xf numFmtId="2" fontId="12" fillId="10" borderId="1" xfId="0" applyNumberFormat="1" applyFont="1" applyFill="1" applyBorder="1" applyAlignment="1" applyProtection="1">
      <alignment horizontal="center" vertical="center" wrapText="1"/>
    </xf>
    <xf numFmtId="2" fontId="12" fillId="0" borderId="2" xfId="0" applyNumberFormat="1" applyFont="1" applyFill="1" applyBorder="1" applyAlignment="1" applyProtection="1">
      <alignment horizontal="right"/>
    </xf>
    <xf numFmtId="0" fontId="12" fillId="0" borderId="8" xfId="0" applyNumberFormat="1" applyFont="1" applyFill="1" applyBorder="1" applyAlignment="1" applyProtection="1">
      <alignment horizontal="right"/>
    </xf>
    <xf numFmtId="4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/>
    </xf>
    <xf numFmtId="0" fontId="12" fillId="0" borderId="17" xfId="0" applyNumberFormat="1" applyFont="1" applyFill="1" applyBorder="1" applyAlignment="1" applyProtection="1">
      <alignment wrapText="1"/>
    </xf>
    <xf numFmtId="0" fontId="12" fillId="0" borderId="3" xfId="0" applyNumberFormat="1" applyFont="1" applyFill="1" applyBorder="1" applyAlignment="1" applyProtection="1">
      <alignment horizontal="right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2" fontId="12" fillId="0" borderId="3" xfId="0" applyNumberFormat="1" applyFont="1" applyFill="1" applyBorder="1" applyAlignment="1" applyProtection="1">
      <alignment horizontal="right"/>
    </xf>
    <xf numFmtId="0" fontId="12" fillId="0" borderId="17" xfId="0" applyNumberFormat="1" applyFont="1" applyFill="1" applyBorder="1" applyAlignment="1" applyProtection="1">
      <alignment horizontal="right"/>
    </xf>
    <xf numFmtId="2" fontId="12" fillId="0" borderId="17" xfId="0" applyNumberFormat="1" applyFont="1" applyFill="1" applyBorder="1" applyAlignment="1" applyProtection="1">
      <alignment horizontal="right"/>
    </xf>
    <xf numFmtId="0" fontId="12" fillId="0" borderId="9" xfId="0" applyNumberFormat="1" applyFont="1" applyFill="1" applyBorder="1" applyAlignment="1" applyProtection="1">
      <alignment horizontal="right"/>
    </xf>
    <xf numFmtId="4" fontId="12" fillId="0" borderId="3" xfId="0" applyNumberFormat="1" applyFont="1" applyFill="1" applyBorder="1" applyAlignment="1" applyProtection="1">
      <alignment horizontal="center" vertical="center" wrapText="1"/>
    </xf>
    <xf numFmtId="0" fontId="19" fillId="0" borderId="31" xfId="0" applyNumberFormat="1" applyFont="1" applyFill="1" applyBorder="1" applyAlignment="1" applyProtection="1">
      <alignment horizontal="left" vertical="center"/>
    </xf>
    <xf numFmtId="0" fontId="19" fillId="0" borderId="36" xfId="0" applyNumberFormat="1" applyFont="1" applyFill="1" applyBorder="1" applyAlignment="1" applyProtection="1">
      <alignment horizontal="left" vertical="center"/>
    </xf>
    <xf numFmtId="0" fontId="19" fillId="0" borderId="35" xfId="0" applyNumberFormat="1" applyFont="1" applyFill="1" applyBorder="1" applyAlignment="1" applyProtection="1">
      <alignment horizontal="left" vertical="center"/>
    </xf>
    <xf numFmtId="3" fontId="19" fillId="0" borderId="31" xfId="0" applyNumberFormat="1" applyFont="1" applyFill="1" applyBorder="1" applyAlignment="1" applyProtection="1">
      <alignment horizontal="left" vertical="center" wrapText="1"/>
    </xf>
    <xf numFmtId="3" fontId="19" fillId="0" borderId="36" xfId="0" applyNumberFormat="1" applyFont="1" applyFill="1" applyBorder="1" applyAlignment="1" applyProtection="1">
      <alignment horizontal="left" vertical="center" wrapText="1"/>
    </xf>
    <xf numFmtId="3" fontId="19" fillId="0" borderId="45" xfId="0" applyNumberFormat="1" applyFont="1" applyFill="1" applyBorder="1" applyAlignment="1" applyProtection="1">
      <alignment horizontal="left" vertical="center" wrapText="1"/>
    </xf>
    <xf numFmtId="4" fontId="19" fillId="0" borderId="34" xfId="0" applyNumberFormat="1" applyFont="1" applyFill="1" applyBorder="1" applyAlignment="1" applyProtection="1">
      <alignment horizontal="left" vertical="center" wrapText="1"/>
    </xf>
    <xf numFmtId="0" fontId="12" fillId="0" borderId="4" xfId="0" applyNumberFormat="1" applyFont="1" applyFill="1" applyBorder="1" applyAlignment="1" applyProtection="1">
      <alignment horizontal="center"/>
    </xf>
    <xf numFmtId="0" fontId="12" fillId="0" borderId="22" xfId="0" applyNumberFormat="1" applyFont="1" applyFill="1" applyBorder="1" applyAlignment="1" applyProtection="1">
      <alignment wrapText="1"/>
    </xf>
    <xf numFmtId="0" fontId="12" fillId="0" borderId="4" xfId="0" applyNumberFormat="1" applyFont="1" applyFill="1" applyBorder="1" applyAlignment="1" applyProtection="1">
      <alignment horizontal="right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22" xfId="0" applyNumberFormat="1" applyFont="1" applyFill="1" applyBorder="1" applyAlignment="1" applyProtection="1">
      <alignment horizontal="right"/>
    </xf>
    <xf numFmtId="2" fontId="12" fillId="0" borderId="22" xfId="0" applyNumberFormat="1" applyFont="1" applyFill="1" applyBorder="1" applyAlignment="1" applyProtection="1">
      <alignment horizontal="right"/>
    </xf>
    <xf numFmtId="0" fontId="12" fillId="0" borderId="16" xfId="0" applyNumberFormat="1" applyFont="1" applyFill="1" applyBorder="1" applyAlignment="1" applyProtection="1">
      <alignment horizontal="center"/>
    </xf>
    <xf numFmtId="0" fontId="12" fillId="0" borderId="19" xfId="0" applyNumberFormat="1" applyFont="1" applyFill="1" applyBorder="1" applyAlignment="1" applyProtection="1">
      <alignment wrapText="1"/>
    </xf>
    <xf numFmtId="0" fontId="12" fillId="0" borderId="16" xfId="0" applyNumberFormat="1" applyFont="1" applyFill="1" applyBorder="1" applyAlignment="1" applyProtection="1">
      <alignment horizontal="right"/>
    </xf>
    <xf numFmtId="0" fontId="12" fillId="0" borderId="46" xfId="0" applyNumberFormat="1" applyFont="1" applyFill="1" applyBorder="1" applyAlignment="1" applyProtection="1">
      <alignment horizontal="right"/>
    </xf>
    <xf numFmtId="0" fontId="12" fillId="0" borderId="1" xfId="0" applyNumberFormat="1" applyFont="1" applyFill="1" applyBorder="1" applyAlignment="1" applyProtection="1"/>
    <xf numFmtId="0" fontId="12" fillId="0" borderId="47" xfId="0" applyNumberFormat="1" applyFont="1" applyFill="1" applyBorder="1" applyAlignment="1" applyProtection="1">
      <alignment horizontal="right"/>
    </xf>
    <xf numFmtId="0" fontId="0" fillId="0" borderId="1" xfId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12" fillId="0" borderId="15" xfId="0" applyNumberFormat="1" applyFont="1" applyFill="1" applyBorder="1" applyAlignment="1" applyProtection="1">
      <alignment horizontal="center"/>
    </xf>
    <xf numFmtId="0" fontId="12" fillId="0" borderId="18" xfId="0" applyNumberFormat="1" applyFont="1" applyFill="1" applyBorder="1" applyAlignment="1" applyProtection="1">
      <alignment wrapText="1"/>
    </xf>
    <xf numFmtId="0" fontId="12" fillId="0" borderId="15" xfId="0" applyNumberFormat="1" applyFont="1" applyFill="1" applyBorder="1" applyAlignment="1" applyProtection="1">
      <alignment horizontal="right"/>
    </xf>
    <xf numFmtId="0" fontId="12" fillId="0" borderId="48" xfId="0" applyNumberFormat="1" applyFont="1" applyFill="1" applyBorder="1" applyAlignment="1" applyProtection="1">
      <alignment horizontal="right"/>
    </xf>
    <xf numFmtId="0" fontId="12" fillId="0" borderId="60" xfId="0" applyNumberFormat="1" applyFont="1" applyFill="1" applyBorder="1" applyAlignment="1" applyProtection="1">
      <alignment horizontal="right"/>
    </xf>
    <xf numFmtId="0" fontId="12" fillId="0" borderId="14" xfId="0" applyNumberFormat="1" applyFont="1" applyFill="1" applyBorder="1" applyAlignment="1" applyProtection="1">
      <alignment horizontal="right"/>
    </xf>
    <xf numFmtId="0" fontId="12" fillId="10" borderId="1" xfId="0" applyNumberFormat="1" applyFont="1" applyFill="1" applyBorder="1" applyAlignment="1" applyProtection="1">
      <alignment horizontal="center" wrapText="1"/>
    </xf>
    <xf numFmtId="0" fontId="12" fillId="10" borderId="41" xfId="0" applyNumberFormat="1" applyFont="1" applyFill="1" applyBorder="1" applyAlignment="1" applyProtection="1">
      <alignment horizontal="center" wrapText="1"/>
    </xf>
    <xf numFmtId="0" fontId="12" fillId="0" borderId="40" xfId="0" applyNumberFormat="1" applyFont="1" applyFill="1" applyBorder="1" applyAlignment="1" applyProtection="1">
      <alignment horizontal="right"/>
    </xf>
    <xf numFmtId="0" fontId="12" fillId="0" borderId="41" xfId="0" applyNumberFormat="1" applyFont="1" applyFill="1" applyBorder="1" applyAlignment="1" applyProtection="1">
      <alignment horizontal="right"/>
    </xf>
    <xf numFmtId="0" fontId="12" fillId="0" borderId="41" xfId="0" applyNumberFormat="1" applyFont="1" applyFill="1" applyBorder="1" applyAlignment="1" applyProtection="1">
      <alignment horizontal="center" vertical="center" wrapText="1"/>
    </xf>
    <xf numFmtId="2" fontId="12" fillId="0" borderId="4" xfId="0" applyNumberFormat="1" applyFont="1" applyFill="1" applyBorder="1" applyAlignment="1" applyProtection="1">
      <alignment horizontal="center" vertical="center" wrapText="1"/>
    </xf>
    <xf numFmtId="2" fontId="12" fillId="0" borderId="41" xfId="0" applyNumberFormat="1" applyFont="1" applyFill="1" applyBorder="1" applyAlignment="1" applyProtection="1">
      <alignment horizontal="right"/>
    </xf>
    <xf numFmtId="0" fontId="12" fillId="10" borderId="37" xfId="0" applyNumberFormat="1" applyFont="1" applyFill="1" applyBorder="1" applyAlignment="1" applyProtection="1">
      <alignment horizontal="center" vertical="center" wrapText="1"/>
    </xf>
    <xf numFmtId="0" fontId="12" fillId="0" borderId="53" xfId="0" applyNumberFormat="1" applyFont="1" applyFill="1" applyBorder="1" applyAlignment="1" applyProtection="1">
      <alignment horizontal="right"/>
    </xf>
    <xf numFmtId="2" fontId="12" fillId="10" borderId="40" xfId="0" applyNumberFormat="1" applyFont="1" applyFill="1" applyBorder="1" applyAlignment="1" applyProtection="1">
      <alignment horizontal="center" vertical="center" wrapText="1"/>
    </xf>
    <xf numFmtId="4" fontId="12" fillId="0" borderId="41" xfId="0" applyNumberFormat="1" applyFont="1" applyFill="1" applyBorder="1" applyAlignment="1" applyProtection="1">
      <alignment horizontal="center" vertical="center" wrapText="1"/>
    </xf>
    <xf numFmtId="3" fontId="12" fillId="0" borderId="4" xfId="0" applyNumberFormat="1" applyFont="1" applyFill="1" applyBorder="1" applyAlignment="1" applyProtection="1">
      <alignment horizontal="center" vertical="center" wrapText="1"/>
    </xf>
    <xf numFmtId="2" fontId="12" fillId="10" borderId="4" xfId="0" applyNumberFormat="1" applyFont="1" applyFill="1" applyBorder="1" applyAlignment="1" applyProtection="1">
      <alignment horizontal="center" vertical="center" wrapText="1"/>
    </xf>
    <xf numFmtId="2" fontId="12" fillId="0" borderId="53" xfId="0" applyNumberFormat="1" applyFont="1" applyFill="1" applyBorder="1" applyAlignment="1" applyProtection="1">
      <alignment horizontal="right"/>
    </xf>
    <xf numFmtId="0" fontId="12" fillId="0" borderId="41" xfId="0" applyNumberFormat="1" applyFont="1" applyFill="1" applyBorder="1" applyAlignment="1" applyProtection="1">
      <alignment horizontal="center"/>
    </xf>
    <xf numFmtId="0" fontId="12" fillId="0" borderId="53" xfId="0" applyNumberFormat="1" applyFont="1" applyFill="1" applyBorder="1" applyAlignment="1" applyProtection="1">
      <alignment wrapText="1"/>
    </xf>
    <xf numFmtId="0" fontId="12" fillId="0" borderId="21" xfId="0" applyNumberFormat="1" applyFont="1" applyFill="1" applyBorder="1" applyAlignment="1" applyProtection="1">
      <alignment horizontal="right"/>
    </xf>
    <xf numFmtId="0" fontId="12" fillId="0" borderId="11" xfId="0" applyNumberFormat="1" applyFont="1" applyFill="1" applyBorder="1" applyAlignment="1" applyProtection="1">
      <alignment horizontal="right"/>
    </xf>
    <xf numFmtId="0" fontId="22" fillId="0" borderId="14" xfId="0" applyNumberFormat="1" applyFont="1" applyFill="1" applyBorder="1" applyAlignment="1" applyProtection="1"/>
    <xf numFmtId="0" fontId="22" fillId="0" borderId="16" xfId="0" applyNumberFormat="1" applyFont="1" applyFill="1" applyBorder="1" applyAlignment="1" applyProtection="1"/>
    <xf numFmtId="0" fontId="18" fillId="0" borderId="16" xfId="0" applyNumberFormat="1" applyFont="1" applyFill="1" applyBorder="1" applyAlignment="1" applyProtection="1">
      <alignment vertical="top" wrapText="1"/>
    </xf>
    <xf numFmtId="4" fontId="12" fillId="0" borderId="16" xfId="0" applyNumberFormat="1" applyFont="1" applyFill="1" applyBorder="1" applyAlignment="1" applyProtection="1">
      <alignment horizontal="center" vertical="center" wrapText="1"/>
    </xf>
    <xf numFmtId="1" fontId="12" fillId="0" borderId="1" xfId="0" applyNumberFormat="1" applyFont="1" applyFill="1" applyBorder="1" applyAlignment="1" applyProtection="1">
      <alignment horizontal="right"/>
    </xf>
    <xf numFmtId="3" fontId="14" fillId="0" borderId="31" xfId="0" applyNumberFormat="1" applyFont="1" applyBorder="1"/>
    <xf numFmtId="3" fontId="14" fillId="0" borderId="35" xfId="0" applyNumberFormat="1" applyFont="1" applyBorder="1"/>
    <xf numFmtId="2" fontId="14" fillId="0" borderId="36" xfId="0" applyNumberFormat="1" applyFont="1" applyBorder="1"/>
    <xf numFmtId="3" fontId="14" fillId="0" borderId="45" xfId="0" applyNumberFormat="1" applyFont="1" applyBorder="1"/>
    <xf numFmtId="2" fontId="14" fillId="0" borderId="34" xfId="0" applyNumberFormat="1" applyFont="1" applyBorder="1"/>
    <xf numFmtId="2" fontId="18" fillId="10" borderId="31" xfId="0" applyNumberFormat="1" applyFont="1" applyFill="1" applyBorder="1" applyAlignment="1" applyProtection="1">
      <alignment horizontal="right" vertical="center" wrapText="1"/>
    </xf>
    <xf numFmtId="2" fontId="9" fillId="0" borderId="57" xfId="1" applyNumberFormat="1" applyFont="1" applyBorder="1"/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19" fillId="0" borderId="42" xfId="0" applyNumberFormat="1" applyFont="1" applyFill="1" applyBorder="1" applyAlignment="1" applyProtection="1">
      <alignment horizontal="center" vertical="center" wrapText="1"/>
    </xf>
    <xf numFmtId="0" fontId="3" fillId="0" borderId="6" xfId="1" applyBorder="1"/>
    <xf numFmtId="0" fontId="0" fillId="2" borderId="1" xfId="0" applyFont="1" applyFill="1" applyBorder="1" applyAlignment="1">
      <alignment wrapText="1"/>
    </xf>
    <xf numFmtId="0" fontId="2" fillId="2" borderId="36" xfId="1" applyFont="1" applyFill="1" applyBorder="1" applyAlignment="1">
      <alignment horizontal="left" vertical="center"/>
    </xf>
    <xf numFmtId="0" fontId="12" fillId="0" borderId="16" xfId="0" applyNumberFormat="1" applyFont="1" applyFill="1" applyBorder="1" applyAlignment="1" applyProtection="1">
      <alignment horizontal="center" vertical="top" wrapText="1"/>
    </xf>
    <xf numFmtId="0" fontId="12" fillId="0" borderId="14" xfId="0" applyNumberFormat="1" applyFont="1" applyFill="1" applyBorder="1" applyAlignment="1" applyProtection="1">
      <alignment horizontal="center" vertical="top" wrapText="1"/>
    </xf>
    <xf numFmtId="0" fontId="12" fillId="0" borderId="50" xfId="0" applyNumberFormat="1" applyFont="1" applyFill="1" applyBorder="1" applyAlignment="1" applyProtection="1">
      <alignment horizontal="center" vertical="top" wrapText="1"/>
    </xf>
    <xf numFmtId="0" fontId="1" fillId="0" borderId="14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2" fontId="12" fillId="0" borderId="22" xfId="0" applyNumberFormat="1" applyFont="1" applyFill="1" applyBorder="1" applyAlignment="1" applyProtection="1">
      <alignment horizontal="center"/>
    </xf>
    <xf numFmtId="2" fontId="12" fillId="0" borderId="2" xfId="0" applyNumberFormat="1" applyFont="1" applyFill="1" applyBorder="1" applyAlignment="1" applyProtection="1">
      <alignment horizontal="center"/>
    </xf>
    <xf numFmtId="2" fontId="12" fillId="0" borderId="17" xfId="0" applyNumberFormat="1" applyFont="1" applyFill="1" applyBorder="1" applyAlignment="1" applyProtection="1">
      <alignment horizontal="center"/>
    </xf>
    <xf numFmtId="2" fontId="12" fillId="0" borderId="53" xfId="0" applyNumberFormat="1" applyFont="1" applyFill="1" applyBorder="1" applyAlignment="1" applyProtection="1">
      <alignment horizontal="center"/>
    </xf>
    <xf numFmtId="2" fontId="9" fillId="0" borderId="36" xfId="1" applyNumberFormat="1" applyFont="1" applyBorder="1" applyAlignment="1">
      <alignment horizontal="right"/>
    </xf>
    <xf numFmtId="2" fontId="12" fillId="10" borderId="10" xfId="0" applyNumberFormat="1" applyFont="1" applyFill="1" applyBorder="1" applyAlignment="1" applyProtection="1">
      <alignment horizontal="right" vertical="center" wrapText="1"/>
    </xf>
    <xf numFmtId="2" fontId="12" fillId="10" borderId="48" xfId="0" applyNumberFormat="1" applyFont="1" applyFill="1" applyBorder="1" applyAlignment="1" applyProtection="1">
      <alignment horizontal="right" vertical="center" wrapText="1"/>
    </xf>
    <xf numFmtId="2" fontId="12" fillId="10" borderId="13" xfId="0" applyNumberFormat="1" applyFont="1" applyFill="1" applyBorder="1" applyAlignment="1" applyProtection="1">
      <alignment horizontal="right" vertical="center" wrapText="1"/>
    </xf>
    <xf numFmtId="0" fontId="12" fillId="0" borderId="61" xfId="0" applyNumberFormat="1" applyFont="1" applyFill="1" applyBorder="1" applyAlignment="1" applyProtection="1">
      <alignment horizontal="right"/>
    </xf>
    <xf numFmtId="0" fontId="12" fillId="0" borderId="2" xfId="0" applyNumberFormat="1" applyFont="1" applyFill="1" applyBorder="1" applyAlignment="1" applyProtection="1"/>
    <xf numFmtId="0" fontId="12" fillId="0" borderId="62" xfId="0" applyNumberFormat="1" applyFont="1" applyFill="1" applyBorder="1" applyAlignment="1" applyProtection="1">
      <alignment horizontal="right"/>
    </xf>
    <xf numFmtId="0" fontId="22" fillId="0" borderId="19" xfId="0" applyNumberFormat="1" applyFont="1" applyFill="1" applyBorder="1" applyAlignment="1" applyProtection="1"/>
    <xf numFmtId="0" fontId="12" fillId="0" borderId="10" xfId="0" applyNumberFormat="1" applyFont="1" applyFill="1" applyBorder="1" applyAlignment="1" applyProtection="1">
      <alignment horizontal="center" vertical="center" wrapText="1"/>
    </xf>
    <xf numFmtId="2" fontId="12" fillId="0" borderId="27" xfId="0" applyNumberFormat="1" applyFont="1" applyFill="1" applyBorder="1" applyAlignment="1" applyProtection="1">
      <alignment horizontal="center"/>
    </xf>
    <xf numFmtId="2" fontId="12" fillId="0" borderId="26" xfId="0" applyNumberFormat="1" applyFont="1" applyFill="1" applyBorder="1" applyAlignment="1" applyProtection="1">
      <alignment horizontal="center"/>
    </xf>
    <xf numFmtId="2" fontId="12" fillId="0" borderId="28" xfId="0" applyNumberFormat="1" applyFont="1" applyFill="1" applyBorder="1" applyAlignment="1" applyProtection="1">
      <alignment horizontal="center"/>
    </xf>
    <xf numFmtId="0" fontId="12" fillId="0" borderId="48" xfId="0" applyNumberFormat="1" applyFont="1" applyFill="1" applyBorder="1" applyAlignment="1" applyProtection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2" fontId="12" fillId="0" borderId="52" xfId="0" applyNumberFormat="1" applyFont="1" applyFill="1" applyBorder="1" applyAlignment="1" applyProtection="1">
      <alignment horizontal="center"/>
    </xf>
    <xf numFmtId="0" fontId="18" fillId="0" borderId="14" xfId="0" applyNumberFormat="1" applyFont="1" applyFill="1" applyBorder="1" applyAlignment="1" applyProtection="1">
      <alignment vertical="top" wrapText="1"/>
    </xf>
    <xf numFmtId="2" fontId="12" fillId="0" borderId="25" xfId="0" applyNumberFormat="1" applyFont="1" applyFill="1" applyBorder="1" applyAlignment="1" applyProtection="1">
      <alignment horizontal="center" vertical="top" wrapText="1"/>
    </xf>
    <xf numFmtId="0" fontId="12" fillId="10" borderId="10" xfId="0" applyNumberFormat="1" applyFont="1" applyFill="1" applyBorder="1" applyAlignment="1" applyProtection="1">
      <alignment horizontal="center" vertical="center" wrapText="1"/>
    </xf>
    <xf numFmtId="0" fontId="12" fillId="10" borderId="48" xfId="0" applyNumberFormat="1" applyFont="1" applyFill="1" applyBorder="1" applyAlignment="1" applyProtection="1">
      <alignment horizontal="center" vertical="center" wrapText="1"/>
    </xf>
    <xf numFmtId="0" fontId="12" fillId="10" borderId="40" xfId="0" applyNumberFormat="1" applyFont="1" applyFill="1" applyBorder="1" applyAlignment="1" applyProtection="1">
      <alignment horizontal="center" vertical="center" wrapText="1"/>
    </xf>
    <xf numFmtId="4" fontId="20" fillId="0" borderId="35" xfId="0" applyNumberFormat="1" applyFont="1" applyFill="1" applyBorder="1" applyAlignment="1" applyProtection="1">
      <alignment horizontal="center" vertical="center" wrapText="1"/>
    </xf>
    <xf numFmtId="4" fontId="19" fillId="0" borderId="24" xfId="0" applyNumberFormat="1" applyFont="1" applyFill="1" applyBorder="1" applyAlignment="1" applyProtection="1">
      <alignment horizontal="left" vertical="center" wrapText="1"/>
    </xf>
    <xf numFmtId="4" fontId="19" fillId="0" borderId="35" xfId="0" applyNumberFormat="1" applyFont="1" applyFill="1" applyBorder="1" applyAlignment="1" applyProtection="1">
      <alignment horizontal="left" vertical="center" wrapText="1"/>
    </xf>
    <xf numFmtId="0" fontId="1" fillId="0" borderId="19" xfId="1" applyFont="1" applyBorder="1" applyAlignment="1">
      <alignment horizontal="center"/>
    </xf>
    <xf numFmtId="0" fontId="9" fillId="0" borderId="36" xfId="1" applyFont="1" applyBorder="1"/>
    <xf numFmtId="2" fontId="19" fillId="0" borderId="59" xfId="0" applyNumberFormat="1" applyFont="1" applyFill="1" applyBorder="1" applyAlignment="1" applyProtection="1">
      <alignment horizontal="left" vertical="center" wrapText="1"/>
    </xf>
    <xf numFmtId="2" fontId="19" fillId="0" borderId="32" xfId="0" applyNumberFormat="1" applyFont="1" applyFill="1" applyBorder="1" applyAlignment="1" applyProtection="1">
      <alignment horizontal="left" vertical="center" wrapText="1"/>
    </xf>
    <xf numFmtId="2" fontId="19" fillId="0" borderId="34" xfId="0" applyNumberFormat="1" applyFont="1" applyFill="1" applyBorder="1" applyAlignment="1" applyProtection="1">
      <alignment horizontal="left" vertical="center" wrapText="1"/>
    </xf>
    <xf numFmtId="2" fontId="1" fillId="0" borderId="25" xfId="1" applyNumberFormat="1" applyFont="1" applyBorder="1" applyAlignment="1">
      <alignment horizontal="right"/>
    </xf>
    <xf numFmtId="2" fontId="9" fillId="0" borderId="34" xfId="1" applyNumberFormat="1" applyFont="1" applyBorder="1"/>
    <xf numFmtId="0" fontId="0" fillId="2" borderId="24" xfId="0" applyFill="1" applyBorder="1" applyAlignment="1">
      <alignment wrapText="1"/>
    </xf>
    <xf numFmtId="0" fontId="23" fillId="5" borderId="2" xfId="0" applyFont="1" applyFill="1" applyBorder="1" applyAlignment="1">
      <alignment wrapText="1"/>
    </xf>
    <xf numFmtId="2" fontId="12" fillId="0" borderId="1" xfId="0" applyNumberFormat="1" applyFont="1" applyFill="1" applyBorder="1" applyAlignment="1" applyProtection="1">
      <alignment horizontal="center"/>
    </xf>
    <xf numFmtId="2" fontId="12" fillId="0" borderId="4" xfId="0" applyNumberFormat="1" applyFont="1" applyFill="1" applyBorder="1" applyAlignment="1" applyProtection="1">
      <alignment horizontal="center"/>
    </xf>
    <xf numFmtId="2" fontId="12" fillId="0" borderId="3" xfId="0" applyNumberFormat="1" applyFont="1" applyFill="1" applyBorder="1" applyAlignment="1" applyProtection="1">
      <alignment horizontal="center"/>
    </xf>
    <xf numFmtId="2" fontId="12" fillId="0" borderId="16" xfId="0" applyNumberFormat="1" applyFont="1" applyFill="1" applyBorder="1" applyAlignment="1" applyProtection="1">
      <alignment horizontal="center" vertical="top" wrapText="1"/>
    </xf>
    <xf numFmtId="4" fontId="19" fillId="0" borderId="45" xfId="0" applyNumberFormat="1" applyFont="1" applyFill="1" applyBorder="1" applyAlignment="1" applyProtection="1">
      <alignment horizontal="center" vertical="center" wrapText="1"/>
    </xf>
    <xf numFmtId="2" fontId="12" fillId="0" borderId="41" xfId="0" applyNumberFormat="1" applyFont="1" applyFill="1" applyBorder="1" applyAlignment="1" applyProtection="1">
      <alignment horizontal="center"/>
    </xf>
    <xf numFmtId="2" fontId="19" fillId="0" borderId="36" xfId="0" applyNumberFormat="1" applyFont="1" applyFill="1" applyBorder="1" applyAlignment="1" applyProtection="1">
      <alignment horizontal="left" vertical="center" wrapText="1"/>
    </xf>
    <xf numFmtId="2" fontId="3" fillId="0" borderId="1" xfId="1" applyNumberFormat="1" applyBorder="1" applyAlignment="1">
      <alignment horizontal="center"/>
    </xf>
    <xf numFmtId="2" fontId="3" fillId="0" borderId="3" xfId="1" applyNumberFormat="1" applyBorder="1" applyAlignment="1">
      <alignment horizontal="center"/>
    </xf>
    <xf numFmtId="2" fontId="1" fillId="0" borderId="16" xfId="1" applyNumberFormat="1" applyFont="1" applyBorder="1" applyAlignment="1">
      <alignment horizontal="center"/>
    </xf>
    <xf numFmtId="2" fontId="9" fillId="0" borderId="39" xfId="1" applyNumberFormat="1" applyFont="1" applyBorder="1"/>
    <xf numFmtId="0" fontId="7" fillId="0" borderId="0" xfId="1" applyFont="1" applyAlignment="1">
      <alignment horizontal="center"/>
    </xf>
    <xf numFmtId="0" fontId="21" fillId="10" borderId="39" xfId="0" applyNumberFormat="1" applyFont="1" applyFill="1" applyBorder="1" applyAlignment="1" applyProtection="1">
      <alignment horizontal="center" vertical="center" wrapText="1"/>
    </xf>
    <xf numFmtId="0" fontId="21" fillId="10" borderId="31" xfId="0" applyNumberFormat="1" applyFont="1" applyFill="1" applyBorder="1" applyAlignment="1" applyProtection="1">
      <alignment horizontal="center" vertical="center" wrapText="1"/>
    </xf>
    <xf numFmtId="0" fontId="21" fillId="10" borderId="36" xfId="0" applyNumberFormat="1" applyFont="1" applyFill="1" applyBorder="1" applyAlignment="1" applyProtection="1">
      <alignment horizontal="center" vertical="center" wrapText="1"/>
    </xf>
    <xf numFmtId="0" fontId="21" fillId="10" borderId="34" xfId="0" applyNumberFormat="1" applyFont="1" applyFill="1" applyBorder="1" applyAlignment="1" applyProtection="1">
      <alignment horizontal="center" vertical="center" wrapText="1"/>
    </xf>
    <xf numFmtId="0" fontId="21" fillId="0" borderId="30" xfId="0" applyNumberFormat="1" applyFont="1" applyFill="1" applyBorder="1" applyAlignment="1" applyProtection="1">
      <alignment horizontal="center" vertical="center" wrapText="1"/>
    </xf>
    <xf numFmtId="0" fontId="21" fillId="0" borderId="38" xfId="0" applyNumberFormat="1" applyFont="1" applyFill="1" applyBorder="1" applyAlignment="1" applyProtection="1">
      <alignment horizontal="center" vertical="center" wrapText="1"/>
    </xf>
    <xf numFmtId="0" fontId="21" fillId="0" borderId="44" xfId="0" applyNumberFormat="1" applyFont="1" applyFill="1" applyBorder="1" applyAlignment="1" applyProtection="1">
      <alignment horizontal="center" vertical="center" wrapText="1"/>
    </xf>
    <xf numFmtId="0" fontId="21" fillId="0" borderId="9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10" borderId="40" xfId="0" applyNumberFormat="1" applyFont="1" applyFill="1" applyBorder="1" applyAlignment="1" applyProtection="1">
      <alignment horizontal="center" vertical="center" wrapText="1"/>
    </xf>
    <xf numFmtId="0" fontId="21" fillId="10" borderId="41" xfId="0" applyNumberFormat="1" applyFont="1" applyFill="1" applyBorder="1" applyAlignment="1" applyProtection="1">
      <alignment horizontal="center" vertical="center" wrapText="1"/>
    </xf>
    <xf numFmtId="0" fontId="21" fillId="10" borderId="52" xfId="0" applyNumberFormat="1" applyFont="1" applyFill="1" applyBorder="1" applyAlignment="1" applyProtection="1">
      <alignment horizontal="center" vertical="center" wrapText="1"/>
    </xf>
    <xf numFmtId="0" fontId="19" fillId="0" borderId="5" xfId="0" applyNumberFormat="1" applyFont="1" applyFill="1" applyBorder="1" applyAlignment="1" applyProtection="1">
      <alignment horizontal="center" vertical="center"/>
    </xf>
    <xf numFmtId="0" fontId="19" fillId="0" borderId="40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19" fillId="0" borderId="41" xfId="0" applyNumberFormat="1" applyFont="1" applyFill="1" applyBorder="1" applyAlignment="1" applyProtection="1">
      <alignment horizontal="center" vertical="center" wrapText="1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19" fillId="0" borderId="42" xfId="0" applyNumberFormat="1" applyFont="1" applyFill="1" applyBorder="1" applyAlignment="1" applyProtection="1">
      <alignment horizontal="center" vertical="center" wrapText="1"/>
    </xf>
    <xf numFmtId="0" fontId="19" fillId="0" borderId="53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</xf>
    <xf numFmtId="0" fontId="19" fillId="0" borderId="38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21" fillId="0" borderId="33" xfId="0" applyNumberFormat="1" applyFont="1" applyFill="1" applyBorder="1" applyAlignment="1" applyProtection="1">
      <alignment horizontal="center" vertical="center" wrapText="1"/>
    </xf>
    <xf numFmtId="0" fontId="21" fillId="0" borderId="39" xfId="0" applyNumberFormat="1" applyFont="1" applyFill="1" applyBorder="1" applyAlignment="1" applyProtection="1">
      <alignment horizontal="center" vertical="center" wrapText="1"/>
    </xf>
    <xf numFmtId="0" fontId="21" fillId="0" borderId="32" xfId="0" applyNumberFormat="1" applyFont="1" applyFill="1" applyBorder="1" applyAlignment="1" applyProtection="1">
      <alignment horizontal="center" vertical="center" wrapText="1"/>
    </xf>
    <xf numFmtId="0" fontId="21" fillId="10" borderId="33" xfId="0" applyNumberFormat="1" applyFont="1" applyFill="1" applyBorder="1" applyAlignment="1" applyProtection="1">
      <alignment horizontal="center" vertical="center" wrapText="1"/>
    </xf>
    <xf numFmtId="0" fontId="21" fillId="10" borderId="32" xfId="0" applyNumberFormat="1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0" borderId="38" xfId="1" applyFont="1" applyBorder="1" applyAlignment="1">
      <alignment horizontal="center"/>
    </xf>
  </cellXfs>
  <cellStyles count="11">
    <cellStyle name="Excel Built-in Normal" xfId="2"/>
    <cellStyle name="Excel Built-in Normal 1" xfId="3"/>
    <cellStyle name="Excel Built-in Normal 2" xfId="4"/>
    <cellStyle name="TableStyleLight1" xfId="5"/>
    <cellStyle name="Денежный 2" xfId="6"/>
    <cellStyle name="Обычный" xfId="0" builtinId="0"/>
    <cellStyle name="Обычный 2" xfId="1"/>
    <cellStyle name="Обычный 2 2" xfId="9"/>
    <cellStyle name="Обычный 3" xfId="7"/>
    <cellStyle name="Обычный 3 2" xfId="10"/>
    <cellStyle name="Обычный 4" xfId="8"/>
  </cellStyles>
  <dxfs count="71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DAEEF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  <color rgb="FFCCFF99"/>
      <color rgb="FFFFCCCC"/>
      <color rgb="FFDAEEF3"/>
      <color rgb="FFFFFF99"/>
      <color rgb="FFF6F10F"/>
      <color rgb="FFFF66CC"/>
      <color rgb="FF660066"/>
      <color rgb="FFFF9D0D"/>
      <color rgb="FFB3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9"/>
  <sheetViews>
    <sheetView tabSelected="1" zoomScale="90" zoomScaleNormal="9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4" sqref="C4:C6"/>
    </sheetView>
  </sheetViews>
  <sheetFormatPr defaultRowHeight="15" x14ac:dyDescent="0.25"/>
  <cols>
    <col min="1" max="1" width="4.7109375" style="162" customWidth="1"/>
    <col min="2" max="2" width="9.7109375" style="162" customWidth="1"/>
    <col min="3" max="3" width="31.7109375" style="162" customWidth="1"/>
    <col min="4" max="6" width="7.7109375" style="162" customWidth="1"/>
    <col min="7" max="7" width="10.28515625" style="162" customWidth="1"/>
    <col min="8" max="8" width="7.7109375" style="162" customWidth="1"/>
    <col min="9" max="10" width="6.7109375" style="162" customWidth="1"/>
    <col min="11" max="11" width="6.42578125" style="162" customWidth="1"/>
    <col min="12" max="12" width="10.28515625" style="162" customWidth="1"/>
    <col min="13" max="13" width="6.7109375" style="162" customWidth="1"/>
    <col min="14" max="16" width="7.140625" style="162" customWidth="1"/>
    <col min="17" max="17" width="10.42578125" style="162" customWidth="1"/>
    <col min="18" max="18" width="7.140625" style="162" customWidth="1"/>
    <col min="19" max="20" width="6.7109375" style="162" customWidth="1"/>
    <col min="21" max="21" width="6.5703125" style="162" customWidth="1"/>
    <col min="22" max="22" width="10.42578125" style="162" customWidth="1"/>
    <col min="23" max="23" width="6.7109375" style="162" customWidth="1"/>
    <col min="24" max="25" width="7.140625" style="162" customWidth="1"/>
    <col min="26" max="26" width="6.5703125" style="162" customWidth="1"/>
    <col min="27" max="27" width="10.28515625" style="162" customWidth="1"/>
    <col min="28" max="28" width="7.140625" style="162" customWidth="1"/>
    <col min="29" max="30" width="6.7109375" style="162" customWidth="1"/>
    <col min="31" max="31" width="6.5703125" style="162" customWidth="1"/>
    <col min="32" max="32" width="10.28515625" style="162" customWidth="1"/>
    <col min="33" max="33" width="6.7109375" style="162" customWidth="1"/>
    <col min="34" max="36" width="7.140625" style="162" customWidth="1"/>
    <col min="37" max="37" width="10.28515625" style="162" customWidth="1"/>
    <col min="38" max="38" width="7.140625" style="162" customWidth="1"/>
    <col min="39" max="41" width="7.7109375" style="162" customWidth="1"/>
    <col min="42" max="42" width="10.28515625" style="162" customWidth="1"/>
    <col min="43" max="43" width="7.7109375" style="162" customWidth="1"/>
    <col min="44" max="16384" width="9.140625" style="162"/>
  </cols>
  <sheetData>
    <row r="1" spans="1:43" ht="18" customHeight="1" x14ac:dyDescent="0.25">
      <c r="D1" s="201"/>
      <c r="E1" s="192" t="s">
        <v>137</v>
      </c>
      <c r="U1"/>
      <c r="V1" s="326"/>
      <c r="W1" s="192" t="s">
        <v>139</v>
      </c>
      <c r="AJ1" s="192"/>
      <c r="AK1" s="192"/>
      <c r="AL1" s="192"/>
    </row>
    <row r="2" spans="1:43" ht="18" customHeight="1" x14ac:dyDescent="0.25">
      <c r="A2" s="492" t="s">
        <v>110</v>
      </c>
      <c r="B2" s="492"/>
      <c r="C2" s="492"/>
      <c r="D2" s="194"/>
      <c r="E2" s="192" t="s">
        <v>138</v>
      </c>
      <c r="J2" s="275"/>
      <c r="K2" s="275"/>
      <c r="L2" s="275"/>
      <c r="M2" s="275"/>
      <c r="N2" s="277"/>
      <c r="O2" s="277"/>
      <c r="P2" s="277"/>
      <c r="Q2" s="277"/>
      <c r="R2" s="277"/>
      <c r="S2" s="275"/>
      <c r="T2" s="275"/>
      <c r="U2"/>
      <c r="V2" s="193"/>
      <c r="W2" s="192" t="s">
        <v>140</v>
      </c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J2" s="192"/>
      <c r="AK2" s="192"/>
      <c r="AL2" s="192"/>
      <c r="AM2" s="276"/>
      <c r="AN2" s="275"/>
    </row>
    <row r="3" spans="1:43" ht="18" customHeight="1" thickBot="1" x14ac:dyDescent="0.3"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</row>
    <row r="4" spans="1:43" ht="15" customHeight="1" thickBot="1" x14ac:dyDescent="0.3">
      <c r="A4" s="505" t="s">
        <v>0</v>
      </c>
      <c r="B4" s="508" t="s">
        <v>105</v>
      </c>
      <c r="C4" s="511" t="s">
        <v>106</v>
      </c>
      <c r="D4" s="514" t="s">
        <v>152</v>
      </c>
      <c r="E4" s="515"/>
      <c r="F4" s="515"/>
      <c r="G4" s="515"/>
      <c r="H4" s="515"/>
      <c r="I4" s="518" t="s">
        <v>151</v>
      </c>
      <c r="J4" s="519"/>
      <c r="K4" s="519"/>
      <c r="L4" s="519"/>
      <c r="M4" s="519"/>
      <c r="N4" s="519"/>
      <c r="O4" s="519"/>
      <c r="P4" s="519"/>
      <c r="Q4" s="519"/>
      <c r="R4" s="520"/>
      <c r="S4" s="521" t="s">
        <v>150</v>
      </c>
      <c r="T4" s="493"/>
      <c r="U4" s="493"/>
      <c r="V4" s="493"/>
      <c r="W4" s="493"/>
      <c r="X4" s="493"/>
      <c r="Y4" s="493"/>
      <c r="Z4" s="493"/>
      <c r="AA4" s="493"/>
      <c r="AB4" s="522"/>
      <c r="AC4" s="493" t="s">
        <v>149</v>
      </c>
      <c r="AD4" s="493"/>
      <c r="AE4" s="493"/>
      <c r="AF4" s="493"/>
      <c r="AG4" s="493"/>
      <c r="AH4" s="493"/>
      <c r="AI4" s="493"/>
      <c r="AJ4" s="493"/>
      <c r="AK4" s="493"/>
      <c r="AL4" s="493"/>
      <c r="AM4" s="494" t="s">
        <v>148</v>
      </c>
      <c r="AN4" s="495"/>
      <c r="AO4" s="495"/>
      <c r="AP4" s="495"/>
      <c r="AQ4" s="496"/>
    </row>
    <row r="5" spans="1:43" ht="15" customHeight="1" thickBot="1" x14ac:dyDescent="0.3">
      <c r="A5" s="506"/>
      <c r="B5" s="509"/>
      <c r="C5" s="512"/>
      <c r="D5" s="516"/>
      <c r="E5" s="517"/>
      <c r="F5" s="517"/>
      <c r="G5" s="517"/>
      <c r="H5" s="517"/>
      <c r="I5" s="497" t="s">
        <v>147</v>
      </c>
      <c r="J5" s="498"/>
      <c r="K5" s="498"/>
      <c r="L5" s="498"/>
      <c r="M5" s="498"/>
      <c r="N5" s="497" t="s">
        <v>146</v>
      </c>
      <c r="O5" s="498"/>
      <c r="P5" s="498"/>
      <c r="Q5" s="498"/>
      <c r="R5" s="499"/>
      <c r="S5" s="500" t="s">
        <v>147</v>
      </c>
      <c r="T5" s="501"/>
      <c r="U5" s="501"/>
      <c r="V5" s="501"/>
      <c r="W5" s="501"/>
      <c r="X5" s="497" t="s">
        <v>146</v>
      </c>
      <c r="Y5" s="498"/>
      <c r="Z5" s="498"/>
      <c r="AA5" s="498"/>
      <c r="AB5" s="499"/>
      <c r="AC5" s="501" t="s">
        <v>147</v>
      </c>
      <c r="AD5" s="501"/>
      <c r="AE5" s="501"/>
      <c r="AF5" s="501"/>
      <c r="AG5" s="501"/>
      <c r="AH5" s="497" t="s">
        <v>146</v>
      </c>
      <c r="AI5" s="498"/>
      <c r="AJ5" s="498"/>
      <c r="AK5" s="498"/>
      <c r="AL5" s="498"/>
      <c r="AM5" s="502" t="s">
        <v>146</v>
      </c>
      <c r="AN5" s="503"/>
      <c r="AO5" s="503"/>
      <c r="AP5" s="503"/>
      <c r="AQ5" s="504"/>
    </row>
    <row r="6" spans="1:43" ht="15" customHeight="1" thickBot="1" x14ac:dyDescent="0.3">
      <c r="A6" s="507"/>
      <c r="B6" s="510"/>
      <c r="C6" s="513"/>
      <c r="D6" s="272">
        <v>2018</v>
      </c>
      <c r="E6" s="274">
        <v>2019</v>
      </c>
      <c r="F6" s="274">
        <v>2020</v>
      </c>
      <c r="G6" s="435" t="s">
        <v>208</v>
      </c>
      <c r="H6" s="436">
        <v>2023</v>
      </c>
      <c r="I6" s="272">
        <v>2018</v>
      </c>
      <c r="J6" s="435">
        <v>2019</v>
      </c>
      <c r="K6" s="435">
        <v>2020</v>
      </c>
      <c r="L6" s="435" t="s">
        <v>208</v>
      </c>
      <c r="M6" s="435">
        <v>2023</v>
      </c>
      <c r="N6" s="272">
        <v>2018</v>
      </c>
      <c r="O6" s="435">
        <v>2019</v>
      </c>
      <c r="P6" s="435">
        <v>2020</v>
      </c>
      <c r="Q6" s="435" t="s">
        <v>208</v>
      </c>
      <c r="R6" s="271">
        <v>2023</v>
      </c>
      <c r="S6" s="272">
        <v>2018</v>
      </c>
      <c r="T6" s="435">
        <v>2019</v>
      </c>
      <c r="U6" s="435">
        <v>2020</v>
      </c>
      <c r="V6" s="435" t="s">
        <v>208</v>
      </c>
      <c r="W6" s="435">
        <v>2023</v>
      </c>
      <c r="X6" s="327">
        <v>2018</v>
      </c>
      <c r="Y6" s="328">
        <v>2019</v>
      </c>
      <c r="Z6" s="328">
        <v>2020</v>
      </c>
      <c r="AA6" s="328" t="s">
        <v>208</v>
      </c>
      <c r="AB6" s="329">
        <v>2023</v>
      </c>
      <c r="AC6" s="273">
        <v>2018</v>
      </c>
      <c r="AD6" s="274">
        <v>2019</v>
      </c>
      <c r="AE6" s="274">
        <v>2020</v>
      </c>
      <c r="AF6" s="435" t="s">
        <v>208</v>
      </c>
      <c r="AG6" s="274">
        <v>2023</v>
      </c>
      <c r="AH6" s="272">
        <v>2018</v>
      </c>
      <c r="AI6" s="274">
        <v>2019</v>
      </c>
      <c r="AJ6" s="274">
        <v>2020</v>
      </c>
      <c r="AK6" s="435" t="s">
        <v>208</v>
      </c>
      <c r="AL6" s="436">
        <v>2023</v>
      </c>
      <c r="AM6" s="272">
        <v>2018</v>
      </c>
      <c r="AN6" s="435">
        <v>2019</v>
      </c>
      <c r="AO6" s="435">
        <v>2020</v>
      </c>
      <c r="AP6" s="435" t="s">
        <v>208</v>
      </c>
      <c r="AQ6" s="271">
        <v>2023</v>
      </c>
    </row>
    <row r="7" spans="1:43" ht="15" customHeight="1" thickBot="1" x14ac:dyDescent="0.3">
      <c r="A7" s="270">
        <f>A17+A30+A48+A69+A84+A115+A125</f>
        <v>111</v>
      </c>
      <c r="B7" s="269"/>
      <c r="C7" s="268" t="s">
        <v>113</v>
      </c>
      <c r="D7" s="330">
        <f>'ГП-4 2018 расклад'!M6</f>
        <v>9676</v>
      </c>
      <c r="E7" s="331">
        <f>'ГП-4 2019 расклад'!M6</f>
        <v>11155</v>
      </c>
      <c r="F7" s="331">
        <f>'ГП-4 2020 расклад'!D6</f>
        <v>11568</v>
      </c>
      <c r="G7" s="331"/>
      <c r="H7" s="332">
        <f>'ГП-4 2023 расклад'!D6</f>
        <v>13629</v>
      </c>
      <c r="I7" s="333">
        <f>'ГП-4 2018 расклад'!E6</f>
        <v>304</v>
      </c>
      <c r="J7" s="331">
        <f>'ГП-4 2019 расклад'!E6</f>
        <v>338</v>
      </c>
      <c r="K7" s="331">
        <f>'ГП-4 2020 расклад'!E6</f>
        <v>468</v>
      </c>
      <c r="L7" s="331"/>
      <c r="M7" s="331">
        <f>'ГП-4 2023 расклад'!E6</f>
        <v>585</v>
      </c>
      <c r="N7" s="334">
        <f>'ГП-4 2018 расклад'!F6</f>
        <v>3.1417941298057048</v>
      </c>
      <c r="O7" s="335">
        <f>'ГП-4 2019 расклад'!F6</f>
        <v>3.030031376064545</v>
      </c>
      <c r="P7" s="336">
        <f>'ГП-4 2020 расклад'!F6</f>
        <v>4.0456431535269708</v>
      </c>
      <c r="Q7" s="336"/>
      <c r="R7" s="339">
        <f>'ГП-4 2023 расклад'!F6</f>
        <v>4.2923178516398854</v>
      </c>
      <c r="S7" s="333">
        <f>'ГП-4 2018 расклад'!G6</f>
        <v>4780</v>
      </c>
      <c r="T7" s="331">
        <f>'ГП-4 2019 расклад'!G6</f>
        <v>5542</v>
      </c>
      <c r="U7" s="331">
        <f>'ГП-4 2020 расклад'!G6</f>
        <v>5668</v>
      </c>
      <c r="V7" s="331"/>
      <c r="W7" s="331">
        <f>'ГП-4 2023 расклад'!G6</f>
        <v>6812</v>
      </c>
      <c r="X7" s="334">
        <f>'ГП-4 2018 расклад'!H6</f>
        <v>49.400578751550228</v>
      </c>
      <c r="Y7" s="335">
        <f>'ГП-4 2019 расклад'!H6</f>
        <v>49.681757059614526</v>
      </c>
      <c r="Z7" s="336">
        <f>'ГП-4 2020 расклад'!H6</f>
        <v>48.997233748271093</v>
      </c>
      <c r="AA7" s="336"/>
      <c r="AB7" s="339">
        <f>'ГП-4 2023 расклад'!H6</f>
        <v>49.98165676131778</v>
      </c>
      <c r="AC7" s="338">
        <f>'ГП-4 2018 расклад'!I6</f>
        <v>4592</v>
      </c>
      <c r="AD7" s="331">
        <f>'ГП-4 2019 расклад'!I6</f>
        <v>5275</v>
      </c>
      <c r="AE7" s="331">
        <f>'ГП-4 2020 расклад'!I6</f>
        <v>5432</v>
      </c>
      <c r="AF7" s="331"/>
      <c r="AG7" s="331">
        <f>'ГП-4 2023 расклад'!I6</f>
        <v>6232</v>
      </c>
      <c r="AH7" s="334">
        <f>'ГП-4 2018 расклад'!J6</f>
        <v>47.457627118644069</v>
      </c>
      <c r="AI7" s="335">
        <f>'ГП-4 2019 расклад'!J6</f>
        <v>47.288211564320932</v>
      </c>
      <c r="AJ7" s="336">
        <f>'ГП-4 2020 расклад'!J6</f>
        <v>46.957123098201933</v>
      </c>
      <c r="AK7" s="336"/>
      <c r="AL7" s="469">
        <f>'ГП-4 2023 расклад'!J6</f>
        <v>45.726025387042334</v>
      </c>
      <c r="AM7" s="334">
        <f>'ГП-4 2018 расклад'!K6</f>
        <v>96.858205870194297</v>
      </c>
      <c r="AN7" s="336">
        <f>'ГП-4 2019 расклад'!K6</f>
        <v>96.969968623935458</v>
      </c>
      <c r="AO7" s="335">
        <f>'ГП-4 2020 расклад'!K6</f>
        <v>95.954356846473033</v>
      </c>
      <c r="AP7" s="336"/>
      <c r="AQ7" s="337">
        <f>'ГП-4 2023 расклад'!K6</f>
        <v>95.707682148360121</v>
      </c>
    </row>
    <row r="8" spans="1:43" ht="15" customHeight="1" thickBot="1" x14ac:dyDescent="0.3">
      <c r="A8" s="340"/>
      <c r="B8" s="341"/>
      <c r="C8" s="265" t="s">
        <v>114</v>
      </c>
      <c r="D8" s="342">
        <f>'ГП-4 2018 расклад'!M8</f>
        <v>729</v>
      </c>
      <c r="E8" s="343">
        <f>'ГП-4 2019 расклад'!M8</f>
        <v>810</v>
      </c>
      <c r="F8" s="343">
        <f>'ГП-4 2020 расклад'!D8</f>
        <v>864</v>
      </c>
      <c r="G8" s="343"/>
      <c r="H8" s="344">
        <f>'ГП-4 2023 расклад'!D7</f>
        <v>882</v>
      </c>
      <c r="I8" s="342">
        <f>'ГП-4 2018 расклад'!E8</f>
        <v>37</v>
      </c>
      <c r="J8" s="343">
        <f>'ГП-4 2019 расклад'!E8</f>
        <v>24</v>
      </c>
      <c r="K8" s="343">
        <f>'ГП-4 2020 расклад'!E8</f>
        <v>33</v>
      </c>
      <c r="L8" s="343"/>
      <c r="M8" s="343">
        <f>'ГП-4 2023 расклад'!E7</f>
        <v>41</v>
      </c>
      <c r="N8" s="345">
        <f>'ГП-4 2018 расклад'!F8</f>
        <v>5.0754458161865568</v>
      </c>
      <c r="O8" s="346">
        <f>'ГП-4 2019 расклад'!F8</f>
        <v>2.9629629629629628</v>
      </c>
      <c r="P8" s="347">
        <f>'ГП-4 2020 расклад'!F8</f>
        <v>3.8194444444444446</v>
      </c>
      <c r="Q8" s="347"/>
      <c r="R8" s="352">
        <f>'ГП-4 2023 расклад'!F7</f>
        <v>4.6485260770975056</v>
      </c>
      <c r="S8" s="342">
        <f>'ГП-4 2018 расклад'!G8</f>
        <v>364</v>
      </c>
      <c r="T8" s="343">
        <f>'ГП-4 2019 расклад'!G8</f>
        <v>409</v>
      </c>
      <c r="U8" s="343">
        <f>'ГП-4 2020 расклад'!G8</f>
        <v>431</v>
      </c>
      <c r="V8" s="343"/>
      <c r="W8" s="343">
        <f>'ГП-4 2023 расклад'!G7</f>
        <v>434</v>
      </c>
      <c r="X8" s="349">
        <f>'ГП-4 2018 расклад'!H8</f>
        <v>49.93141289437586</v>
      </c>
      <c r="Y8" s="350">
        <f>'ГП-4 2019 расклад'!H8</f>
        <v>50.493827160493829</v>
      </c>
      <c r="Z8" s="351">
        <f>'ГП-4 2020 расклад'!H8</f>
        <v>49.88425925925926</v>
      </c>
      <c r="AA8" s="351"/>
      <c r="AB8" s="384">
        <f>'ГП-4 2023 расклад'!H7</f>
        <v>49.206349206349209</v>
      </c>
      <c r="AC8" s="348">
        <f>'ГП-4 2018 расклад'!I8</f>
        <v>328</v>
      </c>
      <c r="AD8" s="343">
        <f>'ГП-4 2019 расклад'!I8</f>
        <v>377</v>
      </c>
      <c r="AE8" s="343">
        <f>'ГП-4 2020 расклад'!I8</f>
        <v>400</v>
      </c>
      <c r="AF8" s="343"/>
      <c r="AG8" s="343">
        <f>'ГП-4 2023 расклад'!I7</f>
        <v>407</v>
      </c>
      <c r="AH8" s="345">
        <f>'ГП-4 2018 расклад'!J8</f>
        <v>44.993141289437588</v>
      </c>
      <c r="AI8" s="346">
        <f>'ГП-4 2019 расклад'!J8</f>
        <v>46.543209876543209</v>
      </c>
      <c r="AJ8" s="347">
        <f>'ГП-4 2020 расклад'!J8</f>
        <v>46.296296296296298</v>
      </c>
      <c r="AK8" s="347"/>
      <c r="AL8" s="470">
        <f>'ГП-4 2023 расклад'!J7</f>
        <v>46.145124716553291</v>
      </c>
      <c r="AM8" s="345">
        <f>'ГП-4 2018 расклад'!K8</f>
        <v>95.110203634964662</v>
      </c>
      <c r="AN8" s="347">
        <f>'ГП-4 2019 расклад'!K8</f>
        <v>97.573079113276833</v>
      </c>
      <c r="AO8" s="346">
        <f>'ГП-4 2020 расклад'!K8</f>
        <v>96.739266014691793</v>
      </c>
      <c r="AP8" s="347"/>
      <c r="AQ8" s="474">
        <f>'ГП-4 2023 расклад'!K7</f>
        <v>95.787869559291508</v>
      </c>
    </row>
    <row r="9" spans="1:43" ht="15" customHeight="1" x14ac:dyDescent="0.25">
      <c r="A9" s="353">
        <v>1</v>
      </c>
      <c r="B9" s="354">
        <v>10003</v>
      </c>
      <c r="C9" s="355" t="s">
        <v>73</v>
      </c>
      <c r="D9" s="356">
        <f>'ГП-4 2018 расклад'!M9</f>
        <v>47</v>
      </c>
      <c r="E9" s="357">
        <f>'ГП-4 2019 расклад'!M9</f>
        <v>73</v>
      </c>
      <c r="F9" s="357">
        <f>'ГП-4 2020 расклад'!D9</f>
        <v>56</v>
      </c>
      <c r="G9" s="357"/>
      <c r="H9" s="362">
        <f>'ГП-4 2023 расклад'!D8</f>
        <v>49</v>
      </c>
      <c r="I9" s="457">
        <f>'ГП-4 2018 расклад'!E9</f>
        <v>2</v>
      </c>
      <c r="J9" s="358">
        <f>'ГП-4 2019 расклад'!E9</f>
        <v>0</v>
      </c>
      <c r="K9" s="358">
        <f>'ГП-4 2020 расклад'!E9</f>
        <v>0</v>
      </c>
      <c r="L9" s="358"/>
      <c r="M9" s="358">
        <f>'ГП-4 2023 расклад'!E8</f>
        <v>0</v>
      </c>
      <c r="N9" s="263">
        <f>'ГП-4 2018 расклад'!F9</f>
        <v>4.2553191489361701</v>
      </c>
      <c r="O9" s="359">
        <f>'ГП-4 2019 расклад'!F9</f>
        <v>0</v>
      </c>
      <c r="P9" s="360">
        <f>'ГП-4 2020 расклад'!F9</f>
        <v>0</v>
      </c>
      <c r="Q9" s="360"/>
      <c r="R9" s="458">
        <f>'ГП-4 2023 расклад'!F8</f>
        <v>0</v>
      </c>
      <c r="S9" s="466">
        <f>'ГП-4 2018 расклад'!G9</f>
        <v>27</v>
      </c>
      <c r="T9" s="361">
        <f>'ГП-4 2019 расклад'!G9</f>
        <v>21</v>
      </c>
      <c r="U9" s="354">
        <f>'ГП-4 2020 расклад'!G9</f>
        <v>30</v>
      </c>
      <c r="V9" s="357"/>
      <c r="W9" s="354">
        <f>'ГП-4 2023 расклад'!G8</f>
        <v>22</v>
      </c>
      <c r="X9" s="266">
        <f>'ГП-4 2018 расклад'!H9</f>
        <v>57.446808510638299</v>
      </c>
      <c r="Y9" s="363">
        <f>'ГП-4 2019 расклад'!H9</f>
        <v>28.767123287671232</v>
      </c>
      <c r="Z9" s="482">
        <f>'ГП-4 2020 расклад'!H9</f>
        <v>53.571428571428569</v>
      </c>
      <c r="AA9" s="364"/>
      <c r="AB9" s="460">
        <f>'ГП-4 2023 расклад'!H8</f>
        <v>44.897959183673471</v>
      </c>
      <c r="AC9" s="262">
        <f>'ГП-4 2018 расклад'!I9</f>
        <v>18</v>
      </c>
      <c r="AD9" s="361">
        <f>'ГП-4 2019 расклад'!I9</f>
        <v>52</v>
      </c>
      <c r="AE9" s="354">
        <f>'ГП-4 2020 расклад'!I9</f>
        <v>26</v>
      </c>
      <c r="AF9" s="357"/>
      <c r="AG9" s="354">
        <f>'ГП-4 2023 расклад'!I8</f>
        <v>27</v>
      </c>
      <c r="AH9" s="261">
        <f>'ГП-4 2018 расклад'!J9</f>
        <v>38.297872340425535</v>
      </c>
      <c r="AI9" s="365">
        <f>'ГП-4 2019 расклад'!J9</f>
        <v>71.232876712328761</v>
      </c>
      <c r="AJ9" s="446">
        <f>'ГП-4 2020 расклад'!J9</f>
        <v>46.428571428571431</v>
      </c>
      <c r="AK9" s="366"/>
      <c r="AL9" s="446">
        <f>'ГП-4 2023 расклад'!J8</f>
        <v>55.102040816326529</v>
      </c>
      <c r="AM9" s="450">
        <f>'ГП-4 2018 расклад'!K9</f>
        <v>95.744680851063833</v>
      </c>
      <c r="AN9" s="167">
        <f>'ГП-4 2019 расклад'!K9</f>
        <v>100</v>
      </c>
      <c r="AO9" s="293">
        <f>'ГП-4 2020 расклад'!K9</f>
        <v>100</v>
      </c>
      <c r="AP9" s="292"/>
      <c r="AQ9" s="25">
        <f>'ГП-4 2023 расклад'!K8</f>
        <v>100</v>
      </c>
    </row>
    <row r="10" spans="1:43" ht="15" customHeight="1" x14ac:dyDescent="0.25">
      <c r="A10" s="367">
        <v>2</v>
      </c>
      <c r="B10" s="354">
        <v>10002</v>
      </c>
      <c r="C10" s="355" t="s">
        <v>157</v>
      </c>
      <c r="D10" s="356">
        <f>'ГП-4 2018 расклад'!M10</f>
        <v>93</v>
      </c>
      <c r="E10" s="357">
        <f>'ГП-4 2019 расклад'!M10</f>
        <v>103</v>
      </c>
      <c r="F10" s="357">
        <f>'ГП-4 2020 расклад'!D10</f>
        <v>106</v>
      </c>
      <c r="G10" s="357"/>
      <c r="H10" s="362">
        <f>'ГП-4 2023 расклад'!D9</f>
        <v>93</v>
      </c>
      <c r="I10" s="457">
        <f>'ГП-4 2018 расклад'!E10</f>
        <v>0</v>
      </c>
      <c r="J10" s="358">
        <f>'ГП-4 2019 расклад'!E10</f>
        <v>0</v>
      </c>
      <c r="K10" s="358">
        <f>'ГП-4 2020 расклад'!E10</f>
        <v>1</v>
      </c>
      <c r="L10" s="358"/>
      <c r="M10" s="358">
        <f>'ГП-4 2023 расклад'!E9</f>
        <v>0</v>
      </c>
      <c r="N10" s="263">
        <f>'ГП-4 2018 расклад'!F10</f>
        <v>0</v>
      </c>
      <c r="O10" s="359">
        <f>'ГП-4 2019 расклад'!F10</f>
        <v>0</v>
      </c>
      <c r="P10" s="360">
        <f>'ГП-4 2020 расклад'!F10</f>
        <v>0.94339622641509435</v>
      </c>
      <c r="Q10" s="360"/>
      <c r="R10" s="458">
        <f>'ГП-4 2023 расклад'!F9</f>
        <v>0</v>
      </c>
      <c r="S10" s="466">
        <f>'ГП-4 2018 расклад'!G10</f>
        <v>47</v>
      </c>
      <c r="T10" s="361">
        <f>'ГП-4 2019 расклад'!G10</f>
        <v>51</v>
      </c>
      <c r="U10" s="354">
        <f>'ГП-4 2020 расклад'!G10</f>
        <v>43</v>
      </c>
      <c r="V10" s="357"/>
      <c r="W10" s="354">
        <f>'ГП-4 2023 расклад'!G9</f>
        <v>36</v>
      </c>
      <c r="X10" s="261">
        <f>'ГП-4 2018 расклад'!H10</f>
        <v>50.537634408602152</v>
      </c>
      <c r="Y10" s="368">
        <f>'ГП-4 2019 расклад'!H10</f>
        <v>49.514563106796118</v>
      </c>
      <c r="Z10" s="481">
        <f>'ГП-4 2020 расклад'!H10</f>
        <v>40.566037735849058</v>
      </c>
      <c r="AA10" s="360"/>
      <c r="AB10" s="458">
        <f>'ГП-4 2023 расклад'!H9</f>
        <v>38.70967741935484</v>
      </c>
      <c r="AC10" s="262">
        <f>'ГП-4 2018 расклад'!I10</f>
        <v>46</v>
      </c>
      <c r="AD10" s="361">
        <f>'ГП-4 2019 расклад'!I10</f>
        <v>52</v>
      </c>
      <c r="AE10" s="354">
        <f>'ГП-4 2020 расклад'!I10</f>
        <v>62</v>
      </c>
      <c r="AF10" s="357"/>
      <c r="AG10" s="354">
        <f>'ГП-4 2023 расклад'!I9</f>
        <v>57</v>
      </c>
      <c r="AH10" s="261">
        <f>'ГП-4 2018 расклад'!J10</f>
        <v>49.462365591397848</v>
      </c>
      <c r="AI10" s="365">
        <f>'ГП-4 2019 расклад'!J10</f>
        <v>50.485436893203882</v>
      </c>
      <c r="AJ10" s="446">
        <f>'ГП-4 2020 расклад'!J10</f>
        <v>58.490566037735846</v>
      </c>
      <c r="AK10" s="366"/>
      <c r="AL10" s="446">
        <f>'ГП-4 2023 расклад'!J9</f>
        <v>61.29032258064516</v>
      </c>
      <c r="AM10" s="450">
        <f>'ГП-4 2018 расклад'!K10</f>
        <v>100</v>
      </c>
      <c r="AN10" s="167">
        <f>'ГП-4 2019 расклад'!K10</f>
        <v>100</v>
      </c>
      <c r="AO10" s="293">
        <f>'ГП-4 2020 расклад'!K10</f>
        <v>99.056603773584911</v>
      </c>
      <c r="AP10" s="292"/>
      <c r="AQ10" s="25">
        <f>'ГП-4 2023 расклад'!K9</f>
        <v>100</v>
      </c>
    </row>
    <row r="11" spans="1:43" ht="15" customHeight="1" x14ac:dyDescent="0.25">
      <c r="A11" s="367">
        <v>3</v>
      </c>
      <c r="B11" s="354">
        <v>10090</v>
      </c>
      <c r="C11" s="355" t="s">
        <v>74</v>
      </c>
      <c r="D11" s="356">
        <f>'ГП-4 2018 расклад'!M11</f>
        <v>149</v>
      </c>
      <c r="E11" s="357">
        <f>'ГП-4 2019 расклад'!M11</f>
        <v>142</v>
      </c>
      <c r="F11" s="357">
        <f>'ГП-4 2020 расклад'!D11</f>
        <v>155</v>
      </c>
      <c r="G11" s="357"/>
      <c r="H11" s="362">
        <f>'ГП-4 2023 расклад'!D10</f>
        <v>156</v>
      </c>
      <c r="I11" s="457">
        <f>'ГП-4 2018 расклад'!E11</f>
        <v>13</v>
      </c>
      <c r="J11" s="358">
        <f>'ГП-4 2019 расклад'!E11</f>
        <v>14</v>
      </c>
      <c r="K11" s="358">
        <f>'ГП-4 2020 расклад'!E11</f>
        <v>13</v>
      </c>
      <c r="L11" s="358"/>
      <c r="M11" s="358">
        <f>'ГП-4 2023 расклад'!E10</f>
        <v>9</v>
      </c>
      <c r="N11" s="263">
        <f>'ГП-4 2018 расклад'!F11</f>
        <v>8.724832214765101</v>
      </c>
      <c r="O11" s="359">
        <f>'ГП-4 2019 расклад'!F11</f>
        <v>9.8591549295774641</v>
      </c>
      <c r="P11" s="360">
        <f>'ГП-4 2020 расклад'!F11</f>
        <v>8.387096774193548</v>
      </c>
      <c r="Q11" s="360"/>
      <c r="R11" s="458">
        <f>'ГП-4 2023 расклад'!F10</f>
        <v>5.7692307692307692</v>
      </c>
      <c r="S11" s="466">
        <f>'ГП-4 2018 расклад'!G11</f>
        <v>78</v>
      </c>
      <c r="T11" s="361">
        <f>'ГП-4 2019 расклад'!G11</f>
        <v>89</v>
      </c>
      <c r="U11" s="354">
        <f>'ГП-4 2020 расклад'!G11</f>
        <v>93</v>
      </c>
      <c r="V11" s="357"/>
      <c r="W11" s="354">
        <f>'ГП-4 2023 расклад'!G10</f>
        <v>89</v>
      </c>
      <c r="X11" s="261">
        <f>'ГП-4 2018 расклад'!H11</f>
        <v>52.348993288590606</v>
      </c>
      <c r="Y11" s="368">
        <f>'ГП-4 2019 расклад'!H11</f>
        <v>62.676056338028168</v>
      </c>
      <c r="Z11" s="481">
        <f>'ГП-4 2020 расклад'!H11</f>
        <v>60</v>
      </c>
      <c r="AA11" s="360"/>
      <c r="AB11" s="458">
        <f>'ГП-4 2023 расклад'!H10</f>
        <v>57.051282051282051</v>
      </c>
      <c r="AC11" s="262">
        <f>'ГП-4 2018 расклад'!I11</f>
        <v>58</v>
      </c>
      <c r="AD11" s="361">
        <f>'ГП-4 2019 расклад'!I11</f>
        <v>39</v>
      </c>
      <c r="AE11" s="354">
        <f>'ГП-4 2020 расклад'!I11</f>
        <v>49</v>
      </c>
      <c r="AF11" s="357"/>
      <c r="AG11" s="354">
        <f>'ГП-4 2023 расклад'!I10</f>
        <v>58</v>
      </c>
      <c r="AH11" s="261">
        <f>'ГП-4 2018 расклад'!J11</f>
        <v>38.926174496644293</v>
      </c>
      <c r="AI11" s="365">
        <f>'ГП-4 2019 расклад'!J11</f>
        <v>27.464788732394368</v>
      </c>
      <c r="AJ11" s="446">
        <f>'ГП-4 2020 расклад'!J11</f>
        <v>31.612903225806452</v>
      </c>
      <c r="AK11" s="366"/>
      <c r="AL11" s="446">
        <f>'ГП-4 2023 расклад'!J10</f>
        <v>37.179487179487182</v>
      </c>
      <c r="AM11" s="450">
        <f>'ГП-4 2018 расклад'!K11</f>
        <v>91.275167785234899</v>
      </c>
      <c r="AN11" s="167">
        <f>'ГП-4 2019 расклад'!K11</f>
        <v>90.140845070422529</v>
      </c>
      <c r="AO11" s="293">
        <f>'ГП-4 2020 расклад'!K11</f>
        <v>91.612903225806448</v>
      </c>
      <c r="AP11" s="292"/>
      <c r="AQ11" s="25">
        <f>'ГП-4 2023 расклад'!K10</f>
        <v>94.230769230769226</v>
      </c>
    </row>
    <row r="12" spans="1:43" ht="15" customHeight="1" x14ac:dyDescent="0.25">
      <c r="A12" s="367">
        <v>4</v>
      </c>
      <c r="B12" s="369">
        <v>10004</v>
      </c>
      <c r="C12" s="370" t="s">
        <v>5</v>
      </c>
      <c r="D12" s="356">
        <f>'ГП-4 2018 расклад'!M12</f>
        <v>70</v>
      </c>
      <c r="E12" s="357">
        <f>'ГП-4 2019 расклад'!M12</f>
        <v>110</v>
      </c>
      <c r="F12" s="371">
        <f>'ГП-4 2020 расклад'!D12</f>
        <v>105</v>
      </c>
      <c r="G12" s="371"/>
      <c r="H12" s="374">
        <f>'ГП-4 2023 расклад'!D11</f>
        <v>102</v>
      </c>
      <c r="I12" s="457">
        <f>'ГП-4 2018 расклад'!E12</f>
        <v>0</v>
      </c>
      <c r="J12" s="358">
        <f>'ГП-4 2019 расклад'!E12</f>
        <v>1</v>
      </c>
      <c r="K12" s="372">
        <f>'ГП-4 2020 расклад'!E12</f>
        <v>0</v>
      </c>
      <c r="L12" s="372"/>
      <c r="M12" s="372">
        <f>'ГП-4 2023 расклад'!E11</f>
        <v>6</v>
      </c>
      <c r="N12" s="263">
        <f>'ГП-4 2018 расклад'!F12</f>
        <v>0</v>
      </c>
      <c r="O12" s="359">
        <f>'ГП-4 2019 расклад'!F12</f>
        <v>0.90909090909090906</v>
      </c>
      <c r="P12" s="373">
        <f>'ГП-4 2020 расклад'!F12</f>
        <v>0</v>
      </c>
      <c r="Q12" s="373"/>
      <c r="R12" s="459">
        <f>'ГП-4 2023 расклад'!F11</f>
        <v>5.882352941176471</v>
      </c>
      <c r="S12" s="466">
        <f>'ГП-4 2018 расклад'!G12</f>
        <v>24</v>
      </c>
      <c r="T12" s="361">
        <f>'ГП-4 2019 расклад'!G12</f>
        <v>60</v>
      </c>
      <c r="U12" s="369">
        <f>'ГП-4 2020 расклад'!G12</f>
        <v>47</v>
      </c>
      <c r="V12" s="371"/>
      <c r="W12" s="369">
        <f>'ГП-4 2023 расклад'!G11</f>
        <v>55</v>
      </c>
      <c r="X12" s="261">
        <f>'ГП-4 2018 расклад'!H12</f>
        <v>34.285714285714285</v>
      </c>
      <c r="Y12" s="368">
        <f>'ГП-4 2019 расклад'!H12</f>
        <v>54.545454545454547</v>
      </c>
      <c r="Z12" s="483">
        <f>'ГП-4 2020 расклад'!H12</f>
        <v>44.761904761904759</v>
      </c>
      <c r="AA12" s="373"/>
      <c r="AB12" s="459">
        <f>'ГП-4 2023 расклад'!H11</f>
        <v>53.921568627450981</v>
      </c>
      <c r="AC12" s="262">
        <f>'ГП-4 2018 расклад'!I12</f>
        <v>46</v>
      </c>
      <c r="AD12" s="361">
        <f>'ГП-4 2019 расклад'!I12</f>
        <v>49</v>
      </c>
      <c r="AE12" s="369">
        <f>'ГП-4 2020 расклад'!I12</f>
        <v>58</v>
      </c>
      <c r="AF12" s="371"/>
      <c r="AG12" s="369">
        <f>'ГП-4 2023 расклад'!I11</f>
        <v>41</v>
      </c>
      <c r="AH12" s="261">
        <f>'ГП-4 2018 расклад'!J12</f>
        <v>65.714285714285708</v>
      </c>
      <c r="AI12" s="365">
        <f>'ГП-4 2019 расклад'!J12</f>
        <v>44.545454545454547</v>
      </c>
      <c r="AJ12" s="447">
        <f>'ГП-4 2020 расклад'!J12</f>
        <v>55.238095238095241</v>
      </c>
      <c r="AK12" s="375"/>
      <c r="AL12" s="447">
        <f>'ГП-4 2023 расклад'!J11</f>
        <v>40.196078431372548</v>
      </c>
      <c r="AM12" s="450">
        <f>'ГП-4 2018 расклад'!K12</f>
        <v>100</v>
      </c>
      <c r="AN12" s="167">
        <f>'ГП-4 2019 расклад'!K12</f>
        <v>99.090909090909093</v>
      </c>
      <c r="AO12" s="293">
        <f>'ГП-4 2020 расклад'!K12</f>
        <v>100</v>
      </c>
      <c r="AP12" s="292"/>
      <c r="AQ12" s="25">
        <f>'ГП-4 2023 расклад'!K11</f>
        <v>94.117647058823536</v>
      </c>
    </row>
    <row r="13" spans="1:43" ht="15" customHeight="1" x14ac:dyDescent="0.25">
      <c r="A13" s="367">
        <v>5</v>
      </c>
      <c r="B13" s="354">
        <v>10001</v>
      </c>
      <c r="C13" s="355" t="s">
        <v>158</v>
      </c>
      <c r="D13" s="356">
        <f>'ГП-4 2018 расклад'!M13</f>
        <v>46</v>
      </c>
      <c r="E13" s="357">
        <f>'ГП-4 2019 расклад'!M13</f>
        <v>50</v>
      </c>
      <c r="F13" s="357">
        <f>'ГП-4 2020 расклад'!D13</f>
        <v>75</v>
      </c>
      <c r="G13" s="357"/>
      <c r="H13" s="362">
        <f>'ГП-4 2023 расклад'!D12</f>
        <v>85</v>
      </c>
      <c r="I13" s="457">
        <f>'ГП-4 2018 расклад'!E13</f>
        <v>5</v>
      </c>
      <c r="J13" s="358">
        <f>'ГП-4 2019 расклад'!E13</f>
        <v>0</v>
      </c>
      <c r="K13" s="358">
        <f>'ГП-4 2020 расклад'!E13</f>
        <v>3</v>
      </c>
      <c r="L13" s="358"/>
      <c r="M13" s="358">
        <f>'ГП-4 2023 расклад'!E12</f>
        <v>1</v>
      </c>
      <c r="N13" s="263">
        <f>'ГП-4 2018 расклад'!F13</f>
        <v>10.869565217391305</v>
      </c>
      <c r="O13" s="359">
        <f>'ГП-4 2019 расклад'!F13</f>
        <v>0</v>
      </c>
      <c r="P13" s="360">
        <f>'ГП-4 2020 расклад'!F13</f>
        <v>4</v>
      </c>
      <c r="Q13" s="360"/>
      <c r="R13" s="458">
        <f>'ГП-4 2023 расклад'!F12</f>
        <v>1.1764705882352942</v>
      </c>
      <c r="S13" s="466">
        <f>'ГП-4 2018 расклад'!G13</f>
        <v>20</v>
      </c>
      <c r="T13" s="361">
        <f>'ГП-4 2019 расклад'!G13</f>
        <v>16</v>
      </c>
      <c r="U13" s="354">
        <f>'ГП-4 2020 расклад'!G13</f>
        <v>35</v>
      </c>
      <c r="V13" s="357"/>
      <c r="W13" s="354">
        <f>'ГП-4 2023 расклад'!G12</f>
        <v>47</v>
      </c>
      <c r="X13" s="261">
        <f>'ГП-4 2018 расклад'!H13</f>
        <v>43.478260869565219</v>
      </c>
      <c r="Y13" s="368">
        <f>'ГП-4 2019 расклад'!H13</f>
        <v>32</v>
      </c>
      <c r="Z13" s="481">
        <f>'ГП-4 2020 расклад'!H13</f>
        <v>46.666666666666664</v>
      </c>
      <c r="AA13" s="360"/>
      <c r="AB13" s="458">
        <f>'ГП-4 2023 расклад'!H12</f>
        <v>55.294117647058826</v>
      </c>
      <c r="AC13" s="262">
        <f>'ГП-4 2018 расклад'!I13</f>
        <v>21</v>
      </c>
      <c r="AD13" s="361">
        <f>'ГП-4 2019 расклад'!I13</f>
        <v>34</v>
      </c>
      <c r="AE13" s="354">
        <f>'ГП-4 2020 расклад'!I13</f>
        <v>37</v>
      </c>
      <c r="AF13" s="357"/>
      <c r="AG13" s="354">
        <f>'ГП-4 2023 расклад'!I12</f>
        <v>37</v>
      </c>
      <c r="AH13" s="261">
        <f>'ГП-4 2018 расклад'!J13</f>
        <v>45.652173913043477</v>
      </c>
      <c r="AI13" s="365">
        <f>'ГП-4 2019 расклад'!J13</f>
        <v>68</v>
      </c>
      <c r="AJ13" s="446">
        <f>'ГП-4 2020 расклад'!J13</f>
        <v>49.333333333333336</v>
      </c>
      <c r="AK13" s="366"/>
      <c r="AL13" s="446">
        <f>'ГП-4 2023 расклад'!J12</f>
        <v>43.529411764705884</v>
      </c>
      <c r="AM13" s="450">
        <f>'ГП-4 2018 расклад'!K13</f>
        <v>89.130434782608702</v>
      </c>
      <c r="AN13" s="167">
        <f>'ГП-4 2019 расклад'!K13</f>
        <v>100</v>
      </c>
      <c r="AO13" s="293">
        <f>'ГП-4 2020 расклад'!K13</f>
        <v>96</v>
      </c>
      <c r="AP13" s="292"/>
      <c r="AQ13" s="25">
        <f>'ГП-4 2023 расклад'!K12</f>
        <v>98.82352941176471</v>
      </c>
    </row>
    <row r="14" spans="1:43" ht="15" customHeight="1" x14ac:dyDescent="0.25">
      <c r="A14" s="367">
        <v>6</v>
      </c>
      <c r="B14" s="354">
        <v>10120</v>
      </c>
      <c r="C14" s="355" t="s">
        <v>159</v>
      </c>
      <c r="D14" s="356">
        <f>'ГП-4 2018 расклад'!M14</f>
        <v>71</v>
      </c>
      <c r="E14" s="357">
        <f>'ГП-4 2019 расклад'!M14</f>
        <v>76</v>
      </c>
      <c r="F14" s="357">
        <f>'ГП-4 2020 расклад'!D14</f>
        <v>85</v>
      </c>
      <c r="G14" s="357"/>
      <c r="H14" s="362">
        <f>'ГП-4 2023 расклад'!D13</f>
        <v>91</v>
      </c>
      <c r="I14" s="457">
        <f>'ГП-4 2018 расклад'!E14</f>
        <v>1</v>
      </c>
      <c r="J14" s="358">
        <f>'ГП-4 2019 расклад'!E14</f>
        <v>1</v>
      </c>
      <c r="K14" s="358">
        <f>'ГП-4 2020 расклад'!E14</f>
        <v>2</v>
      </c>
      <c r="L14" s="358"/>
      <c r="M14" s="358">
        <f>'ГП-4 2023 расклад'!E13</f>
        <v>1</v>
      </c>
      <c r="N14" s="263">
        <f>'ГП-4 2018 расклад'!F14</f>
        <v>1.408450704225352</v>
      </c>
      <c r="O14" s="359">
        <f>'ГП-4 2019 расклад'!F14</f>
        <v>1.3157894736842106</v>
      </c>
      <c r="P14" s="360">
        <f>'ГП-4 2020 расклад'!F14</f>
        <v>2.3529411764705883</v>
      </c>
      <c r="Q14" s="360"/>
      <c r="R14" s="458">
        <f>'ГП-4 2023 расклад'!F13</f>
        <v>1.098901098901099</v>
      </c>
      <c r="S14" s="466">
        <f>'ГП-4 2018 расклад'!G14</f>
        <v>44</v>
      </c>
      <c r="T14" s="361">
        <f>'ГП-4 2019 расклад'!G14</f>
        <v>47</v>
      </c>
      <c r="U14" s="354">
        <f>'ГП-4 2020 расклад'!G14</f>
        <v>59</v>
      </c>
      <c r="V14" s="357"/>
      <c r="W14" s="354">
        <f>'ГП-4 2023 расклад'!G13</f>
        <v>37</v>
      </c>
      <c r="X14" s="261">
        <f>'ГП-4 2018 расклад'!H14</f>
        <v>61.971830985915496</v>
      </c>
      <c r="Y14" s="368">
        <f>'ГП-4 2019 расклад'!H14</f>
        <v>61.842105263157897</v>
      </c>
      <c r="Z14" s="481">
        <f>'ГП-4 2020 расклад'!H14</f>
        <v>69.411764705882348</v>
      </c>
      <c r="AA14" s="360"/>
      <c r="AB14" s="458">
        <f>'ГП-4 2023 расклад'!H13</f>
        <v>40.659340659340657</v>
      </c>
      <c r="AC14" s="262">
        <f>'ГП-4 2018 расклад'!I14</f>
        <v>26</v>
      </c>
      <c r="AD14" s="361">
        <f>'ГП-4 2019 расклад'!I14</f>
        <v>28</v>
      </c>
      <c r="AE14" s="354">
        <f>'ГП-4 2020 расклад'!I14</f>
        <v>24</v>
      </c>
      <c r="AF14" s="357"/>
      <c r="AG14" s="354">
        <f>'ГП-4 2023 расклад'!I13</f>
        <v>53</v>
      </c>
      <c r="AH14" s="261">
        <f>'ГП-4 2018 расклад'!J14</f>
        <v>36.619718309859152</v>
      </c>
      <c r="AI14" s="365">
        <f>'ГП-4 2019 расклад'!J14</f>
        <v>36.842105263157897</v>
      </c>
      <c r="AJ14" s="446">
        <f>'ГП-4 2020 расклад'!J14</f>
        <v>28.235294117647058</v>
      </c>
      <c r="AK14" s="366"/>
      <c r="AL14" s="446">
        <f>'ГП-4 2023 расклад'!J13</f>
        <v>58.241758241758241</v>
      </c>
      <c r="AM14" s="450">
        <f>'ГП-4 2018 расклад'!K14</f>
        <v>98.591549295774641</v>
      </c>
      <c r="AN14" s="167">
        <f>'ГП-4 2019 расклад'!K14</f>
        <v>98.684210526315795</v>
      </c>
      <c r="AO14" s="293">
        <f>'ГП-4 2020 расклад'!K14</f>
        <v>97.647058823529406</v>
      </c>
      <c r="AP14" s="292"/>
      <c r="AQ14" s="25">
        <f>'ГП-4 2023 расклад'!K13</f>
        <v>98.901098901098905</v>
      </c>
    </row>
    <row r="15" spans="1:43" ht="15" customHeight="1" x14ac:dyDescent="0.25">
      <c r="A15" s="367">
        <v>7</v>
      </c>
      <c r="B15" s="354">
        <v>10190</v>
      </c>
      <c r="C15" s="355" t="s">
        <v>160</v>
      </c>
      <c r="D15" s="356">
        <f>'ГП-4 2018 расклад'!M15</f>
        <v>100</v>
      </c>
      <c r="E15" s="357">
        <f>'ГП-4 2019 расклад'!M15</f>
        <v>102</v>
      </c>
      <c r="F15" s="357">
        <f>'ГП-4 2020 расклад'!D15</f>
        <v>109</v>
      </c>
      <c r="G15" s="357"/>
      <c r="H15" s="362">
        <f>'ГП-4 2023 расклад'!D14</f>
        <v>127</v>
      </c>
      <c r="I15" s="457">
        <f>'ГП-4 2018 расклад'!E15</f>
        <v>5</v>
      </c>
      <c r="J15" s="358">
        <f>'ГП-4 2019 расклад'!E15</f>
        <v>2</v>
      </c>
      <c r="K15" s="358">
        <f>'ГП-4 2020 расклад'!E15</f>
        <v>11</v>
      </c>
      <c r="L15" s="358"/>
      <c r="M15" s="358">
        <f>'ГП-4 2023 расклад'!E14</f>
        <v>9</v>
      </c>
      <c r="N15" s="263">
        <f>'ГП-4 2018 расклад'!F15</f>
        <v>5</v>
      </c>
      <c r="O15" s="359">
        <f>'ГП-4 2019 расклад'!F15</f>
        <v>1.9607843137254901</v>
      </c>
      <c r="P15" s="360">
        <f>'ГП-4 2020 расклад'!F15</f>
        <v>10.091743119266056</v>
      </c>
      <c r="Q15" s="360"/>
      <c r="R15" s="458">
        <f>'ГП-4 2023 расклад'!F14</f>
        <v>7.0866141732283463</v>
      </c>
      <c r="S15" s="466">
        <f>'ГП-4 2018 расклад'!G15</f>
        <v>50</v>
      </c>
      <c r="T15" s="361">
        <f>'ГП-4 2019 расклад'!G15</f>
        <v>47</v>
      </c>
      <c r="U15" s="354">
        <f>'ГП-4 2020 расклад'!G15</f>
        <v>53</v>
      </c>
      <c r="V15" s="357"/>
      <c r="W15" s="354">
        <f>'ГП-4 2023 расклад'!G14</f>
        <v>61</v>
      </c>
      <c r="X15" s="261">
        <f>'ГП-4 2018 расклад'!H15</f>
        <v>50</v>
      </c>
      <c r="Y15" s="368">
        <f>'ГП-4 2019 расклад'!H15</f>
        <v>46.078431372549019</v>
      </c>
      <c r="Z15" s="481">
        <f>'ГП-4 2020 расклад'!H15</f>
        <v>48.623853211009177</v>
      </c>
      <c r="AA15" s="360"/>
      <c r="AB15" s="458">
        <f>'ГП-4 2023 расклад'!H14</f>
        <v>48.031496062992126</v>
      </c>
      <c r="AC15" s="262">
        <f>'ГП-4 2018 расклад'!I15</f>
        <v>45</v>
      </c>
      <c r="AD15" s="361">
        <f>'ГП-4 2019 расклад'!I15</f>
        <v>53</v>
      </c>
      <c r="AE15" s="354">
        <f>'ГП-4 2020 расклад'!I15</f>
        <v>45</v>
      </c>
      <c r="AF15" s="357"/>
      <c r="AG15" s="354">
        <f>'ГП-4 2023 расклад'!I14</f>
        <v>57</v>
      </c>
      <c r="AH15" s="261">
        <f>'ГП-4 2018 расклад'!J15</f>
        <v>45</v>
      </c>
      <c r="AI15" s="365">
        <f>'ГП-4 2019 расклад'!J15</f>
        <v>51.96078431372549</v>
      </c>
      <c r="AJ15" s="446">
        <f>'ГП-4 2020 расклад'!J15</f>
        <v>41.284403669724767</v>
      </c>
      <c r="AK15" s="366"/>
      <c r="AL15" s="446">
        <f>'ГП-4 2023 расклад'!J14</f>
        <v>44.881889763779526</v>
      </c>
      <c r="AM15" s="450">
        <f>'ГП-4 2018 расклад'!K15</f>
        <v>95</v>
      </c>
      <c r="AN15" s="167">
        <f>'ГП-4 2019 расклад'!K15</f>
        <v>98.039215686274517</v>
      </c>
      <c r="AO15" s="293">
        <f>'ГП-4 2020 расклад'!K15</f>
        <v>89.908256880733944</v>
      </c>
      <c r="AP15" s="292"/>
      <c r="AQ15" s="25">
        <f>'ГП-4 2023 расклад'!K14</f>
        <v>92.913385826771659</v>
      </c>
    </row>
    <row r="16" spans="1:43" ht="15" customHeight="1" x14ac:dyDescent="0.25">
      <c r="A16" s="367">
        <v>8</v>
      </c>
      <c r="B16" s="354">
        <v>10320</v>
      </c>
      <c r="C16" s="355" t="s">
        <v>7</v>
      </c>
      <c r="D16" s="356">
        <f>'ГП-4 2018 расклад'!M16</f>
        <v>80</v>
      </c>
      <c r="E16" s="357">
        <f>'ГП-4 2019 расклад'!M16</f>
        <v>79</v>
      </c>
      <c r="F16" s="357">
        <f>'ГП-4 2020 расклад'!D16</f>
        <v>89</v>
      </c>
      <c r="G16" s="357"/>
      <c r="H16" s="362">
        <f>'ГП-4 2023 расклад'!D15</f>
        <v>91</v>
      </c>
      <c r="I16" s="457">
        <f>'ГП-4 2018 расклад'!E16</f>
        <v>11</v>
      </c>
      <c r="J16" s="358">
        <f>'ГП-4 2019 расклад'!E16</f>
        <v>3</v>
      </c>
      <c r="K16" s="358">
        <f>'ГП-4 2020 расклад'!E16</f>
        <v>0</v>
      </c>
      <c r="L16" s="358"/>
      <c r="M16" s="358">
        <f>'ГП-4 2023 расклад'!E15</f>
        <v>4</v>
      </c>
      <c r="N16" s="263">
        <f>'ГП-4 2018 расклад'!F16</f>
        <v>13.75</v>
      </c>
      <c r="O16" s="359">
        <f>'ГП-4 2019 расклад'!F16</f>
        <v>3.7974683544303796</v>
      </c>
      <c r="P16" s="360">
        <f>'ГП-4 2020 расклад'!F16</f>
        <v>0</v>
      </c>
      <c r="Q16" s="360"/>
      <c r="R16" s="458">
        <f>'ГП-4 2023 расклад'!F15</f>
        <v>4.395604395604396</v>
      </c>
      <c r="S16" s="466">
        <f>'ГП-4 2018 расклад'!G16</f>
        <v>43</v>
      </c>
      <c r="T16" s="361">
        <f>'ГП-4 2019 расклад'!G16</f>
        <v>32</v>
      </c>
      <c r="U16" s="354">
        <f>'ГП-4 2020 расклад'!G16</f>
        <v>33</v>
      </c>
      <c r="V16" s="357"/>
      <c r="W16" s="354">
        <f>'ГП-4 2023 расклад'!G15</f>
        <v>41</v>
      </c>
      <c r="X16" s="261">
        <f>'ГП-4 2018 расклад'!H16</f>
        <v>53.75</v>
      </c>
      <c r="Y16" s="368">
        <f>'ГП-4 2019 расклад'!H16</f>
        <v>40.506329113924053</v>
      </c>
      <c r="Z16" s="481">
        <f>'ГП-4 2020 расклад'!H16</f>
        <v>37.078651685393261</v>
      </c>
      <c r="AA16" s="360"/>
      <c r="AB16" s="458">
        <f>'ГП-4 2023 расклад'!H15</f>
        <v>45.054945054945058</v>
      </c>
      <c r="AC16" s="262">
        <f>'ГП-4 2018 расклад'!I16</f>
        <v>26</v>
      </c>
      <c r="AD16" s="361">
        <f>'ГП-4 2019 расклад'!I16</f>
        <v>44</v>
      </c>
      <c r="AE16" s="354">
        <f>'ГП-4 2020 расклад'!I16</f>
        <v>56</v>
      </c>
      <c r="AF16" s="357"/>
      <c r="AG16" s="354">
        <f>'ГП-4 2023 расклад'!I15</f>
        <v>46</v>
      </c>
      <c r="AH16" s="261">
        <f>'ГП-4 2018 расклад'!J16</f>
        <v>32.5</v>
      </c>
      <c r="AI16" s="365">
        <f>'ГП-4 2019 расклад'!J16</f>
        <v>55.696202531645568</v>
      </c>
      <c r="AJ16" s="446">
        <f>'ГП-4 2020 расклад'!J16</f>
        <v>62.921348314606739</v>
      </c>
      <c r="AK16" s="366"/>
      <c r="AL16" s="446">
        <f>'ГП-4 2023 расклад'!J15</f>
        <v>50.549450549450547</v>
      </c>
      <c r="AM16" s="450">
        <f>'ГП-4 2018 расклад'!K16</f>
        <v>86.25</v>
      </c>
      <c r="AN16" s="167">
        <f>'ГП-4 2019 расклад'!K16</f>
        <v>96.202531645569621</v>
      </c>
      <c r="AO16" s="293">
        <f>'ГП-4 2020 расклад'!K16</f>
        <v>100</v>
      </c>
      <c r="AP16" s="292"/>
      <c r="AQ16" s="25">
        <f>'ГП-4 2023 расклад'!K15</f>
        <v>95.604395604395606</v>
      </c>
    </row>
    <row r="17" spans="1:43" ht="15" customHeight="1" thickBot="1" x14ac:dyDescent="0.3">
      <c r="A17" s="376">
        <v>9</v>
      </c>
      <c r="B17" s="369">
        <v>10860</v>
      </c>
      <c r="C17" s="370" t="s">
        <v>123</v>
      </c>
      <c r="D17" s="356">
        <f>'ГП-4 2018 расклад'!M17</f>
        <v>73</v>
      </c>
      <c r="E17" s="357">
        <f>'ГП-4 2019 расклад'!M17</f>
        <v>75</v>
      </c>
      <c r="F17" s="371">
        <f>'ГП-4 2020 расклад'!D17</f>
        <v>84</v>
      </c>
      <c r="G17" s="371"/>
      <c r="H17" s="374">
        <f>'ГП-4 2023 расклад'!D16</f>
        <v>88</v>
      </c>
      <c r="I17" s="457">
        <f>'ГП-4 2018 расклад'!E17</f>
        <v>0</v>
      </c>
      <c r="J17" s="358">
        <f>'ГП-4 2019 расклад'!E17</f>
        <v>3</v>
      </c>
      <c r="K17" s="372">
        <f>'ГП-4 2020 расклад'!E17</f>
        <v>3</v>
      </c>
      <c r="L17" s="372"/>
      <c r="M17" s="372">
        <f>'ГП-4 2023 расклад'!E16</f>
        <v>11</v>
      </c>
      <c r="N17" s="263">
        <f>'ГП-4 2018 расклад'!F17</f>
        <v>0</v>
      </c>
      <c r="O17" s="359">
        <f>'ГП-4 2019 расклад'!F17</f>
        <v>4</v>
      </c>
      <c r="P17" s="373">
        <f>'ГП-4 2020 расклад'!F17</f>
        <v>3.5714285714285716</v>
      </c>
      <c r="Q17" s="373"/>
      <c r="R17" s="459">
        <f>'ГП-4 2023 расклад'!F16</f>
        <v>12.5</v>
      </c>
      <c r="S17" s="466">
        <f>'ГП-4 2018 расклад'!G17</f>
        <v>31</v>
      </c>
      <c r="T17" s="361">
        <f>'ГП-4 2019 расклад'!G17</f>
        <v>46</v>
      </c>
      <c r="U17" s="369">
        <f>'ГП-4 2020 расклад'!G17</f>
        <v>38</v>
      </c>
      <c r="V17" s="371"/>
      <c r="W17" s="369">
        <f>'ГП-4 2023 расклад'!G16</f>
        <v>46</v>
      </c>
      <c r="X17" s="258">
        <f>'ГП-4 2018 расклад'!H17</f>
        <v>42.465753424657535</v>
      </c>
      <c r="Y17" s="377">
        <f>'ГП-4 2019 расклад'!H17</f>
        <v>61.333333333333336</v>
      </c>
      <c r="Z17" s="483">
        <f>'ГП-4 2020 расклад'!H17</f>
        <v>45.238095238095241</v>
      </c>
      <c r="AA17" s="373"/>
      <c r="AB17" s="459">
        <f>'ГП-4 2023 расклад'!H16</f>
        <v>52.272727272727273</v>
      </c>
      <c r="AC17" s="262">
        <f>'ГП-4 2018 расклад'!I17</f>
        <v>42</v>
      </c>
      <c r="AD17" s="361">
        <f>'ГП-4 2019 расклад'!I17</f>
        <v>26</v>
      </c>
      <c r="AE17" s="369">
        <f>'ГП-4 2020 расклад'!I17</f>
        <v>43</v>
      </c>
      <c r="AF17" s="371"/>
      <c r="AG17" s="369">
        <f>'ГП-4 2023 расклад'!I16</f>
        <v>31</v>
      </c>
      <c r="AH17" s="261">
        <f>'ГП-4 2018 расклад'!J17</f>
        <v>57.534246575342465</v>
      </c>
      <c r="AI17" s="365">
        <f>'ГП-4 2019 расклад'!J17</f>
        <v>34.666666666666664</v>
      </c>
      <c r="AJ17" s="447">
        <f>'ГП-4 2020 расклад'!J17</f>
        <v>51.19047619047619</v>
      </c>
      <c r="AK17" s="375"/>
      <c r="AL17" s="447">
        <f>'ГП-4 2023 расклад'!J16</f>
        <v>35.227272727272727</v>
      </c>
      <c r="AM17" s="450">
        <f>'ГП-4 2018 расклад'!K17</f>
        <v>100</v>
      </c>
      <c r="AN17" s="167">
        <f>'ГП-4 2019 расклад'!K17</f>
        <v>96</v>
      </c>
      <c r="AO17" s="293">
        <f>'ГП-4 2020 расклад'!K17</f>
        <v>96.428571428571431</v>
      </c>
      <c r="AP17" s="292"/>
      <c r="AQ17" s="25">
        <f>'ГП-4 2023 расклад'!K16</f>
        <v>87.5</v>
      </c>
    </row>
    <row r="18" spans="1:43" ht="15" customHeight="1" thickBot="1" x14ac:dyDescent="0.3">
      <c r="A18" s="378"/>
      <c r="B18" s="379"/>
      <c r="C18" s="380" t="s">
        <v>115</v>
      </c>
      <c r="D18" s="381">
        <f>'ГП-4 2018 расклад'!M18</f>
        <v>1050</v>
      </c>
      <c r="E18" s="382">
        <f>'ГП-4 2019 расклад'!M18</f>
        <v>1131</v>
      </c>
      <c r="F18" s="382">
        <f>'ГП-4 2020 расклад'!D18</f>
        <v>1149</v>
      </c>
      <c r="G18" s="382"/>
      <c r="H18" s="264">
        <f>'ГП-4 2023 расклад'!D17</f>
        <v>1315</v>
      </c>
      <c r="I18" s="381">
        <f>'ГП-4 2018 расклад'!E18</f>
        <v>20</v>
      </c>
      <c r="J18" s="382">
        <f>'ГП-4 2019 расклад'!E18</f>
        <v>27</v>
      </c>
      <c r="K18" s="382">
        <f>'ГП-4 2020 расклад'!E18</f>
        <v>26</v>
      </c>
      <c r="L18" s="382"/>
      <c r="M18" s="382">
        <f>'ГП-4 2023 расклад'!E17</f>
        <v>49</v>
      </c>
      <c r="N18" s="349">
        <f>'ГП-4 2018 расклад'!F18</f>
        <v>1.9047619047619047</v>
      </c>
      <c r="O18" s="350">
        <f>'ГП-4 2019 расклад'!F18</f>
        <v>2.3872679045092839</v>
      </c>
      <c r="P18" s="351">
        <f>'ГП-4 2020 расклад'!F18</f>
        <v>2.2628372497824194</v>
      </c>
      <c r="Q18" s="351"/>
      <c r="R18" s="384">
        <f>'ГП-4 2023 расклад'!F17</f>
        <v>3.7262357414448668</v>
      </c>
      <c r="S18" s="381">
        <f>'ГП-4 2018 расклад'!G18</f>
        <v>566</v>
      </c>
      <c r="T18" s="382">
        <f>'ГП-4 2019 расклад'!G18</f>
        <v>592</v>
      </c>
      <c r="U18" s="382">
        <f>'ГП-4 2020 расклад'!G18</f>
        <v>508</v>
      </c>
      <c r="V18" s="382"/>
      <c r="W18" s="382">
        <f>'ГП-4 2023 расклад'!G17</f>
        <v>642</v>
      </c>
      <c r="X18" s="349">
        <f>'ГП-4 2018 расклад'!H18</f>
        <v>53.904761904761905</v>
      </c>
      <c r="Y18" s="350">
        <f>'ГП-4 2019 расклад'!H18</f>
        <v>52.343059239610966</v>
      </c>
      <c r="Z18" s="485">
        <f>'ГП-4 2020 расклад'!H18</f>
        <v>44.212358572671889</v>
      </c>
      <c r="AA18" s="351"/>
      <c r="AB18" s="384">
        <f>'ГП-4 2023 расклад'!H17</f>
        <v>48.821292775665398</v>
      </c>
      <c r="AC18" s="383">
        <f>'ГП-4 2018 расклад'!I18</f>
        <v>464</v>
      </c>
      <c r="AD18" s="382">
        <f>'ГП-4 2019 расклад'!I18</f>
        <v>512</v>
      </c>
      <c r="AE18" s="382">
        <f>'ГП-4 2020 расклад'!I18</f>
        <v>615</v>
      </c>
      <c r="AF18" s="382"/>
      <c r="AG18" s="382">
        <f>'ГП-4 2023 расклад'!I17</f>
        <v>624</v>
      </c>
      <c r="AH18" s="349">
        <f>'ГП-4 2018 расклад'!J18</f>
        <v>44.19047619047619</v>
      </c>
      <c r="AI18" s="350">
        <f>'ГП-4 2019 расклад'!J18</f>
        <v>45.269672855879755</v>
      </c>
      <c r="AJ18" s="351">
        <f>'ГП-4 2020 расклад'!J18</f>
        <v>53.52480417754569</v>
      </c>
      <c r="AK18" s="351"/>
      <c r="AL18" s="471">
        <f>'ГП-4 2023 расклад'!J17</f>
        <v>47.452471482889734</v>
      </c>
      <c r="AM18" s="349">
        <f>'ГП-4 2018 расклад'!K18</f>
        <v>97.889865566060124</v>
      </c>
      <c r="AN18" s="351">
        <f>'ГП-4 2019 расклад'!K18</f>
        <v>97.199108279630593</v>
      </c>
      <c r="AO18" s="487">
        <f>'ГП-4 2020 расклад'!K18</f>
        <v>97.157225358290276</v>
      </c>
      <c r="AP18" s="351"/>
      <c r="AQ18" s="475">
        <f>'ГП-4 2023 расклад'!K17</f>
        <v>96.186148980451733</v>
      </c>
    </row>
    <row r="19" spans="1:43" ht="15" customHeight="1" x14ac:dyDescent="0.25">
      <c r="A19" s="367">
        <v>1</v>
      </c>
      <c r="B19" s="385">
        <v>20040</v>
      </c>
      <c r="C19" s="386" t="s">
        <v>8</v>
      </c>
      <c r="D19" s="356">
        <f>'ГП-4 2018 расклад'!M19</f>
        <v>83</v>
      </c>
      <c r="E19" s="357">
        <f>'ГП-4 2019 расклад'!M19</f>
        <v>82</v>
      </c>
      <c r="F19" s="387">
        <f>'ГП-4 2020 расклад'!D19</f>
        <v>74</v>
      </c>
      <c r="G19" s="387"/>
      <c r="H19" s="389">
        <f>'ГП-4 2023 расклад'!D18</f>
        <v>103</v>
      </c>
      <c r="I19" s="457">
        <f>'ГП-4 2018 расклад'!E19</f>
        <v>1</v>
      </c>
      <c r="J19" s="358">
        <f>'ГП-4 2019 расклад'!E19</f>
        <v>2</v>
      </c>
      <c r="K19" s="388">
        <f>'ГП-4 2020 расклад'!E19</f>
        <v>4</v>
      </c>
      <c r="L19" s="388"/>
      <c r="M19" s="388">
        <f>'ГП-4 2023 расклад'!E18</f>
        <v>8</v>
      </c>
      <c r="N19" s="263">
        <f>'ГП-4 2018 расклад'!F19</f>
        <v>1.2048192771084338</v>
      </c>
      <c r="O19" s="359">
        <f>'ГП-4 2019 расклад'!F19</f>
        <v>2.4390243902439024</v>
      </c>
      <c r="P19" s="364">
        <f>'ГП-4 2020 расклад'!F19</f>
        <v>5.4054054054054053</v>
      </c>
      <c r="Q19" s="364"/>
      <c r="R19" s="460">
        <f>'ГП-4 2023 расклад'!F18</f>
        <v>7.766990291262136</v>
      </c>
      <c r="S19" s="466">
        <f>'ГП-4 2018 расклад'!G19</f>
        <v>44</v>
      </c>
      <c r="T19" s="361">
        <f>'ГП-4 2019 расклад'!G19</f>
        <v>45</v>
      </c>
      <c r="U19" s="385">
        <f>'ГП-4 2020 расклад'!G19</f>
        <v>32</v>
      </c>
      <c r="V19" s="387"/>
      <c r="W19" s="385">
        <f>'ГП-4 2023 расклад'!G18</f>
        <v>49</v>
      </c>
      <c r="X19" s="266">
        <f>'ГП-4 2018 расклад'!H19</f>
        <v>53.012048192771083</v>
      </c>
      <c r="Y19" s="363">
        <f>'ГП-4 2019 расклад'!H19</f>
        <v>54.878048780487802</v>
      </c>
      <c r="Z19" s="482">
        <f>'ГП-4 2020 расклад'!H19</f>
        <v>43.243243243243242</v>
      </c>
      <c r="AA19" s="364"/>
      <c r="AB19" s="460">
        <f>'ГП-4 2023 расклад'!H18</f>
        <v>47.572815533980581</v>
      </c>
      <c r="AC19" s="262">
        <f>'ГП-4 2018 расклад'!I19</f>
        <v>38</v>
      </c>
      <c r="AD19" s="361">
        <f>'ГП-4 2019 расклад'!I19</f>
        <v>35</v>
      </c>
      <c r="AE19" s="385">
        <f>'ГП-4 2020 расклад'!I19</f>
        <v>38</v>
      </c>
      <c r="AF19" s="387"/>
      <c r="AG19" s="385">
        <f>'ГП-4 2023 расклад'!I18</f>
        <v>46</v>
      </c>
      <c r="AH19" s="261">
        <f>'ГП-4 2018 расклад'!J19</f>
        <v>45.783132530120483</v>
      </c>
      <c r="AI19" s="365">
        <f>'ГП-4 2019 расклад'!J19</f>
        <v>42.68292682926829</v>
      </c>
      <c r="AJ19" s="445">
        <f>'ГП-4 2020 расклад'!J19</f>
        <v>51.351351351351354</v>
      </c>
      <c r="AK19" s="390"/>
      <c r="AL19" s="445">
        <f>'ГП-4 2023 расклад'!J18</f>
        <v>44.660194174757279</v>
      </c>
      <c r="AM19" s="450">
        <f>'ГП-4 2018 расклад'!K19</f>
        <v>98.795180722891573</v>
      </c>
      <c r="AN19" s="167">
        <f>'ГП-4 2019 расклад'!K19</f>
        <v>97.560975609756099</v>
      </c>
      <c r="AO19" s="293">
        <f>'ГП-4 2020 расклад'!K19</f>
        <v>94.594594594594597</v>
      </c>
      <c r="AP19" s="292"/>
      <c r="AQ19" s="25">
        <f>'ГП-4 2023 расклад'!K18</f>
        <v>92.233009708737868</v>
      </c>
    </row>
    <row r="20" spans="1:43" ht="15" customHeight="1" x14ac:dyDescent="0.25">
      <c r="A20" s="367">
        <v>2</v>
      </c>
      <c r="B20" s="354">
        <v>20061</v>
      </c>
      <c r="C20" s="355" t="s">
        <v>10</v>
      </c>
      <c r="D20" s="356">
        <f>'ГП-4 2018 расклад'!M20</f>
        <v>51</v>
      </c>
      <c r="E20" s="357">
        <f>'ГП-4 2019 расклад'!M20</f>
        <v>53</v>
      </c>
      <c r="F20" s="357">
        <f>'ГП-4 2020 расклад'!D20</f>
        <v>66</v>
      </c>
      <c r="G20" s="357"/>
      <c r="H20" s="362">
        <f>'ГП-4 2023 расклад'!D19</f>
        <v>70</v>
      </c>
      <c r="I20" s="457">
        <f>'ГП-4 2018 расклад'!E20</f>
        <v>1</v>
      </c>
      <c r="J20" s="358">
        <f>'ГП-4 2019 расклад'!E20</f>
        <v>0</v>
      </c>
      <c r="K20" s="358">
        <f>'ГП-4 2020 расклад'!E20</f>
        <v>4</v>
      </c>
      <c r="L20" s="358"/>
      <c r="M20" s="358">
        <f>'ГП-4 2023 расклад'!E19</f>
        <v>0</v>
      </c>
      <c r="N20" s="263">
        <f>'ГП-4 2018 расклад'!F20</f>
        <v>1.9607843137254901</v>
      </c>
      <c r="O20" s="359">
        <f>'ГП-4 2019 расклад'!F20</f>
        <v>0</v>
      </c>
      <c r="P20" s="360">
        <f>'ГП-4 2020 расклад'!F20</f>
        <v>6.0606060606060606</v>
      </c>
      <c r="Q20" s="360"/>
      <c r="R20" s="458">
        <f>'ГП-4 2023 расклад'!F19</f>
        <v>0</v>
      </c>
      <c r="S20" s="466">
        <f>'ГП-4 2018 расклад'!G20</f>
        <v>29</v>
      </c>
      <c r="T20" s="361">
        <f>'ГП-4 2019 расклад'!G20</f>
        <v>21</v>
      </c>
      <c r="U20" s="354">
        <f>'ГП-4 2020 расклад'!G20</f>
        <v>29</v>
      </c>
      <c r="V20" s="357"/>
      <c r="W20" s="354">
        <f>'ГП-4 2023 расклад'!G19</f>
        <v>34</v>
      </c>
      <c r="X20" s="261">
        <f>'ГП-4 2018 расклад'!H20</f>
        <v>56.862745098039213</v>
      </c>
      <c r="Y20" s="368">
        <f>'ГП-4 2019 расклад'!H20</f>
        <v>39.622641509433961</v>
      </c>
      <c r="Z20" s="481">
        <f>'ГП-4 2020 расклад'!H20</f>
        <v>43.939393939393938</v>
      </c>
      <c r="AA20" s="360"/>
      <c r="AB20" s="458">
        <f>'ГП-4 2023 расклад'!H19</f>
        <v>48.571428571428569</v>
      </c>
      <c r="AC20" s="262">
        <f>'ГП-4 2018 расклад'!I20</f>
        <v>21</v>
      </c>
      <c r="AD20" s="361">
        <f>'ГП-4 2019 расклад'!I20</f>
        <v>32</v>
      </c>
      <c r="AE20" s="354">
        <f>'ГП-4 2020 расклад'!I20</f>
        <v>33</v>
      </c>
      <c r="AF20" s="357"/>
      <c r="AG20" s="354">
        <f>'ГП-4 2023 расклад'!I19</f>
        <v>36</v>
      </c>
      <c r="AH20" s="261">
        <f>'ГП-4 2018 расклад'!J20</f>
        <v>41.176470588235297</v>
      </c>
      <c r="AI20" s="365">
        <f>'ГП-4 2019 расклад'!J20</f>
        <v>60.377358490566039</v>
      </c>
      <c r="AJ20" s="446">
        <f>'ГП-4 2020 расклад'!J20</f>
        <v>50</v>
      </c>
      <c r="AK20" s="366"/>
      <c r="AL20" s="446">
        <f>'ГП-4 2023 расклад'!J19</f>
        <v>51.428571428571431</v>
      </c>
      <c r="AM20" s="450">
        <f>'ГП-4 2018 расклад'!K20</f>
        <v>98.039215686274517</v>
      </c>
      <c r="AN20" s="167">
        <f>'ГП-4 2019 расклад'!K20</f>
        <v>100</v>
      </c>
      <c r="AO20" s="293">
        <f>'ГП-4 2020 расклад'!K20</f>
        <v>93.939393939393938</v>
      </c>
      <c r="AP20" s="292"/>
      <c r="AQ20" s="25">
        <f>'ГП-4 2023 расклад'!K19</f>
        <v>100</v>
      </c>
    </row>
    <row r="21" spans="1:43" ht="15" customHeight="1" x14ac:dyDescent="0.25">
      <c r="A21" s="367">
        <v>3</v>
      </c>
      <c r="B21" s="354">
        <v>21020</v>
      </c>
      <c r="C21" s="355" t="s">
        <v>17</v>
      </c>
      <c r="D21" s="356">
        <f>'ГП-4 2018 расклад'!M21</f>
        <v>87</v>
      </c>
      <c r="E21" s="357">
        <f>'ГП-4 2019 расклад'!M21</f>
        <v>102</v>
      </c>
      <c r="F21" s="357">
        <f>'ГП-4 2020 расклад'!D21</f>
        <v>77</v>
      </c>
      <c r="G21" s="357"/>
      <c r="H21" s="362">
        <f>'ГП-4 2023 расклад'!D20</f>
        <v>105</v>
      </c>
      <c r="I21" s="457">
        <f>'ГП-4 2018 расклад'!E21</f>
        <v>1</v>
      </c>
      <c r="J21" s="358">
        <f>'ГП-4 2019 расклад'!E21</f>
        <v>0</v>
      </c>
      <c r="K21" s="358">
        <f>'ГП-4 2020 расклад'!E21</f>
        <v>1</v>
      </c>
      <c r="L21" s="358"/>
      <c r="M21" s="358">
        <f>'ГП-4 2023 расклад'!E20</f>
        <v>4</v>
      </c>
      <c r="N21" s="263">
        <f>'ГП-4 2018 расклад'!F21</f>
        <v>1.1494252873563218</v>
      </c>
      <c r="O21" s="359">
        <f>'ГП-4 2019 расклад'!F21</f>
        <v>0</v>
      </c>
      <c r="P21" s="360">
        <f>'ГП-4 2020 расклад'!F21</f>
        <v>1.2987012987012987</v>
      </c>
      <c r="Q21" s="360"/>
      <c r="R21" s="458">
        <f>'ГП-4 2023 расклад'!F20</f>
        <v>3.8095238095238093</v>
      </c>
      <c r="S21" s="466">
        <f>'ГП-4 2018 расклад'!G21</f>
        <v>39</v>
      </c>
      <c r="T21" s="361">
        <f>'ГП-4 2019 расклад'!G21</f>
        <v>55</v>
      </c>
      <c r="U21" s="354">
        <f>'ГП-4 2020 расклад'!G21</f>
        <v>40</v>
      </c>
      <c r="V21" s="357"/>
      <c r="W21" s="354">
        <f>'ГП-4 2023 расклад'!G20</f>
        <v>48</v>
      </c>
      <c r="X21" s="261">
        <f>'ГП-4 2018 расклад'!H21</f>
        <v>44.827586206896555</v>
      </c>
      <c r="Y21" s="368">
        <f>'ГП-4 2019 расклад'!H21</f>
        <v>53.921568627450981</v>
      </c>
      <c r="Z21" s="481">
        <f>'ГП-4 2020 расклад'!H21</f>
        <v>51.948051948051948</v>
      </c>
      <c r="AA21" s="360"/>
      <c r="AB21" s="458">
        <f>'ГП-4 2023 расклад'!H20</f>
        <v>45.714285714285715</v>
      </c>
      <c r="AC21" s="262">
        <f>'ГП-4 2018 расклад'!I21</f>
        <v>47</v>
      </c>
      <c r="AD21" s="361">
        <f>'ГП-4 2019 расклад'!I21</f>
        <v>47</v>
      </c>
      <c r="AE21" s="354">
        <f>'ГП-4 2020 расклад'!I21</f>
        <v>36</v>
      </c>
      <c r="AF21" s="357"/>
      <c r="AG21" s="354">
        <f>'ГП-4 2023 расклад'!I20</f>
        <v>53</v>
      </c>
      <c r="AH21" s="261">
        <f>'ГП-4 2018 расклад'!J21</f>
        <v>54.022988505747129</v>
      </c>
      <c r="AI21" s="365">
        <f>'ГП-4 2019 расклад'!J21</f>
        <v>46.078431372549019</v>
      </c>
      <c r="AJ21" s="446">
        <f>'ГП-4 2020 расклад'!J21</f>
        <v>46.753246753246756</v>
      </c>
      <c r="AK21" s="366"/>
      <c r="AL21" s="446">
        <f>'ГП-4 2023 расклад'!J20</f>
        <v>50.476190476190474</v>
      </c>
      <c r="AM21" s="450">
        <f>'ГП-4 2018 расклад'!K21</f>
        <v>98.850574712643677</v>
      </c>
      <c r="AN21" s="167">
        <f>'ГП-4 2019 расклад'!K21</f>
        <v>100</v>
      </c>
      <c r="AO21" s="293">
        <f>'ГП-4 2020 расклад'!K21</f>
        <v>98.701298701298697</v>
      </c>
      <c r="AP21" s="292"/>
      <c r="AQ21" s="25">
        <f>'ГП-4 2023 расклад'!K20</f>
        <v>96.19047619047619</v>
      </c>
    </row>
    <row r="22" spans="1:43" ht="15" customHeight="1" x14ac:dyDescent="0.25">
      <c r="A22" s="367">
        <v>4</v>
      </c>
      <c r="B22" s="354">
        <v>20060</v>
      </c>
      <c r="C22" s="355" t="s">
        <v>161</v>
      </c>
      <c r="D22" s="356">
        <f>'ГП-4 2018 расклад'!M22</f>
        <v>149</v>
      </c>
      <c r="E22" s="357">
        <f>'ГП-4 2019 расклад'!M22</f>
        <v>152</v>
      </c>
      <c r="F22" s="357">
        <f>'ГП-4 2020 расклад'!D22</f>
        <v>153</v>
      </c>
      <c r="G22" s="357"/>
      <c r="H22" s="362">
        <f>'ГП-4 2023 расклад'!D21</f>
        <v>180</v>
      </c>
      <c r="I22" s="457">
        <f>'ГП-4 2018 расклад'!E22</f>
        <v>2</v>
      </c>
      <c r="J22" s="358">
        <f>'ГП-4 2019 расклад'!E22</f>
        <v>0</v>
      </c>
      <c r="K22" s="358">
        <f>'ГП-4 2020 расклад'!E22</f>
        <v>2</v>
      </c>
      <c r="L22" s="358"/>
      <c r="M22" s="358">
        <f>'ГП-4 2023 расклад'!E21</f>
        <v>4</v>
      </c>
      <c r="N22" s="263">
        <f>'ГП-4 2018 расклад'!F22</f>
        <v>1.3422818791946309</v>
      </c>
      <c r="O22" s="359">
        <f>'ГП-4 2019 расклад'!F22</f>
        <v>0</v>
      </c>
      <c r="P22" s="360">
        <f>'ГП-4 2020 расклад'!F22</f>
        <v>1.3071895424836601</v>
      </c>
      <c r="Q22" s="360"/>
      <c r="R22" s="458">
        <f>'ГП-4 2023 расклад'!F21</f>
        <v>2.2222222222222223</v>
      </c>
      <c r="S22" s="466">
        <f>'ГП-4 2018 расклад'!G22</f>
        <v>84</v>
      </c>
      <c r="T22" s="361">
        <f>'ГП-4 2019 расклад'!G22</f>
        <v>93</v>
      </c>
      <c r="U22" s="354">
        <f>'ГП-4 2020 расклад'!G22</f>
        <v>62</v>
      </c>
      <c r="V22" s="357"/>
      <c r="W22" s="354">
        <f>'ГП-4 2023 расклад'!G21</f>
        <v>76</v>
      </c>
      <c r="X22" s="261">
        <f>'ГП-4 2018 расклад'!H22</f>
        <v>56.375838926174495</v>
      </c>
      <c r="Y22" s="368">
        <f>'ГП-4 2019 расклад'!H22</f>
        <v>61.184210526315788</v>
      </c>
      <c r="Z22" s="481">
        <f>'ГП-4 2020 расклад'!H22</f>
        <v>40.522875816993462</v>
      </c>
      <c r="AA22" s="360"/>
      <c r="AB22" s="458">
        <f>'ГП-4 2023 расклад'!H21</f>
        <v>42.222222222222221</v>
      </c>
      <c r="AC22" s="262">
        <f>'ГП-4 2018 расклад'!I22</f>
        <v>63</v>
      </c>
      <c r="AD22" s="361">
        <f>'ГП-4 2019 расклад'!I22</f>
        <v>59</v>
      </c>
      <c r="AE22" s="354">
        <f>'ГП-4 2020 расклад'!I22</f>
        <v>89</v>
      </c>
      <c r="AF22" s="357"/>
      <c r="AG22" s="354">
        <f>'ГП-4 2023 расклад'!I21</f>
        <v>100</v>
      </c>
      <c r="AH22" s="261">
        <f>'ГП-4 2018 расклад'!J22</f>
        <v>42.281879194630875</v>
      </c>
      <c r="AI22" s="365">
        <f>'ГП-4 2019 расклад'!J22</f>
        <v>38.815789473684212</v>
      </c>
      <c r="AJ22" s="446">
        <f>'ГП-4 2020 расклад'!J22</f>
        <v>58.169934640522875</v>
      </c>
      <c r="AK22" s="366"/>
      <c r="AL22" s="446">
        <f>'ГП-4 2023 расклад'!J21</f>
        <v>55.555555555555557</v>
      </c>
      <c r="AM22" s="450">
        <f>'ГП-4 2018 расклад'!K22</f>
        <v>98.65771812080537</v>
      </c>
      <c r="AN22" s="167">
        <f>'ГП-4 2019 расклад'!K22</f>
        <v>100</v>
      </c>
      <c r="AO22" s="293">
        <f>'ГП-4 2020 расклад'!K22</f>
        <v>98.692810457516345</v>
      </c>
      <c r="AP22" s="292"/>
      <c r="AQ22" s="25">
        <f>'ГП-4 2023 расклад'!K21</f>
        <v>97.777777777777771</v>
      </c>
    </row>
    <row r="23" spans="1:43" ht="15" customHeight="1" x14ac:dyDescent="0.25">
      <c r="A23" s="367">
        <v>5</v>
      </c>
      <c r="B23" s="354">
        <v>20400</v>
      </c>
      <c r="C23" s="355" t="s">
        <v>77</v>
      </c>
      <c r="D23" s="356">
        <f>'ГП-4 2018 расклад'!M23</f>
        <v>129</v>
      </c>
      <c r="E23" s="357">
        <f>'ГП-4 2019 расклад'!M23</f>
        <v>133</v>
      </c>
      <c r="F23" s="357">
        <f>'ГП-4 2020 расклад'!D23</f>
        <v>147</v>
      </c>
      <c r="G23" s="357"/>
      <c r="H23" s="362">
        <f>'ГП-4 2023 расклад'!D22</f>
        <v>158</v>
      </c>
      <c r="I23" s="457">
        <f>'ГП-4 2018 расклад'!E23</f>
        <v>0</v>
      </c>
      <c r="J23" s="358">
        <f>'ГП-4 2019 расклад'!E23</f>
        <v>1</v>
      </c>
      <c r="K23" s="358">
        <f>'ГП-4 2020 расклад'!E23</f>
        <v>0</v>
      </c>
      <c r="L23" s="358"/>
      <c r="M23" s="358">
        <f>'ГП-4 2023 расклад'!E22</f>
        <v>1</v>
      </c>
      <c r="N23" s="263">
        <f>'ГП-4 2018 расклад'!F23</f>
        <v>0</v>
      </c>
      <c r="O23" s="359">
        <f>'ГП-4 2019 расклад'!F23</f>
        <v>0.75187969924812026</v>
      </c>
      <c r="P23" s="360">
        <f>'ГП-4 2020 расклад'!F23</f>
        <v>0</v>
      </c>
      <c r="Q23" s="360"/>
      <c r="R23" s="458">
        <f>'ГП-4 2023 расклад'!F22</f>
        <v>0.63291139240506333</v>
      </c>
      <c r="S23" s="466">
        <f>'ГП-4 2018 расклад'!G23</f>
        <v>59</v>
      </c>
      <c r="T23" s="361">
        <f>'ГП-4 2019 расклад'!G23</f>
        <v>66</v>
      </c>
      <c r="U23" s="354">
        <f>'ГП-4 2020 расклад'!G23</f>
        <v>57</v>
      </c>
      <c r="V23" s="357"/>
      <c r="W23" s="354">
        <f>'ГП-4 2023 расклад'!G22</f>
        <v>88</v>
      </c>
      <c r="X23" s="261">
        <f>'ГП-4 2018 расклад'!H23</f>
        <v>45.736434108527135</v>
      </c>
      <c r="Y23" s="368">
        <f>'ГП-4 2019 расклад'!H23</f>
        <v>49.624060150375939</v>
      </c>
      <c r="Z23" s="481">
        <f>'ГП-4 2020 расклад'!H23</f>
        <v>38.775510204081634</v>
      </c>
      <c r="AA23" s="360"/>
      <c r="AB23" s="458">
        <f>'ГП-4 2023 расклад'!H22</f>
        <v>55.696202531645568</v>
      </c>
      <c r="AC23" s="262">
        <f>'ГП-4 2018 расклад'!I23</f>
        <v>70</v>
      </c>
      <c r="AD23" s="361">
        <f>'ГП-4 2019 расклад'!I23</f>
        <v>66</v>
      </c>
      <c r="AE23" s="354">
        <f>'ГП-4 2020 расклад'!I23</f>
        <v>90</v>
      </c>
      <c r="AF23" s="357"/>
      <c r="AG23" s="354">
        <f>'ГП-4 2023 расклад'!I22</f>
        <v>69</v>
      </c>
      <c r="AH23" s="261">
        <f>'ГП-4 2018 расклад'!J23</f>
        <v>54.263565891472865</v>
      </c>
      <c r="AI23" s="365">
        <f>'ГП-4 2019 расклад'!J23</f>
        <v>49.624060150375939</v>
      </c>
      <c r="AJ23" s="446">
        <f>'ГП-4 2020 расклад'!J23</f>
        <v>61.224489795918366</v>
      </c>
      <c r="AK23" s="366"/>
      <c r="AL23" s="446">
        <f>'ГП-4 2023 расклад'!J22</f>
        <v>43.670886075949369</v>
      </c>
      <c r="AM23" s="450">
        <f>'ГП-4 2018 расклад'!K23</f>
        <v>100</v>
      </c>
      <c r="AN23" s="167">
        <f>'ГП-4 2019 расклад'!K23</f>
        <v>99.248120300751879</v>
      </c>
      <c r="AO23" s="293">
        <f>'ГП-4 2020 расклад'!K23</f>
        <v>100</v>
      </c>
      <c r="AP23" s="292"/>
      <c r="AQ23" s="25">
        <f>'ГП-4 2023 расклад'!K22</f>
        <v>99.367088607594937</v>
      </c>
    </row>
    <row r="24" spans="1:43" ht="15" customHeight="1" x14ac:dyDescent="0.25">
      <c r="A24" s="367">
        <v>6</v>
      </c>
      <c r="B24" s="354">
        <v>20080</v>
      </c>
      <c r="C24" s="355" t="s">
        <v>162</v>
      </c>
      <c r="D24" s="356">
        <f>'ГП-4 2018 расклад'!M24</f>
        <v>87</v>
      </c>
      <c r="E24" s="357">
        <f>'ГП-4 2019 расклад'!M24</f>
        <v>100</v>
      </c>
      <c r="F24" s="357">
        <f>'ГП-4 2020 расклад'!D24</f>
        <v>87</v>
      </c>
      <c r="G24" s="357"/>
      <c r="H24" s="362">
        <f>'ГП-4 2023 расклад'!D23</f>
        <v>101</v>
      </c>
      <c r="I24" s="457">
        <f>'ГП-4 2018 расклад'!E24</f>
        <v>2</v>
      </c>
      <c r="J24" s="358">
        <f>'ГП-4 2019 расклад'!E24</f>
        <v>0</v>
      </c>
      <c r="K24" s="358">
        <f>'ГП-4 2020 расклад'!E24</f>
        <v>2</v>
      </c>
      <c r="L24" s="358"/>
      <c r="M24" s="358">
        <f>'ГП-4 2023 расклад'!E23</f>
        <v>6</v>
      </c>
      <c r="N24" s="263">
        <f>'ГП-4 2018 расклад'!F24</f>
        <v>2.2988505747126435</v>
      </c>
      <c r="O24" s="359">
        <f>'ГП-4 2019 расклад'!F24</f>
        <v>0</v>
      </c>
      <c r="P24" s="360">
        <f>'ГП-4 2020 расклад'!F24</f>
        <v>2.2988505747126435</v>
      </c>
      <c r="Q24" s="360"/>
      <c r="R24" s="458">
        <f>'ГП-4 2023 расклад'!F23</f>
        <v>5.9405940594059405</v>
      </c>
      <c r="S24" s="466">
        <f>'ГП-4 2018 расклад'!G24</f>
        <v>45</v>
      </c>
      <c r="T24" s="361">
        <f>'ГП-4 2019 расклад'!G24</f>
        <v>46</v>
      </c>
      <c r="U24" s="354">
        <f>'ГП-4 2020 расклад'!G24</f>
        <v>39</v>
      </c>
      <c r="V24" s="357"/>
      <c r="W24" s="354">
        <f>'ГП-4 2023 расклад'!G23</f>
        <v>57</v>
      </c>
      <c r="X24" s="261">
        <f>'ГП-4 2018 расклад'!H24</f>
        <v>51.724137931034484</v>
      </c>
      <c r="Y24" s="368">
        <f>'ГП-4 2019 расклад'!H24</f>
        <v>46</v>
      </c>
      <c r="Z24" s="481">
        <f>'ГП-4 2020 расклад'!H24</f>
        <v>44.827586206896555</v>
      </c>
      <c r="AA24" s="360"/>
      <c r="AB24" s="458">
        <f>'ГП-4 2023 расклад'!H23</f>
        <v>56.435643564356432</v>
      </c>
      <c r="AC24" s="262">
        <f>'ГП-4 2018 расклад'!I24</f>
        <v>40</v>
      </c>
      <c r="AD24" s="361">
        <f>'ГП-4 2019 расклад'!I24</f>
        <v>54</v>
      </c>
      <c r="AE24" s="354">
        <f>'ГП-4 2020 расклад'!I24</f>
        <v>46</v>
      </c>
      <c r="AF24" s="357"/>
      <c r="AG24" s="354">
        <f>'ГП-4 2023 расклад'!I23</f>
        <v>38</v>
      </c>
      <c r="AH24" s="261">
        <f>'ГП-4 2018 расклад'!J24</f>
        <v>45.977011494252871</v>
      </c>
      <c r="AI24" s="365">
        <f>'ГП-4 2019 расклад'!J24</f>
        <v>54</v>
      </c>
      <c r="AJ24" s="446">
        <f>'ГП-4 2020 расклад'!J24</f>
        <v>52.873563218390807</v>
      </c>
      <c r="AK24" s="366"/>
      <c r="AL24" s="446">
        <f>'ГП-4 2023 расклад'!J23</f>
        <v>37.623762376237622</v>
      </c>
      <c r="AM24" s="450">
        <f>'ГП-4 2018 расклад'!K24</f>
        <v>97.701149425287355</v>
      </c>
      <c r="AN24" s="167">
        <f>'ГП-4 2019 расклад'!K24</f>
        <v>100</v>
      </c>
      <c r="AO24" s="293">
        <f>'ГП-4 2020 расклад'!K24</f>
        <v>97.701149425287355</v>
      </c>
      <c r="AP24" s="292"/>
      <c r="AQ24" s="25">
        <f>'ГП-4 2023 расклад'!K23</f>
        <v>94.059405940594061</v>
      </c>
    </row>
    <row r="25" spans="1:43" ht="15" customHeight="1" x14ac:dyDescent="0.25">
      <c r="A25" s="367">
        <v>7</v>
      </c>
      <c r="B25" s="354">
        <v>20460</v>
      </c>
      <c r="C25" s="355" t="s">
        <v>163</v>
      </c>
      <c r="D25" s="356">
        <f>'ГП-4 2018 расклад'!M25</f>
        <v>82</v>
      </c>
      <c r="E25" s="357">
        <f>'ГП-4 2019 расклад'!M25</f>
        <v>85</v>
      </c>
      <c r="F25" s="357">
        <f>'ГП-4 2020 расклад'!D25</f>
        <v>118</v>
      </c>
      <c r="G25" s="357"/>
      <c r="H25" s="362">
        <f>'ГП-4 2023 расклад'!D24</f>
        <v>104</v>
      </c>
      <c r="I25" s="457">
        <f>'ГП-4 2018 расклад'!E25</f>
        <v>6</v>
      </c>
      <c r="J25" s="358">
        <f>'ГП-4 2019 расклад'!E25</f>
        <v>1</v>
      </c>
      <c r="K25" s="358">
        <f>'ГП-4 2020 расклад'!E25</f>
        <v>0</v>
      </c>
      <c r="L25" s="358"/>
      <c r="M25" s="358">
        <f>'ГП-4 2023 расклад'!E24</f>
        <v>4</v>
      </c>
      <c r="N25" s="263">
        <f>'ГП-4 2018 расклад'!F25</f>
        <v>7.3170731707317076</v>
      </c>
      <c r="O25" s="359">
        <f>'ГП-4 2019 расклад'!F25</f>
        <v>1.1764705882352942</v>
      </c>
      <c r="P25" s="360">
        <f>'ГП-4 2020 расклад'!F25</f>
        <v>0</v>
      </c>
      <c r="Q25" s="360"/>
      <c r="R25" s="458">
        <f>'ГП-4 2023 расклад'!F24</f>
        <v>3.8461538461538463</v>
      </c>
      <c r="S25" s="466">
        <f>'ГП-4 2018 расклад'!G25</f>
        <v>48</v>
      </c>
      <c r="T25" s="361">
        <f>'ГП-4 2019 расклад'!G25</f>
        <v>45</v>
      </c>
      <c r="U25" s="354">
        <f>'ГП-4 2020 расклад'!G25</f>
        <v>55</v>
      </c>
      <c r="V25" s="357"/>
      <c r="W25" s="354">
        <f>'ГП-4 2023 расклад'!G24</f>
        <v>54</v>
      </c>
      <c r="X25" s="261">
        <f>'ГП-4 2018 расклад'!H25</f>
        <v>58.536585365853661</v>
      </c>
      <c r="Y25" s="368">
        <f>'ГП-4 2019 расклад'!H25</f>
        <v>52.941176470588232</v>
      </c>
      <c r="Z25" s="481">
        <f>'ГП-4 2020 расклад'!H25</f>
        <v>46.610169491525426</v>
      </c>
      <c r="AA25" s="360"/>
      <c r="AB25" s="458">
        <f>'ГП-4 2023 расклад'!H24</f>
        <v>51.92307692307692</v>
      </c>
      <c r="AC25" s="262">
        <f>'ГП-4 2018 расклад'!I25</f>
        <v>28</v>
      </c>
      <c r="AD25" s="361">
        <f>'ГП-4 2019 расклад'!I25</f>
        <v>39</v>
      </c>
      <c r="AE25" s="354">
        <f>'ГП-4 2020 расклад'!I25</f>
        <v>63</v>
      </c>
      <c r="AF25" s="357"/>
      <c r="AG25" s="354">
        <f>'ГП-4 2023 расклад'!I24</f>
        <v>46</v>
      </c>
      <c r="AH25" s="261">
        <f>'ГП-4 2018 расклад'!J25</f>
        <v>34.146341463414636</v>
      </c>
      <c r="AI25" s="365">
        <f>'ГП-4 2019 расклад'!J25</f>
        <v>45.882352941176471</v>
      </c>
      <c r="AJ25" s="446">
        <f>'ГП-4 2020 расклад'!J25</f>
        <v>53.389830508474574</v>
      </c>
      <c r="AK25" s="366"/>
      <c r="AL25" s="446">
        <f>'ГП-4 2023 расклад'!J24</f>
        <v>44.230769230769234</v>
      </c>
      <c r="AM25" s="450">
        <f>'ГП-4 2018 расклад'!K25</f>
        <v>92.682926829268297</v>
      </c>
      <c r="AN25" s="167">
        <f>'ГП-4 2019 расклад'!K25</f>
        <v>98.82352941176471</v>
      </c>
      <c r="AO25" s="293">
        <f>'ГП-4 2020 расклад'!K25</f>
        <v>100</v>
      </c>
      <c r="AP25" s="292"/>
      <c r="AQ25" s="25">
        <f>'ГП-4 2023 расклад'!K24</f>
        <v>96.15384615384616</v>
      </c>
    </row>
    <row r="26" spans="1:43" ht="15" customHeight="1" x14ac:dyDescent="0.25">
      <c r="A26" s="367">
        <v>8</v>
      </c>
      <c r="B26" s="354">
        <v>20550</v>
      </c>
      <c r="C26" s="355" t="s">
        <v>13</v>
      </c>
      <c r="D26" s="356">
        <f>'ГП-4 2018 расклад'!M27</f>
        <v>71</v>
      </c>
      <c r="E26" s="357">
        <f>'ГП-4 2019 расклад'!M27</f>
        <v>49</v>
      </c>
      <c r="F26" s="357">
        <f>'ГП-4 2020 расклад'!D27</f>
        <v>72</v>
      </c>
      <c r="G26" s="357"/>
      <c r="H26" s="362">
        <f>'ГП-4 2023 расклад'!D25</f>
        <v>76</v>
      </c>
      <c r="I26" s="457">
        <f>'ГП-4 2018 расклад'!E27</f>
        <v>2</v>
      </c>
      <c r="J26" s="358">
        <f>'ГП-4 2019 расклад'!E27</f>
        <v>4</v>
      </c>
      <c r="K26" s="358">
        <f>'ГП-4 2020 расклад'!E27</f>
        <v>4</v>
      </c>
      <c r="L26" s="358"/>
      <c r="M26" s="358">
        <f>'ГП-4 2023 расклад'!E25</f>
        <v>2</v>
      </c>
      <c r="N26" s="263">
        <f>'ГП-4 2018 расклад'!F27</f>
        <v>2.816901408450704</v>
      </c>
      <c r="O26" s="359">
        <f>'ГП-4 2019 расклад'!F27</f>
        <v>8.1632653061224492</v>
      </c>
      <c r="P26" s="360">
        <f>'ГП-4 2020 расклад'!F27</f>
        <v>5.5555555555555554</v>
      </c>
      <c r="Q26" s="360"/>
      <c r="R26" s="458">
        <f>'ГП-4 2023 расклад'!F25</f>
        <v>2.6315789473684212</v>
      </c>
      <c r="S26" s="466">
        <f>'ГП-4 2018 расклад'!G27</f>
        <v>44</v>
      </c>
      <c r="T26" s="361">
        <f>'ГП-4 2019 расклад'!G27</f>
        <v>22</v>
      </c>
      <c r="U26" s="354">
        <f>'ГП-4 2020 расклад'!G27</f>
        <v>41</v>
      </c>
      <c r="V26" s="357"/>
      <c r="W26" s="354">
        <f>'ГП-4 2023 расклад'!G25</f>
        <v>36</v>
      </c>
      <c r="X26" s="261">
        <f>'ГП-4 2018 расклад'!H27</f>
        <v>61.971830985915496</v>
      </c>
      <c r="Y26" s="368">
        <f>'ГП-4 2019 расклад'!H27</f>
        <v>44.897959183673471</v>
      </c>
      <c r="Z26" s="481">
        <f>'ГП-4 2020 расклад'!H27</f>
        <v>56.944444444444443</v>
      </c>
      <c r="AA26" s="360"/>
      <c r="AB26" s="458">
        <f>'ГП-4 2023 расклад'!H25</f>
        <v>47.368421052631582</v>
      </c>
      <c r="AC26" s="262">
        <f>'ГП-4 2018 расклад'!I27</f>
        <v>25</v>
      </c>
      <c r="AD26" s="361">
        <f>'ГП-4 2019 расклад'!I27</f>
        <v>23</v>
      </c>
      <c r="AE26" s="354">
        <f>'ГП-4 2020 расклад'!I27</f>
        <v>27</v>
      </c>
      <c r="AF26" s="357"/>
      <c r="AG26" s="354">
        <f>'ГП-4 2023 расклад'!I25</f>
        <v>38</v>
      </c>
      <c r="AH26" s="261">
        <f>'ГП-4 2018 расклад'!J27</f>
        <v>35.2112676056338</v>
      </c>
      <c r="AI26" s="365">
        <f>'ГП-4 2019 расклад'!J27</f>
        <v>46.938775510204081</v>
      </c>
      <c r="AJ26" s="446">
        <f>'ГП-4 2020 расклад'!J27</f>
        <v>37.5</v>
      </c>
      <c r="AK26" s="366"/>
      <c r="AL26" s="446">
        <f>'ГП-4 2023 расклад'!J25</f>
        <v>50</v>
      </c>
      <c r="AM26" s="450">
        <f>'ГП-4 2018 расклад'!K27</f>
        <v>97.183098591549296</v>
      </c>
      <c r="AN26" s="167">
        <f>'ГП-4 2019 расклад'!K27</f>
        <v>91.836734693877546</v>
      </c>
      <c r="AO26" s="293">
        <f>'ГП-4 2020 расклад'!K27</f>
        <v>94.444444444444443</v>
      </c>
      <c r="AP26" s="292"/>
      <c r="AQ26" s="25">
        <f>'ГП-4 2023 расклад'!K25</f>
        <v>97.368421052631575</v>
      </c>
    </row>
    <row r="27" spans="1:43" ht="15" customHeight="1" x14ac:dyDescent="0.25">
      <c r="A27" s="367">
        <v>9</v>
      </c>
      <c r="B27" s="354">
        <v>20630</v>
      </c>
      <c r="C27" s="355" t="s">
        <v>14</v>
      </c>
      <c r="D27" s="356">
        <f>'ГП-4 2018 расклад'!M28</f>
        <v>83</v>
      </c>
      <c r="E27" s="357">
        <f>'ГП-4 2019 расклад'!M28</f>
        <v>84</v>
      </c>
      <c r="F27" s="357">
        <f>'ГП-4 2020 расклад'!D28</f>
        <v>96</v>
      </c>
      <c r="G27" s="357"/>
      <c r="H27" s="362">
        <f>'ГП-4 2023 расклад'!D26</f>
        <v>84</v>
      </c>
      <c r="I27" s="457">
        <f>'ГП-4 2018 расклад'!E28</f>
        <v>1</v>
      </c>
      <c r="J27" s="358">
        <f>'ГП-4 2019 расклад'!E28</f>
        <v>2</v>
      </c>
      <c r="K27" s="358">
        <f>'ГП-4 2020 расклад'!E28</f>
        <v>1</v>
      </c>
      <c r="L27" s="358"/>
      <c r="M27" s="358">
        <f>'ГП-4 2023 расклад'!E26</f>
        <v>2</v>
      </c>
      <c r="N27" s="263">
        <f>'ГП-4 2018 расклад'!F28</f>
        <v>1.2048192771084338</v>
      </c>
      <c r="O27" s="359">
        <f>'ГП-4 2019 расклад'!F28</f>
        <v>2.3809523809523809</v>
      </c>
      <c r="P27" s="360">
        <f>'ГП-4 2020 расклад'!F28</f>
        <v>1.0416666666666667</v>
      </c>
      <c r="Q27" s="360"/>
      <c r="R27" s="458">
        <f>'ГП-4 2023 расклад'!F26</f>
        <v>2.3809523809523809</v>
      </c>
      <c r="S27" s="466">
        <f>'ГП-4 2018 расклад'!G28</f>
        <v>42</v>
      </c>
      <c r="T27" s="361">
        <f>'ГП-4 2019 расклад'!G28</f>
        <v>54</v>
      </c>
      <c r="U27" s="354">
        <f>'ГП-4 2020 расклад'!G28</f>
        <v>44</v>
      </c>
      <c r="V27" s="357"/>
      <c r="W27" s="354">
        <f>'ГП-4 2023 расклад'!G26</f>
        <v>42</v>
      </c>
      <c r="X27" s="261">
        <f>'ГП-4 2018 расклад'!H28</f>
        <v>50.602409638554214</v>
      </c>
      <c r="Y27" s="368">
        <f>'ГП-4 2019 расклад'!H28</f>
        <v>64.285714285714292</v>
      </c>
      <c r="Z27" s="481">
        <f>'ГП-4 2020 расклад'!H28</f>
        <v>45.833333333333336</v>
      </c>
      <c r="AA27" s="360"/>
      <c r="AB27" s="458">
        <f>'ГП-4 2023 расклад'!H26</f>
        <v>50</v>
      </c>
      <c r="AC27" s="262">
        <f>'ГП-4 2018 расклад'!I28</f>
        <v>40</v>
      </c>
      <c r="AD27" s="361">
        <f>'ГП-4 2019 расклад'!I28</f>
        <v>28</v>
      </c>
      <c r="AE27" s="354">
        <f>'ГП-4 2020 расклад'!I28</f>
        <v>51</v>
      </c>
      <c r="AF27" s="357"/>
      <c r="AG27" s="354">
        <f>'ГП-4 2023 расклад'!I26</f>
        <v>40</v>
      </c>
      <c r="AH27" s="261">
        <f>'ГП-4 2018 расклад'!J28</f>
        <v>48.192771084337352</v>
      </c>
      <c r="AI27" s="365">
        <f>'ГП-4 2019 расклад'!J28</f>
        <v>33.333333333333336</v>
      </c>
      <c r="AJ27" s="446">
        <f>'ГП-4 2020 расклад'!J28</f>
        <v>53.125</v>
      </c>
      <c r="AK27" s="366"/>
      <c r="AL27" s="446">
        <f>'ГП-4 2023 расклад'!J26</f>
        <v>47.61904761904762</v>
      </c>
      <c r="AM27" s="450">
        <f>'ГП-4 2018 расклад'!K28</f>
        <v>98.795180722891573</v>
      </c>
      <c r="AN27" s="167">
        <f>'ГП-4 2019 расклад'!K28</f>
        <v>97.61904761904762</v>
      </c>
      <c r="AO27" s="293">
        <f>'ГП-4 2020 расклад'!K28</f>
        <v>98.958333333333329</v>
      </c>
      <c r="AP27" s="292"/>
      <c r="AQ27" s="25">
        <f>'ГП-4 2023 расклад'!K26</f>
        <v>97.61904761904762</v>
      </c>
    </row>
    <row r="28" spans="1:43" ht="15" customHeight="1" x14ac:dyDescent="0.25">
      <c r="A28" s="367">
        <v>10</v>
      </c>
      <c r="B28" s="354">
        <v>20810</v>
      </c>
      <c r="C28" s="355" t="s">
        <v>164</v>
      </c>
      <c r="D28" s="356">
        <f>'ГП-4 2018 расклад'!M29</f>
        <v>76</v>
      </c>
      <c r="E28" s="357">
        <f>'ГП-4 2019 расклад'!M29</f>
        <v>96</v>
      </c>
      <c r="F28" s="357">
        <f>'ГП-4 2020 расклад'!D29</f>
        <v>76</v>
      </c>
      <c r="G28" s="357"/>
      <c r="H28" s="362">
        <f>'ГП-4 2023 расклад'!D27</f>
        <v>96</v>
      </c>
      <c r="I28" s="457">
        <f>'ГП-4 2018 расклад'!E29</f>
        <v>0</v>
      </c>
      <c r="J28" s="358">
        <f>'ГП-4 2019 расклад'!E29</f>
        <v>4</v>
      </c>
      <c r="K28" s="358">
        <f>'ГП-4 2020 расклад'!E29</f>
        <v>0</v>
      </c>
      <c r="L28" s="358"/>
      <c r="M28" s="358">
        <f>'ГП-4 2023 расклад'!E27</f>
        <v>6</v>
      </c>
      <c r="N28" s="263">
        <f>'ГП-4 2018 расклад'!F29</f>
        <v>0</v>
      </c>
      <c r="O28" s="359">
        <f>'ГП-4 2019 расклад'!F29</f>
        <v>4.166666666666667</v>
      </c>
      <c r="P28" s="360">
        <f>'ГП-4 2020 расклад'!F29</f>
        <v>0</v>
      </c>
      <c r="Q28" s="360"/>
      <c r="R28" s="458">
        <f>'ГП-4 2023 расклад'!F27</f>
        <v>6.25</v>
      </c>
      <c r="S28" s="466">
        <f>'ГП-4 2018 расклад'!G29</f>
        <v>49</v>
      </c>
      <c r="T28" s="361">
        <f>'ГП-4 2019 расклад'!G29</f>
        <v>55</v>
      </c>
      <c r="U28" s="354">
        <f>'ГП-4 2020 расклад'!G29</f>
        <v>23</v>
      </c>
      <c r="V28" s="357"/>
      <c r="W28" s="354">
        <f>'ГП-4 2023 расклад'!G27</f>
        <v>44</v>
      </c>
      <c r="X28" s="261">
        <f>'ГП-4 2018 расклад'!H29</f>
        <v>64.473684210526315</v>
      </c>
      <c r="Y28" s="368">
        <f>'ГП-4 2019 расклад'!H29</f>
        <v>57.291666666666664</v>
      </c>
      <c r="Z28" s="481">
        <f>'ГП-4 2020 расклад'!H29</f>
        <v>30.263157894736842</v>
      </c>
      <c r="AA28" s="360"/>
      <c r="AB28" s="458">
        <f>'ГП-4 2023 расклад'!H27</f>
        <v>45.833333333333336</v>
      </c>
      <c r="AC28" s="262">
        <f>'ГП-4 2018 расклад'!I29</f>
        <v>27</v>
      </c>
      <c r="AD28" s="361">
        <f>'ГП-4 2019 расклад'!I29</f>
        <v>37</v>
      </c>
      <c r="AE28" s="354">
        <f>'ГП-4 2020 расклад'!I29</f>
        <v>53</v>
      </c>
      <c r="AF28" s="357"/>
      <c r="AG28" s="354">
        <f>'ГП-4 2023 расклад'!I27</f>
        <v>46</v>
      </c>
      <c r="AH28" s="261">
        <f>'ГП-4 2018 расклад'!J29</f>
        <v>35.526315789473685</v>
      </c>
      <c r="AI28" s="365">
        <f>'ГП-4 2019 расклад'!J29</f>
        <v>38.541666666666664</v>
      </c>
      <c r="AJ28" s="446">
        <f>'ГП-4 2020 расклад'!J29</f>
        <v>69.736842105263165</v>
      </c>
      <c r="AK28" s="366"/>
      <c r="AL28" s="446">
        <f>'ГП-4 2023 расклад'!J27</f>
        <v>47.916666666666664</v>
      </c>
      <c r="AM28" s="450">
        <f>'ГП-4 2018 расклад'!K29</f>
        <v>100</v>
      </c>
      <c r="AN28" s="167">
        <f>'ГП-4 2019 расклад'!K29</f>
        <v>95.833333333333329</v>
      </c>
      <c r="AO28" s="293">
        <f>'ГП-4 2020 расклад'!K29</f>
        <v>100</v>
      </c>
      <c r="AP28" s="292"/>
      <c r="AQ28" s="25">
        <f>'ГП-4 2023 расклад'!K27</f>
        <v>93.75</v>
      </c>
    </row>
    <row r="29" spans="1:43" ht="15" customHeight="1" x14ac:dyDescent="0.25">
      <c r="A29" s="367">
        <v>11</v>
      </c>
      <c r="B29" s="354">
        <v>20900</v>
      </c>
      <c r="C29" s="355" t="s">
        <v>165</v>
      </c>
      <c r="D29" s="356">
        <f>'ГП-4 2018 расклад'!M30</f>
        <v>48</v>
      </c>
      <c r="E29" s="357">
        <f>'ГП-4 2019 расклад'!M30</f>
        <v>75</v>
      </c>
      <c r="F29" s="357">
        <f>'ГП-4 2020 расклад'!D30</f>
        <v>63</v>
      </c>
      <c r="G29" s="357"/>
      <c r="H29" s="362">
        <f>'ГП-4 2023 расклад'!D28</f>
        <v>148</v>
      </c>
      <c r="I29" s="457">
        <f>'ГП-4 2018 расклад'!E30</f>
        <v>3</v>
      </c>
      <c r="J29" s="358">
        <f>'ГП-4 2019 расклад'!E30</f>
        <v>11</v>
      </c>
      <c r="K29" s="358">
        <f>'ГП-4 2020 расклад'!E30</f>
        <v>4</v>
      </c>
      <c r="L29" s="358"/>
      <c r="M29" s="358">
        <f>'ГП-4 2023 расклад'!E28</f>
        <v>7</v>
      </c>
      <c r="N29" s="263">
        <f>'ГП-4 2018 расклад'!F30</f>
        <v>6.25</v>
      </c>
      <c r="O29" s="359">
        <f>'ГП-4 2019 расклад'!F30</f>
        <v>14.666666666666666</v>
      </c>
      <c r="P29" s="360">
        <f>'ГП-4 2020 расклад'!F30</f>
        <v>6.3492063492063489</v>
      </c>
      <c r="Q29" s="360"/>
      <c r="R29" s="458">
        <f>'ГП-4 2023 расклад'!F28</f>
        <v>4.7297297297297298</v>
      </c>
      <c r="S29" s="466">
        <f>'ГП-4 2018 расклад'!G30</f>
        <v>24</v>
      </c>
      <c r="T29" s="361">
        <f>'ГП-4 2019 расклад'!G30</f>
        <v>27</v>
      </c>
      <c r="U29" s="354">
        <f>'ГП-4 2020 расклад'!G30</f>
        <v>29</v>
      </c>
      <c r="V29" s="357"/>
      <c r="W29" s="354">
        <f>'ГП-4 2023 расклад'!G28</f>
        <v>78</v>
      </c>
      <c r="X29" s="261">
        <f>'ГП-4 2018 расклад'!H30</f>
        <v>50</v>
      </c>
      <c r="Y29" s="368">
        <f>'ГП-4 2019 расклад'!H30</f>
        <v>36</v>
      </c>
      <c r="Z29" s="481">
        <f>'ГП-4 2020 расклад'!H30</f>
        <v>46.031746031746032</v>
      </c>
      <c r="AA29" s="360"/>
      <c r="AB29" s="458">
        <f>'ГП-4 2023 расклад'!H28</f>
        <v>52.702702702702702</v>
      </c>
      <c r="AC29" s="262">
        <f>'ГП-4 2018 расклад'!I30</f>
        <v>21</v>
      </c>
      <c r="AD29" s="361">
        <f>'ГП-4 2019 расклад'!I30</f>
        <v>37</v>
      </c>
      <c r="AE29" s="354">
        <f>'ГП-4 2020 расклад'!I30</f>
        <v>30</v>
      </c>
      <c r="AF29" s="357"/>
      <c r="AG29" s="354">
        <f>'ГП-4 2023 расклад'!I28</f>
        <v>63</v>
      </c>
      <c r="AH29" s="261">
        <f>'ГП-4 2018 расклад'!J30</f>
        <v>43.75</v>
      </c>
      <c r="AI29" s="365">
        <f>'ГП-4 2019 расклад'!J30</f>
        <v>49.333333333333336</v>
      </c>
      <c r="AJ29" s="446">
        <f>'ГП-4 2020 расклад'!J30</f>
        <v>47.61904761904762</v>
      </c>
      <c r="AK29" s="366"/>
      <c r="AL29" s="446">
        <f>'ГП-4 2023 расклад'!J28</f>
        <v>42.567567567567565</v>
      </c>
      <c r="AM29" s="450">
        <f>'ГП-4 2018 расклад'!K30</f>
        <v>93.75</v>
      </c>
      <c r="AN29" s="167">
        <f>'ГП-4 2019 расклад'!K30</f>
        <v>85.333333333333329</v>
      </c>
      <c r="AO29" s="293">
        <f>'ГП-4 2020 расклад'!K30</f>
        <v>93.650793650793645</v>
      </c>
      <c r="AP29" s="292"/>
      <c r="AQ29" s="25">
        <f>'ГП-4 2023 расклад'!K28</f>
        <v>95.270270270270274</v>
      </c>
    </row>
    <row r="30" spans="1:43" ht="15" customHeight="1" thickBot="1" x14ac:dyDescent="0.3">
      <c r="A30" s="367">
        <v>12</v>
      </c>
      <c r="B30" s="391">
        <v>21350</v>
      </c>
      <c r="C30" s="392" t="s">
        <v>166</v>
      </c>
      <c r="D30" s="356">
        <f>'ГП-4 2018 расклад'!M31</f>
        <v>51</v>
      </c>
      <c r="E30" s="357">
        <f>'ГП-4 2019 расклад'!M31</f>
        <v>75</v>
      </c>
      <c r="F30" s="393">
        <f>'ГП-4 2020 расклад'!D31</f>
        <v>72</v>
      </c>
      <c r="G30" s="371"/>
      <c r="H30" s="374">
        <f>'ГП-4 2023 расклад'!D29</f>
        <v>90</v>
      </c>
      <c r="I30" s="457">
        <f>'ГП-4 2018 расклад'!E31</f>
        <v>0</v>
      </c>
      <c r="J30" s="358">
        <f>'ГП-4 2019 расклад'!E31</f>
        <v>2</v>
      </c>
      <c r="K30" s="372">
        <f>'ГП-4 2020 расклад'!E31</f>
        <v>1</v>
      </c>
      <c r="L30" s="372"/>
      <c r="M30" s="372">
        <f>'ГП-4 2023 расклад'!E29</f>
        <v>5</v>
      </c>
      <c r="N30" s="263">
        <f>'ГП-4 2018 расклад'!F31</f>
        <v>0</v>
      </c>
      <c r="O30" s="359">
        <f>'ГП-4 2019 расклад'!F31</f>
        <v>2.6666666666666665</v>
      </c>
      <c r="P30" s="373">
        <f>'ГП-4 2020 расклад'!F31</f>
        <v>1.3888888888888888</v>
      </c>
      <c r="Q30" s="373"/>
      <c r="R30" s="459">
        <f>'ГП-4 2023 расклад'!F29</f>
        <v>5.5555555555555554</v>
      </c>
      <c r="S30" s="466">
        <f>'ГП-4 2018 расклад'!G31</f>
        <v>32</v>
      </c>
      <c r="T30" s="361">
        <f>'ГП-4 2019 расклад'!G31</f>
        <v>42</v>
      </c>
      <c r="U30" s="369">
        <f>'ГП-4 2020 расклад'!G31</f>
        <v>39</v>
      </c>
      <c r="V30" s="371"/>
      <c r="W30" s="369">
        <f>'ГП-4 2023 расклад'!G29</f>
        <v>36</v>
      </c>
      <c r="X30" s="258">
        <f>'ГП-4 2018 расклад'!H31</f>
        <v>62.745098039215684</v>
      </c>
      <c r="Y30" s="377">
        <f>'ГП-4 2019 расклад'!H31</f>
        <v>56</v>
      </c>
      <c r="Z30" s="483">
        <f>'ГП-4 2020 расклад'!H31</f>
        <v>54.166666666666664</v>
      </c>
      <c r="AA30" s="373"/>
      <c r="AB30" s="459">
        <f>'ГП-4 2023 расклад'!H29</f>
        <v>40</v>
      </c>
      <c r="AC30" s="262">
        <f>'ГП-4 2018 расклад'!I31</f>
        <v>19</v>
      </c>
      <c r="AD30" s="361">
        <f>'ГП-4 2019 расклад'!I31</f>
        <v>31</v>
      </c>
      <c r="AE30" s="369">
        <f>'ГП-4 2020 расклад'!I31</f>
        <v>32</v>
      </c>
      <c r="AF30" s="371"/>
      <c r="AG30" s="369">
        <f>'ГП-4 2023 расклад'!I29</f>
        <v>49</v>
      </c>
      <c r="AH30" s="261">
        <f>'ГП-4 2018 расклад'!J31</f>
        <v>37.254901960784316</v>
      </c>
      <c r="AI30" s="365">
        <f>'ГП-4 2019 расклад'!J31</f>
        <v>41.333333333333336</v>
      </c>
      <c r="AJ30" s="447">
        <f>'ГП-4 2020 расклад'!J31</f>
        <v>44.444444444444443</v>
      </c>
      <c r="AK30" s="375"/>
      <c r="AL30" s="447">
        <f>'ГП-4 2023 расклад'!J29</f>
        <v>54.444444444444443</v>
      </c>
      <c r="AM30" s="450">
        <f>'ГП-4 2018 расклад'!K31</f>
        <v>100</v>
      </c>
      <c r="AN30" s="167">
        <f>'ГП-4 2019 расклад'!K31</f>
        <v>97.333333333333329</v>
      </c>
      <c r="AO30" s="293">
        <f>'ГП-4 2020 расклад'!K31</f>
        <v>98.611111111111114</v>
      </c>
      <c r="AP30" s="292"/>
      <c r="AQ30" s="25">
        <f>'ГП-4 2023 расклад'!K29</f>
        <v>94.444444444444443</v>
      </c>
    </row>
    <row r="31" spans="1:43" ht="15" customHeight="1" thickBot="1" x14ac:dyDescent="0.3">
      <c r="A31" s="340"/>
      <c r="B31" s="379"/>
      <c r="C31" s="265" t="s">
        <v>116</v>
      </c>
      <c r="D31" s="381">
        <f>'ГП-4 2018 расклад'!M32</f>
        <v>1350</v>
      </c>
      <c r="E31" s="382">
        <f>'ГП-4 2019 расклад'!M32</f>
        <v>1623</v>
      </c>
      <c r="F31" s="382">
        <f>'ГП-4 2020 расклад'!D32</f>
        <v>1579</v>
      </c>
      <c r="G31" s="382"/>
      <c r="H31" s="264">
        <f>'ГП-4 2023 расклад'!D30</f>
        <v>1775</v>
      </c>
      <c r="I31" s="381">
        <f>'ГП-4 2018 расклад'!E32</f>
        <v>29</v>
      </c>
      <c r="J31" s="382">
        <f>'ГП-4 2019 расклад'!E32</f>
        <v>40</v>
      </c>
      <c r="K31" s="382">
        <f>'ГП-4 2020 расклад'!E32</f>
        <v>59</v>
      </c>
      <c r="L31" s="382"/>
      <c r="M31" s="382">
        <f>'ГП-4 2023 расклад'!E30</f>
        <v>84</v>
      </c>
      <c r="N31" s="349">
        <f>'ГП-4 2018 расклад'!F32</f>
        <v>2.1481481481481484</v>
      </c>
      <c r="O31" s="350">
        <f>'ГП-4 2019 расклад'!F32</f>
        <v>2.4645717806531113</v>
      </c>
      <c r="P31" s="351">
        <f>'ГП-4 2020 расклад'!F32</f>
        <v>3.7365421152628246</v>
      </c>
      <c r="Q31" s="351"/>
      <c r="R31" s="384">
        <f>'ГП-4 2023 расклад'!F30</f>
        <v>4.732394366197183</v>
      </c>
      <c r="S31" s="381">
        <f>'ГП-4 2018 расклад'!G32</f>
        <v>700</v>
      </c>
      <c r="T31" s="382">
        <f>'ГП-4 2019 расклад'!G32</f>
        <v>770</v>
      </c>
      <c r="U31" s="382">
        <f>'ГП-4 2020 расклад'!G32</f>
        <v>776</v>
      </c>
      <c r="V31" s="382"/>
      <c r="W31" s="382">
        <f>'ГП-4 2023 расклад'!G30</f>
        <v>949</v>
      </c>
      <c r="X31" s="349">
        <f>'ГП-4 2018 расклад'!H32</f>
        <v>51.851851851851855</v>
      </c>
      <c r="Y31" s="350">
        <f>'ГП-4 2019 расклад'!H32</f>
        <v>47.4430067775724</v>
      </c>
      <c r="Z31" s="485">
        <f>'ГП-4 2020 расклад'!H32</f>
        <v>49.145028499050035</v>
      </c>
      <c r="AA31" s="351"/>
      <c r="AB31" s="384">
        <f>'ГП-4 2023 расклад'!H30</f>
        <v>53.464788732394368</v>
      </c>
      <c r="AC31" s="383">
        <f>'ГП-4 2018 расклад'!I32</f>
        <v>621</v>
      </c>
      <c r="AD31" s="382">
        <f>'ГП-4 2019 расклад'!I32</f>
        <v>813</v>
      </c>
      <c r="AE31" s="382">
        <f>'ГП-4 2020 расклад'!I32</f>
        <v>744</v>
      </c>
      <c r="AF31" s="382"/>
      <c r="AG31" s="382">
        <f>'ГП-4 2023 расклад'!I30</f>
        <v>742</v>
      </c>
      <c r="AH31" s="349">
        <f>'ГП-4 2018 расклад'!J32</f>
        <v>46</v>
      </c>
      <c r="AI31" s="350">
        <f>'ГП-4 2019 расклад'!J32</f>
        <v>50.092421441774491</v>
      </c>
      <c r="AJ31" s="351">
        <f>'ГП-4 2020 расклад'!J32</f>
        <v>47.118429385687143</v>
      </c>
      <c r="AK31" s="351"/>
      <c r="AL31" s="471">
        <f>'ГП-4 2023 расклад'!J30</f>
        <v>41.802816901408448</v>
      </c>
      <c r="AM31" s="349">
        <f>'ГП-4 2018 расклад'!K32</f>
        <v>97.75306217758623</v>
      </c>
      <c r="AN31" s="351">
        <f>'ГП-4 2019 расклад'!K32</f>
        <v>97.473558964363178</v>
      </c>
      <c r="AO31" s="487">
        <f>'ГП-4 2020 расклад'!K32</f>
        <v>96.334967370230842</v>
      </c>
      <c r="AP31" s="351"/>
      <c r="AQ31" s="475">
        <f>'ГП-4 2023 расклад'!K30</f>
        <v>95.102945273743103</v>
      </c>
    </row>
    <row r="32" spans="1:43" ht="15" customHeight="1" x14ac:dyDescent="0.25">
      <c r="A32" s="367">
        <v>1</v>
      </c>
      <c r="B32" s="354">
        <v>30070</v>
      </c>
      <c r="C32" s="355" t="s">
        <v>79</v>
      </c>
      <c r="D32" s="356">
        <f>'ГП-4 2018 расклад'!M33</f>
        <v>83</v>
      </c>
      <c r="E32" s="357">
        <f>'ГП-4 2019 расклад'!M33</f>
        <v>86</v>
      </c>
      <c r="F32" s="394">
        <f>'ГП-4 2020 расклад'!D33</f>
        <v>102</v>
      </c>
      <c r="G32" s="394"/>
      <c r="H32" s="453">
        <f>'ГП-4 2023 расклад'!D31</f>
        <v>141</v>
      </c>
      <c r="I32" s="457">
        <f>'ГП-4 2018 расклад'!E33</f>
        <v>1</v>
      </c>
      <c r="J32" s="358">
        <f>'ГП-4 2019 расклад'!E33</f>
        <v>1</v>
      </c>
      <c r="K32" s="358">
        <f>'ГП-4 2020 расклад'!E33</f>
        <v>5</v>
      </c>
      <c r="L32" s="358"/>
      <c r="M32" s="358">
        <f>'ГП-4 2023 расклад'!E31</f>
        <v>18</v>
      </c>
      <c r="N32" s="263">
        <f>'ГП-4 2018 расклад'!F33</f>
        <v>1.2048192771084338</v>
      </c>
      <c r="O32" s="359">
        <f>'ГП-4 2019 расклад'!F33</f>
        <v>1.1627906976744187</v>
      </c>
      <c r="P32" s="360">
        <f>'ГП-4 2020 расклад'!F33</f>
        <v>4.9019607843137258</v>
      </c>
      <c r="Q32" s="360"/>
      <c r="R32" s="458">
        <f>'ГП-4 2023 расклад'!F31</f>
        <v>12.76595744680851</v>
      </c>
      <c r="S32" s="466">
        <f>'ГП-4 2018 расклад'!G33</f>
        <v>55</v>
      </c>
      <c r="T32" s="361">
        <f>'ГП-4 2019 расклад'!G33</f>
        <v>44</v>
      </c>
      <c r="U32" s="354">
        <f>'ГП-4 2020 расклад'!G33</f>
        <v>62</v>
      </c>
      <c r="V32" s="357"/>
      <c r="W32" s="354">
        <f>'ГП-4 2023 расклад'!G31</f>
        <v>79</v>
      </c>
      <c r="X32" s="266">
        <f>'ГП-4 2018 расклад'!H33</f>
        <v>66.265060240963862</v>
      </c>
      <c r="Y32" s="363">
        <f>'ГП-4 2019 расклад'!H33</f>
        <v>51.162790697674417</v>
      </c>
      <c r="Z32" s="482">
        <f>'ГП-4 2020 расклад'!H33</f>
        <v>60.784313725490193</v>
      </c>
      <c r="AA32" s="364"/>
      <c r="AB32" s="460">
        <f>'ГП-4 2023 расклад'!H31</f>
        <v>56.028368794326241</v>
      </c>
      <c r="AC32" s="262">
        <f>'ГП-4 2018 расклад'!I33</f>
        <v>27</v>
      </c>
      <c r="AD32" s="361">
        <f>'ГП-4 2019 расклад'!I33</f>
        <v>41</v>
      </c>
      <c r="AE32" s="354">
        <f>'ГП-4 2020 расклад'!I33</f>
        <v>35</v>
      </c>
      <c r="AF32" s="357"/>
      <c r="AG32" s="354">
        <f>'ГП-4 2023 расклад'!I31</f>
        <v>44</v>
      </c>
      <c r="AH32" s="261">
        <f>'ГП-4 2018 расклад'!J33</f>
        <v>32.53012048192771</v>
      </c>
      <c r="AI32" s="365">
        <f>'ГП-4 2019 расклад'!J33</f>
        <v>47.674418604651166</v>
      </c>
      <c r="AJ32" s="446">
        <f>'ГП-4 2020 расклад'!J33</f>
        <v>34.313725490196077</v>
      </c>
      <c r="AK32" s="366"/>
      <c r="AL32" s="446">
        <f>'ГП-4 2023 расклад'!J31</f>
        <v>31.205673758865249</v>
      </c>
      <c r="AM32" s="450">
        <f>'ГП-4 2018 расклад'!K33</f>
        <v>98.795180722891573</v>
      </c>
      <c r="AN32" s="167">
        <f>'ГП-4 2019 расклад'!K33</f>
        <v>98.837209302325576</v>
      </c>
      <c r="AO32" s="293">
        <f>'ГП-4 2020 расклад'!K33</f>
        <v>95.098039215686271</v>
      </c>
      <c r="AP32" s="292"/>
      <c r="AQ32" s="25">
        <f>'ГП-4 2023 расклад'!K31</f>
        <v>87.234042553191486</v>
      </c>
    </row>
    <row r="33" spans="1:43" ht="15" customHeight="1" x14ac:dyDescent="0.25">
      <c r="A33" s="367">
        <v>2</v>
      </c>
      <c r="B33" s="354">
        <v>30480</v>
      </c>
      <c r="C33" s="355" t="s">
        <v>167</v>
      </c>
      <c r="D33" s="356">
        <f>'ГП-4 2018 расклад'!M34</f>
        <v>97</v>
      </c>
      <c r="E33" s="357">
        <f>'ГП-4 2019 расклад'!M34</f>
        <v>130</v>
      </c>
      <c r="F33" s="395">
        <f>'ГП-4 2020 расклад'!D34</f>
        <v>115</v>
      </c>
      <c r="G33" s="395"/>
      <c r="H33" s="454">
        <f>'ГП-4 2023 расклад'!D32</f>
        <v>109</v>
      </c>
      <c r="I33" s="457">
        <f>'ГП-4 2018 расклад'!E34</f>
        <v>0</v>
      </c>
      <c r="J33" s="358">
        <f>'ГП-4 2019 расклад'!E34</f>
        <v>2</v>
      </c>
      <c r="K33" s="358">
        <f>'ГП-4 2020 расклад'!E34</f>
        <v>0</v>
      </c>
      <c r="L33" s="358"/>
      <c r="M33" s="358">
        <f>'ГП-4 2023 расклад'!E32</f>
        <v>1</v>
      </c>
      <c r="N33" s="263">
        <f>'ГП-4 2018 расклад'!F34</f>
        <v>0</v>
      </c>
      <c r="O33" s="359">
        <f>'ГП-4 2019 расклад'!F34</f>
        <v>1.5384615384615385</v>
      </c>
      <c r="P33" s="360">
        <f>'ГП-4 2020 расклад'!F34</f>
        <v>0</v>
      </c>
      <c r="Q33" s="360"/>
      <c r="R33" s="458">
        <f>'ГП-4 2023 расклад'!F32</f>
        <v>0.91743119266055051</v>
      </c>
      <c r="S33" s="466">
        <f>'ГП-4 2018 расклад'!G34</f>
        <v>53</v>
      </c>
      <c r="T33" s="361">
        <f>'ГП-4 2019 расклад'!G34</f>
        <v>52</v>
      </c>
      <c r="U33" s="354">
        <f>'ГП-4 2020 расклад'!G34</f>
        <v>59</v>
      </c>
      <c r="V33" s="357"/>
      <c r="W33" s="354">
        <f>'ГП-4 2023 расклад'!G32</f>
        <v>65</v>
      </c>
      <c r="X33" s="261">
        <f>'ГП-4 2018 расклад'!H34</f>
        <v>54.639175257731956</v>
      </c>
      <c r="Y33" s="368">
        <f>'ГП-4 2019 расклад'!H34</f>
        <v>40</v>
      </c>
      <c r="Z33" s="481">
        <f>'ГП-4 2020 расклад'!H34</f>
        <v>51.304347826086953</v>
      </c>
      <c r="AA33" s="360"/>
      <c r="AB33" s="458">
        <f>'ГП-4 2023 расклад'!H32</f>
        <v>59.633027522935777</v>
      </c>
      <c r="AC33" s="262">
        <f>'ГП-4 2018 расклад'!I34</f>
        <v>44</v>
      </c>
      <c r="AD33" s="361">
        <f>'ГП-4 2019 расклад'!I34</f>
        <v>76</v>
      </c>
      <c r="AE33" s="354">
        <f>'ГП-4 2020 расклад'!I34</f>
        <v>56</v>
      </c>
      <c r="AF33" s="357"/>
      <c r="AG33" s="354">
        <f>'ГП-4 2023 расклад'!I32</f>
        <v>43</v>
      </c>
      <c r="AH33" s="261">
        <f>'ГП-4 2018 расклад'!J34</f>
        <v>45.360824742268044</v>
      </c>
      <c r="AI33" s="365">
        <f>'ГП-4 2019 расклад'!J34</f>
        <v>58.46153846153846</v>
      </c>
      <c r="AJ33" s="446">
        <f>'ГП-4 2020 расклад'!J34</f>
        <v>48.695652173913047</v>
      </c>
      <c r="AK33" s="366"/>
      <c r="AL33" s="446">
        <f>'ГП-4 2023 расклад'!J32</f>
        <v>39.449541284403672</v>
      </c>
      <c r="AM33" s="450">
        <f>'ГП-4 2018 расклад'!K34</f>
        <v>100</v>
      </c>
      <c r="AN33" s="167">
        <f>'ГП-4 2019 расклад'!K34</f>
        <v>98.461538461538467</v>
      </c>
      <c r="AO33" s="293">
        <f>'ГП-4 2020 расклад'!K34</f>
        <v>100</v>
      </c>
      <c r="AP33" s="292"/>
      <c r="AQ33" s="25">
        <f>'ГП-4 2023 расклад'!K32</f>
        <v>99.082568807339456</v>
      </c>
    </row>
    <row r="34" spans="1:43" ht="15" customHeight="1" x14ac:dyDescent="0.25">
      <c r="A34" s="367">
        <v>3</v>
      </c>
      <c r="B34" s="354">
        <v>30460</v>
      </c>
      <c r="C34" s="355" t="s">
        <v>80</v>
      </c>
      <c r="D34" s="356">
        <f>'ГП-4 2018 расклад'!M35</f>
        <v>98</v>
      </c>
      <c r="E34" s="357">
        <f>'ГП-4 2019 расклад'!M35</f>
        <v>108</v>
      </c>
      <c r="F34" s="395">
        <f>'ГП-4 2020 расклад'!D35</f>
        <v>126</v>
      </c>
      <c r="G34" s="395"/>
      <c r="H34" s="454">
        <f>'ГП-4 2023 расклад'!D33</f>
        <v>162</v>
      </c>
      <c r="I34" s="457">
        <f>'ГП-4 2018 расклад'!E35</f>
        <v>1</v>
      </c>
      <c r="J34" s="358">
        <f>'ГП-4 2019 расклад'!E35</f>
        <v>1</v>
      </c>
      <c r="K34" s="358">
        <f>'ГП-4 2020 расклад'!E35</f>
        <v>8</v>
      </c>
      <c r="L34" s="358"/>
      <c r="M34" s="358">
        <f>'ГП-4 2023 расклад'!E33</f>
        <v>2</v>
      </c>
      <c r="N34" s="263">
        <f>'ГП-4 2018 расклад'!F35</f>
        <v>1.0204081632653061</v>
      </c>
      <c r="O34" s="359">
        <f>'ГП-4 2019 расклад'!F35</f>
        <v>0.92592592592592593</v>
      </c>
      <c r="P34" s="360">
        <f>'ГП-4 2020 расклад'!F35</f>
        <v>6.3492063492063489</v>
      </c>
      <c r="Q34" s="360"/>
      <c r="R34" s="458">
        <f>'ГП-4 2023 расклад'!F33</f>
        <v>1.2345679012345678</v>
      </c>
      <c r="S34" s="466">
        <f>'ГП-4 2018 расклад'!G35</f>
        <v>39</v>
      </c>
      <c r="T34" s="361">
        <f>'ГП-4 2019 расклад'!G35</f>
        <v>55</v>
      </c>
      <c r="U34" s="354">
        <f>'ГП-4 2020 расклад'!G35</f>
        <v>58</v>
      </c>
      <c r="V34" s="357"/>
      <c r="W34" s="354">
        <f>'ГП-4 2023 расклад'!G33</f>
        <v>75</v>
      </c>
      <c r="X34" s="261">
        <f>'ГП-4 2018 расклад'!H35</f>
        <v>39.795918367346935</v>
      </c>
      <c r="Y34" s="368">
        <f>'ГП-4 2019 расклад'!H35</f>
        <v>50.925925925925924</v>
      </c>
      <c r="Z34" s="481">
        <f>'ГП-4 2020 расклад'!H35</f>
        <v>46.031746031746032</v>
      </c>
      <c r="AA34" s="360"/>
      <c r="AB34" s="458">
        <f>'ГП-4 2023 расклад'!H33</f>
        <v>46.296296296296298</v>
      </c>
      <c r="AC34" s="262">
        <f>'ГП-4 2018 расклад'!I35</f>
        <v>58</v>
      </c>
      <c r="AD34" s="361">
        <f>'ГП-4 2019 расклад'!I35</f>
        <v>52</v>
      </c>
      <c r="AE34" s="354">
        <f>'ГП-4 2020 расклад'!I35</f>
        <v>60</v>
      </c>
      <c r="AF34" s="357"/>
      <c r="AG34" s="354">
        <f>'ГП-4 2023 расклад'!I33</f>
        <v>85</v>
      </c>
      <c r="AH34" s="261">
        <f>'ГП-4 2018 расклад'!J35</f>
        <v>59.183673469387756</v>
      </c>
      <c r="AI34" s="365">
        <f>'ГП-4 2019 расклад'!J35</f>
        <v>48.148148148148145</v>
      </c>
      <c r="AJ34" s="446">
        <f>'ГП-4 2020 расклад'!J35</f>
        <v>47.61904761904762</v>
      </c>
      <c r="AK34" s="366"/>
      <c r="AL34" s="446">
        <f>'ГП-4 2023 расклад'!J33</f>
        <v>52.469135802469133</v>
      </c>
      <c r="AM34" s="450">
        <f>'ГП-4 2018 расклад'!K35</f>
        <v>98.979591836734699</v>
      </c>
      <c r="AN34" s="167">
        <f>'ГП-4 2019 расклад'!K35</f>
        <v>99.074074074074076</v>
      </c>
      <c r="AO34" s="293">
        <f>'ГП-4 2020 расклад'!K35</f>
        <v>93.650793650793645</v>
      </c>
      <c r="AP34" s="292"/>
      <c r="AQ34" s="25">
        <f>'ГП-4 2023 расклад'!K33</f>
        <v>98.76543209876543</v>
      </c>
    </row>
    <row r="35" spans="1:43" ht="15" customHeight="1" x14ac:dyDescent="0.25">
      <c r="A35" s="367">
        <v>4</v>
      </c>
      <c r="B35" s="385">
        <v>30030</v>
      </c>
      <c r="C35" s="386" t="s">
        <v>168</v>
      </c>
      <c r="D35" s="356">
        <f>'ГП-4 2018 расклад'!M36</f>
        <v>73</v>
      </c>
      <c r="E35" s="357">
        <f>'ГП-4 2019 расклад'!M36</f>
        <v>112</v>
      </c>
      <c r="F35" s="357">
        <f>'ГП-4 2020 расклад'!D36</f>
        <v>71</v>
      </c>
      <c r="G35" s="357"/>
      <c r="H35" s="362">
        <f>'ГП-4 2023 расклад'!D34</f>
        <v>112</v>
      </c>
      <c r="I35" s="457">
        <f>'ГП-4 2018 расклад'!E36</f>
        <v>0</v>
      </c>
      <c r="J35" s="358">
        <f>'ГП-4 2019 расклад'!E36</f>
        <v>3</v>
      </c>
      <c r="K35" s="388">
        <f>'ГП-4 2020 расклад'!E36</f>
        <v>7</v>
      </c>
      <c r="L35" s="388"/>
      <c r="M35" s="388">
        <f>'ГП-4 2023 расклад'!E34</f>
        <v>5</v>
      </c>
      <c r="N35" s="263">
        <f>'ГП-4 2018 расклад'!F36</f>
        <v>0</v>
      </c>
      <c r="O35" s="359">
        <f>'ГП-4 2019 расклад'!F36</f>
        <v>2.6785714285714284</v>
      </c>
      <c r="P35" s="364">
        <f>'ГП-4 2020 расклад'!F36</f>
        <v>9.8591549295774641</v>
      </c>
      <c r="Q35" s="364"/>
      <c r="R35" s="460">
        <f>'ГП-4 2023 расклад'!F34</f>
        <v>4.4642857142857144</v>
      </c>
      <c r="S35" s="466">
        <f>'ГП-4 2018 расклад'!G36</f>
        <v>27</v>
      </c>
      <c r="T35" s="361">
        <f>'ГП-4 2019 расклад'!G36</f>
        <v>54</v>
      </c>
      <c r="U35" s="385">
        <f>'ГП-4 2020 расклад'!G36</f>
        <v>31</v>
      </c>
      <c r="V35" s="387"/>
      <c r="W35" s="385">
        <f>'ГП-4 2023 расклад'!G34</f>
        <v>62</v>
      </c>
      <c r="X35" s="261">
        <f>'ГП-4 2018 расклад'!H36</f>
        <v>36.986301369863014</v>
      </c>
      <c r="Y35" s="368">
        <f>'ГП-4 2019 расклад'!H36</f>
        <v>48.214285714285715</v>
      </c>
      <c r="Z35" s="482">
        <f>'ГП-4 2020 расклад'!H36</f>
        <v>43.661971830985912</v>
      </c>
      <c r="AA35" s="364"/>
      <c r="AB35" s="460">
        <f>'ГП-4 2023 расклад'!H34</f>
        <v>55.357142857142854</v>
      </c>
      <c r="AC35" s="262">
        <f>'ГП-4 2018 расклад'!I36</f>
        <v>46</v>
      </c>
      <c r="AD35" s="361">
        <f>'ГП-4 2019 расклад'!I36</f>
        <v>55</v>
      </c>
      <c r="AE35" s="385">
        <f>'ГП-4 2020 расклад'!I36</f>
        <v>33</v>
      </c>
      <c r="AF35" s="387"/>
      <c r="AG35" s="385">
        <f>'ГП-4 2023 расклад'!I34</f>
        <v>45</v>
      </c>
      <c r="AH35" s="261">
        <f>'ГП-4 2018 расклад'!J36</f>
        <v>63.013698630136986</v>
      </c>
      <c r="AI35" s="365">
        <f>'ГП-4 2019 расклад'!J36</f>
        <v>49.107142857142854</v>
      </c>
      <c r="AJ35" s="445">
        <f>'ГП-4 2020 расклад'!J36</f>
        <v>46.478873239436616</v>
      </c>
      <c r="AK35" s="390"/>
      <c r="AL35" s="445">
        <f>'ГП-4 2023 расклад'!J34</f>
        <v>40.178571428571431</v>
      </c>
      <c r="AM35" s="450">
        <f>'ГП-4 2018 расклад'!K36</f>
        <v>100</v>
      </c>
      <c r="AN35" s="167">
        <f>'ГП-4 2019 расклад'!K36</f>
        <v>97.321428571428569</v>
      </c>
      <c r="AO35" s="293">
        <f>'ГП-4 2020 расклад'!K36</f>
        <v>90.140845070422529</v>
      </c>
      <c r="AP35" s="292"/>
      <c r="AQ35" s="25">
        <f>'ГП-4 2023 расклад'!K34</f>
        <v>95.535714285714292</v>
      </c>
    </row>
    <row r="36" spans="1:43" ht="15" customHeight="1" x14ac:dyDescent="0.25">
      <c r="A36" s="367">
        <v>5</v>
      </c>
      <c r="B36" s="354">
        <v>31000</v>
      </c>
      <c r="C36" s="355" t="s">
        <v>81</v>
      </c>
      <c r="D36" s="356">
        <f>'ГП-4 2018 расклад'!M37</f>
        <v>92</v>
      </c>
      <c r="E36" s="357">
        <f>'ГП-4 2019 расклад'!M37</f>
        <v>95</v>
      </c>
      <c r="F36" s="396">
        <f>'ГП-4 2020 расклад'!D37</f>
        <v>100</v>
      </c>
      <c r="G36" s="396"/>
      <c r="H36" s="455">
        <f>'ГП-4 2023 расклад'!D35</f>
        <v>70</v>
      </c>
      <c r="I36" s="457">
        <f>'ГП-4 2018 расклад'!E37</f>
        <v>3</v>
      </c>
      <c r="J36" s="358">
        <f>'ГП-4 2019 расклад'!E37</f>
        <v>4</v>
      </c>
      <c r="K36" s="358">
        <f>'ГП-4 2020 расклад'!E37</f>
        <v>0</v>
      </c>
      <c r="L36" s="358"/>
      <c r="M36" s="358">
        <f>'ГП-4 2023 расклад'!E35</f>
        <v>3</v>
      </c>
      <c r="N36" s="263">
        <f>'ГП-4 2018 расклад'!F37</f>
        <v>3.2608695652173911</v>
      </c>
      <c r="O36" s="359">
        <f>'ГП-4 2019 расклад'!F37</f>
        <v>4.2105263157894735</v>
      </c>
      <c r="P36" s="360">
        <f>'ГП-4 2020 расклад'!F37</f>
        <v>0</v>
      </c>
      <c r="Q36" s="360"/>
      <c r="R36" s="458">
        <f>'ГП-4 2023 расклад'!F35</f>
        <v>4.2857142857142856</v>
      </c>
      <c r="S36" s="466">
        <f>'ГП-4 2018 расклад'!G37</f>
        <v>47</v>
      </c>
      <c r="T36" s="361">
        <f>'ГП-4 2019 расклад'!G37</f>
        <v>52</v>
      </c>
      <c r="U36" s="354">
        <f>'ГП-4 2020 расклад'!G37</f>
        <v>48</v>
      </c>
      <c r="V36" s="357"/>
      <c r="W36" s="354">
        <f>'ГП-4 2023 расклад'!G35</f>
        <v>41</v>
      </c>
      <c r="X36" s="261">
        <f>'ГП-4 2018 расклад'!H37</f>
        <v>51.086956521739133</v>
      </c>
      <c r="Y36" s="368">
        <f>'ГП-4 2019 расклад'!H37</f>
        <v>54.736842105263158</v>
      </c>
      <c r="Z36" s="481">
        <f>'ГП-4 2020 расклад'!H37</f>
        <v>48</v>
      </c>
      <c r="AA36" s="360"/>
      <c r="AB36" s="458">
        <f>'ГП-4 2023 расклад'!H35</f>
        <v>58.571428571428569</v>
      </c>
      <c r="AC36" s="262">
        <f>'ГП-4 2018 расклад'!I37</f>
        <v>42</v>
      </c>
      <c r="AD36" s="361">
        <f>'ГП-4 2019 расклад'!I37</f>
        <v>39</v>
      </c>
      <c r="AE36" s="354">
        <f>'ГП-4 2020 расклад'!I37</f>
        <v>52</v>
      </c>
      <c r="AF36" s="357"/>
      <c r="AG36" s="354">
        <f>'ГП-4 2023 расклад'!I35</f>
        <v>26</v>
      </c>
      <c r="AH36" s="261">
        <f>'ГП-4 2018 расклад'!J37</f>
        <v>45.652173913043477</v>
      </c>
      <c r="AI36" s="365">
        <f>'ГП-4 2019 расклад'!J37</f>
        <v>41.05263157894737</v>
      </c>
      <c r="AJ36" s="446">
        <f>'ГП-4 2020 расклад'!J37</f>
        <v>52</v>
      </c>
      <c r="AK36" s="366"/>
      <c r="AL36" s="446">
        <f>'ГП-4 2023 расклад'!J35</f>
        <v>37.142857142857146</v>
      </c>
      <c r="AM36" s="450">
        <f>'ГП-4 2018 расклад'!K37</f>
        <v>96.739130434782609</v>
      </c>
      <c r="AN36" s="167">
        <f>'ГП-4 2019 расклад'!K37</f>
        <v>95.78947368421052</v>
      </c>
      <c r="AO36" s="293">
        <f>'ГП-4 2020 расклад'!K37</f>
        <v>100</v>
      </c>
      <c r="AP36" s="292"/>
      <c r="AQ36" s="25">
        <f>'ГП-4 2023 расклад'!K35</f>
        <v>95.714285714285708</v>
      </c>
    </row>
    <row r="37" spans="1:43" ht="15" customHeight="1" x14ac:dyDescent="0.25">
      <c r="A37" s="367">
        <v>6</v>
      </c>
      <c r="B37" s="354">
        <v>30130</v>
      </c>
      <c r="C37" s="355" t="s">
        <v>19</v>
      </c>
      <c r="D37" s="356">
        <f>'ГП-4 2018 расклад'!M38</f>
        <v>48</v>
      </c>
      <c r="E37" s="357">
        <f>'ГП-4 2019 расклад'!M38</f>
        <v>52</v>
      </c>
      <c r="F37" s="396">
        <f>'ГП-4 2020 расклад'!D38</f>
        <v>50</v>
      </c>
      <c r="G37" s="396"/>
      <c r="H37" s="455">
        <f>'ГП-4 2023 расклад'!D36</f>
        <v>51</v>
      </c>
      <c r="I37" s="457">
        <f>'ГП-4 2018 расклад'!E38</f>
        <v>3</v>
      </c>
      <c r="J37" s="358">
        <f>'ГП-4 2019 расклад'!E38</f>
        <v>2</v>
      </c>
      <c r="K37" s="358">
        <f>'ГП-4 2020 расклад'!E38</f>
        <v>1</v>
      </c>
      <c r="L37" s="358"/>
      <c r="M37" s="358">
        <f>'ГП-4 2023 расклад'!E36</f>
        <v>1</v>
      </c>
      <c r="N37" s="263">
        <f>'ГП-4 2018 расклад'!F38</f>
        <v>6.25</v>
      </c>
      <c r="O37" s="359">
        <f>'ГП-4 2019 расклад'!F38</f>
        <v>3.8461538461538463</v>
      </c>
      <c r="P37" s="360">
        <f>'ГП-4 2020 расклад'!F38</f>
        <v>2</v>
      </c>
      <c r="Q37" s="360"/>
      <c r="R37" s="458">
        <f>'ГП-4 2023 расклад'!F36</f>
        <v>1.9607843137254901</v>
      </c>
      <c r="S37" s="466">
        <f>'ГП-4 2018 расклад'!G38</f>
        <v>18</v>
      </c>
      <c r="T37" s="361">
        <f>'ГП-4 2019 расклад'!G38</f>
        <v>27</v>
      </c>
      <c r="U37" s="354">
        <f>'ГП-4 2020 расклад'!G38</f>
        <v>30</v>
      </c>
      <c r="V37" s="357"/>
      <c r="W37" s="354">
        <f>'ГП-4 2023 расклад'!G36</f>
        <v>21</v>
      </c>
      <c r="X37" s="261">
        <f>'ГП-4 2018 расклад'!H38</f>
        <v>37.5</v>
      </c>
      <c r="Y37" s="368">
        <f>'ГП-4 2019 расклад'!H38</f>
        <v>51.92307692307692</v>
      </c>
      <c r="Z37" s="481">
        <f>'ГП-4 2020 расклад'!H38</f>
        <v>60</v>
      </c>
      <c r="AA37" s="360"/>
      <c r="AB37" s="458">
        <f>'ГП-4 2023 расклад'!H36</f>
        <v>41.176470588235297</v>
      </c>
      <c r="AC37" s="262">
        <f>'ГП-4 2018 расклад'!I38</f>
        <v>27</v>
      </c>
      <c r="AD37" s="361">
        <f>'ГП-4 2019 расклад'!I38</f>
        <v>23</v>
      </c>
      <c r="AE37" s="354">
        <f>'ГП-4 2020 расклад'!I38</f>
        <v>19</v>
      </c>
      <c r="AF37" s="357"/>
      <c r="AG37" s="354">
        <f>'ГП-4 2023 расклад'!I36</f>
        <v>29</v>
      </c>
      <c r="AH37" s="261">
        <f>'ГП-4 2018 расклад'!J38</f>
        <v>56.25</v>
      </c>
      <c r="AI37" s="365">
        <f>'ГП-4 2019 расклад'!J38</f>
        <v>44.230769230769234</v>
      </c>
      <c r="AJ37" s="446">
        <f>'ГП-4 2020 расклад'!J38</f>
        <v>38</v>
      </c>
      <c r="AK37" s="366"/>
      <c r="AL37" s="446">
        <f>'ГП-4 2023 расклад'!J36</f>
        <v>56.862745098039213</v>
      </c>
      <c r="AM37" s="450">
        <f>'ГП-4 2018 расклад'!K38</f>
        <v>93.75</v>
      </c>
      <c r="AN37" s="167">
        <f>'ГП-4 2019 расклад'!K38</f>
        <v>96.15384615384616</v>
      </c>
      <c r="AO37" s="293">
        <f>'ГП-4 2020 расклад'!K38</f>
        <v>98</v>
      </c>
      <c r="AP37" s="292"/>
      <c r="AQ37" s="25">
        <f>'ГП-4 2023 расклад'!K36</f>
        <v>98.039215686274517</v>
      </c>
    </row>
    <row r="38" spans="1:43" ht="15" customHeight="1" x14ac:dyDescent="0.25">
      <c r="A38" s="367">
        <v>7</v>
      </c>
      <c r="B38" s="354">
        <v>30160</v>
      </c>
      <c r="C38" s="355" t="s">
        <v>169</v>
      </c>
      <c r="D38" s="356">
        <f>'ГП-4 2018 расклад'!M39</f>
        <v>79</v>
      </c>
      <c r="E38" s="357">
        <f>'ГП-4 2019 расклад'!M39</f>
        <v>76</v>
      </c>
      <c r="F38" s="357">
        <f>'ГП-4 2020 расклад'!D39</f>
        <v>102</v>
      </c>
      <c r="G38" s="357"/>
      <c r="H38" s="362">
        <f>'ГП-4 2023 расклад'!D37</f>
        <v>140</v>
      </c>
      <c r="I38" s="457">
        <f>'ГП-4 2018 расклад'!E39</f>
        <v>2</v>
      </c>
      <c r="J38" s="358">
        <f>'ГП-4 2019 расклад'!E39</f>
        <v>7</v>
      </c>
      <c r="K38" s="358">
        <f>'ГП-4 2020 расклад'!E39</f>
        <v>11</v>
      </c>
      <c r="L38" s="358"/>
      <c r="M38" s="358">
        <f>'ГП-4 2023 расклад'!E37</f>
        <v>19</v>
      </c>
      <c r="N38" s="263">
        <f>'ГП-4 2018 расклад'!F39</f>
        <v>2.5316455696202533</v>
      </c>
      <c r="O38" s="359">
        <f>'ГП-4 2019 расклад'!F39</f>
        <v>9.2105263157894743</v>
      </c>
      <c r="P38" s="360">
        <f>'ГП-4 2020 расклад'!F39</f>
        <v>10.784313725490197</v>
      </c>
      <c r="Q38" s="360"/>
      <c r="R38" s="458">
        <f>'ГП-4 2023 расклад'!F37</f>
        <v>13.571428571428571</v>
      </c>
      <c r="S38" s="466">
        <f>'ГП-4 2018 расклад'!G39</f>
        <v>34</v>
      </c>
      <c r="T38" s="361">
        <f>'ГП-4 2019 расклад'!G39</f>
        <v>35</v>
      </c>
      <c r="U38" s="354">
        <f>'ГП-4 2020 расклад'!G39</f>
        <v>52</v>
      </c>
      <c r="V38" s="357"/>
      <c r="W38" s="354">
        <f>'ГП-4 2023 расклад'!G37</f>
        <v>75</v>
      </c>
      <c r="X38" s="261">
        <f>'ГП-4 2018 расклад'!H39</f>
        <v>43.037974683544306</v>
      </c>
      <c r="Y38" s="368">
        <f>'ГП-4 2019 расклад'!H39</f>
        <v>46.05263157894737</v>
      </c>
      <c r="Z38" s="481">
        <f>'ГП-4 2020 расклад'!H39</f>
        <v>50.980392156862742</v>
      </c>
      <c r="AA38" s="360"/>
      <c r="AB38" s="458">
        <f>'ГП-4 2023 расклад'!H37</f>
        <v>53.571428571428569</v>
      </c>
      <c r="AC38" s="262">
        <f>'ГП-4 2018 расклад'!I39</f>
        <v>43</v>
      </c>
      <c r="AD38" s="361">
        <f>'ГП-4 2019 расклад'!I39</f>
        <v>34</v>
      </c>
      <c r="AE38" s="354">
        <f>'ГП-4 2020 расклад'!I39</f>
        <v>39</v>
      </c>
      <c r="AF38" s="357"/>
      <c r="AG38" s="354">
        <f>'ГП-4 2023 расклад'!I37</f>
        <v>46</v>
      </c>
      <c r="AH38" s="261">
        <f>'ГП-4 2018 расклад'!J39</f>
        <v>54.430379746835442</v>
      </c>
      <c r="AI38" s="365">
        <f>'ГП-4 2019 расклад'!J39</f>
        <v>44.736842105263158</v>
      </c>
      <c r="AJ38" s="446">
        <f>'ГП-4 2020 расклад'!J39</f>
        <v>38.235294117647058</v>
      </c>
      <c r="AK38" s="366"/>
      <c r="AL38" s="446">
        <f>'ГП-4 2023 расклад'!J37</f>
        <v>32.857142857142854</v>
      </c>
      <c r="AM38" s="450">
        <f>'ГП-4 2018 расклад'!K39</f>
        <v>97.468354430379748</v>
      </c>
      <c r="AN38" s="167">
        <f>'ГП-4 2019 расклад'!K39</f>
        <v>90.78947368421052</v>
      </c>
      <c r="AO38" s="293">
        <f>'ГП-4 2020 расклад'!K39</f>
        <v>89.215686274509807</v>
      </c>
      <c r="AP38" s="292"/>
      <c r="AQ38" s="25">
        <f>'ГП-4 2023 расклад'!K37</f>
        <v>86.428571428571431</v>
      </c>
    </row>
    <row r="39" spans="1:43" ht="15" customHeight="1" x14ac:dyDescent="0.25">
      <c r="A39" s="367">
        <v>8</v>
      </c>
      <c r="B39" s="397">
        <v>30310</v>
      </c>
      <c r="C39" s="398" t="s">
        <v>21</v>
      </c>
      <c r="D39" s="356">
        <f>'ГП-4 2018 расклад'!M40</f>
        <v>48</v>
      </c>
      <c r="E39" s="357">
        <f>'ГП-4 2019 расклад'!M40</f>
        <v>75</v>
      </c>
      <c r="F39" s="357">
        <f>'ГП-4 2020 расклад'!D40</f>
        <v>78</v>
      </c>
      <c r="G39" s="357"/>
      <c r="H39" s="362">
        <f>'ГП-4 2023 расклад'!D38</f>
        <v>53</v>
      </c>
      <c r="I39" s="457">
        <f>'ГП-4 2018 расклад'!E40</f>
        <v>0</v>
      </c>
      <c r="J39" s="358">
        <f>'ГП-4 2019 расклад'!E40</f>
        <v>0</v>
      </c>
      <c r="K39" s="358">
        <f>'ГП-4 2020 расклад'!E40</f>
        <v>1</v>
      </c>
      <c r="L39" s="358"/>
      <c r="M39" s="358">
        <f>'ГП-4 2023 расклад'!E38</f>
        <v>6</v>
      </c>
      <c r="N39" s="263">
        <f>'ГП-4 2018 расклад'!F40</f>
        <v>0</v>
      </c>
      <c r="O39" s="359">
        <f>'ГП-4 2019 расклад'!F40</f>
        <v>0</v>
      </c>
      <c r="P39" s="360">
        <f>'ГП-4 2020 расклад'!F40</f>
        <v>1.2820512820512822</v>
      </c>
      <c r="Q39" s="360"/>
      <c r="R39" s="458">
        <f>'ГП-4 2023 расклад'!F38</f>
        <v>11.320754716981131</v>
      </c>
      <c r="S39" s="466">
        <f>'ГП-4 2018 расклад'!G40</f>
        <v>34</v>
      </c>
      <c r="T39" s="361">
        <f>'ГП-4 2019 расклад'!G40</f>
        <v>43</v>
      </c>
      <c r="U39" s="354">
        <f>'ГП-4 2020 расклад'!G40</f>
        <v>37</v>
      </c>
      <c r="V39" s="357"/>
      <c r="W39" s="354">
        <f>'ГП-4 2023 расклад'!G38</f>
        <v>32</v>
      </c>
      <c r="X39" s="261">
        <f>'ГП-4 2018 расклад'!H40</f>
        <v>70.833333333333329</v>
      </c>
      <c r="Y39" s="368">
        <f>'ГП-4 2019 расклад'!H40</f>
        <v>57.333333333333336</v>
      </c>
      <c r="Z39" s="481">
        <f>'ГП-4 2020 расклад'!H40</f>
        <v>47.435897435897438</v>
      </c>
      <c r="AA39" s="360"/>
      <c r="AB39" s="458">
        <f>'ГП-4 2023 расклад'!H38</f>
        <v>60.377358490566039</v>
      </c>
      <c r="AC39" s="262">
        <f>'ГП-4 2018 расклад'!I40</f>
        <v>14</v>
      </c>
      <c r="AD39" s="361">
        <f>'ГП-4 2019 расклад'!I40</f>
        <v>32</v>
      </c>
      <c r="AE39" s="354">
        <f>'ГП-4 2020 расклад'!I40</f>
        <v>40</v>
      </c>
      <c r="AF39" s="357"/>
      <c r="AG39" s="354">
        <f>'ГП-4 2023 расклад'!I38</f>
        <v>15</v>
      </c>
      <c r="AH39" s="261">
        <f>'ГП-4 2018 расклад'!J40</f>
        <v>29.166666666666668</v>
      </c>
      <c r="AI39" s="365">
        <f>'ГП-4 2019 расклад'!J40</f>
        <v>42.666666666666664</v>
      </c>
      <c r="AJ39" s="446">
        <f>'ГП-4 2020 расклад'!J40</f>
        <v>51.282051282051285</v>
      </c>
      <c r="AK39" s="366"/>
      <c r="AL39" s="446">
        <f>'ГП-4 2023 расклад'!J38</f>
        <v>28.30188679245283</v>
      </c>
      <c r="AM39" s="450">
        <f>'ГП-4 2018 расклад'!K40</f>
        <v>100</v>
      </c>
      <c r="AN39" s="167">
        <f>'ГП-4 2019 расклад'!K40</f>
        <v>100</v>
      </c>
      <c r="AO39" s="293">
        <f>'ГП-4 2020 расклад'!K40</f>
        <v>98.717948717948715</v>
      </c>
      <c r="AP39" s="292"/>
      <c r="AQ39" s="25">
        <f>'ГП-4 2023 расклад'!K38</f>
        <v>88.679245283018872</v>
      </c>
    </row>
    <row r="40" spans="1:43" ht="15" customHeight="1" x14ac:dyDescent="0.25">
      <c r="A40" s="367">
        <v>9</v>
      </c>
      <c r="B40" s="354">
        <v>30440</v>
      </c>
      <c r="C40" s="355" t="s">
        <v>22</v>
      </c>
      <c r="D40" s="356">
        <f>'ГП-4 2018 расклад'!M41</f>
        <v>62</v>
      </c>
      <c r="E40" s="357">
        <f>'ГП-4 2019 расклад'!M41</f>
        <v>85</v>
      </c>
      <c r="F40" s="357">
        <f>'ГП-4 2020 расклад'!D41</f>
        <v>100</v>
      </c>
      <c r="G40" s="357"/>
      <c r="H40" s="362">
        <f>'ГП-4 2023 расклад'!D39</f>
        <v>88</v>
      </c>
      <c r="I40" s="457">
        <f>'ГП-4 2018 расклад'!E41</f>
        <v>5</v>
      </c>
      <c r="J40" s="358">
        <f>'ГП-4 2019 расклад'!E41</f>
        <v>8</v>
      </c>
      <c r="K40" s="358">
        <f>'ГП-4 2020 расклад'!E41</f>
        <v>3</v>
      </c>
      <c r="L40" s="358"/>
      <c r="M40" s="358">
        <f>'ГП-4 2023 расклад'!E39</f>
        <v>1</v>
      </c>
      <c r="N40" s="263">
        <f>'ГП-4 2018 расклад'!F41</f>
        <v>8.064516129032258</v>
      </c>
      <c r="O40" s="359">
        <f>'ГП-4 2019 расклад'!F41</f>
        <v>9.4117647058823533</v>
      </c>
      <c r="P40" s="360">
        <f>'ГП-4 2020 расклад'!F41</f>
        <v>3</v>
      </c>
      <c r="Q40" s="360"/>
      <c r="R40" s="458">
        <f>'ГП-4 2023 расклад'!F39</f>
        <v>1.1363636363636365</v>
      </c>
      <c r="S40" s="466">
        <f>'ГП-4 2018 расклад'!G41</f>
        <v>31</v>
      </c>
      <c r="T40" s="361">
        <f>'ГП-4 2019 расклад'!G41</f>
        <v>42</v>
      </c>
      <c r="U40" s="354">
        <f>'ГП-4 2020 расклад'!G41</f>
        <v>49</v>
      </c>
      <c r="V40" s="357"/>
      <c r="W40" s="354">
        <f>'ГП-4 2023 расклад'!G39</f>
        <v>26</v>
      </c>
      <c r="X40" s="261">
        <f>'ГП-4 2018 расклад'!H41</f>
        <v>50</v>
      </c>
      <c r="Y40" s="368">
        <f>'ГП-4 2019 расклад'!H41</f>
        <v>49.411764705882355</v>
      </c>
      <c r="Z40" s="481">
        <f>'ГП-4 2020 расклад'!H41</f>
        <v>49</v>
      </c>
      <c r="AA40" s="360"/>
      <c r="AB40" s="458">
        <f>'ГП-4 2023 расклад'!H39</f>
        <v>29.545454545454547</v>
      </c>
      <c r="AC40" s="262">
        <f>'ГП-4 2018 расклад'!I41</f>
        <v>26</v>
      </c>
      <c r="AD40" s="361">
        <f>'ГП-4 2019 расклад'!I41</f>
        <v>35</v>
      </c>
      <c r="AE40" s="354">
        <f>'ГП-4 2020 расклад'!I41</f>
        <v>48</v>
      </c>
      <c r="AF40" s="357"/>
      <c r="AG40" s="354">
        <f>'ГП-4 2023 расклад'!I39</f>
        <v>61</v>
      </c>
      <c r="AH40" s="261">
        <f>'ГП-4 2018 расклад'!J41</f>
        <v>41.935483870967744</v>
      </c>
      <c r="AI40" s="365">
        <f>'ГП-4 2019 расклад'!J41</f>
        <v>41.176470588235297</v>
      </c>
      <c r="AJ40" s="446">
        <f>'ГП-4 2020 расклад'!J41</f>
        <v>48</v>
      </c>
      <c r="AK40" s="366"/>
      <c r="AL40" s="446">
        <f>'ГП-4 2023 расклад'!J39</f>
        <v>69.318181818181813</v>
      </c>
      <c r="AM40" s="450">
        <f>'ГП-4 2018 расклад'!K41</f>
        <v>91.935483870967744</v>
      </c>
      <c r="AN40" s="167">
        <f>'ГП-4 2019 расклад'!K41</f>
        <v>90.588235294117652</v>
      </c>
      <c r="AO40" s="293">
        <f>'ГП-4 2020 расклад'!K41</f>
        <v>97</v>
      </c>
      <c r="AP40" s="292"/>
      <c r="AQ40" s="25">
        <f>'ГП-4 2023 расклад'!K39</f>
        <v>98.86363636363636</v>
      </c>
    </row>
    <row r="41" spans="1:43" ht="15" customHeight="1" x14ac:dyDescent="0.25">
      <c r="A41" s="367">
        <v>10</v>
      </c>
      <c r="B41" s="354">
        <v>30500</v>
      </c>
      <c r="C41" s="355" t="s">
        <v>170</v>
      </c>
      <c r="D41" s="356">
        <f>'ГП-4 2018 расклад'!M43</f>
        <v>38</v>
      </c>
      <c r="E41" s="357">
        <f>'ГП-4 2019 расклад'!M43</f>
        <v>39</v>
      </c>
      <c r="F41" s="357">
        <f>'ГП-4 2020 расклад'!D43</f>
        <v>38</v>
      </c>
      <c r="G41" s="357"/>
      <c r="H41" s="362">
        <f>'ГП-4 2023 расклад'!D40</f>
        <v>23</v>
      </c>
      <c r="I41" s="457">
        <f>'ГП-4 2018 расклад'!E43</f>
        <v>1</v>
      </c>
      <c r="J41" s="358">
        <f>'ГП-4 2019 расклад'!E43</f>
        <v>0</v>
      </c>
      <c r="K41" s="358">
        <f>'ГП-4 2020 расклад'!E43</f>
        <v>0</v>
      </c>
      <c r="L41" s="358"/>
      <c r="M41" s="358">
        <f>'ГП-4 2023 расклад'!E40</f>
        <v>1</v>
      </c>
      <c r="N41" s="263">
        <f>'ГП-4 2018 расклад'!F43</f>
        <v>2.6315789473684212</v>
      </c>
      <c r="O41" s="359">
        <f>'ГП-4 2019 расклад'!F43</f>
        <v>0</v>
      </c>
      <c r="P41" s="360">
        <f>'ГП-4 2020 расклад'!F43</f>
        <v>0</v>
      </c>
      <c r="Q41" s="360"/>
      <c r="R41" s="458">
        <f>'ГП-4 2023 расклад'!F40</f>
        <v>4.3478260869565215</v>
      </c>
      <c r="S41" s="466">
        <f>'ГП-4 2018 расклад'!G43</f>
        <v>10</v>
      </c>
      <c r="T41" s="361">
        <f>'ГП-4 2019 расклад'!G43</f>
        <v>16</v>
      </c>
      <c r="U41" s="354">
        <f>'ГП-4 2020 расклад'!G43</f>
        <v>15</v>
      </c>
      <c r="V41" s="357"/>
      <c r="W41" s="354">
        <f>'ГП-4 2023 расклад'!G40</f>
        <v>15</v>
      </c>
      <c r="X41" s="261">
        <f>'ГП-4 2018 расклад'!H43</f>
        <v>26.315789473684209</v>
      </c>
      <c r="Y41" s="368">
        <f>'ГП-4 2019 расклад'!H43</f>
        <v>41.025641025641029</v>
      </c>
      <c r="Z41" s="481">
        <f>'ГП-4 2020 расклад'!H43</f>
        <v>39.473684210526315</v>
      </c>
      <c r="AA41" s="360"/>
      <c r="AB41" s="458">
        <f>'ГП-4 2023 расклад'!H40</f>
        <v>65.217391304347828</v>
      </c>
      <c r="AC41" s="262">
        <f>'ГП-4 2018 расклад'!I43</f>
        <v>27</v>
      </c>
      <c r="AD41" s="361">
        <f>'ГП-4 2019 расклад'!I43</f>
        <v>23</v>
      </c>
      <c r="AE41" s="354">
        <f>'ГП-4 2020 расклад'!I43</f>
        <v>23</v>
      </c>
      <c r="AF41" s="357"/>
      <c r="AG41" s="354">
        <f>'ГП-4 2023 расклад'!I40</f>
        <v>7</v>
      </c>
      <c r="AH41" s="261">
        <f>'ГП-4 2018 расклад'!J43</f>
        <v>71.05263157894737</v>
      </c>
      <c r="AI41" s="365">
        <f>'ГП-4 2019 расклад'!J43</f>
        <v>58.974358974358971</v>
      </c>
      <c r="AJ41" s="446">
        <f>'ГП-4 2020 расклад'!J43</f>
        <v>60.526315789473685</v>
      </c>
      <c r="AK41" s="366"/>
      <c r="AL41" s="446">
        <f>'ГП-4 2023 расклад'!J40</f>
        <v>30.434782608695652</v>
      </c>
      <c r="AM41" s="450">
        <f>'ГП-4 2018 расклад'!K43</f>
        <v>97.368421052631575</v>
      </c>
      <c r="AN41" s="167">
        <f>'ГП-4 2019 расклад'!K43</f>
        <v>100</v>
      </c>
      <c r="AO41" s="293">
        <f>'ГП-4 2020 расклад'!K43</f>
        <v>100</v>
      </c>
      <c r="AP41" s="292"/>
      <c r="AQ41" s="25">
        <f>'ГП-4 2023 расклад'!K40</f>
        <v>95.652173913043484</v>
      </c>
    </row>
    <row r="42" spans="1:43" ht="15" customHeight="1" x14ac:dyDescent="0.25">
      <c r="A42" s="367">
        <v>11</v>
      </c>
      <c r="B42" s="354">
        <v>30530</v>
      </c>
      <c r="C42" s="355" t="s">
        <v>171</v>
      </c>
      <c r="D42" s="356">
        <f>'ГП-4 2018 расклад'!M44</f>
        <v>65</v>
      </c>
      <c r="E42" s="357">
        <f>'ГП-4 2019 расклад'!M44</f>
        <v>82</v>
      </c>
      <c r="F42" s="357">
        <f>'ГП-4 2020 расклад'!D44</f>
        <v>153</v>
      </c>
      <c r="G42" s="357"/>
      <c r="H42" s="362">
        <f>'ГП-4 2023 расклад'!D41</f>
        <v>194</v>
      </c>
      <c r="I42" s="457">
        <f>'ГП-4 2018 расклад'!E44</f>
        <v>1</v>
      </c>
      <c r="J42" s="358">
        <f>'ГП-4 2019 расклад'!E44</f>
        <v>4</v>
      </c>
      <c r="K42" s="358">
        <f>'ГП-4 2020 расклад'!E44</f>
        <v>7</v>
      </c>
      <c r="L42" s="358"/>
      <c r="M42" s="358">
        <f>'ГП-4 2023 расклад'!E41</f>
        <v>4</v>
      </c>
      <c r="N42" s="263">
        <f>'ГП-4 2018 расклад'!F44</f>
        <v>1.5384615384615385</v>
      </c>
      <c r="O42" s="359">
        <f>'ГП-4 2019 расклад'!F44</f>
        <v>4.8780487804878048</v>
      </c>
      <c r="P42" s="360">
        <f>'ГП-4 2020 расклад'!F44</f>
        <v>4.5751633986928102</v>
      </c>
      <c r="Q42" s="360"/>
      <c r="R42" s="458">
        <f>'ГП-4 2023 расклад'!F41</f>
        <v>2.0618556701030926</v>
      </c>
      <c r="S42" s="466">
        <f>'ГП-4 2018 расклад'!G44</f>
        <v>38</v>
      </c>
      <c r="T42" s="361">
        <f>'ГП-4 2019 расклад'!G44</f>
        <v>43</v>
      </c>
      <c r="U42" s="354">
        <f>'ГП-4 2020 расклад'!G44</f>
        <v>62</v>
      </c>
      <c r="V42" s="357"/>
      <c r="W42" s="354">
        <f>'ГП-4 2023 расклад'!G41</f>
        <v>123</v>
      </c>
      <c r="X42" s="261">
        <f>'ГП-4 2018 расклад'!H44</f>
        <v>58.46153846153846</v>
      </c>
      <c r="Y42" s="368">
        <f>'ГП-4 2019 расклад'!H44</f>
        <v>52.439024390243901</v>
      </c>
      <c r="Z42" s="481">
        <f>'ГП-4 2020 расклад'!H44</f>
        <v>40.522875816993462</v>
      </c>
      <c r="AA42" s="360"/>
      <c r="AB42" s="458">
        <f>'ГП-4 2023 расклад'!H41</f>
        <v>63.402061855670105</v>
      </c>
      <c r="AC42" s="262">
        <f>'ГП-4 2018 расклад'!I44</f>
        <v>26</v>
      </c>
      <c r="AD42" s="361">
        <f>'ГП-4 2019 расклад'!I44</f>
        <v>35</v>
      </c>
      <c r="AE42" s="354">
        <f>'ГП-4 2020 расклад'!I44</f>
        <v>84</v>
      </c>
      <c r="AF42" s="357"/>
      <c r="AG42" s="354">
        <f>'ГП-4 2023 расклад'!I41</f>
        <v>67</v>
      </c>
      <c r="AH42" s="261">
        <f>'ГП-4 2018 расклад'!J44</f>
        <v>40</v>
      </c>
      <c r="AI42" s="365">
        <f>'ГП-4 2019 расклад'!J44</f>
        <v>42.68292682926829</v>
      </c>
      <c r="AJ42" s="446">
        <f>'ГП-4 2020 расклад'!J44</f>
        <v>54.901960784313722</v>
      </c>
      <c r="AK42" s="366"/>
      <c r="AL42" s="446">
        <f>'ГП-4 2023 расклад'!J41</f>
        <v>34.536082474226802</v>
      </c>
      <c r="AM42" s="450">
        <f>'ГП-4 2018 расклад'!K44</f>
        <v>98.461538461538467</v>
      </c>
      <c r="AN42" s="167">
        <f>'ГП-4 2019 расклад'!K44</f>
        <v>95.121951219512198</v>
      </c>
      <c r="AO42" s="293">
        <f>'ГП-4 2020 расклад'!K44</f>
        <v>95.424836601307192</v>
      </c>
      <c r="AP42" s="292"/>
      <c r="AQ42" s="25">
        <f>'ГП-4 2023 расклад'!K41</f>
        <v>97.9381443298969</v>
      </c>
    </row>
    <row r="43" spans="1:43" ht="15" customHeight="1" x14ac:dyDescent="0.25">
      <c r="A43" s="367">
        <v>12</v>
      </c>
      <c r="B43" s="354">
        <v>30640</v>
      </c>
      <c r="C43" s="355" t="s">
        <v>26</v>
      </c>
      <c r="D43" s="356">
        <f>'ГП-4 2018 расклад'!M45</f>
        <v>88</v>
      </c>
      <c r="E43" s="357">
        <f>'ГП-4 2019 расклад'!M45</f>
        <v>97</v>
      </c>
      <c r="F43" s="357">
        <f>'ГП-4 2020 расклад'!D45</f>
        <v>75</v>
      </c>
      <c r="G43" s="357"/>
      <c r="H43" s="362">
        <f>'ГП-4 2023 расклад'!D42</f>
        <v>72</v>
      </c>
      <c r="I43" s="457">
        <f>'ГП-4 2018 расклад'!E45</f>
        <v>0</v>
      </c>
      <c r="J43" s="358">
        <f>'ГП-4 2019 расклад'!E45</f>
        <v>1</v>
      </c>
      <c r="K43" s="358">
        <f>'ГП-4 2020 расклад'!E45</f>
        <v>0</v>
      </c>
      <c r="L43" s="358"/>
      <c r="M43" s="358">
        <f>'ГП-4 2023 расклад'!E42</f>
        <v>1</v>
      </c>
      <c r="N43" s="263">
        <f>'ГП-4 2018 расклад'!F45</f>
        <v>0</v>
      </c>
      <c r="O43" s="359">
        <f>'ГП-4 2019 расклад'!F45</f>
        <v>1.0309278350515463</v>
      </c>
      <c r="P43" s="360">
        <f>'ГП-4 2020 расклад'!F45</f>
        <v>0</v>
      </c>
      <c r="Q43" s="360"/>
      <c r="R43" s="458">
        <f>'ГП-4 2023 расклад'!F42</f>
        <v>1.3888888888888888</v>
      </c>
      <c r="S43" s="466">
        <f>'ГП-4 2018 расклад'!G45</f>
        <v>45</v>
      </c>
      <c r="T43" s="361">
        <f>'ГП-4 2019 расклад'!G45</f>
        <v>54</v>
      </c>
      <c r="U43" s="354">
        <f>'ГП-4 2020 расклад'!G45</f>
        <v>40</v>
      </c>
      <c r="V43" s="357"/>
      <c r="W43" s="354">
        <f>'ГП-4 2023 расклад'!G42</f>
        <v>32</v>
      </c>
      <c r="X43" s="261">
        <f>'ГП-4 2018 расклад'!H45</f>
        <v>51.136363636363633</v>
      </c>
      <c r="Y43" s="368">
        <f>'ГП-4 2019 расклад'!H45</f>
        <v>55.670103092783506</v>
      </c>
      <c r="Z43" s="481">
        <f>'ГП-4 2020 расклад'!H45</f>
        <v>53.333333333333336</v>
      </c>
      <c r="AA43" s="360"/>
      <c r="AB43" s="458">
        <f>'ГП-4 2023 расклад'!H42</f>
        <v>44.444444444444443</v>
      </c>
      <c r="AC43" s="262">
        <f>'ГП-4 2018 расклад'!I45</f>
        <v>43</v>
      </c>
      <c r="AD43" s="361">
        <f>'ГП-4 2019 расклад'!I45</f>
        <v>42</v>
      </c>
      <c r="AE43" s="354">
        <f>'ГП-4 2020 расклад'!I45</f>
        <v>35</v>
      </c>
      <c r="AF43" s="357"/>
      <c r="AG43" s="354">
        <f>'ГП-4 2023 расклад'!I42</f>
        <v>39</v>
      </c>
      <c r="AH43" s="261">
        <f>'ГП-4 2018 расклад'!J45</f>
        <v>48.863636363636367</v>
      </c>
      <c r="AI43" s="365">
        <f>'ГП-4 2019 расклад'!J45</f>
        <v>43.298969072164951</v>
      </c>
      <c r="AJ43" s="446">
        <f>'ГП-4 2020 расклад'!J45</f>
        <v>46.666666666666664</v>
      </c>
      <c r="AK43" s="366"/>
      <c r="AL43" s="446">
        <f>'ГП-4 2023 расклад'!J42</f>
        <v>54.166666666666664</v>
      </c>
      <c r="AM43" s="450">
        <f>'ГП-4 2018 расклад'!K45</f>
        <v>100</v>
      </c>
      <c r="AN43" s="167">
        <f>'ГП-4 2019 расклад'!K45</f>
        <v>98.969072164948457</v>
      </c>
      <c r="AO43" s="293">
        <f>'ГП-4 2020 расклад'!K45</f>
        <v>100</v>
      </c>
      <c r="AP43" s="292"/>
      <c r="AQ43" s="25">
        <f>'ГП-4 2023 расклад'!K42</f>
        <v>98.611111111111114</v>
      </c>
    </row>
    <row r="44" spans="1:43" ht="15" customHeight="1" x14ac:dyDescent="0.25">
      <c r="A44" s="367">
        <v>13</v>
      </c>
      <c r="B44" s="354">
        <v>30650</v>
      </c>
      <c r="C44" s="355" t="s">
        <v>172</v>
      </c>
      <c r="D44" s="356">
        <f>'ГП-4 2018 расклад'!M46</f>
        <v>67</v>
      </c>
      <c r="E44" s="357">
        <f>'ГП-4 2019 расклад'!M46</f>
        <v>109</v>
      </c>
      <c r="F44" s="357">
        <f>'ГП-4 2020 расклад'!D46</f>
        <v>68</v>
      </c>
      <c r="G44" s="357"/>
      <c r="H44" s="362">
        <f>'ГП-4 2023 расклад'!D43</f>
        <v>129</v>
      </c>
      <c r="I44" s="457">
        <f>'ГП-4 2018 расклад'!E46</f>
        <v>7</v>
      </c>
      <c r="J44" s="358">
        <f>'ГП-4 2019 расклад'!E46</f>
        <v>3</v>
      </c>
      <c r="K44" s="358">
        <f>'ГП-4 2020 расклад'!E46</f>
        <v>3</v>
      </c>
      <c r="L44" s="358"/>
      <c r="M44" s="358">
        <f>'ГП-4 2023 расклад'!E43</f>
        <v>3</v>
      </c>
      <c r="N44" s="263">
        <f>'ГП-4 2018 расклад'!F46</f>
        <v>10.447761194029852</v>
      </c>
      <c r="O44" s="359">
        <f>'ГП-4 2019 расклад'!F46</f>
        <v>2.7522935779816513</v>
      </c>
      <c r="P44" s="360">
        <f>'ГП-4 2020 расклад'!F46</f>
        <v>4.4117647058823533</v>
      </c>
      <c r="Q44" s="360"/>
      <c r="R44" s="458">
        <f>'ГП-4 2023 расклад'!F43</f>
        <v>2.3255813953488373</v>
      </c>
      <c r="S44" s="466">
        <f>'ГП-4 2018 расклад'!G46</f>
        <v>37</v>
      </c>
      <c r="T44" s="361">
        <f>'ГП-4 2019 расклад'!G46</f>
        <v>34</v>
      </c>
      <c r="U44" s="354">
        <f>'ГП-4 2020 расклад'!G46</f>
        <v>32</v>
      </c>
      <c r="V44" s="357"/>
      <c r="W44" s="354">
        <f>'ГП-4 2023 расклад'!G43</f>
        <v>60</v>
      </c>
      <c r="X44" s="261">
        <f>'ГП-4 2018 расклад'!H46</f>
        <v>55.223880597014926</v>
      </c>
      <c r="Y44" s="368">
        <f>'ГП-4 2019 расклад'!H46</f>
        <v>31.192660550458715</v>
      </c>
      <c r="Z44" s="481">
        <f>'ГП-4 2020 расклад'!H46</f>
        <v>47.058823529411768</v>
      </c>
      <c r="AA44" s="360"/>
      <c r="AB44" s="458">
        <f>'ГП-4 2023 расклад'!H43</f>
        <v>46.511627906976742</v>
      </c>
      <c r="AC44" s="262">
        <f>'ГП-4 2018 расклад'!I46</f>
        <v>23</v>
      </c>
      <c r="AD44" s="361">
        <f>'ГП-4 2019 расклад'!I46</f>
        <v>72</v>
      </c>
      <c r="AE44" s="354">
        <f>'ГП-4 2020 расклад'!I46</f>
        <v>33</v>
      </c>
      <c r="AF44" s="357"/>
      <c r="AG44" s="354">
        <f>'ГП-4 2023 расклад'!I43</f>
        <v>66</v>
      </c>
      <c r="AH44" s="261">
        <f>'ГП-4 2018 расклад'!J46</f>
        <v>34.328358208955223</v>
      </c>
      <c r="AI44" s="365">
        <f>'ГП-4 2019 расклад'!J46</f>
        <v>66.055045871559628</v>
      </c>
      <c r="AJ44" s="446">
        <f>'ГП-4 2020 расклад'!J46</f>
        <v>48.529411764705884</v>
      </c>
      <c r="AK44" s="366"/>
      <c r="AL44" s="446">
        <f>'ГП-4 2023 расклад'!J43</f>
        <v>51.162790697674417</v>
      </c>
      <c r="AM44" s="450">
        <f>'ГП-4 2018 расклад'!K46</f>
        <v>89.552238805970148</v>
      </c>
      <c r="AN44" s="167">
        <f>'ГП-4 2019 расклад'!K46</f>
        <v>97.247706422018354</v>
      </c>
      <c r="AO44" s="293">
        <f>'ГП-4 2020 расклад'!K46</f>
        <v>95.588235294117652</v>
      </c>
      <c r="AP44" s="292"/>
      <c r="AQ44" s="25">
        <f>'ГП-4 2023 расклад'!K43</f>
        <v>97.674418604651166</v>
      </c>
    </row>
    <row r="45" spans="1:43" ht="15" customHeight="1" x14ac:dyDescent="0.25">
      <c r="A45" s="367">
        <v>14</v>
      </c>
      <c r="B45" s="354">
        <v>30790</v>
      </c>
      <c r="C45" s="355" t="s">
        <v>28</v>
      </c>
      <c r="D45" s="356">
        <f>'ГП-4 2018 расклад'!M47</f>
        <v>40</v>
      </c>
      <c r="E45" s="357">
        <f>'ГП-4 2019 расклад'!M47</f>
        <v>51</v>
      </c>
      <c r="F45" s="357">
        <f>'ГП-4 2020 расклад'!D47</f>
        <v>72</v>
      </c>
      <c r="G45" s="357"/>
      <c r="H45" s="362">
        <f>'ГП-4 2023 расклад'!D44</f>
        <v>88</v>
      </c>
      <c r="I45" s="457">
        <f>'ГП-4 2018 расклад'!E47</f>
        <v>0</v>
      </c>
      <c r="J45" s="358">
        <f>'ГП-4 2019 расклад'!E47</f>
        <v>1</v>
      </c>
      <c r="K45" s="358">
        <f>'ГП-4 2020 расклад'!E47</f>
        <v>5</v>
      </c>
      <c r="L45" s="358"/>
      <c r="M45" s="358">
        <f>'ГП-4 2023 расклад'!E44</f>
        <v>9</v>
      </c>
      <c r="N45" s="263">
        <f>'ГП-4 2018 расклад'!F47</f>
        <v>0</v>
      </c>
      <c r="O45" s="359">
        <f>'ГП-4 2019 расклад'!F47</f>
        <v>1.9607843137254901</v>
      </c>
      <c r="P45" s="360">
        <f>'ГП-4 2020 расклад'!F47</f>
        <v>6.9444444444444446</v>
      </c>
      <c r="Q45" s="360"/>
      <c r="R45" s="458">
        <f>'ГП-4 2023 расклад'!F44</f>
        <v>10.227272727272727</v>
      </c>
      <c r="S45" s="466">
        <f>'ГП-4 2018 расклад'!G47</f>
        <v>18</v>
      </c>
      <c r="T45" s="361">
        <f>'ГП-4 2019 расклад'!G47</f>
        <v>30</v>
      </c>
      <c r="U45" s="354">
        <f>'ГП-4 2020 расклад'!G47</f>
        <v>24</v>
      </c>
      <c r="V45" s="357"/>
      <c r="W45" s="354">
        <f>'ГП-4 2023 расклад'!G44</f>
        <v>41</v>
      </c>
      <c r="X45" s="261">
        <f>'ГП-4 2018 расклад'!H47</f>
        <v>45</v>
      </c>
      <c r="Y45" s="368">
        <f>'ГП-4 2019 расклад'!H47</f>
        <v>58.823529411764703</v>
      </c>
      <c r="Z45" s="481">
        <f>'ГП-4 2020 расклад'!H47</f>
        <v>33.333333333333336</v>
      </c>
      <c r="AA45" s="360"/>
      <c r="AB45" s="458">
        <f>'ГП-4 2023 расклад'!H44</f>
        <v>46.590909090909093</v>
      </c>
      <c r="AC45" s="262">
        <f>'ГП-4 2018 расклад'!I47</f>
        <v>22</v>
      </c>
      <c r="AD45" s="361">
        <f>'ГП-4 2019 расклад'!I47</f>
        <v>20</v>
      </c>
      <c r="AE45" s="354">
        <f>'ГП-4 2020 расклад'!I47</f>
        <v>43</v>
      </c>
      <c r="AF45" s="357"/>
      <c r="AG45" s="354">
        <f>'ГП-4 2023 расклад'!I44</f>
        <v>38</v>
      </c>
      <c r="AH45" s="261">
        <f>'ГП-4 2018 расклад'!J47</f>
        <v>55</v>
      </c>
      <c r="AI45" s="365">
        <f>'ГП-4 2019 расклад'!J47</f>
        <v>39.215686274509807</v>
      </c>
      <c r="AJ45" s="446">
        <f>'ГП-4 2020 расклад'!J47</f>
        <v>59.722222222222221</v>
      </c>
      <c r="AK45" s="366"/>
      <c r="AL45" s="446">
        <f>'ГП-4 2023 расклад'!J44</f>
        <v>43.18181818181818</v>
      </c>
      <c r="AM45" s="450">
        <f>'ГП-4 2018 расклад'!K47</f>
        <v>100</v>
      </c>
      <c r="AN45" s="167">
        <f>'ГП-4 2019 расклад'!K47</f>
        <v>98.039215686274517</v>
      </c>
      <c r="AO45" s="293">
        <f>'ГП-4 2020 расклад'!K47</f>
        <v>93.055555555555557</v>
      </c>
      <c r="AP45" s="292"/>
      <c r="AQ45" s="25">
        <f>'ГП-4 2023 расклад'!K44</f>
        <v>89.772727272727266</v>
      </c>
    </row>
    <row r="46" spans="1:43" ht="15" customHeight="1" x14ac:dyDescent="0.25">
      <c r="A46" s="367">
        <v>15</v>
      </c>
      <c r="B46" s="354">
        <v>30890</v>
      </c>
      <c r="C46" s="355" t="s">
        <v>173</v>
      </c>
      <c r="D46" s="356">
        <f>'ГП-4 2018 расклад'!M49</f>
        <v>68</v>
      </c>
      <c r="E46" s="357">
        <f>'ГП-4 2019 расклад'!M49</f>
        <v>76</v>
      </c>
      <c r="F46" s="357">
        <f>'ГП-4 2020 расклад'!D48</f>
        <v>41</v>
      </c>
      <c r="G46" s="357"/>
      <c r="H46" s="362">
        <f>'ГП-4 2023 расклад'!D45</f>
        <v>70</v>
      </c>
      <c r="I46" s="457">
        <f>'ГП-4 2018 расклад'!E49</f>
        <v>0</v>
      </c>
      <c r="J46" s="358">
        <f>'ГП-4 2019 расклад'!E49</f>
        <v>0</v>
      </c>
      <c r="K46" s="358">
        <f>'ГП-4 2020 расклад'!E48</f>
        <v>3</v>
      </c>
      <c r="L46" s="358"/>
      <c r="M46" s="358">
        <f>'ГП-4 2023 расклад'!E45</f>
        <v>5</v>
      </c>
      <c r="N46" s="263">
        <f>'ГП-4 2018 расклад'!F49</f>
        <v>0</v>
      </c>
      <c r="O46" s="359">
        <f>'ГП-4 2019 расклад'!F49</f>
        <v>0</v>
      </c>
      <c r="P46" s="360">
        <f>'ГП-4 2020 расклад'!F48</f>
        <v>7.3170731707317076</v>
      </c>
      <c r="Q46" s="360"/>
      <c r="R46" s="458">
        <f>'ГП-4 2023 расклад'!F45</f>
        <v>7.1428571428571432</v>
      </c>
      <c r="S46" s="466">
        <f>'ГП-4 2018 расклад'!G49</f>
        <v>43</v>
      </c>
      <c r="T46" s="361">
        <f>'ГП-4 2019 расклад'!G49</f>
        <v>40</v>
      </c>
      <c r="U46" s="354">
        <f>'ГП-4 2020 расклад'!G48</f>
        <v>19</v>
      </c>
      <c r="V46" s="357"/>
      <c r="W46" s="354">
        <f>'ГП-4 2023 расклад'!G45</f>
        <v>40</v>
      </c>
      <c r="X46" s="261">
        <f>'ГП-4 2018 расклад'!H49</f>
        <v>63.235294117647058</v>
      </c>
      <c r="Y46" s="368">
        <f>'ГП-4 2019 расклад'!H49</f>
        <v>52.631578947368418</v>
      </c>
      <c r="Z46" s="481">
        <f>'ГП-4 2020 расклад'!H48</f>
        <v>46.341463414634148</v>
      </c>
      <c r="AA46" s="360"/>
      <c r="AB46" s="458">
        <f>'ГП-4 2023 расклад'!H45</f>
        <v>57.142857142857146</v>
      </c>
      <c r="AC46" s="262">
        <f>'ГП-4 2018 расклад'!I49</f>
        <v>25</v>
      </c>
      <c r="AD46" s="361">
        <f>'ГП-4 2019 расклад'!I49</f>
        <v>36</v>
      </c>
      <c r="AE46" s="354">
        <f>'ГП-4 2020 расклад'!I48</f>
        <v>19</v>
      </c>
      <c r="AF46" s="357"/>
      <c r="AG46" s="354">
        <f>'ГП-4 2023 расклад'!I45</f>
        <v>25</v>
      </c>
      <c r="AH46" s="261">
        <f>'ГП-4 2018 расклад'!J49</f>
        <v>36.764705882352942</v>
      </c>
      <c r="AI46" s="365">
        <f>'ГП-4 2019 расклад'!J49</f>
        <v>47.368421052631582</v>
      </c>
      <c r="AJ46" s="446">
        <f>'ГП-4 2020 расклад'!J48</f>
        <v>46.341463414634148</v>
      </c>
      <c r="AK46" s="366"/>
      <c r="AL46" s="446">
        <f>'ГП-4 2023 расклад'!J45</f>
        <v>35.714285714285715</v>
      </c>
      <c r="AM46" s="450">
        <f>'ГП-4 2018 расклад'!K49</f>
        <v>100</v>
      </c>
      <c r="AN46" s="167">
        <f>'ГП-4 2019 расклад'!K49</f>
        <v>100</v>
      </c>
      <c r="AO46" s="293">
        <f>'ГП-4 2020 расклад'!K48</f>
        <v>92.682926829268297</v>
      </c>
      <c r="AP46" s="292"/>
      <c r="AQ46" s="25">
        <f>'ГП-4 2023 расклад'!K45</f>
        <v>92.857142857142861</v>
      </c>
    </row>
    <row r="47" spans="1:43" ht="15" customHeight="1" x14ac:dyDescent="0.25">
      <c r="A47" s="367">
        <v>16</v>
      </c>
      <c r="B47" s="354">
        <v>30940</v>
      </c>
      <c r="C47" s="355" t="s">
        <v>31</v>
      </c>
      <c r="D47" s="356">
        <f>'ГП-4 2018 расклад'!M50</f>
        <v>81</v>
      </c>
      <c r="E47" s="357">
        <f>'ГП-4 2019 расклад'!M50</f>
        <v>105</v>
      </c>
      <c r="F47" s="357">
        <f>'ГП-4 2020 расклад'!D49</f>
        <v>110</v>
      </c>
      <c r="G47" s="357"/>
      <c r="H47" s="362">
        <f>'ГП-4 2023 расклад'!D46</f>
        <v>122</v>
      </c>
      <c r="I47" s="457">
        <f>'ГП-4 2018 расклад'!E50</f>
        <v>0</v>
      </c>
      <c r="J47" s="358">
        <f>'ГП-4 2019 расклад'!E50</f>
        <v>0</v>
      </c>
      <c r="K47" s="358">
        <f>'ГП-4 2020 расклад'!E49</f>
        <v>5</v>
      </c>
      <c r="L47" s="358"/>
      <c r="M47" s="358">
        <f>'ГП-4 2023 расклад'!E46</f>
        <v>5</v>
      </c>
      <c r="N47" s="263">
        <f>'ГП-4 2018 расклад'!F50</f>
        <v>0</v>
      </c>
      <c r="O47" s="359">
        <f>'ГП-4 2019 расклад'!F50</f>
        <v>0</v>
      </c>
      <c r="P47" s="360">
        <f>'ГП-4 2020 расклад'!F49</f>
        <v>4.5454545454545459</v>
      </c>
      <c r="Q47" s="360"/>
      <c r="R47" s="458">
        <f>'ГП-4 2023 расклад'!F46</f>
        <v>4.0983606557377046</v>
      </c>
      <c r="S47" s="466">
        <f>'ГП-4 2018 расклад'!G50</f>
        <v>46</v>
      </c>
      <c r="T47" s="361">
        <f>'ГП-4 2019 расклад'!G50</f>
        <v>34</v>
      </c>
      <c r="U47" s="354">
        <f>'ГП-4 2020 расклад'!G49</f>
        <v>54</v>
      </c>
      <c r="V47" s="357"/>
      <c r="W47" s="354">
        <f>'ГП-4 2023 расклад'!G46</f>
        <v>69</v>
      </c>
      <c r="X47" s="261">
        <f>'ГП-4 2018 расклад'!H50</f>
        <v>56.790123456790127</v>
      </c>
      <c r="Y47" s="368">
        <f>'ГП-4 2019 расклад'!H50</f>
        <v>32.38095238095238</v>
      </c>
      <c r="Z47" s="481">
        <f>'ГП-4 2020 расклад'!H49</f>
        <v>49.090909090909093</v>
      </c>
      <c r="AA47" s="360"/>
      <c r="AB47" s="458">
        <f>'ГП-4 2023 расклад'!H46</f>
        <v>56.557377049180324</v>
      </c>
      <c r="AC47" s="262">
        <f>'ГП-4 2018 расклад'!I50</f>
        <v>35</v>
      </c>
      <c r="AD47" s="361">
        <f>'ГП-4 2019 расклад'!I50</f>
        <v>71</v>
      </c>
      <c r="AE47" s="354">
        <f>'ГП-4 2020 расклад'!I49</f>
        <v>51</v>
      </c>
      <c r="AF47" s="357"/>
      <c r="AG47" s="354">
        <f>'ГП-4 2023 расклад'!I46</f>
        <v>48</v>
      </c>
      <c r="AH47" s="261">
        <f>'ГП-4 2018 расклад'!J50</f>
        <v>43.209876543209873</v>
      </c>
      <c r="AI47" s="365">
        <f>'ГП-4 2019 расклад'!J50</f>
        <v>67.61904761904762</v>
      </c>
      <c r="AJ47" s="446">
        <f>'ГП-4 2020 расклад'!J49</f>
        <v>46.363636363636367</v>
      </c>
      <c r="AK47" s="366"/>
      <c r="AL47" s="446">
        <f>'ГП-4 2023 расклад'!J46</f>
        <v>39.344262295081968</v>
      </c>
      <c r="AM47" s="450">
        <f>'ГП-4 2018 расклад'!K50</f>
        <v>100</v>
      </c>
      <c r="AN47" s="167">
        <f>'ГП-4 2019 расклад'!K50</f>
        <v>100</v>
      </c>
      <c r="AO47" s="293">
        <f>'ГП-4 2020 расклад'!K49</f>
        <v>95.454545454545453</v>
      </c>
      <c r="AP47" s="292"/>
      <c r="AQ47" s="25">
        <f>'ГП-4 2023 расклад'!K46</f>
        <v>95.901639344262293</v>
      </c>
    </row>
    <row r="48" spans="1:43" ht="15" customHeight="1" thickBot="1" x14ac:dyDescent="0.3">
      <c r="A48" s="367">
        <v>17</v>
      </c>
      <c r="B48" s="369">
        <v>31480</v>
      </c>
      <c r="C48" s="370" t="s">
        <v>32</v>
      </c>
      <c r="D48" s="356">
        <f>'ГП-4 2018 расклад'!M51</f>
        <v>104</v>
      </c>
      <c r="E48" s="357">
        <f>'ГП-4 2019 расклад'!M51</f>
        <v>110</v>
      </c>
      <c r="F48" s="371">
        <f>'ГП-4 2020 расклад'!D50</f>
        <v>124</v>
      </c>
      <c r="G48" s="371"/>
      <c r="H48" s="374">
        <f>'ГП-4 2023 расклад'!D47</f>
        <v>151</v>
      </c>
      <c r="I48" s="457">
        <f>'ГП-4 2018 расклад'!E51</f>
        <v>3</v>
      </c>
      <c r="J48" s="358">
        <f>'ГП-4 2019 расклад'!E51</f>
        <v>0</v>
      </c>
      <c r="K48" s="372">
        <f>'ГП-4 2020 расклад'!E50</f>
        <v>0</v>
      </c>
      <c r="L48" s="372"/>
      <c r="M48" s="372">
        <f>'ГП-4 2023 расклад'!E47</f>
        <v>0</v>
      </c>
      <c r="N48" s="263">
        <f>'ГП-4 2018 расклад'!F51</f>
        <v>2.8846153846153846</v>
      </c>
      <c r="O48" s="359">
        <f>'ГП-4 2019 расклад'!F51</f>
        <v>0</v>
      </c>
      <c r="P48" s="373">
        <f>'ГП-4 2020 расклад'!F50</f>
        <v>0</v>
      </c>
      <c r="Q48" s="373"/>
      <c r="R48" s="459">
        <f>'ГП-4 2023 расклад'!F47</f>
        <v>0</v>
      </c>
      <c r="S48" s="466">
        <f>'ГП-4 2018 расклад'!G51</f>
        <v>56</v>
      </c>
      <c r="T48" s="361">
        <f>'ГП-4 2019 расклад'!G51</f>
        <v>63</v>
      </c>
      <c r="U48" s="369">
        <f>'ГП-4 2020 расклад'!G50</f>
        <v>76</v>
      </c>
      <c r="V48" s="371"/>
      <c r="W48" s="369">
        <f>'ГП-4 2023 расклад'!G47</f>
        <v>93</v>
      </c>
      <c r="X48" s="258">
        <f>'ГП-4 2018 расклад'!H51</f>
        <v>53.846153846153847</v>
      </c>
      <c r="Y48" s="377">
        <f>'ГП-4 2019 расклад'!H51</f>
        <v>57.272727272727273</v>
      </c>
      <c r="Z48" s="483">
        <f>'ГП-4 2020 расклад'!H50</f>
        <v>61.29032258064516</v>
      </c>
      <c r="AA48" s="373"/>
      <c r="AB48" s="459">
        <f>'ГП-4 2023 расклад'!H47</f>
        <v>61.589403973509931</v>
      </c>
      <c r="AC48" s="262">
        <f>'ГП-4 2018 расклад'!I51</f>
        <v>45</v>
      </c>
      <c r="AD48" s="361">
        <f>'ГП-4 2019 расклад'!I51</f>
        <v>47</v>
      </c>
      <c r="AE48" s="369">
        <f>'ГП-4 2020 расклад'!I50</f>
        <v>48</v>
      </c>
      <c r="AF48" s="371"/>
      <c r="AG48" s="369">
        <f>'ГП-4 2023 расклад'!I47</f>
        <v>58</v>
      </c>
      <c r="AH48" s="261">
        <f>'ГП-4 2018 расклад'!J51</f>
        <v>43.269230769230766</v>
      </c>
      <c r="AI48" s="365">
        <f>'ГП-4 2019 расклад'!J51</f>
        <v>42.727272727272727</v>
      </c>
      <c r="AJ48" s="447">
        <f>'ГП-4 2020 расклад'!J50</f>
        <v>38.70967741935484</v>
      </c>
      <c r="AK48" s="375"/>
      <c r="AL48" s="447">
        <f>'ГП-4 2023 расклад'!J47</f>
        <v>38.410596026490069</v>
      </c>
      <c r="AM48" s="450">
        <f>'ГП-4 2018 расклад'!K51</f>
        <v>97.115384615384613</v>
      </c>
      <c r="AN48" s="167">
        <f>'ГП-4 2019 расклад'!K51</f>
        <v>100</v>
      </c>
      <c r="AO48" s="293">
        <f>'ГП-4 2020 расклад'!K50</f>
        <v>100</v>
      </c>
      <c r="AP48" s="292"/>
      <c r="AQ48" s="25">
        <f>'ГП-4 2023 расклад'!K47</f>
        <v>100</v>
      </c>
    </row>
    <row r="49" spans="1:43" ht="15" customHeight="1" thickBot="1" x14ac:dyDescent="0.3">
      <c r="A49" s="340"/>
      <c r="B49" s="379"/>
      <c r="C49" s="265" t="s">
        <v>117</v>
      </c>
      <c r="D49" s="381">
        <f>'ГП-4 2018 расклад'!M52</f>
        <v>1433</v>
      </c>
      <c r="E49" s="382">
        <f>'ГП-4 2019 расклад'!M52</f>
        <v>1641</v>
      </c>
      <c r="F49" s="382">
        <f>'ГП-4 2020 расклад'!D51</f>
        <v>1713</v>
      </c>
      <c r="G49" s="382"/>
      <c r="H49" s="264">
        <f>'ГП-4 2023 расклад'!D48</f>
        <v>2045</v>
      </c>
      <c r="I49" s="381">
        <f>'ГП-4 2018 расклад'!E52</f>
        <v>59</v>
      </c>
      <c r="J49" s="382">
        <f>'ГП-4 2019 расклад'!E52</f>
        <v>49</v>
      </c>
      <c r="K49" s="382">
        <f>'ГП-4 2020 расклад'!E51</f>
        <v>91</v>
      </c>
      <c r="L49" s="382"/>
      <c r="M49" s="382">
        <f>'ГП-4 2023 расклад'!E48</f>
        <v>92</v>
      </c>
      <c r="N49" s="349">
        <f>'ГП-4 2018 расклад'!F52</f>
        <v>4.1172365666434052</v>
      </c>
      <c r="O49" s="350">
        <f>'ГП-4 2019 расклад'!F52</f>
        <v>2.9859841560024374</v>
      </c>
      <c r="P49" s="351">
        <f>'ГП-4 2020 расклад'!F51</f>
        <v>5.3123175715119677</v>
      </c>
      <c r="Q49" s="351"/>
      <c r="R49" s="384">
        <f>'ГП-4 2023 расклад'!F48</f>
        <v>4.4987775061124697</v>
      </c>
      <c r="S49" s="381">
        <f>'ГП-4 2018 расклад'!G52</f>
        <v>692</v>
      </c>
      <c r="T49" s="382">
        <f>'ГП-4 2019 расклад'!G52</f>
        <v>841</v>
      </c>
      <c r="U49" s="382">
        <f>'ГП-4 2020 расклад'!G51</f>
        <v>847</v>
      </c>
      <c r="V49" s="382"/>
      <c r="W49" s="382">
        <f>'ГП-4 2023 расклад'!G48</f>
        <v>1092</v>
      </c>
      <c r="X49" s="349">
        <f>'ГП-4 2018 расклад'!H52</f>
        <v>48.290300069783669</v>
      </c>
      <c r="Y49" s="350">
        <f>'ГП-4 2019 расклад'!H52</f>
        <v>51.249238269347956</v>
      </c>
      <c r="Z49" s="485">
        <f>'ГП-4 2020 расклад'!H51</f>
        <v>49.44541739638062</v>
      </c>
      <c r="AA49" s="351"/>
      <c r="AB49" s="384">
        <f>'ГП-4 2023 расклад'!H48</f>
        <v>53.398533007334962</v>
      </c>
      <c r="AC49" s="383">
        <f>'ГП-4 2018 расклад'!I52</f>
        <v>682</v>
      </c>
      <c r="AD49" s="382">
        <f>'ГП-4 2019 расклад'!I52</f>
        <v>751</v>
      </c>
      <c r="AE49" s="382">
        <f>'ГП-4 2020 расклад'!I51</f>
        <v>775</v>
      </c>
      <c r="AF49" s="382"/>
      <c r="AG49" s="382">
        <f>'ГП-4 2023 расклад'!I48</f>
        <v>861</v>
      </c>
      <c r="AH49" s="349">
        <f>'ГП-4 2018 расклад'!J52</f>
        <v>47.592463363572925</v>
      </c>
      <c r="AI49" s="350">
        <f>'ГП-4 2019 расклад'!J52</f>
        <v>45.764777574649607</v>
      </c>
      <c r="AJ49" s="351">
        <f>'ГП-4 2020 расклад'!J51</f>
        <v>45.242265032107412</v>
      </c>
      <c r="AK49" s="351"/>
      <c r="AL49" s="471">
        <f>'ГП-4 2023 расклад'!J48</f>
        <v>42.10268948655257</v>
      </c>
      <c r="AM49" s="349">
        <f>'ГП-4 2018 расклад'!K52</f>
        <v>95.54723626201833</v>
      </c>
      <c r="AN49" s="351">
        <f>'ГП-4 2019 расклад'!K52</f>
        <v>97.299960935891775</v>
      </c>
      <c r="AO49" s="487">
        <f>'ГП-4 2020 расклад'!K51</f>
        <v>95.043853705080608</v>
      </c>
      <c r="AP49" s="351"/>
      <c r="AQ49" s="475">
        <f>'ГП-4 2023 расклад'!K48</f>
        <v>95.782250794376651</v>
      </c>
    </row>
    <row r="50" spans="1:43" ht="15" customHeight="1" x14ac:dyDescent="0.25">
      <c r="A50" s="353">
        <v>1</v>
      </c>
      <c r="B50" s="399">
        <v>40010</v>
      </c>
      <c r="C50" s="400" t="s">
        <v>33</v>
      </c>
      <c r="D50" s="356">
        <f>'ГП-4 2018 расклад'!M53</f>
        <v>149</v>
      </c>
      <c r="E50" s="357">
        <f>'ГП-4 2019 расклад'!M53</f>
        <v>179</v>
      </c>
      <c r="F50" s="401">
        <f>'ГП-4 2020 расклад'!D52</f>
        <v>182</v>
      </c>
      <c r="G50" s="387"/>
      <c r="H50" s="389">
        <f>'ГП-4 2023 расклад'!D49</f>
        <v>249</v>
      </c>
      <c r="I50" s="457">
        <f>'ГП-4 2018 расклад'!E53</f>
        <v>8</v>
      </c>
      <c r="J50" s="358">
        <f>'ГП-4 2019 расклад'!E53</f>
        <v>14</v>
      </c>
      <c r="K50" s="388">
        <f>'ГП-4 2020 расклад'!E52</f>
        <v>13</v>
      </c>
      <c r="L50" s="388"/>
      <c r="M50" s="388">
        <f>'ГП-4 2023 расклад'!E49</f>
        <v>17</v>
      </c>
      <c r="N50" s="263">
        <f>'ГП-4 2018 расклад'!F53</f>
        <v>5.3691275167785237</v>
      </c>
      <c r="O50" s="359">
        <f>'ГП-4 2019 расклад'!F53</f>
        <v>7.8212290502793298</v>
      </c>
      <c r="P50" s="364">
        <f>'ГП-4 2020 расклад'!F52</f>
        <v>7.1428571428571432</v>
      </c>
      <c r="Q50" s="364"/>
      <c r="R50" s="460">
        <f>'ГП-4 2023 расклад'!F49</f>
        <v>6.8273092369477908</v>
      </c>
      <c r="S50" s="466">
        <f>'ГП-4 2018 расклад'!G53</f>
        <v>71</v>
      </c>
      <c r="T50" s="361">
        <f>'ГП-4 2019 расклад'!G53</f>
        <v>109</v>
      </c>
      <c r="U50" s="385">
        <f>'ГП-4 2020 расклад'!G52</f>
        <v>100</v>
      </c>
      <c r="V50" s="387"/>
      <c r="W50" s="385">
        <f>'ГП-4 2023 расклад'!G49</f>
        <v>135</v>
      </c>
      <c r="X50" s="266">
        <f>'ГП-4 2018 расклад'!H53</f>
        <v>47.651006711409394</v>
      </c>
      <c r="Y50" s="363">
        <f>'ГП-4 2019 расклад'!H53</f>
        <v>60.893854748603353</v>
      </c>
      <c r="Z50" s="482">
        <f>'ГП-4 2020 расклад'!H52</f>
        <v>54.945054945054942</v>
      </c>
      <c r="AA50" s="364"/>
      <c r="AB50" s="460">
        <f>'ГП-4 2023 расклад'!H49</f>
        <v>54.216867469879517</v>
      </c>
      <c r="AC50" s="262">
        <f>'ГП-4 2018 расклад'!I53</f>
        <v>70</v>
      </c>
      <c r="AD50" s="361">
        <f>'ГП-4 2019 расклад'!I53</f>
        <v>56</v>
      </c>
      <c r="AE50" s="385">
        <f>'ГП-4 2020 расклад'!I52</f>
        <v>69</v>
      </c>
      <c r="AF50" s="387"/>
      <c r="AG50" s="385">
        <f>'ГП-4 2023 расклад'!I49</f>
        <v>97</v>
      </c>
      <c r="AH50" s="261">
        <f>'ГП-4 2018 расклад'!J53</f>
        <v>46.979865771812079</v>
      </c>
      <c r="AI50" s="365">
        <f>'ГП-4 2019 расклад'!J53</f>
        <v>31.284916201117319</v>
      </c>
      <c r="AJ50" s="445">
        <f>'ГП-4 2020 расклад'!J52</f>
        <v>37.912087912087912</v>
      </c>
      <c r="AK50" s="390"/>
      <c r="AL50" s="445">
        <f>'ГП-4 2023 расклад'!J49</f>
        <v>38.955823293172692</v>
      </c>
      <c r="AM50" s="450">
        <f>'ГП-4 2018 расклад'!K53</f>
        <v>94.630872483221481</v>
      </c>
      <c r="AN50" s="167">
        <f>'ГП-4 2019 расклад'!K53</f>
        <v>92.178770949720672</v>
      </c>
      <c r="AO50" s="488">
        <f>'ГП-4 2020 расклад'!K52</f>
        <v>92.857142857142861</v>
      </c>
      <c r="AP50" s="292"/>
      <c r="AQ50" s="25">
        <f>'ГП-4 2023 расклад'!K49</f>
        <v>93.172690763052202</v>
      </c>
    </row>
    <row r="51" spans="1:43" ht="15" customHeight="1" x14ac:dyDescent="0.25">
      <c r="A51" s="367">
        <v>2</v>
      </c>
      <c r="B51" s="354">
        <v>40030</v>
      </c>
      <c r="C51" s="355" t="s">
        <v>174</v>
      </c>
      <c r="D51" s="356">
        <f>'ГП-4 2018 расклад'!M54</f>
        <v>59</v>
      </c>
      <c r="E51" s="357">
        <f>'ГП-4 2019 расклад'!M54</f>
        <v>46</v>
      </c>
      <c r="F51" s="357">
        <f>'ГП-4 2020 расклад'!D53</f>
        <v>50</v>
      </c>
      <c r="G51" s="357"/>
      <c r="H51" s="362">
        <f>'ГП-4 2023 расклад'!D50</f>
        <v>51</v>
      </c>
      <c r="I51" s="457">
        <f>'ГП-4 2018 расклад'!E54</f>
        <v>0</v>
      </c>
      <c r="J51" s="358">
        <f>'ГП-4 2019 расклад'!E54</f>
        <v>0</v>
      </c>
      <c r="K51" s="358">
        <f>'ГП-4 2020 расклад'!E53</f>
        <v>1</v>
      </c>
      <c r="L51" s="358"/>
      <c r="M51" s="358">
        <f>'ГП-4 2023 расклад'!E50</f>
        <v>0</v>
      </c>
      <c r="N51" s="263">
        <f>'ГП-4 2018 расклад'!F54</f>
        <v>0</v>
      </c>
      <c r="O51" s="359">
        <f>'ГП-4 2019 расклад'!F54</f>
        <v>0</v>
      </c>
      <c r="P51" s="360">
        <f>'ГП-4 2020 расклад'!F53</f>
        <v>2</v>
      </c>
      <c r="Q51" s="360"/>
      <c r="R51" s="458">
        <f>'ГП-4 2023 расклад'!F50</f>
        <v>0</v>
      </c>
      <c r="S51" s="466">
        <f>'ГП-4 2018 расклад'!G54</f>
        <v>26</v>
      </c>
      <c r="T51" s="361">
        <f>'ГП-4 2019 расклад'!G54</f>
        <v>11</v>
      </c>
      <c r="U51" s="354">
        <f>'ГП-4 2020 расклад'!G53</f>
        <v>18</v>
      </c>
      <c r="V51" s="357"/>
      <c r="W51" s="354">
        <f>'ГП-4 2023 расклад'!G50</f>
        <v>25</v>
      </c>
      <c r="X51" s="261">
        <f>'ГП-4 2018 расклад'!H54</f>
        <v>44.067796610169495</v>
      </c>
      <c r="Y51" s="368">
        <f>'ГП-4 2019 расклад'!H54</f>
        <v>23.913043478260871</v>
      </c>
      <c r="Z51" s="481">
        <f>'ГП-4 2020 расклад'!H53</f>
        <v>36</v>
      </c>
      <c r="AA51" s="360"/>
      <c r="AB51" s="458">
        <f>'ГП-4 2023 расклад'!H50</f>
        <v>49.019607843137258</v>
      </c>
      <c r="AC51" s="262">
        <f>'ГП-4 2018 расклад'!I54</f>
        <v>33</v>
      </c>
      <c r="AD51" s="361">
        <f>'ГП-4 2019 расклад'!I54</f>
        <v>35</v>
      </c>
      <c r="AE51" s="354">
        <f>'ГП-4 2020 расклад'!I53</f>
        <v>31</v>
      </c>
      <c r="AF51" s="357"/>
      <c r="AG51" s="354">
        <f>'ГП-4 2023 расклад'!I50</f>
        <v>26</v>
      </c>
      <c r="AH51" s="261">
        <f>'ГП-4 2018 расклад'!J54</f>
        <v>55.932203389830505</v>
      </c>
      <c r="AI51" s="365">
        <f>'ГП-4 2019 расклад'!J54</f>
        <v>76.086956521739125</v>
      </c>
      <c r="AJ51" s="446">
        <f>'ГП-4 2020 расклад'!J53</f>
        <v>62</v>
      </c>
      <c r="AK51" s="366"/>
      <c r="AL51" s="446">
        <f>'ГП-4 2023 расклад'!J50</f>
        <v>50.980392156862742</v>
      </c>
      <c r="AM51" s="450">
        <f>'ГП-4 2018 расклад'!K54</f>
        <v>100</v>
      </c>
      <c r="AN51" s="167">
        <f>'ГП-4 2019 расклад'!K54</f>
        <v>100</v>
      </c>
      <c r="AO51" s="488">
        <f>'ГП-4 2020 расклад'!K53</f>
        <v>98</v>
      </c>
      <c r="AP51" s="292"/>
      <c r="AQ51" s="25">
        <f>'ГП-4 2023 расклад'!K50</f>
        <v>100</v>
      </c>
    </row>
    <row r="52" spans="1:43" ht="15" customHeight="1" x14ac:dyDescent="0.25">
      <c r="A52" s="367">
        <v>3</v>
      </c>
      <c r="B52" s="354">
        <v>40410</v>
      </c>
      <c r="C52" s="355" t="s">
        <v>86</v>
      </c>
      <c r="D52" s="356">
        <f>'ГП-4 2018 расклад'!M55</f>
        <v>134</v>
      </c>
      <c r="E52" s="357">
        <f>'ГП-4 2019 расклад'!M55</f>
        <v>186</v>
      </c>
      <c r="F52" s="357">
        <f>'ГП-4 2020 расклад'!D54</f>
        <v>164</v>
      </c>
      <c r="G52" s="357"/>
      <c r="H52" s="362">
        <f>'ГП-4 2023 расклад'!D51</f>
        <v>186</v>
      </c>
      <c r="I52" s="457">
        <f>'ГП-4 2018 расклад'!E55</f>
        <v>1</v>
      </c>
      <c r="J52" s="358">
        <f>'ГП-4 2019 расклад'!E55</f>
        <v>0</v>
      </c>
      <c r="K52" s="358">
        <f>'ГП-4 2020 расклад'!E54</f>
        <v>0</v>
      </c>
      <c r="L52" s="358"/>
      <c r="M52" s="358">
        <f>'ГП-4 2023 расклад'!E51</f>
        <v>6</v>
      </c>
      <c r="N52" s="263">
        <f>'ГП-4 2018 расклад'!F55</f>
        <v>0.74626865671641796</v>
      </c>
      <c r="O52" s="359">
        <f>'ГП-4 2019 расклад'!F55</f>
        <v>0</v>
      </c>
      <c r="P52" s="360">
        <f>'ГП-4 2020 расклад'!F54</f>
        <v>0</v>
      </c>
      <c r="Q52" s="360"/>
      <c r="R52" s="458">
        <f>'ГП-4 2023 расклад'!F51</f>
        <v>3.225806451612903</v>
      </c>
      <c r="S52" s="466">
        <f>'ГП-4 2018 расклад'!G55</f>
        <v>53</v>
      </c>
      <c r="T52" s="361">
        <f>'ГП-4 2019 расклад'!G55</f>
        <v>99</v>
      </c>
      <c r="U52" s="354">
        <f>'ГП-4 2020 расклад'!G54</f>
        <v>74</v>
      </c>
      <c r="V52" s="357"/>
      <c r="W52" s="354">
        <f>'ГП-4 2023 расклад'!G51</f>
        <v>98</v>
      </c>
      <c r="X52" s="261">
        <f>'ГП-4 2018 расклад'!H55</f>
        <v>39.552238805970148</v>
      </c>
      <c r="Y52" s="368">
        <f>'ГП-4 2019 расклад'!H55</f>
        <v>53.225806451612904</v>
      </c>
      <c r="Z52" s="481">
        <f>'ГП-4 2020 расклад'!H54</f>
        <v>45.121951219512198</v>
      </c>
      <c r="AA52" s="360"/>
      <c r="AB52" s="458">
        <f>'ГП-4 2023 расклад'!H51</f>
        <v>52.688172043010752</v>
      </c>
      <c r="AC52" s="262">
        <f>'ГП-4 2018 расклад'!I55</f>
        <v>80</v>
      </c>
      <c r="AD52" s="361">
        <f>'ГП-4 2019 расклад'!I55</f>
        <v>87</v>
      </c>
      <c r="AE52" s="354">
        <f>'ГП-4 2020 расклад'!I54</f>
        <v>90</v>
      </c>
      <c r="AF52" s="357"/>
      <c r="AG52" s="354">
        <f>'ГП-4 2023 расклад'!I51</f>
        <v>82</v>
      </c>
      <c r="AH52" s="261">
        <f>'ГП-4 2018 расклад'!J55</f>
        <v>59.701492537313435</v>
      </c>
      <c r="AI52" s="365">
        <f>'ГП-4 2019 расклад'!J55</f>
        <v>46.774193548387096</v>
      </c>
      <c r="AJ52" s="446">
        <f>'ГП-4 2020 расклад'!J54</f>
        <v>54.878048780487802</v>
      </c>
      <c r="AK52" s="366"/>
      <c r="AL52" s="446">
        <f>'ГП-4 2023 расклад'!J51</f>
        <v>44.086021505376344</v>
      </c>
      <c r="AM52" s="450">
        <f>'ГП-4 2018 расклад'!K55</f>
        <v>99.253731343283576</v>
      </c>
      <c r="AN52" s="167">
        <f>'ГП-4 2019 расклад'!K55</f>
        <v>100</v>
      </c>
      <c r="AO52" s="488">
        <f>'ГП-4 2020 расклад'!K54</f>
        <v>100</v>
      </c>
      <c r="AP52" s="292"/>
      <c r="AQ52" s="25">
        <f>'ГП-4 2023 расклад'!K51</f>
        <v>96.774193548387103</v>
      </c>
    </row>
    <row r="53" spans="1:43" ht="15" customHeight="1" x14ac:dyDescent="0.25">
      <c r="A53" s="367">
        <v>4</v>
      </c>
      <c r="B53" s="354">
        <v>40011</v>
      </c>
      <c r="C53" s="355" t="s">
        <v>82</v>
      </c>
      <c r="D53" s="356">
        <f>'ГП-4 2018 расклад'!M56</f>
        <v>181</v>
      </c>
      <c r="E53" s="357">
        <f>'ГП-4 2019 расклад'!M56</f>
        <v>191</v>
      </c>
      <c r="F53" s="357">
        <f>'ГП-4 2020 расклад'!D55</f>
        <v>213</v>
      </c>
      <c r="G53" s="357"/>
      <c r="H53" s="362">
        <f>'ГП-4 2023 расклад'!D52</f>
        <v>235</v>
      </c>
      <c r="I53" s="457">
        <f>'ГП-4 2018 расклад'!E56</f>
        <v>13</v>
      </c>
      <c r="J53" s="358">
        <f>'ГП-4 2019 расклад'!E56</f>
        <v>5</v>
      </c>
      <c r="K53" s="358">
        <f>'ГП-4 2020 расклад'!E55</f>
        <v>17</v>
      </c>
      <c r="L53" s="358"/>
      <c r="M53" s="358">
        <f>'ГП-4 2023 расклад'!E52</f>
        <v>4</v>
      </c>
      <c r="N53" s="263">
        <f>'ГП-4 2018 расклад'!F56</f>
        <v>7.1823204419889501</v>
      </c>
      <c r="O53" s="359">
        <f>'ГП-4 2019 расклад'!F56</f>
        <v>2.6178010471204187</v>
      </c>
      <c r="P53" s="360">
        <f>'ГП-4 2020 расклад'!F55</f>
        <v>7.981220657276995</v>
      </c>
      <c r="Q53" s="360"/>
      <c r="R53" s="458">
        <f>'ГП-4 2023 расклад'!F52</f>
        <v>1.7021276595744681</v>
      </c>
      <c r="S53" s="466">
        <f>'ГП-4 2018 расклад'!G56</f>
        <v>75</v>
      </c>
      <c r="T53" s="361">
        <f>'ГП-4 2019 расклад'!G56</f>
        <v>90</v>
      </c>
      <c r="U53" s="354">
        <f>'ГП-4 2020 расклад'!G55</f>
        <v>122</v>
      </c>
      <c r="V53" s="357"/>
      <c r="W53" s="354">
        <f>'ГП-4 2023 расклад'!G52</f>
        <v>110</v>
      </c>
      <c r="X53" s="261">
        <f>'ГП-4 2018 расклад'!H56</f>
        <v>41.436464088397791</v>
      </c>
      <c r="Y53" s="368">
        <f>'ГП-4 2019 расклад'!H56</f>
        <v>47.120418848167539</v>
      </c>
      <c r="Z53" s="481">
        <f>'ГП-4 2020 расклад'!H55</f>
        <v>57.27699530516432</v>
      </c>
      <c r="AA53" s="360"/>
      <c r="AB53" s="458">
        <f>'ГП-4 2023 расклад'!H52</f>
        <v>46.808510638297875</v>
      </c>
      <c r="AC53" s="262">
        <f>'ГП-4 2018 расклад'!I56</f>
        <v>93</v>
      </c>
      <c r="AD53" s="361">
        <f>'ГП-4 2019 расклад'!I56</f>
        <v>96</v>
      </c>
      <c r="AE53" s="354">
        <f>'ГП-4 2020 расклад'!I55</f>
        <v>74</v>
      </c>
      <c r="AF53" s="357"/>
      <c r="AG53" s="354">
        <f>'ГП-4 2023 расклад'!I52</f>
        <v>121</v>
      </c>
      <c r="AH53" s="261">
        <f>'ГП-4 2018 расклад'!J56</f>
        <v>51.381215469613259</v>
      </c>
      <c r="AI53" s="365">
        <f>'ГП-4 2019 расклад'!J56</f>
        <v>50.261780104712045</v>
      </c>
      <c r="AJ53" s="446">
        <f>'ГП-4 2020 расклад'!J55</f>
        <v>34.741784037558688</v>
      </c>
      <c r="AK53" s="366"/>
      <c r="AL53" s="446">
        <f>'ГП-4 2023 расклад'!J52</f>
        <v>51.48936170212766</v>
      </c>
      <c r="AM53" s="450">
        <f>'ГП-4 2018 расклад'!K56</f>
        <v>92.817679558011051</v>
      </c>
      <c r="AN53" s="167">
        <f>'ГП-4 2019 расклад'!K56</f>
        <v>97.382198952879577</v>
      </c>
      <c r="AO53" s="488">
        <f>'ГП-4 2020 расклад'!K55</f>
        <v>92.018779342723008</v>
      </c>
      <c r="AP53" s="292"/>
      <c r="AQ53" s="25">
        <f>'ГП-4 2023 расклад'!K52</f>
        <v>98.297872340425528</v>
      </c>
    </row>
    <row r="54" spans="1:43" ht="15" customHeight="1" x14ac:dyDescent="0.25">
      <c r="A54" s="367">
        <v>5</v>
      </c>
      <c r="B54" s="354">
        <v>40080</v>
      </c>
      <c r="C54" s="355" t="s">
        <v>83</v>
      </c>
      <c r="D54" s="356">
        <f>'ГП-4 2018 расклад'!M57</f>
        <v>124</v>
      </c>
      <c r="E54" s="357">
        <f>'ГП-4 2019 расклад'!M57</f>
        <v>125</v>
      </c>
      <c r="F54" s="357">
        <f>'ГП-4 2020 расклад'!D56</f>
        <v>132</v>
      </c>
      <c r="G54" s="357"/>
      <c r="H54" s="362">
        <f>'ГП-4 2023 расклад'!D53</f>
        <v>136</v>
      </c>
      <c r="I54" s="457">
        <f>'ГП-4 2018 расклад'!E57</f>
        <v>1</v>
      </c>
      <c r="J54" s="358">
        <f>'ГП-4 2019 расклад'!E57</f>
        <v>0</v>
      </c>
      <c r="K54" s="358">
        <f>'ГП-4 2020 расклад'!E56</f>
        <v>1</v>
      </c>
      <c r="L54" s="358"/>
      <c r="M54" s="358">
        <f>'ГП-4 2023 расклад'!E53</f>
        <v>2</v>
      </c>
      <c r="N54" s="263">
        <f>'ГП-4 2018 расклад'!F57</f>
        <v>0.80645161290322576</v>
      </c>
      <c r="O54" s="359">
        <f>'ГП-4 2019 расклад'!F57</f>
        <v>0</v>
      </c>
      <c r="P54" s="360">
        <f>'ГП-4 2020 расклад'!F56</f>
        <v>0.75757575757575757</v>
      </c>
      <c r="Q54" s="360"/>
      <c r="R54" s="458">
        <f>'ГП-4 2023 расклад'!F53</f>
        <v>1.4705882352941178</v>
      </c>
      <c r="S54" s="466">
        <f>'ГП-4 2018 расклад'!G57</f>
        <v>62</v>
      </c>
      <c r="T54" s="361">
        <f>'ГП-4 2019 расклад'!G57</f>
        <v>59</v>
      </c>
      <c r="U54" s="354">
        <f>'ГП-4 2020 расклад'!G56</f>
        <v>55</v>
      </c>
      <c r="V54" s="357"/>
      <c r="W54" s="354">
        <f>'ГП-4 2023 расклад'!G53</f>
        <v>75</v>
      </c>
      <c r="X54" s="261">
        <f>'ГП-4 2018 расклад'!H57</f>
        <v>50</v>
      </c>
      <c r="Y54" s="368">
        <f>'ГП-4 2019 расклад'!H57</f>
        <v>47.2</v>
      </c>
      <c r="Z54" s="481">
        <f>'ГП-4 2020 расклад'!H56</f>
        <v>41.666666666666664</v>
      </c>
      <c r="AA54" s="360"/>
      <c r="AB54" s="458">
        <f>'ГП-4 2023 расклад'!H53</f>
        <v>55.147058823529413</v>
      </c>
      <c r="AC54" s="262">
        <f>'ГП-4 2018 расклад'!I57</f>
        <v>61</v>
      </c>
      <c r="AD54" s="361">
        <f>'ГП-4 2019 расклад'!I57</f>
        <v>66</v>
      </c>
      <c r="AE54" s="354">
        <f>'ГП-4 2020 расклад'!I56</f>
        <v>76</v>
      </c>
      <c r="AF54" s="357"/>
      <c r="AG54" s="354">
        <f>'ГП-4 2023 расклад'!I53</f>
        <v>59</v>
      </c>
      <c r="AH54" s="261">
        <f>'ГП-4 2018 расклад'!J57</f>
        <v>49.193548387096776</v>
      </c>
      <c r="AI54" s="365">
        <f>'ГП-4 2019 расклад'!J57</f>
        <v>52.8</v>
      </c>
      <c r="AJ54" s="446">
        <f>'ГП-4 2020 расклад'!J56</f>
        <v>57.575757575757578</v>
      </c>
      <c r="AK54" s="366"/>
      <c r="AL54" s="446">
        <f>'ГП-4 2023 расклад'!J53</f>
        <v>43.382352941176471</v>
      </c>
      <c r="AM54" s="450">
        <f>'ГП-4 2018 расклад'!K57</f>
        <v>99.193548387096769</v>
      </c>
      <c r="AN54" s="167">
        <f>'ГП-4 2019 расклад'!K57</f>
        <v>100</v>
      </c>
      <c r="AO54" s="488">
        <f>'ГП-4 2020 расклад'!K56</f>
        <v>99.242424242424249</v>
      </c>
      <c r="AP54" s="292"/>
      <c r="AQ54" s="25">
        <f>'ГП-4 2023 расклад'!K53</f>
        <v>98.529411764705884</v>
      </c>
    </row>
    <row r="55" spans="1:43" ht="15" customHeight="1" x14ac:dyDescent="0.25">
      <c r="A55" s="367">
        <v>6</v>
      </c>
      <c r="B55" s="354">
        <v>40100</v>
      </c>
      <c r="C55" s="355" t="s">
        <v>35</v>
      </c>
      <c r="D55" s="356">
        <f>'ГП-4 2018 расклад'!M58</f>
        <v>73</v>
      </c>
      <c r="E55" s="357">
        <f>'ГП-4 2019 расклад'!M58</f>
        <v>74</v>
      </c>
      <c r="F55" s="357">
        <f>'ГП-4 2020 расклад'!D57</f>
        <v>131</v>
      </c>
      <c r="G55" s="357"/>
      <c r="H55" s="362">
        <f>'ГП-4 2023 расклад'!D54</f>
        <v>103</v>
      </c>
      <c r="I55" s="457">
        <f>'ГП-4 2018 расклад'!E58</f>
        <v>3</v>
      </c>
      <c r="J55" s="358">
        <f>'ГП-4 2019 расклад'!E58</f>
        <v>2</v>
      </c>
      <c r="K55" s="358">
        <f>'ГП-4 2020 расклад'!E57</f>
        <v>11</v>
      </c>
      <c r="L55" s="358"/>
      <c r="M55" s="358">
        <f>'ГП-4 2023 расклад'!E54</f>
        <v>4</v>
      </c>
      <c r="N55" s="263">
        <f>'ГП-4 2018 расклад'!F58</f>
        <v>4.1095890410958908</v>
      </c>
      <c r="O55" s="359">
        <f>'ГП-4 2019 расклад'!F58</f>
        <v>2.7027027027027026</v>
      </c>
      <c r="P55" s="360">
        <f>'ГП-4 2020 расклад'!F57</f>
        <v>8.3969465648854964</v>
      </c>
      <c r="Q55" s="360"/>
      <c r="R55" s="458">
        <f>'ГП-4 2023 расклад'!F54</f>
        <v>3.883495145631068</v>
      </c>
      <c r="S55" s="466">
        <f>'ГП-4 2018 расклад'!G58</f>
        <v>40</v>
      </c>
      <c r="T55" s="361">
        <f>'ГП-4 2019 расклад'!G58</f>
        <v>39</v>
      </c>
      <c r="U55" s="354">
        <f>'ГП-4 2020 расклад'!G57</f>
        <v>72</v>
      </c>
      <c r="V55" s="357"/>
      <c r="W55" s="354">
        <f>'ГП-4 2023 расклад'!G54</f>
        <v>56</v>
      </c>
      <c r="X55" s="261">
        <f>'ГП-4 2018 расклад'!H58</f>
        <v>54.794520547945204</v>
      </c>
      <c r="Y55" s="368">
        <f>'ГП-4 2019 расклад'!H58</f>
        <v>52.702702702702702</v>
      </c>
      <c r="Z55" s="481">
        <f>'ГП-4 2020 расклад'!H57</f>
        <v>54.961832061068705</v>
      </c>
      <c r="AA55" s="360"/>
      <c r="AB55" s="458">
        <f>'ГП-4 2023 расклад'!H54</f>
        <v>54.368932038834949</v>
      </c>
      <c r="AC55" s="262">
        <f>'ГП-4 2018 расклад'!I58</f>
        <v>30</v>
      </c>
      <c r="AD55" s="361">
        <f>'ГП-4 2019 расклад'!I58</f>
        <v>33</v>
      </c>
      <c r="AE55" s="354">
        <f>'ГП-4 2020 расклад'!I57</f>
        <v>48</v>
      </c>
      <c r="AF55" s="357"/>
      <c r="AG55" s="354">
        <f>'ГП-4 2023 расклад'!I54</f>
        <v>43</v>
      </c>
      <c r="AH55" s="261">
        <f>'ГП-4 2018 расклад'!J58</f>
        <v>41.095890410958901</v>
      </c>
      <c r="AI55" s="365">
        <f>'ГП-4 2019 расклад'!J58</f>
        <v>44.594594594594597</v>
      </c>
      <c r="AJ55" s="446">
        <f>'ГП-4 2020 расклад'!J57</f>
        <v>36.641221374045799</v>
      </c>
      <c r="AK55" s="366"/>
      <c r="AL55" s="446">
        <f>'ГП-4 2023 расклад'!J54</f>
        <v>41.747572815533978</v>
      </c>
      <c r="AM55" s="450">
        <f>'ГП-4 2018 расклад'!K58</f>
        <v>95.890410958904113</v>
      </c>
      <c r="AN55" s="167">
        <f>'ГП-4 2019 расклад'!K58</f>
        <v>97.297297297297291</v>
      </c>
      <c r="AO55" s="488">
        <f>'ГП-4 2020 расклад'!K57</f>
        <v>91.603053435114504</v>
      </c>
      <c r="AP55" s="292"/>
      <c r="AQ55" s="25">
        <f>'ГП-4 2023 расклад'!K54</f>
        <v>96.116504854368927</v>
      </c>
    </row>
    <row r="56" spans="1:43" ht="15" customHeight="1" x14ac:dyDescent="0.25">
      <c r="A56" s="367">
        <v>7</v>
      </c>
      <c r="B56" s="354">
        <v>40020</v>
      </c>
      <c r="C56" s="355" t="s">
        <v>175</v>
      </c>
      <c r="D56" s="356">
        <f>'ГП-4 2018 расклад'!M59</f>
        <v>28</v>
      </c>
      <c r="E56" s="357">
        <f>'ГП-4 2019 расклад'!M59</f>
        <v>31</v>
      </c>
      <c r="F56" s="357">
        <f>'ГП-4 2020 расклад'!D58</f>
        <v>18</v>
      </c>
      <c r="G56" s="357"/>
      <c r="H56" s="362">
        <f>'ГП-4 2023 расклад'!D55</f>
        <v>30</v>
      </c>
      <c r="I56" s="457">
        <f>'ГП-4 2018 расклад'!E59</f>
        <v>3</v>
      </c>
      <c r="J56" s="358">
        <f>'ГП-4 2019 расклад'!E59</f>
        <v>0</v>
      </c>
      <c r="K56" s="358">
        <f>'ГП-4 2020 расклад'!E58</f>
        <v>0</v>
      </c>
      <c r="L56" s="358"/>
      <c r="M56" s="358">
        <f>'ГП-4 2023 расклад'!E55</f>
        <v>1</v>
      </c>
      <c r="N56" s="263">
        <f>'ГП-4 2018 расклад'!F59</f>
        <v>10.714285714285714</v>
      </c>
      <c r="O56" s="359">
        <f>'ГП-4 2019 расклад'!F59</f>
        <v>0</v>
      </c>
      <c r="P56" s="360">
        <f>'ГП-4 2020 расклад'!F58</f>
        <v>0</v>
      </c>
      <c r="Q56" s="360"/>
      <c r="R56" s="458">
        <f>'ГП-4 2023 расклад'!F55</f>
        <v>3.3333333333333335</v>
      </c>
      <c r="S56" s="466">
        <f>'ГП-4 2018 расклад'!G59</f>
        <v>17</v>
      </c>
      <c r="T56" s="361">
        <f>'ГП-4 2019 расклад'!G59</f>
        <v>7</v>
      </c>
      <c r="U56" s="354">
        <f>'ГП-4 2020 расклад'!G58</f>
        <v>8</v>
      </c>
      <c r="V56" s="357"/>
      <c r="W56" s="354">
        <f>'ГП-4 2023 расклад'!G55</f>
        <v>15</v>
      </c>
      <c r="X56" s="261">
        <f>'ГП-4 2018 расклад'!H59</f>
        <v>60.714285714285715</v>
      </c>
      <c r="Y56" s="368">
        <f>'ГП-4 2019 расклад'!H59</f>
        <v>22.580645161290324</v>
      </c>
      <c r="Z56" s="481">
        <f>'ГП-4 2020 расклад'!H58</f>
        <v>44.444444444444443</v>
      </c>
      <c r="AA56" s="360"/>
      <c r="AB56" s="458">
        <f>'ГП-4 2023 расклад'!H55</f>
        <v>50</v>
      </c>
      <c r="AC56" s="262">
        <f>'ГП-4 2018 расклад'!I59</f>
        <v>8</v>
      </c>
      <c r="AD56" s="361">
        <f>'ГП-4 2019 расклад'!I59</f>
        <v>24</v>
      </c>
      <c r="AE56" s="354">
        <f>'ГП-4 2020 расклад'!I58</f>
        <v>10</v>
      </c>
      <c r="AF56" s="357"/>
      <c r="AG56" s="354">
        <f>'ГП-4 2023 расклад'!I55</f>
        <v>14</v>
      </c>
      <c r="AH56" s="261">
        <f>'ГП-4 2018 расклад'!J59</f>
        <v>28.571428571428573</v>
      </c>
      <c r="AI56" s="365">
        <f>'ГП-4 2019 расклад'!J59</f>
        <v>77.41935483870968</v>
      </c>
      <c r="AJ56" s="446">
        <f>'ГП-4 2020 расклад'!J58</f>
        <v>55.555555555555557</v>
      </c>
      <c r="AK56" s="366"/>
      <c r="AL56" s="446">
        <f>'ГП-4 2023 расклад'!J55</f>
        <v>46.666666666666664</v>
      </c>
      <c r="AM56" s="450">
        <f>'ГП-4 2018 расклад'!K59</f>
        <v>89.285714285714292</v>
      </c>
      <c r="AN56" s="167">
        <f>'ГП-4 2019 расклад'!K59</f>
        <v>100</v>
      </c>
      <c r="AO56" s="488">
        <f>'ГП-4 2020 расклад'!K58</f>
        <v>100</v>
      </c>
      <c r="AP56" s="292"/>
      <c r="AQ56" s="25">
        <f>'ГП-4 2023 расклад'!K55</f>
        <v>96.666666666666671</v>
      </c>
    </row>
    <row r="57" spans="1:43" ht="15" customHeight="1" x14ac:dyDescent="0.25">
      <c r="A57" s="367">
        <v>8</v>
      </c>
      <c r="B57" s="354">
        <v>40031</v>
      </c>
      <c r="C57" s="355" t="s">
        <v>176</v>
      </c>
      <c r="D57" s="356">
        <f>'ГП-4 2018 расклад'!M60</f>
        <v>63</v>
      </c>
      <c r="E57" s="357">
        <f>'ГП-4 2019 расклад'!M60</f>
        <v>115</v>
      </c>
      <c r="F57" s="357">
        <f>'ГП-4 2020 расклад'!D59</f>
        <v>85</v>
      </c>
      <c r="G57" s="357"/>
      <c r="H57" s="362">
        <f>'ГП-4 2023 расклад'!D56</f>
        <v>110</v>
      </c>
      <c r="I57" s="457">
        <f>'ГП-4 2018 расклад'!E60</f>
        <v>5</v>
      </c>
      <c r="J57" s="358">
        <f>'ГП-4 2019 расклад'!E60</f>
        <v>4</v>
      </c>
      <c r="K57" s="358">
        <f>'ГП-4 2020 расклад'!E59</f>
        <v>14</v>
      </c>
      <c r="L57" s="358"/>
      <c r="M57" s="358">
        <f>'ГП-4 2023 расклад'!E56</f>
        <v>10</v>
      </c>
      <c r="N57" s="263">
        <f>'ГП-4 2018 расклад'!F60</f>
        <v>7.9365079365079367</v>
      </c>
      <c r="O57" s="359">
        <f>'ГП-4 2019 расклад'!F60</f>
        <v>3.4782608695652173</v>
      </c>
      <c r="P57" s="360">
        <f>'ГП-4 2020 расклад'!F59</f>
        <v>16.470588235294116</v>
      </c>
      <c r="Q57" s="360"/>
      <c r="R57" s="458">
        <f>'ГП-4 2023 расклад'!F56</f>
        <v>9.0909090909090917</v>
      </c>
      <c r="S57" s="466">
        <f>'ГП-4 2018 расклад'!G60</f>
        <v>28</v>
      </c>
      <c r="T57" s="361">
        <f>'ГП-4 2019 расклад'!G60</f>
        <v>66</v>
      </c>
      <c r="U57" s="354">
        <f>'ГП-4 2020 расклад'!G59</f>
        <v>46</v>
      </c>
      <c r="V57" s="357"/>
      <c r="W57" s="354">
        <f>'ГП-4 2023 расклад'!G56</f>
        <v>61</v>
      </c>
      <c r="X57" s="261">
        <f>'ГП-4 2018 расклад'!H60</f>
        <v>44.444444444444443</v>
      </c>
      <c r="Y57" s="368">
        <f>'ГП-4 2019 расклад'!H60</f>
        <v>57.391304347826086</v>
      </c>
      <c r="Z57" s="481">
        <f>'ГП-4 2020 расклад'!H59</f>
        <v>54.117647058823529</v>
      </c>
      <c r="AA57" s="360"/>
      <c r="AB57" s="458">
        <f>'ГП-4 2023 расклад'!H56</f>
        <v>55.454545454545453</v>
      </c>
      <c r="AC57" s="262">
        <f>'ГП-4 2018 расклад'!I60</f>
        <v>30</v>
      </c>
      <c r="AD57" s="361">
        <f>'ГП-4 2019 расклад'!I60</f>
        <v>45</v>
      </c>
      <c r="AE57" s="354">
        <f>'ГП-4 2020 расклад'!I59</f>
        <v>25</v>
      </c>
      <c r="AF57" s="357"/>
      <c r="AG57" s="354">
        <f>'ГП-4 2023 расклад'!I56</f>
        <v>39</v>
      </c>
      <c r="AH57" s="261">
        <f>'ГП-4 2018 расклад'!J60</f>
        <v>47.61904761904762</v>
      </c>
      <c r="AI57" s="365">
        <f>'ГП-4 2019 расклад'!J60</f>
        <v>39.130434782608695</v>
      </c>
      <c r="AJ57" s="446">
        <f>'ГП-4 2020 расклад'!J59</f>
        <v>29.411764705882351</v>
      </c>
      <c r="AK57" s="366"/>
      <c r="AL57" s="446">
        <f>'ГП-4 2023 расклад'!J56</f>
        <v>35.454545454545453</v>
      </c>
      <c r="AM57" s="450">
        <f>'ГП-4 2018 расклад'!K60</f>
        <v>92.063492063492063</v>
      </c>
      <c r="AN57" s="167">
        <f>'ГП-4 2019 расклад'!K60</f>
        <v>96.521739130434781</v>
      </c>
      <c r="AO57" s="488">
        <f>'ГП-4 2020 расклад'!K59</f>
        <v>83.529411764705884</v>
      </c>
      <c r="AP57" s="292"/>
      <c r="AQ57" s="25">
        <f>'ГП-4 2023 расклад'!K56</f>
        <v>90.909090909090907</v>
      </c>
    </row>
    <row r="58" spans="1:43" ht="15" customHeight="1" x14ac:dyDescent="0.25">
      <c r="A58" s="367">
        <v>9</v>
      </c>
      <c r="B58" s="354">
        <v>40210</v>
      </c>
      <c r="C58" s="355" t="s">
        <v>36</v>
      </c>
      <c r="D58" s="356">
        <f>'ГП-4 2018 расклад'!M61</f>
        <v>51</v>
      </c>
      <c r="E58" s="357">
        <f>'ГП-4 2019 расклад'!M61</f>
        <v>48</v>
      </c>
      <c r="F58" s="357">
        <f>'ГП-4 2020 расклад'!D60</f>
        <v>44</v>
      </c>
      <c r="G58" s="357"/>
      <c r="H58" s="362">
        <f>'ГП-4 2023 расклад'!D57</f>
        <v>44</v>
      </c>
      <c r="I58" s="457">
        <f>'ГП-4 2018 расклад'!E61</f>
        <v>6</v>
      </c>
      <c r="J58" s="358">
        <f>'ГП-4 2019 расклад'!E61</f>
        <v>3</v>
      </c>
      <c r="K58" s="358">
        <f>'ГП-4 2020 расклад'!E60</f>
        <v>6</v>
      </c>
      <c r="L58" s="358"/>
      <c r="M58" s="358">
        <f>'ГП-4 2023 расклад'!E57</f>
        <v>2</v>
      </c>
      <c r="N58" s="263">
        <f>'ГП-4 2018 расклад'!F61</f>
        <v>11.764705882352942</v>
      </c>
      <c r="O58" s="359">
        <f>'ГП-4 2019 расклад'!F61</f>
        <v>6.25</v>
      </c>
      <c r="P58" s="360">
        <f>'ГП-4 2020 расклад'!F60</f>
        <v>13.636363636363637</v>
      </c>
      <c r="Q58" s="360"/>
      <c r="R58" s="458">
        <f>'ГП-4 2023 расклад'!F57</f>
        <v>4.5454545454545459</v>
      </c>
      <c r="S58" s="466">
        <f>'ГП-4 2018 расклад'!G61</f>
        <v>27</v>
      </c>
      <c r="T58" s="361">
        <f>'ГП-4 2019 расклад'!G61</f>
        <v>28</v>
      </c>
      <c r="U58" s="354">
        <f>'ГП-4 2020 расклад'!G60</f>
        <v>25</v>
      </c>
      <c r="V58" s="357"/>
      <c r="W58" s="354">
        <f>'ГП-4 2023 расклад'!G57</f>
        <v>26</v>
      </c>
      <c r="X58" s="261">
        <f>'ГП-4 2018 расклад'!H61</f>
        <v>52.941176470588232</v>
      </c>
      <c r="Y58" s="368">
        <f>'ГП-4 2019 расклад'!H61</f>
        <v>58.333333333333336</v>
      </c>
      <c r="Z58" s="481">
        <f>'ГП-4 2020 расклад'!H60</f>
        <v>56.81818181818182</v>
      </c>
      <c r="AA58" s="360"/>
      <c r="AB58" s="458">
        <f>'ГП-4 2023 расклад'!H57</f>
        <v>59.090909090909093</v>
      </c>
      <c r="AC58" s="262">
        <f>'ГП-4 2018 расклад'!I61</f>
        <v>18</v>
      </c>
      <c r="AD58" s="361">
        <f>'ГП-4 2019 расклад'!I61</f>
        <v>17</v>
      </c>
      <c r="AE58" s="354">
        <f>'ГП-4 2020 расклад'!I60</f>
        <v>13</v>
      </c>
      <c r="AF58" s="357"/>
      <c r="AG58" s="354">
        <f>'ГП-4 2023 расклад'!I57</f>
        <v>16</v>
      </c>
      <c r="AH58" s="261">
        <f>'ГП-4 2018 расклад'!J61</f>
        <v>35.294117647058826</v>
      </c>
      <c r="AI58" s="365">
        <f>'ГП-4 2019 расклад'!J61</f>
        <v>35.416666666666664</v>
      </c>
      <c r="AJ58" s="446">
        <f>'ГП-4 2020 расклад'!J60</f>
        <v>29.545454545454547</v>
      </c>
      <c r="AK58" s="366"/>
      <c r="AL58" s="446">
        <f>'ГП-4 2023 расклад'!J57</f>
        <v>36.363636363636367</v>
      </c>
      <c r="AM58" s="450">
        <f>'ГП-4 2018 расклад'!K61</f>
        <v>88.235294117647058</v>
      </c>
      <c r="AN58" s="167">
        <f>'ГП-4 2019 расклад'!K61</f>
        <v>93.75</v>
      </c>
      <c r="AO58" s="488">
        <f>'ГП-4 2020 расклад'!K60</f>
        <v>86.36363636363636</v>
      </c>
      <c r="AP58" s="292"/>
      <c r="AQ58" s="25">
        <f>'ГП-4 2023 расклад'!K57</f>
        <v>95.454545454545453</v>
      </c>
    </row>
    <row r="59" spans="1:43" ht="15" customHeight="1" x14ac:dyDescent="0.25">
      <c r="A59" s="356">
        <v>10</v>
      </c>
      <c r="B59" s="354">
        <v>40300</v>
      </c>
      <c r="C59" s="355" t="s">
        <v>84</v>
      </c>
      <c r="D59" s="356">
        <f>'ГП-4 2018 расклад'!M62</f>
        <v>26</v>
      </c>
      <c r="E59" s="357">
        <f>'ГП-4 2019 расклад'!M62</f>
        <v>25</v>
      </c>
      <c r="F59" s="357">
        <f>'ГП-4 2020 расклад'!D61</f>
        <v>29</v>
      </c>
      <c r="G59" s="357"/>
      <c r="H59" s="362">
        <f>'ГП-4 2023 расклад'!D58</f>
        <v>29</v>
      </c>
      <c r="I59" s="457">
        <f>'ГП-4 2018 расклад'!E62</f>
        <v>0</v>
      </c>
      <c r="J59" s="358">
        <f>'ГП-4 2019 расклад'!E62</f>
        <v>0</v>
      </c>
      <c r="K59" s="358">
        <f>'ГП-4 2020 расклад'!E61</f>
        <v>0</v>
      </c>
      <c r="L59" s="358"/>
      <c r="M59" s="358">
        <f>'ГП-4 2023 расклад'!E58</f>
        <v>1</v>
      </c>
      <c r="N59" s="263">
        <f>'ГП-4 2018 расклад'!F62</f>
        <v>0</v>
      </c>
      <c r="O59" s="359">
        <f>'ГП-4 2019 расклад'!F62</f>
        <v>0</v>
      </c>
      <c r="P59" s="360">
        <f>'ГП-4 2020 расклад'!F61</f>
        <v>0</v>
      </c>
      <c r="Q59" s="360"/>
      <c r="R59" s="458">
        <f>'ГП-4 2023 расклад'!F58</f>
        <v>3.4482758620689653</v>
      </c>
      <c r="S59" s="466">
        <f>'ГП-4 2018 расклад'!G62</f>
        <v>12</v>
      </c>
      <c r="T59" s="361">
        <f>'ГП-4 2019 расклад'!G62</f>
        <v>11</v>
      </c>
      <c r="U59" s="354">
        <f>'ГП-4 2020 расклад'!G61</f>
        <v>14</v>
      </c>
      <c r="V59" s="357"/>
      <c r="W59" s="354">
        <f>'ГП-4 2023 расклад'!G58</f>
        <v>19</v>
      </c>
      <c r="X59" s="261">
        <f>'ГП-4 2018 расклад'!H62</f>
        <v>46.153846153846153</v>
      </c>
      <c r="Y59" s="368">
        <f>'ГП-4 2019 расклад'!H62</f>
        <v>44</v>
      </c>
      <c r="Z59" s="481">
        <f>'ГП-4 2020 расклад'!H61</f>
        <v>48.275862068965516</v>
      </c>
      <c r="AA59" s="360"/>
      <c r="AB59" s="458">
        <f>'ГП-4 2023 расклад'!H58</f>
        <v>65.517241379310349</v>
      </c>
      <c r="AC59" s="262">
        <f>'ГП-4 2018 расклад'!I62</f>
        <v>14</v>
      </c>
      <c r="AD59" s="361">
        <f>'ГП-4 2019 расклад'!I62</f>
        <v>14</v>
      </c>
      <c r="AE59" s="354">
        <f>'ГП-4 2020 расклад'!I61</f>
        <v>15</v>
      </c>
      <c r="AF59" s="357"/>
      <c r="AG59" s="354">
        <f>'ГП-4 2023 расклад'!I58</f>
        <v>9</v>
      </c>
      <c r="AH59" s="261">
        <f>'ГП-4 2018 расклад'!J62</f>
        <v>53.846153846153847</v>
      </c>
      <c r="AI59" s="365">
        <f>'ГП-4 2019 расклад'!J62</f>
        <v>56</v>
      </c>
      <c r="AJ59" s="446">
        <f>'ГП-4 2020 расклад'!J61</f>
        <v>51.724137931034484</v>
      </c>
      <c r="AK59" s="366"/>
      <c r="AL59" s="446">
        <f>'ГП-4 2023 расклад'!J58</f>
        <v>31.03448275862069</v>
      </c>
      <c r="AM59" s="450">
        <f>'ГП-4 2018 расклад'!K62</f>
        <v>100</v>
      </c>
      <c r="AN59" s="167">
        <f>'ГП-4 2019 расклад'!K62</f>
        <v>100</v>
      </c>
      <c r="AO59" s="488">
        <f>'ГП-4 2020 расклад'!K61</f>
        <v>100</v>
      </c>
      <c r="AP59" s="292"/>
      <c r="AQ59" s="25">
        <f>'ГП-4 2023 расклад'!K58</f>
        <v>96.551724137931032</v>
      </c>
    </row>
    <row r="60" spans="1:43" ht="15" customHeight="1" x14ac:dyDescent="0.25">
      <c r="A60" s="367">
        <v>11</v>
      </c>
      <c r="B60" s="354">
        <v>40360</v>
      </c>
      <c r="C60" s="355" t="s">
        <v>37</v>
      </c>
      <c r="D60" s="356">
        <f>'ГП-4 2018 расклад'!M63</f>
        <v>41</v>
      </c>
      <c r="E60" s="357">
        <f>'ГП-4 2019 расклад'!M63</f>
        <v>73</v>
      </c>
      <c r="F60" s="357">
        <f>'ГП-4 2020 расклад'!D62</f>
        <v>67</v>
      </c>
      <c r="G60" s="357"/>
      <c r="H60" s="362">
        <f>'ГП-4 2023 расклад'!D59</f>
        <v>56</v>
      </c>
      <c r="I60" s="457">
        <f>'ГП-4 2018 расклад'!E63</f>
        <v>4</v>
      </c>
      <c r="J60" s="358">
        <f>'ГП-4 2019 расклад'!E63</f>
        <v>3</v>
      </c>
      <c r="K60" s="358">
        <f>'ГП-4 2020 расклад'!E62</f>
        <v>1</v>
      </c>
      <c r="L60" s="358"/>
      <c r="M60" s="358">
        <f>'ГП-4 2023 расклад'!E59</f>
        <v>0</v>
      </c>
      <c r="N60" s="263">
        <f>'ГП-4 2018 расклад'!F63</f>
        <v>9.7560975609756095</v>
      </c>
      <c r="O60" s="359">
        <f>'ГП-4 2019 расклад'!F63</f>
        <v>4.1095890410958908</v>
      </c>
      <c r="P60" s="360">
        <f>'ГП-4 2020 расклад'!F62</f>
        <v>1.4925373134328359</v>
      </c>
      <c r="Q60" s="360"/>
      <c r="R60" s="458">
        <f>'ГП-4 2023 расклад'!F59</f>
        <v>0</v>
      </c>
      <c r="S60" s="466">
        <f>'ГП-4 2018 расклад'!G63</f>
        <v>19</v>
      </c>
      <c r="T60" s="361">
        <f>'ГП-4 2019 расклад'!G63</f>
        <v>34</v>
      </c>
      <c r="U60" s="354">
        <f>'ГП-4 2020 расклад'!G62</f>
        <v>40</v>
      </c>
      <c r="V60" s="357"/>
      <c r="W60" s="354">
        <f>'ГП-4 2023 расклад'!G59</f>
        <v>29</v>
      </c>
      <c r="X60" s="261">
        <f>'ГП-4 2018 расклад'!H63</f>
        <v>46.341463414634148</v>
      </c>
      <c r="Y60" s="368">
        <f>'ГП-4 2019 расклад'!H63</f>
        <v>46.575342465753423</v>
      </c>
      <c r="Z60" s="481">
        <f>'ГП-4 2020 расклад'!H62</f>
        <v>59.701492537313435</v>
      </c>
      <c r="AA60" s="360"/>
      <c r="AB60" s="458">
        <f>'ГП-4 2023 расклад'!H59</f>
        <v>51.785714285714285</v>
      </c>
      <c r="AC60" s="262">
        <f>'ГП-4 2018 расклад'!I63</f>
        <v>18</v>
      </c>
      <c r="AD60" s="361">
        <f>'ГП-4 2019 расклад'!I63</f>
        <v>36</v>
      </c>
      <c r="AE60" s="354">
        <f>'ГП-4 2020 расклад'!I62</f>
        <v>26</v>
      </c>
      <c r="AF60" s="357"/>
      <c r="AG60" s="354">
        <f>'ГП-4 2023 расклад'!I59</f>
        <v>27</v>
      </c>
      <c r="AH60" s="261">
        <f>'ГП-4 2018 расклад'!J63</f>
        <v>43.902439024390247</v>
      </c>
      <c r="AI60" s="365">
        <f>'ГП-4 2019 расклад'!J63</f>
        <v>49.315068493150683</v>
      </c>
      <c r="AJ60" s="446">
        <f>'ГП-4 2020 расклад'!J62</f>
        <v>38.805970149253731</v>
      </c>
      <c r="AK60" s="366"/>
      <c r="AL60" s="446">
        <f>'ГП-4 2023 расклад'!J59</f>
        <v>48.214285714285715</v>
      </c>
      <c r="AM60" s="450">
        <f>'ГП-4 2018 расклад'!K63</f>
        <v>90.243902439024396</v>
      </c>
      <c r="AN60" s="167">
        <f>'ГП-4 2019 расклад'!K63</f>
        <v>95.890410958904113</v>
      </c>
      <c r="AO60" s="488">
        <f>'ГП-4 2020 расклад'!K62</f>
        <v>98.507462686567166</v>
      </c>
      <c r="AP60" s="292"/>
      <c r="AQ60" s="25">
        <f>'ГП-4 2023 расклад'!K59</f>
        <v>100</v>
      </c>
    </row>
    <row r="61" spans="1:43" ht="15" customHeight="1" x14ac:dyDescent="0.25">
      <c r="A61" s="367">
        <v>12</v>
      </c>
      <c r="B61" s="354">
        <v>40390</v>
      </c>
      <c r="C61" s="355" t="s">
        <v>85</v>
      </c>
      <c r="D61" s="356">
        <f>'ГП-4 2018 расклад'!M64</f>
        <v>47</v>
      </c>
      <c r="E61" s="357">
        <f>'ГП-4 2019 расклад'!M64</f>
        <v>62</v>
      </c>
      <c r="F61" s="357">
        <f>'ГП-4 2020 расклад'!D63</f>
        <v>78</v>
      </c>
      <c r="G61" s="357"/>
      <c r="H61" s="362">
        <f>'ГП-4 2023 расклад'!D60</f>
        <v>55</v>
      </c>
      <c r="I61" s="457">
        <f>'ГП-4 2018 расклад'!E64</f>
        <v>1</v>
      </c>
      <c r="J61" s="358">
        <f>'ГП-4 2019 расклад'!E64</f>
        <v>4</v>
      </c>
      <c r="K61" s="358">
        <f>'ГП-4 2020 расклад'!E63</f>
        <v>0</v>
      </c>
      <c r="L61" s="358"/>
      <c r="M61" s="358">
        <f>'ГП-4 2023 расклад'!E60</f>
        <v>3</v>
      </c>
      <c r="N61" s="263">
        <f>'ГП-4 2018 расклад'!F64</f>
        <v>2.1276595744680851</v>
      </c>
      <c r="O61" s="359">
        <f>'ГП-4 2019 расклад'!F64</f>
        <v>6.4516129032258061</v>
      </c>
      <c r="P61" s="360">
        <f>'ГП-4 2020 расклад'!F63</f>
        <v>0</v>
      </c>
      <c r="Q61" s="360"/>
      <c r="R61" s="458">
        <f>'ГП-4 2023 расклад'!F60</f>
        <v>5.4545454545454541</v>
      </c>
      <c r="S61" s="466">
        <f>'ГП-4 2018 расклад'!G64</f>
        <v>26</v>
      </c>
      <c r="T61" s="361">
        <f>'ГП-4 2019 расклад'!G64</f>
        <v>34</v>
      </c>
      <c r="U61" s="354">
        <f>'ГП-4 2020 расклад'!G63</f>
        <v>33</v>
      </c>
      <c r="V61" s="357"/>
      <c r="W61" s="354">
        <f>'ГП-4 2023 расклад'!G60</f>
        <v>32</v>
      </c>
      <c r="X61" s="261">
        <f>'ГП-4 2018 расклад'!H64</f>
        <v>55.319148936170215</v>
      </c>
      <c r="Y61" s="368">
        <f>'ГП-4 2019 расклад'!H64</f>
        <v>54.838709677419352</v>
      </c>
      <c r="Z61" s="481">
        <f>'ГП-4 2020 расклад'!H63</f>
        <v>42.307692307692307</v>
      </c>
      <c r="AA61" s="360"/>
      <c r="AB61" s="458">
        <f>'ГП-4 2023 расклад'!H60</f>
        <v>58.18181818181818</v>
      </c>
      <c r="AC61" s="262">
        <f>'ГП-4 2018 расклад'!I64</f>
        <v>20</v>
      </c>
      <c r="AD61" s="361">
        <f>'ГП-4 2019 расклад'!I64</f>
        <v>24</v>
      </c>
      <c r="AE61" s="354">
        <f>'ГП-4 2020 расклад'!I63</f>
        <v>45</v>
      </c>
      <c r="AF61" s="357"/>
      <c r="AG61" s="354">
        <f>'ГП-4 2023 расклад'!I60</f>
        <v>20</v>
      </c>
      <c r="AH61" s="261">
        <f>'ГП-4 2018 расклад'!J64</f>
        <v>42.553191489361701</v>
      </c>
      <c r="AI61" s="365">
        <f>'ГП-4 2019 расклад'!J64</f>
        <v>38.70967741935484</v>
      </c>
      <c r="AJ61" s="446">
        <f>'ГП-4 2020 расклад'!J63</f>
        <v>57.692307692307693</v>
      </c>
      <c r="AK61" s="366"/>
      <c r="AL61" s="446">
        <f>'ГП-4 2023 расклад'!J60</f>
        <v>36.363636363636367</v>
      </c>
      <c r="AM61" s="450">
        <f>'ГП-4 2018 расклад'!K64</f>
        <v>97.872340425531917</v>
      </c>
      <c r="AN61" s="167">
        <f>'ГП-4 2019 расклад'!K64</f>
        <v>93.548387096774192</v>
      </c>
      <c r="AO61" s="488">
        <f>'ГП-4 2020 расклад'!K63</f>
        <v>100</v>
      </c>
      <c r="AP61" s="292"/>
      <c r="AQ61" s="25">
        <f>'ГП-4 2023 расклад'!K60</f>
        <v>94.545454545454547</v>
      </c>
    </row>
    <row r="62" spans="1:43" ht="15" customHeight="1" x14ac:dyDescent="0.25">
      <c r="A62" s="367">
        <v>13</v>
      </c>
      <c r="B62" s="354">
        <v>40720</v>
      </c>
      <c r="C62" s="355" t="s">
        <v>177</v>
      </c>
      <c r="D62" s="356">
        <f>'ГП-4 2018 расклад'!M65</f>
        <v>74</v>
      </c>
      <c r="E62" s="357">
        <f>'ГП-4 2019 расклад'!M65</f>
        <v>80</v>
      </c>
      <c r="F62" s="357">
        <f>'ГП-4 2020 расклад'!D64</f>
        <v>81</v>
      </c>
      <c r="G62" s="357"/>
      <c r="H62" s="362">
        <f>'ГП-4 2023 расклад'!D61</f>
        <v>101</v>
      </c>
      <c r="I62" s="457">
        <f>'ГП-4 2018 расклад'!E65</f>
        <v>0</v>
      </c>
      <c r="J62" s="358">
        <f>'ГП-4 2019 расклад'!E65</f>
        <v>5</v>
      </c>
      <c r="K62" s="358">
        <f>'ГП-4 2020 расклад'!E64</f>
        <v>7</v>
      </c>
      <c r="L62" s="358"/>
      <c r="M62" s="358">
        <f>'ГП-4 2023 расклад'!E61</f>
        <v>0</v>
      </c>
      <c r="N62" s="263">
        <f>'ГП-4 2018 расклад'!F65</f>
        <v>0</v>
      </c>
      <c r="O62" s="359">
        <f>'ГП-4 2019 расклад'!F65</f>
        <v>6.25</v>
      </c>
      <c r="P62" s="360">
        <f>'ГП-4 2020 расклад'!F64</f>
        <v>8.6419753086419746</v>
      </c>
      <c r="Q62" s="360"/>
      <c r="R62" s="458">
        <f>'ГП-4 2023 расклад'!F61</f>
        <v>0</v>
      </c>
      <c r="S62" s="466">
        <f>'ГП-4 2018 расклад'!G65</f>
        <v>45</v>
      </c>
      <c r="T62" s="361">
        <f>'ГП-4 2019 расклад'!G65</f>
        <v>43</v>
      </c>
      <c r="U62" s="354">
        <f>'ГП-4 2020 расклад'!G64</f>
        <v>33</v>
      </c>
      <c r="V62" s="357"/>
      <c r="W62" s="354">
        <f>'ГП-4 2023 расклад'!G61</f>
        <v>60</v>
      </c>
      <c r="X62" s="261">
        <f>'ГП-4 2018 расклад'!H65</f>
        <v>60.810810810810814</v>
      </c>
      <c r="Y62" s="368">
        <f>'ГП-4 2019 расклад'!H65</f>
        <v>53.75</v>
      </c>
      <c r="Z62" s="481">
        <f>'ГП-4 2020 расклад'!H64</f>
        <v>40.74074074074074</v>
      </c>
      <c r="AA62" s="360"/>
      <c r="AB62" s="458">
        <f>'ГП-4 2023 расклад'!H61</f>
        <v>59.405940594059409</v>
      </c>
      <c r="AC62" s="262">
        <f>'ГП-4 2018 расклад'!I65</f>
        <v>29</v>
      </c>
      <c r="AD62" s="361">
        <f>'ГП-4 2019 расклад'!I65</f>
        <v>32</v>
      </c>
      <c r="AE62" s="354">
        <f>'ГП-4 2020 расклад'!I64</f>
        <v>41</v>
      </c>
      <c r="AF62" s="357"/>
      <c r="AG62" s="354">
        <f>'ГП-4 2023 расклад'!I61</f>
        <v>41</v>
      </c>
      <c r="AH62" s="261">
        <f>'ГП-4 2018 расклад'!J65</f>
        <v>39.189189189189186</v>
      </c>
      <c r="AI62" s="365">
        <f>'ГП-4 2019 расклад'!J65</f>
        <v>40</v>
      </c>
      <c r="AJ62" s="446">
        <f>'ГП-4 2020 расклад'!J64</f>
        <v>50.617283950617285</v>
      </c>
      <c r="AK62" s="366"/>
      <c r="AL62" s="446">
        <f>'ГП-4 2023 расклад'!J61</f>
        <v>40.594059405940591</v>
      </c>
      <c r="AM62" s="450">
        <f>'ГП-4 2018 расклад'!K65</f>
        <v>100</v>
      </c>
      <c r="AN62" s="167">
        <f>'ГП-4 2019 расклад'!K65</f>
        <v>93.75</v>
      </c>
      <c r="AO62" s="488">
        <f>'ГП-4 2020 расклад'!K64</f>
        <v>91.358024691358025</v>
      </c>
      <c r="AP62" s="292"/>
      <c r="AQ62" s="25">
        <f>'ГП-4 2023 расклад'!K61</f>
        <v>100</v>
      </c>
    </row>
    <row r="63" spans="1:43" ht="15" customHeight="1" x14ac:dyDescent="0.25">
      <c r="A63" s="367">
        <v>14</v>
      </c>
      <c r="B63" s="354">
        <v>40730</v>
      </c>
      <c r="C63" s="355" t="s">
        <v>87</v>
      </c>
      <c r="D63" s="356">
        <f>'ГП-4 2018 расклад'!M66</f>
        <v>20</v>
      </c>
      <c r="E63" s="357">
        <f>'ГП-4 2019 расклад'!M66</f>
        <v>22</v>
      </c>
      <c r="F63" s="357">
        <f>'ГП-4 2020 расклад'!D65</f>
        <v>21</v>
      </c>
      <c r="G63" s="357"/>
      <c r="H63" s="362">
        <f>'ГП-4 2023 расклад'!D62</f>
        <v>23</v>
      </c>
      <c r="I63" s="457">
        <f>'ГП-4 2018 расклад'!E66</f>
        <v>1</v>
      </c>
      <c r="J63" s="358">
        <f>'ГП-4 2019 расклад'!E66</f>
        <v>0</v>
      </c>
      <c r="K63" s="358">
        <f>'ГП-4 2020 расклад'!E65</f>
        <v>1</v>
      </c>
      <c r="L63" s="358"/>
      <c r="M63" s="358">
        <f>'ГП-4 2023 расклад'!E62</f>
        <v>0</v>
      </c>
      <c r="N63" s="263">
        <f>'ГП-4 2018 расклад'!F66</f>
        <v>5</v>
      </c>
      <c r="O63" s="359">
        <f>'ГП-4 2019 расклад'!F66</f>
        <v>0</v>
      </c>
      <c r="P63" s="360">
        <f>'ГП-4 2020 расклад'!F65</f>
        <v>4.7619047619047619</v>
      </c>
      <c r="Q63" s="360"/>
      <c r="R63" s="458">
        <f>'ГП-4 2023 расклад'!F62</f>
        <v>0</v>
      </c>
      <c r="S63" s="466">
        <f>'ГП-4 2018 расклад'!G66</f>
        <v>11</v>
      </c>
      <c r="T63" s="361">
        <f>'ГП-4 2019 расклад'!G66</f>
        <v>20</v>
      </c>
      <c r="U63" s="354">
        <f>'ГП-4 2020 расклад'!G65</f>
        <v>9</v>
      </c>
      <c r="V63" s="357"/>
      <c r="W63" s="354">
        <f>'ГП-4 2023 расклад'!G62</f>
        <v>15</v>
      </c>
      <c r="X63" s="261">
        <f>'ГП-4 2018 расклад'!H66</f>
        <v>55</v>
      </c>
      <c r="Y63" s="368">
        <f>'ГП-4 2019 расклад'!H66</f>
        <v>90.909090909090907</v>
      </c>
      <c r="Z63" s="481">
        <f>'ГП-4 2020 расклад'!H65</f>
        <v>42.857142857142854</v>
      </c>
      <c r="AA63" s="360"/>
      <c r="AB63" s="458">
        <f>'ГП-4 2023 расклад'!H62</f>
        <v>65.217391304347828</v>
      </c>
      <c r="AC63" s="262">
        <f>'ГП-4 2018 расклад'!I66</f>
        <v>8</v>
      </c>
      <c r="AD63" s="361">
        <f>'ГП-4 2019 расклад'!I66</f>
        <v>2</v>
      </c>
      <c r="AE63" s="354">
        <f>'ГП-4 2020 расклад'!I65</f>
        <v>11</v>
      </c>
      <c r="AF63" s="357"/>
      <c r="AG63" s="354">
        <f>'ГП-4 2023 расклад'!I62</f>
        <v>8</v>
      </c>
      <c r="AH63" s="261">
        <f>'ГП-4 2018 расклад'!J66</f>
        <v>40</v>
      </c>
      <c r="AI63" s="365">
        <f>'ГП-4 2019 расклад'!J66</f>
        <v>9.0909090909090917</v>
      </c>
      <c r="AJ63" s="446">
        <f>'ГП-4 2020 расклад'!J65</f>
        <v>52.38095238095238</v>
      </c>
      <c r="AK63" s="366"/>
      <c r="AL63" s="446">
        <f>'ГП-4 2023 расклад'!J62</f>
        <v>34.782608695652172</v>
      </c>
      <c r="AM63" s="450">
        <f>'ГП-4 2018 расклад'!K66</f>
        <v>95</v>
      </c>
      <c r="AN63" s="167">
        <f>'ГП-4 2019 расклад'!K66</f>
        <v>100</v>
      </c>
      <c r="AO63" s="488">
        <f>'ГП-4 2020 расклад'!K65</f>
        <v>95.238095238095241</v>
      </c>
      <c r="AP63" s="292"/>
      <c r="AQ63" s="25">
        <f>'ГП-4 2023 расклад'!K62</f>
        <v>100</v>
      </c>
    </row>
    <row r="64" spans="1:43" ht="15" customHeight="1" x14ac:dyDescent="0.25">
      <c r="A64" s="367">
        <v>15</v>
      </c>
      <c r="B64" s="354">
        <v>40820</v>
      </c>
      <c r="C64" s="355" t="s">
        <v>178</v>
      </c>
      <c r="D64" s="356">
        <f>'ГП-4 2018 расклад'!M67</f>
        <v>73</v>
      </c>
      <c r="E64" s="357">
        <f>'ГП-4 2019 расклад'!M67</f>
        <v>70</v>
      </c>
      <c r="F64" s="357">
        <f>'ГП-4 2020 расклад'!D66</f>
        <v>72</v>
      </c>
      <c r="G64" s="357"/>
      <c r="H64" s="362">
        <f>'ГП-4 2023 расклад'!D63</f>
        <v>96</v>
      </c>
      <c r="I64" s="457">
        <f>'ГП-4 2018 расклад'!E67</f>
        <v>6</v>
      </c>
      <c r="J64" s="358">
        <f>'ГП-4 2019 расклад'!E67</f>
        <v>0</v>
      </c>
      <c r="K64" s="358">
        <f>'ГП-4 2020 расклад'!E66</f>
        <v>2</v>
      </c>
      <c r="L64" s="358"/>
      <c r="M64" s="358">
        <f>'ГП-4 2023 расклад'!E63</f>
        <v>6</v>
      </c>
      <c r="N64" s="263">
        <f>'ГП-4 2018 расклад'!F67</f>
        <v>8.2191780821917817</v>
      </c>
      <c r="O64" s="359">
        <f>'ГП-4 2019 расклад'!F67</f>
        <v>0</v>
      </c>
      <c r="P64" s="360">
        <f>'ГП-4 2020 расклад'!F66</f>
        <v>2.7777777777777777</v>
      </c>
      <c r="Q64" s="360"/>
      <c r="R64" s="458">
        <f>'ГП-4 2023 расклад'!F63</f>
        <v>6.25</v>
      </c>
      <c r="S64" s="466">
        <f>'ГП-4 2018 расклад'!G67</f>
        <v>39</v>
      </c>
      <c r="T64" s="361">
        <f>'ГП-4 2019 расклад'!G67</f>
        <v>37</v>
      </c>
      <c r="U64" s="354">
        <f>'ГП-4 2020 расклад'!G66</f>
        <v>37</v>
      </c>
      <c r="V64" s="357"/>
      <c r="W64" s="354">
        <f>'ГП-4 2023 расклад'!G63</f>
        <v>48</v>
      </c>
      <c r="X64" s="261">
        <f>'ГП-4 2018 расклад'!H67</f>
        <v>53.424657534246577</v>
      </c>
      <c r="Y64" s="368">
        <f>'ГП-4 2019 расклад'!H67</f>
        <v>52.857142857142854</v>
      </c>
      <c r="Z64" s="481">
        <f>'ГП-4 2020 расклад'!H66</f>
        <v>51.388888888888886</v>
      </c>
      <c r="AA64" s="360"/>
      <c r="AB64" s="458">
        <f>'ГП-4 2023 расклад'!H63</f>
        <v>50</v>
      </c>
      <c r="AC64" s="262">
        <f>'ГП-4 2018 расклад'!I67</f>
        <v>28</v>
      </c>
      <c r="AD64" s="361">
        <f>'ГП-4 2019 расклад'!I67</f>
        <v>33</v>
      </c>
      <c r="AE64" s="354">
        <f>'ГП-4 2020 расклад'!I66</f>
        <v>33</v>
      </c>
      <c r="AF64" s="357"/>
      <c r="AG64" s="354">
        <f>'ГП-4 2023 расклад'!I63</f>
        <v>42</v>
      </c>
      <c r="AH64" s="261">
        <f>'ГП-4 2018 расклад'!J67</f>
        <v>38.356164383561641</v>
      </c>
      <c r="AI64" s="365">
        <f>'ГП-4 2019 расклад'!J67</f>
        <v>47.142857142857146</v>
      </c>
      <c r="AJ64" s="446">
        <f>'ГП-4 2020 расклад'!J66</f>
        <v>45.833333333333336</v>
      </c>
      <c r="AK64" s="366"/>
      <c r="AL64" s="446">
        <f>'ГП-4 2023 расклад'!J63</f>
        <v>43.75</v>
      </c>
      <c r="AM64" s="450">
        <f>'ГП-4 2018 расклад'!K67</f>
        <v>91.780821917808225</v>
      </c>
      <c r="AN64" s="167">
        <f>'ГП-4 2019 расклад'!K67</f>
        <v>100</v>
      </c>
      <c r="AO64" s="488">
        <f>'ГП-4 2020 расклад'!K66</f>
        <v>97.222222222222229</v>
      </c>
      <c r="AP64" s="292"/>
      <c r="AQ64" s="25">
        <f>'ГП-4 2023 расклад'!K63</f>
        <v>93.75</v>
      </c>
    </row>
    <row r="65" spans="1:43" ht="15" customHeight="1" x14ac:dyDescent="0.25">
      <c r="A65" s="367">
        <v>16</v>
      </c>
      <c r="B65" s="354">
        <v>40840</v>
      </c>
      <c r="C65" s="355" t="s">
        <v>38</v>
      </c>
      <c r="D65" s="356">
        <f>'ГП-4 2018 расклад'!M68</f>
        <v>49</v>
      </c>
      <c r="E65" s="357">
        <f>'ГП-4 2019 расклад'!M68</f>
        <v>64</v>
      </c>
      <c r="F65" s="357">
        <f>'ГП-4 2020 расклад'!D67</f>
        <v>90</v>
      </c>
      <c r="G65" s="357"/>
      <c r="H65" s="362">
        <f>'ГП-4 2023 расклад'!D64</f>
        <v>91</v>
      </c>
      <c r="I65" s="457">
        <f>'ГП-4 2018 расклад'!E68</f>
        <v>0</v>
      </c>
      <c r="J65" s="358">
        <f>'ГП-4 2019 расклад'!E68</f>
        <v>0</v>
      </c>
      <c r="K65" s="358">
        <f>'ГП-4 2020 расклад'!E67</f>
        <v>2</v>
      </c>
      <c r="L65" s="358"/>
      <c r="M65" s="358">
        <f>'ГП-4 2023 расклад'!E64</f>
        <v>8</v>
      </c>
      <c r="N65" s="263">
        <f>'ГП-4 2018 расклад'!F68</f>
        <v>0</v>
      </c>
      <c r="O65" s="359">
        <f>'ГП-4 2019 расклад'!F68</f>
        <v>0</v>
      </c>
      <c r="P65" s="360">
        <f>'ГП-4 2020 расклад'!F67</f>
        <v>2.2222222222222223</v>
      </c>
      <c r="Q65" s="360"/>
      <c r="R65" s="458">
        <f>'ГП-4 2023 расклад'!F64</f>
        <v>8.791208791208792</v>
      </c>
      <c r="S65" s="466">
        <f>'ГП-4 2018 расклад'!G68</f>
        <v>19</v>
      </c>
      <c r="T65" s="361">
        <f>'ГП-4 2019 расклад'!G68</f>
        <v>38</v>
      </c>
      <c r="U65" s="354">
        <f>'ГП-4 2020 расклад'!G67</f>
        <v>43</v>
      </c>
      <c r="V65" s="357"/>
      <c r="W65" s="354">
        <f>'ГП-4 2023 расклад'!G64</f>
        <v>56</v>
      </c>
      <c r="X65" s="261">
        <f>'ГП-4 2018 расклад'!H68</f>
        <v>38.775510204081634</v>
      </c>
      <c r="Y65" s="368">
        <f>'ГП-4 2019 расклад'!H68</f>
        <v>59.375</v>
      </c>
      <c r="Z65" s="481">
        <f>'ГП-4 2020 расклад'!H67</f>
        <v>47.777777777777779</v>
      </c>
      <c r="AA65" s="360"/>
      <c r="AB65" s="458">
        <f>'ГП-4 2023 расклад'!H64</f>
        <v>61.53846153846154</v>
      </c>
      <c r="AC65" s="262">
        <f>'ГП-4 2018 расклад'!I68</f>
        <v>30</v>
      </c>
      <c r="AD65" s="361">
        <f>'ГП-4 2019 расклад'!I68</f>
        <v>26</v>
      </c>
      <c r="AE65" s="354">
        <f>'ГП-4 2020 расклад'!I67</f>
        <v>45</v>
      </c>
      <c r="AF65" s="357"/>
      <c r="AG65" s="354">
        <f>'ГП-4 2023 расклад'!I64</f>
        <v>27</v>
      </c>
      <c r="AH65" s="261">
        <f>'ГП-4 2018 расклад'!J68</f>
        <v>61.224489795918366</v>
      </c>
      <c r="AI65" s="365">
        <f>'ГП-4 2019 расклад'!J68</f>
        <v>40.625</v>
      </c>
      <c r="AJ65" s="446">
        <f>'ГП-4 2020 расклад'!J67</f>
        <v>50</v>
      </c>
      <c r="AK65" s="366"/>
      <c r="AL65" s="446">
        <f>'ГП-4 2023 расклад'!J64</f>
        <v>29.670329670329672</v>
      </c>
      <c r="AM65" s="450">
        <f>'ГП-4 2018 расклад'!K68</f>
        <v>100</v>
      </c>
      <c r="AN65" s="167">
        <f>'ГП-4 2019 расклад'!K68</f>
        <v>100</v>
      </c>
      <c r="AO65" s="488">
        <f>'ГП-4 2020 расклад'!K67</f>
        <v>97.777777777777771</v>
      </c>
      <c r="AP65" s="292"/>
      <c r="AQ65" s="25">
        <f>'ГП-4 2023 расклад'!K64</f>
        <v>91.208791208791212</v>
      </c>
    </row>
    <row r="66" spans="1:43" ht="15" customHeight="1" x14ac:dyDescent="0.25">
      <c r="A66" s="356">
        <v>17</v>
      </c>
      <c r="B66" s="354">
        <v>40950</v>
      </c>
      <c r="C66" s="355" t="s">
        <v>39</v>
      </c>
      <c r="D66" s="356">
        <f>'ГП-4 2018 расклад'!M69</f>
        <v>82</v>
      </c>
      <c r="E66" s="357">
        <f>'ГП-4 2019 расклад'!M69</f>
        <v>91</v>
      </c>
      <c r="F66" s="357">
        <f>'ГП-4 2020 расклад'!D68</f>
        <v>104</v>
      </c>
      <c r="G66" s="357"/>
      <c r="H66" s="362">
        <f>'ГП-4 2023 расклад'!D65</f>
        <v>119</v>
      </c>
      <c r="I66" s="457">
        <f>'ГП-4 2018 расклад'!E69</f>
        <v>0</v>
      </c>
      <c r="J66" s="358">
        <f>'ГП-4 2019 расклад'!E69</f>
        <v>4</v>
      </c>
      <c r="K66" s="358">
        <f>'ГП-4 2020 расклад'!E68</f>
        <v>8</v>
      </c>
      <c r="L66" s="358"/>
      <c r="M66" s="358">
        <f>'ГП-4 2023 расклад'!E65</f>
        <v>3</v>
      </c>
      <c r="N66" s="263">
        <f>'ГП-4 2018 расклад'!F69</f>
        <v>0</v>
      </c>
      <c r="O66" s="359">
        <f>'ГП-4 2019 расклад'!F69</f>
        <v>4.395604395604396</v>
      </c>
      <c r="P66" s="360">
        <f>'ГП-4 2020 расклад'!F68</f>
        <v>7.6923076923076925</v>
      </c>
      <c r="Q66" s="360"/>
      <c r="R66" s="458">
        <f>'ГП-4 2023 расклад'!F65</f>
        <v>2.5210084033613445</v>
      </c>
      <c r="S66" s="466">
        <f>'ГП-4 2018 расклад'!G69</f>
        <v>42</v>
      </c>
      <c r="T66" s="361">
        <f>'ГП-4 2019 расклад'!G69</f>
        <v>38</v>
      </c>
      <c r="U66" s="354">
        <f>'ГП-4 2020 расклад'!G68</f>
        <v>35</v>
      </c>
      <c r="V66" s="357"/>
      <c r="W66" s="354">
        <f>'ГП-4 2023 расклад'!G65</f>
        <v>58</v>
      </c>
      <c r="X66" s="261">
        <f>'ГП-4 2018 расклад'!H69</f>
        <v>51.219512195121951</v>
      </c>
      <c r="Y66" s="368">
        <f>'ГП-4 2019 расклад'!H69</f>
        <v>41.758241758241759</v>
      </c>
      <c r="Z66" s="481">
        <f>'ГП-4 2020 расклад'!H68</f>
        <v>33.653846153846153</v>
      </c>
      <c r="AA66" s="360"/>
      <c r="AB66" s="458">
        <f>'ГП-4 2023 расклад'!H65</f>
        <v>48.739495798319325</v>
      </c>
      <c r="AC66" s="262">
        <f>'ГП-4 2018 расклад'!I69</f>
        <v>40</v>
      </c>
      <c r="AD66" s="361">
        <f>'ГП-4 2019 расклад'!I69</f>
        <v>49</v>
      </c>
      <c r="AE66" s="354">
        <f>'ГП-4 2020 расклад'!I68</f>
        <v>61</v>
      </c>
      <c r="AF66" s="357"/>
      <c r="AG66" s="354">
        <f>'ГП-4 2023 расклад'!I65</f>
        <v>58</v>
      </c>
      <c r="AH66" s="261">
        <f>'ГП-4 2018 расклад'!J69</f>
        <v>48.780487804878049</v>
      </c>
      <c r="AI66" s="365">
        <f>'ГП-4 2019 расклад'!J69</f>
        <v>53.846153846153847</v>
      </c>
      <c r="AJ66" s="446">
        <f>'ГП-4 2020 расклад'!J68</f>
        <v>58.653846153846153</v>
      </c>
      <c r="AK66" s="366"/>
      <c r="AL66" s="446">
        <f>'ГП-4 2023 расклад'!J65</f>
        <v>48.739495798319325</v>
      </c>
      <c r="AM66" s="450">
        <f>'ГП-4 2018 расклад'!K69</f>
        <v>100</v>
      </c>
      <c r="AN66" s="167">
        <f>'ГП-4 2019 расклад'!K69</f>
        <v>95.604395604395606</v>
      </c>
      <c r="AO66" s="488">
        <f>'ГП-4 2020 расклад'!K68</f>
        <v>92.307692307692307</v>
      </c>
      <c r="AP66" s="292"/>
      <c r="AQ66" s="25">
        <f>'ГП-4 2023 расклад'!K65</f>
        <v>97.47899159663865</v>
      </c>
    </row>
    <row r="67" spans="1:43" ht="15" customHeight="1" x14ac:dyDescent="0.25">
      <c r="A67" s="367">
        <v>18</v>
      </c>
      <c r="B67" s="354">
        <v>40990</v>
      </c>
      <c r="C67" s="355" t="s">
        <v>40</v>
      </c>
      <c r="D67" s="356">
        <f>'ГП-4 2018 расклад'!M70</f>
        <v>103</v>
      </c>
      <c r="E67" s="357">
        <f>'ГП-4 2019 расклад'!M70</f>
        <v>102</v>
      </c>
      <c r="F67" s="357">
        <f>'ГП-4 2020 расклад'!D69</f>
        <v>105</v>
      </c>
      <c r="G67" s="357"/>
      <c r="H67" s="362">
        <f>'ГП-4 2023 расклад'!D66</f>
        <v>131</v>
      </c>
      <c r="I67" s="457">
        <f>'ГП-4 2018 расклад'!E70</f>
        <v>2</v>
      </c>
      <c r="J67" s="358">
        <f>'ГП-4 2019 расклад'!E70</f>
        <v>2</v>
      </c>
      <c r="K67" s="358">
        <f>'ГП-4 2020 расклад'!E69</f>
        <v>4</v>
      </c>
      <c r="L67" s="358"/>
      <c r="M67" s="358">
        <f>'ГП-4 2023 расклад'!E66</f>
        <v>6</v>
      </c>
      <c r="N67" s="263">
        <f>'ГП-4 2018 расклад'!F70</f>
        <v>1.941747572815534</v>
      </c>
      <c r="O67" s="359">
        <f>'ГП-4 2019 расклад'!F70</f>
        <v>1.9607843137254901</v>
      </c>
      <c r="P67" s="360">
        <f>'ГП-4 2020 расклад'!F69</f>
        <v>3.8095238095238093</v>
      </c>
      <c r="Q67" s="360"/>
      <c r="R67" s="458">
        <f>'ГП-4 2023 расклад'!F66</f>
        <v>4.5801526717557248</v>
      </c>
      <c r="S67" s="466">
        <f>'ГП-4 2018 расклад'!G70</f>
        <v>52</v>
      </c>
      <c r="T67" s="361">
        <f>'ГП-4 2019 расклад'!G70</f>
        <v>46</v>
      </c>
      <c r="U67" s="354">
        <f>'ГП-4 2020 расклад'!G69</f>
        <v>59</v>
      </c>
      <c r="V67" s="357"/>
      <c r="W67" s="354">
        <f>'ГП-4 2023 расклад'!G66</f>
        <v>62</v>
      </c>
      <c r="X67" s="261">
        <f>'ГП-4 2018 расклад'!H70</f>
        <v>50.485436893203882</v>
      </c>
      <c r="Y67" s="368">
        <f>'ГП-4 2019 расклад'!H70</f>
        <v>45.098039215686278</v>
      </c>
      <c r="Z67" s="481">
        <f>'ГП-4 2020 расклад'!H69</f>
        <v>56.19047619047619</v>
      </c>
      <c r="AA67" s="360"/>
      <c r="AB67" s="458">
        <f>'ГП-4 2023 расклад'!H66</f>
        <v>47.328244274809158</v>
      </c>
      <c r="AC67" s="262">
        <f>'ГП-4 2018 расклад'!I70</f>
        <v>49</v>
      </c>
      <c r="AD67" s="361">
        <f>'ГП-4 2019 расклад'!I70</f>
        <v>54</v>
      </c>
      <c r="AE67" s="354">
        <f>'ГП-4 2020 расклад'!I69</f>
        <v>42</v>
      </c>
      <c r="AF67" s="357"/>
      <c r="AG67" s="354">
        <f>'ГП-4 2023 расклад'!I66</f>
        <v>63</v>
      </c>
      <c r="AH67" s="261">
        <f>'ГП-4 2018 расклад'!J70</f>
        <v>47.572815533980581</v>
      </c>
      <c r="AI67" s="365">
        <f>'ГП-4 2019 расклад'!J70</f>
        <v>52.941176470588232</v>
      </c>
      <c r="AJ67" s="446">
        <f>'ГП-4 2020 расклад'!J69</f>
        <v>40</v>
      </c>
      <c r="AK67" s="366"/>
      <c r="AL67" s="446">
        <f>'ГП-4 2023 расклад'!J66</f>
        <v>48.091603053435115</v>
      </c>
      <c r="AM67" s="450">
        <f>'ГП-4 2018 расклад'!K70</f>
        <v>98.05825242718447</v>
      </c>
      <c r="AN67" s="167">
        <f>'ГП-4 2019 расклад'!K70</f>
        <v>98.039215686274517</v>
      </c>
      <c r="AO67" s="488">
        <f>'ГП-4 2020 расклад'!K69</f>
        <v>96.19047619047619</v>
      </c>
      <c r="AP67" s="292"/>
      <c r="AQ67" s="25">
        <f>'ГП-4 2023 расклад'!K66</f>
        <v>95.419847328244273</v>
      </c>
    </row>
    <row r="68" spans="1:43" ht="15" customHeight="1" x14ac:dyDescent="0.25">
      <c r="A68" s="376">
        <v>19</v>
      </c>
      <c r="B68" s="369">
        <v>40133</v>
      </c>
      <c r="C68" s="370" t="s">
        <v>41</v>
      </c>
      <c r="D68" s="402">
        <f>'ГП-4 2018 расклад'!M71</f>
        <v>56</v>
      </c>
      <c r="E68" s="357">
        <f>'ГП-4 2019 расклад'!M71</f>
        <v>57</v>
      </c>
      <c r="F68" s="371">
        <f>'ГП-4 2020 расклад'!D70</f>
        <v>47</v>
      </c>
      <c r="G68" s="371"/>
      <c r="H68" s="374">
        <f>'ГП-4 2023 расклад'!D67</f>
        <v>96</v>
      </c>
      <c r="I68" s="461">
        <f>'ГП-4 2018 расклад'!E71</f>
        <v>5</v>
      </c>
      <c r="J68" s="358">
        <f>'ГП-4 2019 расклад'!E71</f>
        <v>3</v>
      </c>
      <c r="K68" s="372">
        <f>'ГП-4 2020 расклад'!E70</f>
        <v>3</v>
      </c>
      <c r="L68" s="372"/>
      <c r="M68" s="372">
        <f>'ГП-4 2023 расклад'!E67</f>
        <v>12</v>
      </c>
      <c r="N68" s="260">
        <f>'ГП-4 2018 расклад'!F71</f>
        <v>8.9285714285714288</v>
      </c>
      <c r="O68" s="359">
        <f>'ГП-4 2019 расклад'!F71</f>
        <v>5.2631578947368425</v>
      </c>
      <c r="P68" s="373">
        <f>'ГП-4 2020 расклад'!F70</f>
        <v>6.3829787234042552</v>
      </c>
      <c r="Q68" s="373"/>
      <c r="R68" s="459">
        <f>'ГП-4 2023 расклад'!F67</f>
        <v>12.5</v>
      </c>
      <c r="S68" s="467">
        <f>'ГП-4 2018 расклад'!G71</f>
        <v>28</v>
      </c>
      <c r="T68" s="361">
        <f>'ГП-4 2019 расклад'!G71</f>
        <v>32</v>
      </c>
      <c r="U68" s="369">
        <f>'ГП-4 2020 расклад'!G70</f>
        <v>24</v>
      </c>
      <c r="V68" s="371"/>
      <c r="W68" s="369">
        <f>'ГП-4 2023 расклад'!G67</f>
        <v>51</v>
      </c>
      <c r="X68" s="258">
        <f>'ГП-4 2018 расклад'!H71</f>
        <v>50</v>
      </c>
      <c r="Y68" s="368">
        <f>'ГП-4 2019 расклад'!H71</f>
        <v>56.140350877192979</v>
      </c>
      <c r="Z68" s="483">
        <f>'ГП-4 2020 расклад'!H70</f>
        <v>51.063829787234042</v>
      </c>
      <c r="AA68" s="373"/>
      <c r="AB68" s="459">
        <f>'ГП-4 2023 расклад'!H67</f>
        <v>53.125</v>
      </c>
      <c r="AC68" s="259">
        <f>'ГП-4 2018 расклад'!I71</f>
        <v>23</v>
      </c>
      <c r="AD68" s="361">
        <f>'ГП-4 2019 расклад'!I71</f>
        <v>22</v>
      </c>
      <c r="AE68" s="369">
        <f>'ГП-4 2020 расклад'!I70</f>
        <v>20</v>
      </c>
      <c r="AF68" s="371"/>
      <c r="AG68" s="369">
        <f>'ГП-4 2023 расклад'!I67</f>
        <v>33</v>
      </c>
      <c r="AH68" s="258">
        <f>'ГП-4 2018 расклад'!J71</f>
        <v>41.071428571428569</v>
      </c>
      <c r="AI68" s="365">
        <f>'ГП-4 2019 расклад'!J71</f>
        <v>38.596491228070178</v>
      </c>
      <c r="AJ68" s="447">
        <f>'ГП-4 2020 расклад'!J70</f>
        <v>42.553191489361701</v>
      </c>
      <c r="AK68" s="375"/>
      <c r="AL68" s="447">
        <f>'ГП-4 2023 расклад'!J67</f>
        <v>34.375</v>
      </c>
      <c r="AM68" s="451">
        <f>'ГП-4 2018 расклад'!K71</f>
        <v>91.071428571428569</v>
      </c>
      <c r="AN68" s="167">
        <f>'ГП-4 2019 расклад'!K71</f>
        <v>94.736842105263165</v>
      </c>
      <c r="AO68" s="489">
        <f>'ГП-4 2020 расклад'!K70</f>
        <v>93.61702127659575</v>
      </c>
      <c r="AP68" s="307"/>
      <c r="AQ68" s="29">
        <f>'ГП-4 2023 расклад'!K67</f>
        <v>87.5</v>
      </c>
    </row>
    <row r="69" spans="1:43" ht="15" customHeight="1" thickBot="1" x14ac:dyDescent="0.3">
      <c r="A69" s="403">
        <v>20</v>
      </c>
      <c r="B69" s="391">
        <v>40159</v>
      </c>
      <c r="C69" s="392" t="s">
        <v>179</v>
      </c>
      <c r="D69" s="404"/>
      <c r="E69" s="393"/>
      <c r="F69" s="393"/>
      <c r="G69" s="371"/>
      <c r="H69" s="374">
        <f>'ГП-4 2023 расклад'!D68</f>
        <v>104</v>
      </c>
      <c r="I69" s="457"/>
      <c r="J69" s="358"/>
      <c r="K69" s="372"/>
      <c r="L69" s="372"/>
      <c r="M69" s="372">
        <f>'ГП-4 2023 расклад'!E68</f>
        <v>7</v>
      </c>
      <c r="N69" s="263"/>
      <c r="O69" s="359"/>
      <c r="P69" s="373"/>
      <c r="Q69" s="373"/>
      <c r="R69" s="459">
        <f>'ГП-4 2023 расклад'!F68</f>
        <v>6.7307692307692308</v>
      </c>
      <c r="S69" s="467"/>
      <c r="T69" s="361"/>
      <c r="U69" s="369"/>
      <c r="V69" s="371"/>
      <c r="W69" s="369">
        <f>'ГП-4 2023 расклад'!G68</f>
        <v>61</v>
      </c>
      <c r="X69" s="258"/>
      <c r="Y69" s="377"/>
      <c r="Z69" s="373"/>
      <c r="AA69" s="373"/>
      <c r="AB69" s="459">
        <f>'ГП-4 2023 расклад'!H68</f>
        <v>58.653846153846153</v>
      </c>
      <c r="AC69" s="259"/>
      <c r="AD69" s="361"/>
      <c r="AE69" s="371"/>
      <c r="AF69" s="371"/>
      <c r="AG69" s="369">
        <f>'ГП-4 2023 расклад'!I68</f>
        <v>36</v>
      </c>
      <c r="AH69" s="261"/>
      <c r="AI69" s="365"/>
      <c r="AJ69" s="375"/>
      <c r="AK69" s="375"/>
      <c r="AL69" s="447">
        <f>'ГП-4 2023 расклад'!J68</f>
        <v>34.615384615384613</v>
      </c>
      <c r="AM69" s="450"/>
      <c r="AN69" s="167"/>
      <c r="AO69" s="292"/>
      <c r="AP69" s="292"/>
      <c r="AQ69" s="25">
        <f>'ГП-4 2023 расклад'!K68</f>
        <v>93.269230769230774</v>
      </c>
    </row>
    <row r="70" spans="1:43" ht="15" customHeight="1" thickBot="1" x14ac:dyDescent="0.3">
      <c r="A70" s="340"/>
      <c r="B70" s="379"/>
      <c r="C70" s="265" t="s">
        <v>119</v>
      </c>
      <c r="D70" s="381">
        <f>'ГП-4 2018 расклад'!M72</f>
        <v>1164</v>
      </c>
      <c r="E70" s="382">
        <f>'ГП-4 2019 расклад'!N72</f>
        <v>1323</v>
      </c>
      <c r="F70" s="382">
        <f>'ГП-4 2020 расклад'!D71</f>
        <v>1452</v>
      </c>
      <c r="G70" s="382"/>
      <c r="H70" s="264">
        <f>'ГП-4 2023 расклад'!D69</f>
        <v>1797</v>
      </c>
      <c r="I70" s="381">
        <f>'ГП-4 2018 расклад'!E72</f>
        <v>29</v>
      </c>
      <c r="J70" s="382">
        <f>'ГП-4 2019 расклад'!E72</f>
        <v>55</v>
      </c>
      <c r="K70" s="382">
        <f>'ГП-4 2020 расклад'!E71</f>
        <v>39</v>
      </c>
      <c r="L70" s="382"/>
      <c r="M70" s="382">
        <f>'ГП-4 2023 расклад'!E69</f>
        <v>86</v>
      </c>
      <c r="N70" s="349">
        <f>'ГП-4 2018 расклад'!F72</f>
        <v>2.4914089347079038</v>
      </c>
      <c r="O70" s="350">
        <f>'ГП-4 2019 расклад'!F72</f>
        <v>3.991291727140784</v>
      </c>
      <c r="P70" s="351">
        <f>'ГП-4 2020 расклад'!F71</f>
        <v>2.6859504132231407</v>
      </c>
      <c r="Q70" s="351"/>
      <c r="R70" s="384">
        <f>'ГП-4 2023 расклад'!F69</f>
        <v>4.7857540345019478</v>
      </c>
      <c r="S70" s="381">
        <f>'ГП-4 2018 расклад'!G72</f>
        <v>540</v>
      </c>
      <c r="T70" s="382">
        <f>'ГП-4 2019 расклад'!G72</f>
        <v>664</v>
      </c>
      <c r="U70" s="382">
        <f>'ГП-4 2020 расклад'!G71</f>
        <v>760</v>
      </c>
      <c r="V70" s="382"/>
      <c r="W70" s="382">
        <f>'ГП-4 2023 расклад'!G69</f>
        <v>910</v>
      </c>
      <c r="X70" s="349">
        <f>'ГП-4 2018 расклад'!H72</f>
        <v>46.391752577319586</v>
      </c>
      <c r="Y70" s="350">
        <f>'ГП-4 2019 расклад'!H72</f>
        <v>48.185776487663283</v>
      </c>
      <c r="Z70" s="351">
        <f>'ГП-4 2020 расклад'!H71</f>
        <v>52.341597796143247</v>
      </c>
      <c r="AA70" s="351"/>
      <c r="AB70" s="384">
        <f>'ГП-4 2023 расклад'!H69</f>
        <v>50.639955481357816</v>
      </c>
      <c r="AC70" s="383">
        <f>'ГП-4 2018 расклад'!I72</f>
        <v>595</v>
      </c>
      <c r="AD70" s="382">
        <f>'ГП-4 2019 расклад'!I72</f>
        <v>659</v>
      </c>
      <c r="AE70" s="382">
        <f>'ГП-4 2020 расклад'!I71</f>
        <v>653</v>
      </c>
      <c r="AF70" s="382"/>
      <c r="AG70" s="382">
        <f>'ГП-4 2023 расклад'!I69</f>
        <v>801</v>
      </c>
      <c r="AH70" s="349">
        <f>'ГП-4 2018 расклад'!J72</f>
        <v>51.116838487972508</v>
      </c>
      <c r="AI70" s="350">
        <f>'ГП-4 2019 расклад'!J72</f>
        <v>47.822931785195934</v>
      </c>
      <c r="AJ70" s="351">
        <f>'ГП-4 2020 расклад'!J71</f>
        <v>44.972451790633606</v>
      </c>
      <c r="AK70" s="351"/>
      <c r="AL70" s="471">
        <f>'ГП-4 2023 расклад'!J69</f>
        <v>44.574290484140235</v>
      </c>
      <c r="AM70" s="349">
        <f>'ГП-4 2018 расклад'!K72</f>
        <v>97.317719223986572</v>
      </c>
      <c r="AN70" s="351">
        <f>'ГП-4 2019 расклад'!K72</f>
        <v>96.086902404415014</v>
      </c>
      <c r="AO70" s="350">
        <f>'ГП-4 2020 расклад'!K71</f>
        <v>96.923711215748497</v>
      </c>
      <c r="AP70" s="351"/>
      <c r="AQ70" s="475">
        <f>'ГП-4 2023 расклад'!K69</f>
        <v>95.7324779042291</v>
      </c>
    </row>
    <row r="71" spans="1:43" ht="15" customHeight="1" x14ac:dyDescent="0.25">
      <c r="A71" s="367">
        <v>1</v>
      </c>
      <c r="B71" s="405">
        <v>50040</v>
      </c>
      <c r="C71" s="355" t="s">
        <v>91</v>
      </c>
      <c r="D71" s="356">
        <f>'ГП-4 2018 расклад'!M73</f>
        <v>72</v>
      </c>
      <c r="E71" s="357">
        <f>'ГП-4 2019 расклад'!N73</f>
        <v>101</v>
      </c>
      <c r="F71" s="357">
        <f>'ГП-4 2020 расклад'!D72</f>
        <v>108</v>
      </c>
      <c r="G71" s="357"/>
      <c r="H71" s="362">
        <f>'ГП-4 2023 расклад'!D70</f>
        <v>146</v>
      </c>
      <c r="I71" s="457">
        <f>'ГП-4 2018 расклад'!E73</f>
        <v>0</v>
      </c>
      <c r="J71" s="358">
        <f>'ГП-4 2019 расклад'!E73</f>
        <v>0</v>
      </c>
      <c r="K71" s="358">
        <f>'ГП-4 2020 расклад'!E72</f>
        <v>0</v>
      </c>
      <c r="L71" s="358"/>
      <c r="M71" s="358">
        <f>'ГП-4 2023 расклад'!E70</f>
        <v>0</v>
      </c>
      <c r="N71" s="263">
        <f>'ГП-4 2018 расклад'!F73</f>
        <v>0</v>
      </c>
      <c r="O71" s="359">
        <f>'ГП-4 2019 расклад'!F73</f>
        <v>0</v>
      </c>
      <c r="P71" s="360">
        <f>'ГП-4 2020 расклад'!F72</f>
        <v>0</v>
      </c>
      <c r="Q71" s="360"/>
      <c r="R71" s="458">
        <f>'ГП-4 2023 расклад'!F70</f>
        <v>0</v>
      </c>
      <c r="S71" s="466">
        <f>'ГП-4 2018 расклад'!G73</f>
        <v>16</v>
      </c>
      <c r="T71" s="361">
        <f>'ГП-4 2019 расклад'!G73</f>
        <v>39</v>
      </c>
      <c r="U71" s="354">
        <f>'ГП-4 2020 расклад'!G72</f>
        <v>48</v>
      </c>
      <c r="V71" s="357"/>
      <c r="W71" s="354">
        <f>'ГП-4 2023 расклад'!G70</f>
        <v>73</v>
      </c>
      <c r="X71" s="266">
        <f>'ГП-4 2018 расклад'!H73</f>
        <v>22.222222222222221</v>
      </c>
      <c r="Y71" s="363">
        <f>'ГП-4 2019 расклад'!H73</f>
        <v>38.613861386138616</v>
      </c>
      <c r="Z71" s="482">
        <f>'ГП-4 2020 расклад'!H72</f>
        <v>44.444444444444443</v>
      </c>
      <c r="AA71" s="364"/>
      <c r="AB71" s="460">
        <f>'ГП-4 2023 расклад'!H70</f>
        <v>50</v>
      </c>
      <c r="AC71" s="262">
        <f>'ГП-4 2018 расклад'!I73</f>
        <v>56</v>
      </c>
      <c r="AD71" s="361">
        <f>'ГП-4 2019 расклад'!I73</f>
        <v>62</v>
      </c>
      <c r="AE71" s="354">
        <f>'ГП-4 2020 расклад'!I72</f>
        <v>60</v>
      </c>
      <c r="AF71" s="357"/>
      <c r="AG71" s="354">
        <f>'ГП-4 2023 расклад'!I70</f>
        <v>73</v>
      </c>
      <c r="AH71" s="261">
        <f>'ГП-4 2018 расклад'!J73</f>
        <v>77.777777777777771</v>
      </c>
      <c r="AI71" s="365">
        <f>'ГП-4 2019 расклад'!J73</f>
        <v>61.386138613861384</v>
      </c>
      <c r="AJ71" s="446">
        <f>'ГП-4 2020 расклад'!J72</f>
        <v>55.555555555555557</v>
      </c>
      <c r="AK71" s="366"/>
      <c r="AL71" s="446">
        <f>'ГП-4 2023 расклад'!J70</f>
        <v>50</v>
      </c>
      <c r="AM71" s="450">
        <f>'ГП-4 2018 расклад'!K73</f>
        <v>100</v>
      </c>
      <c r="AN71" s="167">
        <f>'ГП-4 2019 расклад'!K73</f>
        <v>100</v>
      </c>
      <c r="AO71" s="488">
        <f>'ГП-4 2020 расклад'!K72</f>
        <v>100</v>
      </c>
      <c r="AP71" s="292"/>
      <c r="AQ71" s="25">
        <f>'ГП-4 2023 расклад'!K70</f>
        <v>100</v>
      </c>
    </row>
    <row r="72" spans="1:43" ht="15" customHeight="1" x14ac:dyDescent="0.25">
      <c r="A72" s="367">
        <v>2</v>
      </c>
      <c r="B72" s="405">
        <v>50003</v>
      </c>
      <c r="C72" s="355" t="s">
        <v>90</v>
      </c>
      <c r="D72" s="356">
        <f>'ГП-4 2018 расклад'!M74</f>
        <v>106</v>
      </c>
      <c r="E72" s="357">
        <f>'ГП-4 2019 расклад'!N74</f>
        <v>122</v>
      </c>
      <c r="F72" s="357">
        <f>'ГП-4 2020 расклад'!D73</f>
        <v>91</v>
      </c>
      <c r="G72" s="357"/>
      <c r="H72" s="362">
        <f>'ГП-4 2023 расклад'!D71</f>
        <v>114</v>
      </c>
      <c r="I72" s="457">
        <f>'ГП-4 2018 расклад'!E74</f>
        <v>0</v>
      </c>
      <c r="J72" s="358">
        <f>'ГП-4 2019 расклад'!E74</f>
        <v>4</v>
      </c>
      <c r="K72" s="358">
        <f>'ГП-4 2020 расклад'!E73</f>
        <v>0</v>
      </c>
      <c r="L72" s="358"/>
      <c r="M72" s="358">
        <f>'ГП-4 2023 расклад'!E71</f>
        <v>14</v>
      </c>
      <c r="N72" s="263">
        <f>'ГП-4 2018 расклад'!F74</f>
        <v>0</v>
      </c>
      <c r="O72" s="359">
        <f>'ГП-4 2019 расклад'!F74</f>
        <v>3.1746031746031744</v>
      </c>
      <c r="P72" s="360">
        <f>'ГП-4 2020 расклад'!F73</f>
        <v>0</v>
      </c>
      <c r="Q72" s="360"/>
      <c r="R72" s="458">
        <f>'ГП-4 2023 расклад'!F71</f>
        <v>12.280701754385966</v>
      </c>
      <c r="S72" s="466">
        <f>'ГП-4 2018 расклад'!G74</f>
        <v>48</v>
      </c>
      <c r="T72" s="361">
        <f>'ГП-4 2019 расклад'!G74</f>
        <v>67</v>
      </c>
      <c r="U72" s="354">
        <f>'ГП-4 2020 расклад'!G73</f>
        <v>45</v>
      </c>
      <c r="V72" s="357"/>
      <c r="W72" s="354">
        <f>'ГП-4 2023 расклад'!G71</f>
        <v>65</v>
      </c>
      <c r="X72" s="261">
        <f>'ГП-4 2018 расклад'!H74</f>
        <v>45.283018867924525</v>
      </c>
      <c r="Y72" s="368">
        <f>'ГП-4 2019 расклад'!H74</f>
        <v>53.174603174603178</v>
      </c>
      <c r="Z72" s="481">
        <f>'ГП-4 2020 расклад'!H73</f>
        <v>49.450549450549453</v>
      </c>
      <c r="AA72" s="360"/>
      <c r="AB72" s="458">
        <f>'ГП-4 2023 расклад'!H71</f>
        <v>57.017543859649123</v>
      </c>
      <c r="AC72" s="262">
        <f>'ГП-4 2018 расклад'!I74</f>
        <v>58</v>
      </c>
      <c r="AD72" s="361">
        <f>'ГП-4 2019 расклад'!I74</f>
        <v>55</v>
      </c>
      <c r="AE72" s="354">
        <f>'ГП-4 2020 расклад'!I73</f>
        <v>46</v>
      </c>
      <c r="AF72" s="357"/>
      <c r="AG72" s="354">
        <f>'ГП-4 2023 расклад'!I71</f>
        <v>35</v>
      </c>
      <c r="AH72" s="261">
        <f>'ГП-4 2018 расклад'!J74</f>
        <v>54.716981132075475</v>
      </c>
      <c r="AI72" s="365">
        <f>'ГП-4 2019 расклад'!J74</f>
        <v>43.650793650793652</v>
      </c>
      <c r="AJ72" s="446">
        <f>'ГП-4 2020 расклад'!J73</f>
        <v>50.549450549450547</v>
      </c>
      <c r="AK72" s="366"/>
      <c r="AL72" s="446">
        <f>'ГП-4 2023 расклад'!J71</f>
        <v>30.701754385964911</v>
      </c>
      <c r="AM72" s="450">
        <f>'ГП-4 2018 расклад'!K74</f>
        <v>100</v>
      </c>
      <c r="AN72" s="167">
        <f>'ГП-4 2019 расклад'!K74</f>
        <v>96.825396825396822</v>
      </c>
      <c r="AO72" s="488">
        <f>'ГП-4 2020 расклад'!K73</f>
        <v>100</v>
      </c>
      <c r="AP72" s="292"/>
      <c r="AQ72" s="25">
        <f>'ГП-4 2023 расклад'!K71</f>
        <v>87.719298245614041</v>
      </c>
    </row>
    <row r="73" spans="1:43" ht="15" customHeight="1" x14ac:dyDescent="0.25">
      <c r="A73" s="367">
        <v>3</v>
      </c>
      <c r="B73" s="405">
        <v>50060</v>
      </c>
      <c r="C73" s="355" t="s">
        <v>180</v>
      </c>
      <c r="D73" s="356">
        <f>'ГП-4 2018 расклад'!M75</f>
        <v>51</v>
      </c>
      <c r="E73" s="357">
        <f>'ГП-4 2019 расклад'!N75</f>
        <v>74</v>
      </c>
      <c r="F73" s="357">
        <f>'ГП-4 2020 расклад'!D74</f>
        <v>134</v>
      </c>
      <c r="G73" s="357"/>
      <c r="H73" s="362">
        <f>'ГП-4 2023 расклад'!D72</f>
        <v>202</v>
      </c>
      <c r="I73" s="457">
        <f>'ГП-4 2018 расклад'!E75</f>
        <v>0</v>
      </c>
      <c r="J73" s="358">
        <f>'ГП-4 2019 расклад'!E75</f>
        <v>0</v>
      </c>
      <c r="K73" s="358">
        <f>'ГП-4 2020 расклад'!E74</f>
        <v>0</v>
      </c>
      <c r="L73" s="358"/>
      <c r="M73" s="358">
        <f>'ГП-4 2023 расклад'!E72</f>
        <v>30</v>
      </c>
      <c r="N73" s="263">
        <f>'ГП-4 2018 расклад'!F75</f>
        <v>0</v>
      </c>
      <c r="O73" s="359">
        <f>'ГП-4 2019 расклад'!F75</f>
        <v>0</v>
      </c>
      <c r="P73" s="360">
        <f>'ГП-4 2020 расклад'!F74</f>
        <v>0</v>
      </c>
      <c r="Q73" s="360"/>
      <c r="R73" s="458">
        <f>'ГП-4 2023 расклад'!F72</f>
        <v>14.851485148514852</v>
      </c>
      <c r="S73" s="466">
        <f>'ГП-4 2018 расклад'!G75</f>
        <v>27</v>
      </c>
      <c r="T73" s="361">
        <f>'ГП-4 2019 расклад'!G75</f>
        <v>38</v>
      </c>
      <c r="U73" s="354">
        <f>'ГП-4 2020 расклад'!G74</f>
        <v>66</v>
      </c>
      <c r="V73" s="357"/>
      <c r="W73" s="354">
        <f>'ГП-4 2023 расклад'!G72</f>
        <v>108</v>
      </c>
      <c r="X73" s="261">
        <f>'ГП-4 2018 расклад'!H75</f>
        <v>52.941176470588232</v>
      </c>
      <c r="Y73" s="368">
        <f>'ГП-4 2019 расклад'!H75</f>
        <v>51.351351351351354</v>
      </c>
      <c r="Z73" s="481">
        <f>'ГП-4 2020 расклад'!H74</f>
        <v>49.253731343283583</v>
      </c>
      <c r="AA73" s="360"/>
      <c r="AB73" s="458">
        <f>'ГП-4 2023 расклад'!H72</f>
        <v>53.465346534653463</v>
      </c>
      <c r="AC73" s="262">
        <f>'ГП-4 2018 расклад'!I75</f>
        <v>24</v>
      </c>
      <c r="AD73" s="361">
        <f>'ГП-4 2019 расклад'!I75</f>
        <v>36</v>
      </c>
      <c r="AE73" s="354">
        <f>'ГП-4 2020 расклад'!I74</f>
        <v>68</v>
      </c>
      <c r="AF73" s="357"/>
      <c r="AG73" s="354">
        <f>'ГП-4 2023 расклад'!I72</f>
        <v>64</v>
      </c>
      <c r="AH73" s="261">
        <f>'ГП-4 2018 расклад'!J75</f>
        <v>47.058823529411768</v>
      </c>
      <c r="AI73" s="365">
        <f>'ГП-4 2019 расклад'!J75</f>
        <v>48.648648648648646</v>
      </c>
      <c r="AJ73" s="446">
        <f>'ГП-4 2020 расклад'!J74</f>
        <v>50.746268656716417</v>
      </c>
      <c r="AK73" s="366"/>
      <c r="AL73" s="446">
        <f>'ГП-4 2023 расклад'!J72</f>
        <v>31.683168316831683</v>
      </c>
      <c r="AM73" s="450">
        <f>'ГП-4 2018 расклад'!K75</f>
        <v>100</v>
      </c>
      <c r="AN73" s="167">
        <f>'ГП-4 2019 расклад'!K75</f>
        <v>100</v>
      </c>
      <c r="AO73" s="488">
        <f>'ГП-4 2020 расклад'!K74</f>
        <v>100</v>
      </c>
      <c r="AP73" s="292"/>
      <c r="AQ73" s="25">
        <f>'ГП-4 2023 расклад'!K72</f>
        <v>85.148514851485146</v>
      </c>
    </row>
    <row r="74" spans="1:43" ht="15" customHeight="1" x14ac:dyDescent="0.25">
      <c r="A74" s="367">
        <v>4</v>
      </c>
      <c r="B74" s="406">
        <v>50170</v>
      </c>
      <c r="C74" s="355" t="s">
        <v>181</v>
      </c>
      <c r="D74" s="356">
        <f>'ГП-4 2018 расклад'!M76</f>
        <v>45</v>
      </c>
      <c r="E74" s="357">
        <f>'ГП-4 2019 расклад'!N76</f>
        <v>63</v>
      </c>
      <c r="F74" s="357">
        <f>'ГП-4 2020 расклад'!D75</f>
        <v>72</v>
      </c>
      <c r="G74" s="357"/>
      <c r="H74" s="362">
        <f>'ГП-4 2023 расклад'!D73</f>
        <v>83</v>
      </c>
      <c r="I74" s="457">
        <f>'ГП-4 2018 расклад'!E76</f>
        <v>5</v>
      </c>
      <c r="J74" s="358">
        <f>'ГП-4 2019 расклад'!E76</f>
        <v>12</v>
      </c>
      <c r="K74" s="358">
        <f>'ГП-4 2020 расклад'!E75</f>
        <v>13</v>
      </c>
      <c r="L74" s="358"/>
      <c r="M74" s="358">
        <f>'ГП-4 2023 расклад'!E73</f>
        <v>2</v>
      </c>
      <c r="N74" s="263">
        <f>'ГП-4 2018 расклад'!F76</f>
        <v>11.111111111111111</v>
      </c>
      <c r="O74" s="359">
        <f>'ГП-4 2019 расклад'!F76</f>
        <v>16</v>
      </c>
      <c r="P74" s="360">
        <f>'ГП-4 2020 расклад'!F75</f>
        <v>18.055555555555557</v>
      </c>
      <c r="Q74" s="360"/>
      <c r="R74" s="458">
        <f>'ГП-4 2023 расклад'!F73</f>
        <v>2.4096385542168677</v>
      </c>
      <c r="S74" s="466">
        <f>'ГП-4 2018 расклад'!G76</f>
        <v>25</v>
      </c>
      <c r="T74" s="361">
        <f>'ГП-4 2019 расклад'!G76</f>
        <v>43</v>
      </c>
      <c r="U74" s="354">
        <f>'ГП-4 2020 расклад'!G75</f>
        <v>38</v>
      </c>
      <c r="V74" s="357"/>
      <c r="W74" s="354">
        <f>'ГП-4 2023 расклад'!G73</f>
        <v>46</v>
      </c>
      <c r="X74" s="261">
        <f>'ГП-4 2018 расклад'!H76</f>
        <v>55.555555555555557</v>
      </c>
      <c r="Y74" s="368">
        <f>'ГП-4 2019 расклад'!H76</f>
        <v>57.333333333333336</v>
      </c>
      <c r="Z74" s="481">
        <f>'ГП-4 2020 расклад'!H75</f>
        <v>52.777777777777779</v>
      </c>
      <c r="AA74" s="360"/>
      <c r="AB74" s="458">
        <f>'ГП-4 2023 расклад'!H73</f>
        <v>55.421686746987952</v>
      </c>
      <c r="AC74" s="262">
        <f>'ГП-4 2018 расклад'!I76</f>
        <v>15</v>
      </c>
      <c r="AD74" s="361">
        <f>'ГП-4 2019 расклад'!I76</f>
        <v>20</v>
      </c>
      <c r="AE74" s="354">
        <f>'ГП-4 2020 расклад'!I75</f>
        <v>21</v>
      </c>
      <c r="AF74" s="357"/>
      <c r="AG74" s="354">
        <f>'ГП-4 2023 расклад'!I73</f>
        <v>35</v>
      </c>
      <c r="AH74" s="261">
        <f>'ГП-4 2018 расклад'!J76</f>
        <v>33.333333333333336</v>
      </c>
      <c r="AI74" s="365">
        <f>'ГП-4 2019 расклад'!J76</f>
        <v>26.666666666666668</v>
      </c>
      <c r="AJ74" s="446">
        <f>'ГП-4 2020 расклад'!J75</f>
        <v>29.166666666666668</v>
      </c>
      <c r="AK74" s="366"/>
      <c r="AL74" s="446">
        <f>'ГП-4 2023 расклад'!J73</f>
        <v>42.168674698795179</v>
      </c>
      <c r="AM74" s="450">
        <f>'ГП-4 2018 расклад'!K76</f>
        <v>88.888888888888886</v>
      </c>
      <c r="AN74" s="167">
        <f>'ГП-4 2019 расклад'!K76</f>
        <v>84</v>
      </c>
      <c r="AO74" s="488">
        <f>'ГП-4 2020 расклад'!K75</f>
        <v>81.944444444444443</v>
      </c>
      <c r="AP74" s="292"/>
      <c r="AQ74" s="25">
        <f>'ГП-4 2023 расклад'!K73</f>
        <v>97.590361445783131</v>
      </c>
    </row>
    <row r="75" spans="1:43" ht="15" customHeight="1" x14ac:dyDescent="0.25">
      <c r="A75" s="367">
        <v>5</v>
      </c>
      <c r="B75" s="354">
        <v>50230</v>
      </c>
      <c r="C75" s="355" t="s">
        <v>94</v>
      </c>
      <c r="D75" s="356">
        <f>'ГП-4 2018 расклад'!M77</f>
        <v>70</v>
      </c>
      <c r="E75" s="357">
        <f>'ГП-4 2019 расклад'!N77</f>
        <v>76</v>
      </c>
      <c r="F75" s="357">
        <f>'ГП-4 2020 расклад'!D76</f>
        <v>95</v>
      </c>
      <c r="G75" s="357"/>
      <c r="H75" s="362">
        <f>'ГП-4 2023 расклад'!D74</f>
        <v>88</v>
      </c>
      <c r="I75" s="457">
        <f>'ГП-4 2018 расклад'!E77</f>
        <v>0</v>
      </c>
      <c r="J75" s="358">
        <f>'ГП-4 2019 расклад'!E77</f>
        <v>0</v>
      </c>
      <c r="K75" s="358">
        <f>'ГП-4 2020 расклад'!E76</f>
        <v>1</v>
      </c>
      <c r="L75" s="358"/>
      <c r="M75" s="358">
        <f>'ГП-4 2023 расклад'!E74</f>
        <v>3</v>
      </c>
      <c r="N75" s="263">
        <f>'ГП-4 2018 расклад'!F77</f>
        <v>0</v>
      </c>
      <c r="O75" s="359">
        <f>'ГП-4 2019 расклад'!F77</f>
        <v>0</v>
      </c>
      <c r="P75" s="360">
        <f>'ГП-4 2020 расклад'!F76</f>
        <v>1.0526315789473684</v>
      </c>
      <c r="Q75" s="360"/>
      <c r="R75" s="458">
        <f>'ГП-4 2023 расклад'!F74</f>
        <v>3.4090909090909092</v>
      </c>
      <c r="S75" s="466">
        <f>'ГП-4 2018 расклад'!G77</f>
        <v>36</v>
      </c>
      <c r="T75" s="361">
        <f>'ГП-4 2019 расклад'!G77</f>
        <v>34</v>
      </c>
      <c r="U75" s="354">
        <f>'ГП-4 2020 расклад'!G76</f>
        <v>56</v>
      </c>
      <c r="V75" s="357"/>
      <c r="W75" s="354">
        <f>'ГП-4 2023 расклад'!G74</f>
        <v>41</v>
      </c>
      <c r="X75" s="261">
        <f>'ГП-4 2018 расклад'!H77</f>
        <v>51.428571428571431</v>
      </c>
      <c r="Y75" s="368">
        <f>'ГП-4 2019 расклад'!H77</f>
        <v>44.736842105263158</v>
      </c>
      <c r="Z75" s="481">
        <f>'ГП-4 2020 расклад'!H76</f>
        <v>58.94736842105263</v>
      </c>
      <c r="AA75" s="360"/>
      <c r="AB75" s="458">
        <f>'ГП-4 2023 расклад'!H74</f>
        <v>46.590909090909093</v>
      </c>
      <c r="AC75" s="262">
        <f>'ГП-4 2018 расклад'!I77</f>
        <v>34</v>
      </c>
      <c r="AD75" s="361">
        <f>'ГП-4 2019 расклад'!I77</f>
        <v>42</v>
      </c>
      <c r="AE75" s="354">
        <f>'ГП-4 2020 расклад'!I76</f>
        <v>38</v>
      </c>
      <c r="AF75" s="357"/>
      <c r="AG75" s="354">
        <f>'ГП-4 2023 расклад'!I74</f>
        <v>44</v>
      </c>
      <c r="AH75" s="261">
        <f>'ГП-4 2018 расклад'!J77</f>
        <v>48.571428571428569</v>
      </c>
      <c r="AI75" s="365">
        <f>'ГП-4 2019 расклад'!J77</f>
        <v>55.263157894736842</v>
      </c>
      <c r="AJ75" s="446">
        <f>'ГП-4 2020 расклад'!J76</f>
        <v>40</v>
      </c>
      <c r="AK75" s="366"/>
      <c r="AL75" s="446">
        <f>'ГП-4 2023 расклад'!J74</f>
        <v>50</v>
      </c>
      <c r="AM75" s="450">
        <f>'ГП-4 2018 расклад'!K77</f>
        <v>100</v>
      </c>
      <c r="AN75" s="167">
        <f>'ГП-4 2019 расклад'!K77</f>
        <v>100</v>
      </c>
      <c r="AO75" s="488">
        <f>'ГП-4 2020 расклад'!K76</f>
        <v>98.94736842105263</v>
      </c>
      <c r="AP75" s="292"/>
      <c r="AQ75" s="25">
        <f>'ГП-4 2023 расклад'!K74</f>
        <v>96.590909090909093</v>
      </c>
    </row>
    <row r="76" spans="1:43" ht="15" customHeight="1" x14ac:dyDescent="0.25">
      <c r="A76" s="367">
        <v>6</v>
      </c>
      <c r="B76" s="354">
        <v>50340</v>
      </c>
      <c r="C76" s="355" t="s">
        <v>182</v>
      </c>
      <c r="D76" s="356">
        <f>'ГП-4 2018 расклад'!M78</f>
        <v>90</v>
      </c>
      <c r="E76" s="357">
        <f>'ГП-4 2019 расклад'!N78</f>
        <v>60</v>
      </c>
      <c r="F76" s="357">
        <f>'ГП-4 2020 расклад'!D77</f>
        <v>84</v>
      </c>
      <c r="G76" s="357"/>
      <c r="H76" s="362">
        <f>'ГП-4 2023 расклад'!D75</f>
        <v>89</v>
      </c>
      <c r="I76" s="457">
        <f>'ГП-4 2018 расклад'!E78</f>
        <v>1</v>
      </c>
      <c r="J76" s="358">
        <f>'ГП-4 2019 расклад'!E78</f>
        <v>2</v>
      </c>
      <c r="K76" s="358">
        <f>'ГП-4 2020 расклад'!E77</f>
        <v>0</v>
      </c>
      <c r="L76" s="358"/>
      <c r="M76" s="358">
        <f>'ГП-4 2023 расклад'!E75</f>
        <v>4</v>
      </c>
      <c r="N76" s="263">
        <f>'ГП-4 2018 расклад'!F78</f>
        <v>1.1111111111111112</v>
      </c>
      <c r="O76" s="359">
        <f>'ГП-4 2019 расклад'!F78</f>
        <v>3.225806451612903</v>
      </c>
      <c r="P76" s="360">
        <f>'ГП-4 2020 расклад'!F77</f>
        <v>0</v>
      </c>
      <c r="Q76" s="360"/>
      <c r="R76" s="458">
        <f>'ГП-4 2023 расклад'!F75</f>
        <v>4.4943820224719104</v>
      </c>
      <c r="S76" s="466">
        <f>'ГП-4 2018 расклад'!G78</f>
        <v>47</v>
      </c>
      <c r="T76" s="361">
        <f>'ГП-4 2019 расклад'!G78</f>
        <v>33</v>
      </c>
      <c r="U76" s="354">
        <f>'ГП-4 2020 расклад'!G77</f>
        <v>45</v>
      </c>
      <c r="V76" s="357"/>
      <c r="W76" s="354">
        <f>'ГП-4 2023 расклад'!G75</f>
        <v>52</v>
      </c>
      <c r="X76" s="261">
        <f>'ГП-4 2018 расклад'!H78</f>
        <v>52.222222222222221</v>
      </c>
      <c r="Y76" s="368">
        <f>'ГП-4 2019 расклад'!H78</f>
        <v>53.225806451612904</v>
      </c>
      <c r="Z76" s="481">
        <f>'ГП-4 2020 расклад'!H77</f>
        <v>53.571428571428569</v>
      </c>
      <c r="AA76" s="360"/>
      <c r="AB76" s="458">
        <f>'ГП-4 2023 расклад'!H75</f>
        <v>58.426966292134829</v>
      </c>
      <c r="AC76" s="262">
        <f>'ГП-4 2018 расклад'!I78</f>
        <v>42</v>
      </c>
      <c r="AD76" s="361">
        <f>'ГП-4 2019 расклад'!I78</f>
        <v>27</v>
      </c>
      <c r="AE76" s="354">
        <f>'ГП-4 2020 расклад'!I77</f>
        <v>39</v>
      </c>
      <c r="AF76" s="357"/>
      <c r="AG76" s="354">
        <f>'ГП-4 2023 расклад'!I75</f>
        <v>33</v>
      </c>
      <c r="AH76" s="261">
        <f>'ГП-4 2018 расклад'!J78</f>
        <v>46.666666666666664</v>
      </c>
      <c r="AI76" s="365">
        <f>'ГП-4 2019 расклад'!J78</f>
        <v>43.548387096774192</v>
      </c>
      <c r="AJ76" s="446">
        <f>'ГП-4 2020 расклад'!J77</f>
        <v>46.428571428571431</v>
      </c>
      <c r="AK76" s="366"/>
      <c r="AL76" s="446">
        <f>'ГП-4 2023 расклад'!J75</f>
        <v>37.078651685393261</v>
      </c>
      <c r="AM76" s="450">
        <f>'ГП-4 2018 расклад'!K78</f>
        <v>98.888888888888886</v>
      </c>
      <c r="AN76" s="167">
        <f>'ГП-4 2019 расклад'!K78</f>
        <v>96.774193548387103</v>
      </c>
      <c r="AO76" s="488">
        <f>'ГП-4 2020 расклад'!K77</f>
        <v>100</v>
      </c>
      <c r="AP76" s="292"/>
      <c r="AQ76" s="25">
        <f>'ГП-4 2023 расклад'!K75</f>
        <v>95.50561797752809</v>
      </c>
    </row>
    <row r="77" spans="1:43" ht="15" customHeight="1" x14ac:dyDescent="0.25">
      <c r="A77" s="367">
        <v>7</v>
      </c>
      <c r="B77" s="354">
        <v>50420</v>
      </c>
      <c r="C77" s="355" t="s">
        <v>183</v>
      </c>
      <c r="D77" s="356">
        <f>'ГП-4 2018 расклад'!M79</f>
        <v>103</v>
      </c>
      <c r="E77" s="357">
        <f>'ГП-4 2019 расклад'!N79</f>
        <v>69</v>
      </c>
      <c r="F77" s="357">
        <f>'ГП-4 2020 расклад'!D78</f>
        <v>101</v>
      </c>
      <c r="G77" s="357"/>
      <c r="H77" s="362">
        <f>'ГП-4 2023 расклад'!D76</f>
        <v>89</v>
      </c>
      <c r="I77" s="457">
        <f>'ГП-4 2018 расклад'!E79</f>
        <v>0</v>
      </c>
      <c r="J77" s="358">
        <f>'ГП-4 2019 расклад'!E79</f>
        <v>7</v>
      </c>
      <c r="K77" s="358">
        <f>'ГП-4 2020 расклад'!E78</f>
        <v>0</v>
      </c>
      <c r="L77" s="358"/>
      <c r="M77" s="358">
        <f>'ГП-4 2023 расклад'!E76</f>
        <v>0</v>
      </c>
      <c r="N77" s="263">
        <f>'ГП-4 2018 расклад'!F79</f>
        <v>0</v>
      </c>
      <c r="O77" s="359">
        <f>'ГП-4 2019 расклад'!F79</f>
        <v>9.2105263157894743</v>
      </c>
      <c r="P77" s="360">
        <f>'ГП-4 2020 расклад'!F78</f>
        <v>0</v>
      </c>
      <c r="Q77" s="360"/>
      <c r="R77" s="458">
        <f>'ГП-4 2023 расклад'!F76</f>
        <v>0</v>
      </c>
      <c r="S77" s="466">
        <f>'ГП-4 2018 расклад'!G79</f>
        <v>53</v>
      </c>
      <c r="T77" s="361">
        <f>'ГП-4 2019 расклад'!G79</f>
        <v>46</v>
      </c>
      <c r="U77" s="354">
        <f>'ГП-4 2020 расклад'!G78</f>
        <v>62</v>
      </c>
      <c r="V77" s="357"/>
      <c r="W77" s="354">
        <f>'ГП-4 2023 расклад'!G76</f>
        <v>31</v>
      </c>
      <c r="X77" s="261">
        <f>'ГП-4 2018 расклад'!H79</f>
        <v>51.456310679611647</v>
      </c>
      <c r="Y77" s="368">
        <f>'ГП-4 2019 расклад'!H79</f>
        <v>60.526315789473685</v>
      </c>
      <c r="Z77" s="481">
        <f>'ГП-4 2020 расклад'!H78</f>
        <v>61.386138613861384</v>
      </c>
      <c r="AA77" s="360"/>
      <c r="AB77" s="458">
        <f>'ГП-4 2023 расклад'!H76</f>
        <v>34.831460674157306</v>
      </c>
      <c r="AC77" s="262">
        <f>'ГП-4 2018 расклад'!I79</f>
        <v>50</v>
      </c>
      <c r="AD77" s="361">
        <f>'ГП-4 2019 расклад'!I79</f>
        <v>23</v>
      </c>
      <c r="AE77" s="354">
        <f>'ГП-4 2020 расклад'!I78</f>
        <v>39</v>
      </c>
      <c r="AF77" s="357"/>
      <c r="AG77" s="354">
        <f>'ГП-4 2023 расклад'!I76</f>
        <v>58</v>
      </c>
      <c r="AH77" s="261">
        <f>'ГП-4 2018 расклад'!J79</f>
        <v>48.543689320388353</v>
      </c>
      <c r="AI77" s="365">
        <f>'ГП-4 2019 расклад'!J79</f>
        <v>30.263157894736842</v>
      </c>
      <c r="AJ77" s="446">
        <f>'ГП-4 2020 расклад'!J78</f>
        <v>38.613861386138616</v>
      </c>
      <c r="AK77" s="366"/>
      <c r="AL77" s="446">
        <f>'ГП-4 2023 расклад'!J76</f>
        <v>65.168539325842701</v>
      </c>
      <c r="AM77" s="450">
        <f>'ГП-4 2018 расклад'!K79</f>
        <v>100</v>
      </c>
      <c r="AN77" s="167">
        <f>'ГП-4 2019 расклад'!K79</f>
        <v>90.78947368421052</v>
      </c>
      <c r="AO77" s="488">
        <f>'ГП-4 2020 расклад'!K78</f>
        <v>100</v>
      </c>
      <c r="AP77" s="292"/>
      <c r="AQ77" s="25">
        <f>'ГП-4 2023 расклад'!K76</f>
        <v>100</v>
      </c>
    </row>
    <row r="78" spans="1:43" ht="15" customHeight="1" x14ac:dyDescent="0.25">
      <c r="A78" s="367">
        <v>8</v>
      </c>
      <c r="B78" s="354">
        <v>50450</v>
      </c>
      <c r="C78" s="355" t="s">
        <v>184</v>
      </c>
      <c r="D78" s="356">
        <f>'ГП-4 2018 расклад'!M80</f>
        <v>90</v>
      </c>
      <c r="E78" s="357">
        <f>'ГП-4 2019 расклад'!N80</f>
        <v>118</v>
      </c>
      <c r="F78" s="357">
        <f>'ГП-4 2020 расклад'!D79</f>
        <v>142</v>
      </c>
      <c r="G78" s="357"/>
      <c r="H78" s="362">
        <f>'ГП-4 2023 расклад'!D77</f>
        <v>173</v>
      </c>
      <c r="I78" s="457">
        <f>'ГП-4 2018 расклад'!E80</f>
        <v>7</v>
      </c>
      <c r="J78" s="358">
        <f>'ГП-4 2019 расклад'!E80</f>
        <v>9</v>
      </c>
      <c r="K78" s="358">
        <f>'ГП-4 2020 расклад'!E79</f>
        <v>6</v>
      </c>
      <c r="L78" s="358"/>
      <c r="M78" s="358">
        <f>'ГП-4 2023 расклад'!E77</f>
        <v>1</v>
      </c>
      <c r="N78" s="263">
        <f>'ГП-4 2018 расклад'!F80</f>
        <v>7.7777777777777777</v>
      </c>
      <c r="O78" s="359">
        <f>'ГП-4 2019 расклад'!F80</f>
        <v>7.0866141732283463</v>
      </c>
      <c r="P78" s="360">
        <f>'ГП-4 2020 расклад'!F79</f>
        <v>4.225352112676056</v>
      </c>
      <c r="Q78" s="360"/>
      <c r="R78" s="458">
        <f>'ГП-4 2023 расклад'!F77</f>
        <v>0.5780346820809249</v>
      </c>
      <c r="S78" s="466">
        <f>'ГП-4 2018 расклад'!G80</f>
        <v>45</v>
      </c>
      <c r="T78" s="361">
        <f>'ГП-4 2019 расклад'!G80</f>
        <v>61</v>
      </c>
      <c r="U78" s="354">
        <f>'ГП-4 2020 расклад'!G79</f>
        <v>80</v>
      </c>
      <c r="V78" s="357"/>
      <c r="W78" s="354">
        <f>'ГП-4 2023 расклад'!G77</f>
        <v>95</v>
      </c>
      <c r="X78" s="261">
        <f>'ГП-4 2018 расклад'!H80</f>
        <v>50</v>
      </c>
      <c r="Y78" s="368">
        <f>'ГП-4 2019 расклад'!H80</f>
        <v>48.031496062992126</v>
      </c>
      <c r="Z78" s="481">
        <f>'ГП-4 2020 расклад'!H79</f>
        <v>56.338028169014088</v>
      </c>
      <c r="AA78" s="360"/>
      <c r="AB78" s="458">
        <f>'ГП-4 2023 расклад'!H77</f>
        <v>54.913294797687861</v>
      </c>
      <c r="AC78" s="262">
        <f>'ГП-4 2018 расклад'!I80</f>
        <v>38</v>
      </c>
      <c r="AD78" s="361">
        <f>'ГП-4 2019 расклад'!I80</f>
        <v>57</v>
      </c>
      <c r="AE78" s="354">
        <f>'ГП-4 2020 расклад'!I79</f>
        <v>56</v>
      </c>
      <c r="AF78" s="357"/>
      <c r="AG78" s="354">
        <f>'ГП-4 2023 расклад'!I77</f>
        <v>77</v>
      </c>
      <c r="AH78" s="261">
        <f>'ГП-4 2018 расклад'!J80</f>
        <v>42.222222222222221</v>
      </c>
      <c r="AI78" s="365">
        <f>'ГП-4 2019 расклад'!J80</f>
        <v>44.881889763779526</v>
      </c>
      <c r="AJ78" s="446">
        <f>'ГП-4 2020 расклад'!J79</f>
        <v>39.436619718309856</v>
      </c>
      <c r="AK78" s="366"/>
      <c r="AL78" s="446">
        <f>'ГП-4 2023 расклад'!J77</f>
        <v>44.508670520231213</v>
      </c>
      <c r="AM78" s="450">
        <f>'ГП-4 2018 расклад'!K80</f>
        <v>92.222222222222229</v>
      </c>
      <c r="AN78" s="167">
        <f>'ГП-4 2019 расклад'!K80</f>
        <v>92.913385826771659</v>
      </c>
      <c r="AO78" s="488">
        <f>'ГП-4 2020 расклад'!K79</f>
        <v>95.774647887323937</v>
      </c>
      <c r="AP78" s="292"/>
      <c r="AQ78" s="25">
        <f>'ГП-4 2023 расклад'!K77</f>
        <v>99.421965317919074</v>
      </c>
    </row>
    <row r="79" spans="1:43" ht="15" customHeight="1" x14ac:dyDescent="0.25">
      <c r="A79" s="367">
        <v>9</v>
      </c>
      <c r="B79" s="354">
        <v>50620</v>
      </c>
      <c r="C79" s="355" t="s">
        <v>98</v>
      </c>
      <c r="D79" s="356">
        <f>'ГП-4 2018 расклад'!M81</f>
        <v>79</v>
      </c>
      <c r="E79" s="357">
        <f>'ГП-4 2019 расклад'!N81</f>
        <v>77</v>
      </c>
      <c r="F79" s="357">
        <f>'ГП-4 2020 расклад'!D80</f>
        <v>52</v>
      </c>
      <c r="G79" s="357"/>
      <c r="H79" s="362">
        <f>'ГП-4 2023 расклад'!D78</f>
        <v>65</v>
      </c>
      <c r="I79" s="457">
        <f>'ГП-4 2018 расклад'!E81</f>
        <v>1</v>
      </c>
      <c r="J79" s="358">
        <f>'ГП-4 2019 расклад'!E81</f>
        <v>1</v>
      </c>
      <c r="K79" s="358">
        <f>'ГП-4 2020 расклад'!E80</f>
        <v>3</v>
      </c>
      <c r="L79" s="358"/>
      <c r="M79" s="358">
        <f>'ГП-4 2023 расклад'!E78</f>
        <v>2</v>
      </c>
      <c r="N79" s="263">
        <f>'ГП-4 2018 расклад'!F81</f>
        <v>1.2658227848101267</v>
      </c>
      <c r="O79" s="359">
        <f>'ГП-4 2019 расклад'!F81</f>
        <v>1.2820512820512822</v>
      </c>
      <c r="P79" s="360">
        <f>'ГП-4 2020 расклад'!F80</f>
        <v>5.7692307692307692</v>
      </c>
      <c r="Q79" s="360"/>
      <c r="R79" s="458">
        <f>'ГП-4 2023 расклад'!F78</f>
        <v>3.0769230769230771</v>
      </c>
      <c r="S79" s="466">
        <f>'ГП-4 2018 расклад'!G81</f>
        <v>43</v>
      </c>
      <c r="T79" s="361">
        <f>'ГП-4 2019 расклад'!G81</f>
        <v>41</v>
      </c>
      <c r="U79" s="354">
        <f>'ГП-4 2020 расклад'!G80</f>
        <v>22</v>
      </c>
      <c r="V79" s="357"/>
      <c r="W79" s="354">
        <f>'ГП-4 2023 расклад'!G78</f>
        <v>35</v>
      </c>
      <c r="X79" s="261">
        <f>'ГП-4 2018 расклад'!H81</f>
        <v>54.430379746835442</v>
      </c>
      <c r="Y79" s="368">
        <f>'ГП-4 2019 расклад'!H81</f>
        <v>52.564102564102562</v>
      </c>
      <c r="Z79" s="481">
        <f>'ГП-4 2020 расклад'!H80</f>
        <v>42.307692307692307</v>
      </c>
      <c r="AA79" s="360"/>
      <c r="AB79" s="458">
        <f>'ГП-4 2023 расклад'!H78</f>
        <v>53.846153846153847</v>
      </c>
      <c r="AC79" s="262">
        <f>'ГП-4 2018 расклад'!I81</f>
        <v>35</v>
      </c>
      <c r="AD79" s="361">
        <f>'ГП-4 2019 расклад'!I81</f>
        <v>36</v>
      </c>
      <c r="AE79" s="354">
        <f>'ГП-4 2020 расклад'!I80</f>
        <v>27</v>
      </c>
      <c r="AF79" s="357"/>
      <c r="AG79" s="354">
        <f>'ГП-4 2023 расклад'!I78</f>
        <v>28</v>
      </c>
      <c r="AH79" s="261">
        <f>'ГП-4 2018 расклад'!J81</f>
        <v>44.303797468354432</v>
      </c>
      <c r="AI79" s="365">
        <f>'ГП-4 2019 расклад'!J81</f>
        <v>46.153846153846153</v>
      </c>
      <c r="AJ79" s="446">
        <f>'ГП-4 2020 расклад'!J80</f>
        <v>51.92307692307692</v>
      </c>
      <c r="AK79" s="366"/>
      <c r="AL79" s="446">
        <f>'ГП-4 2023 расклад'!J78</f>
        <v>43.07692307692308</v>
      </c>
      <c r="AM79" s="450">
        <f>'ГП-4 2018 расклад'!K81</f>
        <v>98.734177215189874</v>
      </c>
      <c r="AN79" s="167">
        <f>'ГП-4 2019 расклад'!K81</f>
        <v>98.717948717948715</v>
      </c>
      <c r="AO79" s="488">
        <f>'ГП-4 2020 расклад'!K80</f>
        <v>94.230769230769226</v>
      </c>
      <c r="AP79" s="292"/>
      <c r="AQ79" s="25">
        <f>'ГП-4 2023 расклад'!K78</f>
        <v>96.92307692307692</v>
      </c>
    </row>
    <row r="80" spans="1:43" ht="15" customHeight="1" x14ac:dyDescent="0.25">
      <c r="A80" s="367">
        <v>10</v>
      </c>
      <c r="B80" s="354">
        <v>50760</v>
      </c>
      <c r="C80" s="355" t="s">
        <v>185</v>
      </c>
      <c r="D80" s="356">
        <f>'ГП-4 2018 расклад'!M82</f>
        <v>93</v>
      </c>
      <c r="E80" s="357">
        <f>'ГП-4 2019 расклад'!N82</f>
        <v>119</v>
      </c>
      <c r="F80" s="357">
        <f>'ГП-4 2020 расклад'!D81</f>
        <v>138</v>
      </c>
      <c r="G80" s="357"/>
      <c r="H80" s="362">
        <f>'ГП-4 2023 расклад'!D79</f>
        <v>184</v>
      </c>
      <c r="I80" s="457">
        <f>'ГП-4 2018 расклад'!E82</f>
        <v>0</v>
      </c>
      <c r="J80" s="358">
        <f>'ГП-4 2019 расклад'!E82</f>
        <v>3</v>
      </c>
      <c r="K80" s="358">
        <f>'ГП-4 2020 расклад'!E81</f>
        <v>0</v>
      </c>
      <c r="L80" s="358"/>
      <c r="M80" s="358">
        <f>'ГП-4 2023 расклад'!E79</f>
        <v>7</v>
      </c>
      <c r="N80" s="263">
        <f>'ГП-4 2018 расклад'!F82</f>
        <v>0</v>
      </c>
      <c r="O80" s="359">
        <f>'ГП-4 2019 расклад'!F82</f>
        <v>2.459016393442623</v>
      </c>
      <c r="P80" s="360">
        <f>'ГП-4 2020 расклад'!F81</f>
        <v>0</v>
      </c>
      <c r="Q80" s="360"/>
      <c r="R80" s="458">
        <f>'ГП-4 2023 расклад'!F79</f>
        <v>3.8043478260869565</v>
      </c>
      <c r="S80" s="466">
        <f>'ГП-4 2018 расклад'!G82</f>
        <v>44</v>
      </c>
      <c r="T80" s="361">
        <f>'ГП-4 2019 расклад'!G82</f>
        <v>55</v>
      </c>
      <c r="U80" s="354">
        <f>'ГП-4 2020 расклад'!G81</f>
        <v>80</v>
      </c>
      <c r="V80" s="357"/>
      <c r="W80" s="354">
        <f>'ГП-4 2023 расклад'!G79</f>
        <v>88</v>
      </c>
      <c r="X80" s="261">
        <f>'ГП-4 2018 расклад'!H82</f>
        <v>47.311827956989248</v>
      </c>
      <c r="Y80" s="368">
        <f>'ГП-4 2019 расклад'!H82</f>
        <v>45.081967213114751</v>
      </c>
      <c r="Z80" s="481">
        <f>'ГП-4 2020 расклад'!H81</f>
        <v>57.971014492753625</v>
      </c>
      <c r="AA80" s="360"/>
      <c r="AB80" s="458">
        <f>'ГП-4 2023 расклад'!H79</f>
        <v>47.826086956521742</v>
      </c>
      <c r="AC80" s="262">
        <f>'ГП-4 2018 расклад'!I82</f>
        <v>49</v>
      </c>
      <c r="AD80" s="361">
        <f>'ГП-4 2019 расклад'!I82</f>
        <v>64</v>
      </c>
      <c r="AE80" s="354">
        <f>'ГП-4 2020 расклад'!I81</f>
        <v>58</v>
      </c>
      <c r="AF80" s="357"/>
      <c r="AG80" s="354">
        <f>'ГП-4 2023 расклад'!I79</f>
        <v>89</v>
      </c>
      <c r="AH80" s="261">
        <f>'ГП-4 2018 расклад'!J82</f>
        <v>52.688172043010752</v>
      </c>
      <c r="AI80" s="365">
        <f>'ГП-4 2019 расклад'!J82</f>
        <v>52.459016393442624</v>
      </c>
      <c r="AJ80" s="446">
        <f>'ГП-4 2020 расклад'!J81</f>
        <v>42.028985507246375</v>
      </c>
      <c r="AK80" s="366"/>
      <c r="AL80" s="446">
        <f>'ГП-4 2023 расклад'!J79</f>
        <v>48.369565217391305</v>
      </c>
      <c r="AM80" s="450">
        <f>'ГП-4 2018 расклад'!K82</f>
        <v>100</v>
      </c>
      <c r="AN80" s="167">
        <f>'ГП-4 2019 расклад'!K82</f>
        <v>97.540983606557376</v>
      </c>
      <c r="AO80" s="488">
        <f>'ГП-4 2020 расклад'!K81</f>
        <v>100</v>
      </c>
      <c r="AP80" s="292"/>
      <c r="AQ80" s="25">
        <f>'ГП-4 2023 расклад'!K79</f>
        <v>96.195652173913047</v>
      </c>
    </row>
    <row r="81" spans="1:43" ht="15" customHeight="1" x14ac:dyDescent="0.25">
      <c r="A81" s="367">
        <v>11</v>
      </c>
      <c r="B81" s="354">
        <v>50780</v>
      </c>
      <c r="C81" s="355" t="s">
        <v>186</v>
      </c>
      <c r="D81" s="356">
        <f>'ГП-4 2018 расклад'!M83</f>
        <v>107</v>
      </c>
      <c r="E81" s="357">
        <f>'ГП-4 2019 расклад'!N83</f>
        <v>127</v>
      </c>
      <c r="F81" s="357">
        <f>'ГП-4 2020 расклад'!D82</f>
        <v>149</v>
      </c>
      <c r="G81" s="357"/>
      <c r="H81" s="362">
        <f>'ГП-4 2023 расклад'!D80</f>
        <v>175</v>
      </c>
      <c r="I81" s="457">
        <f>'ГП-4 2018 расклад'!E83</f>
        <v>3</v>
      </c>
      <c r="J81" s="358">
        <f>'ГП-4 2019 расклад'!E83</f>
        <v>4</v>
      </c>
      <c r="K81" s="358">
        <f>'ГП-4 2020 расклад'!E82</f>
        <v>7</v>
      </c>
      <c r="L81" s="358"/>
      <c r="M81" s="358">
        <f>'ГП-4 2023 расклад'!E80</f>
        <v>5</v>
      </c>
      <c r="N81" s="263">
        <f>'ГП-4 2018 расклад'!F83</f>
        <v>2.8037383177570092</v>
      </c>
      <c r="O81" s="359">
        <f>'ГП-4 2019 расклад'!F83</f>
        <v>3.053435114503817</v>
      </c>
      <c r="P81" s="360">
        <f>'ГП-4 2020 расклад'!F82</f>
        <v>4.6979865771812079</v>
      </c>
      <c r="Q81" s="360"/>
      <c r="R81" s="458">
        <f>'ГП-4 2023 расклад'!F80</f>
        <v>2.8571428571428572</v>
      </c>
      <c r="S81" s="466">
        <f>'ГП-4 2018 расклад'!G83</f>
        <v>45</v>
      </c>
      <c r="T81" s="361">
        <f>'ГП-4 2019 расклад'!G83</f>
        <v>41</v>
      </c>
      <c r="U81" s="354">
        <f>'ГП-4 2020 расклад'!G82</f>
        <v>57</v>
      </c>
      <c r="V81" s="357"/>
      <c r="W81" s="354">
        <f>'ГП-4 2023 расклад'!G80</f>
        <v>82</v>
      </c>
      <c r="X81" s="261">
        <f>'ГП-4 2018 расклад'!H83</f>
        <v>42.056074766355138</v>
      </c>
      <c r="Y81" s="368">
        <f>'ГП-4 2019 расклад'!H83</f>
        <v>31.297709923664122</v>
      </c>
      <c r="Z81" s="481">
        <f>'ГП-4 2020 расклад'!H82</f>
        <v>38.255033557046978</v>
      </c>
      <c r="AA81" s="360"/>
      <c r="AB81" s="458">
        <f>'ГП-4 2023 расклад'!H80</f>
        <v>46.857142857142854</v>
      </c>
      <c r="AC81" s="262">
        <f>'ГП-4 2018 расклад'!I83</f>
        <v>59</v>
      </c>
      <c r="AD81" s="361">
        <f>'ГП-4 2019 расклад'!I83</f>
        <v>86</v>
      </c>
      <c r="AE81" s="354">
        <f>'ГП-4 2020 расклад'!I82</f>
        <v>85</v>
      </c>
      <c r="AF81" s="357"/>
      <c r="AG81" s="354">
        <f>'ГП-4 2023 расклад'!I80</f>
        <v>88</v>
      </c>
      <c r="AH81" s="261">
        <f>'ГП-4 2018 расклад'!J83</f>
        <v>55.140186915887853</v>
      </c>
      <c r="AI81" s="365">
        <f>'ГП-4 2019 расклад'!J83</f>
        <v>65.648854961832058</v>
      </c>
      <c r="AJ81" s="446">
        <f>'ГП-4 2020 расклад'!J82</f>
        <v>57.04697986577181</v>
      </c>
      <c r="AK81" s="366"/>
      <c r="AL81" s="446">
        <f>'ГП-4 2023 расклад'!J80</f>
        <v>50.285714285714285</v>
      </c>
      <c r="AM81" s="450">
        <f>'ГП-4 2018 расклад'!K83</f>
        <v>97.196261682242991</v>
      </c>
      <c r="AN81" s="167">
        <f>'ГП-4 2019 расклад'!K83</f>
        <v>96.946564885496187</v>
      </c>
      <c r="AO81" s="488">
        <f>'ГП-4 2020 расклад'!K82</f>
        <v>95.302013422818789</v>
      </c>
      <c r="AP81" s="292"/>
      <c r="AQ81" s="25">
        <f>'ГП-4 2023 расклад'!K80</f>
        <v>97.142857142857139</v>
      </c>
    </row>
    <row r="82" spans="1:43" ht="15" customHeight="1" x14ac:dyDescent="0.25">
      <c r="A82" s="367">
        <v>12</v>
      </c>
      <c r="B82" s="354">
        <v>50930</v>
      </c>
      <c r="C82" s="355" t="s">
        <v>187</v>
      </c>
      <c r="D82" s="356">
        <f>'ГП-4 2018 расклад'!M85</f>
        <v>51</v>
      </c>
      <c r="E82" s="357">
        <f>'ГП-4 2019 расклад'!N85</f>
        <v>78</v>
      </c>
      <c r="F82" s="357">
        <f>'ГП-4 2020 расклад'!D84</f>
        <v>59</v>
      </c>
      <c r="G82" s="357"/>
      <c r="H82" s="362">
        <f>'ГП-4 2023 расклад'!D81</f>
        <v>90</v>
      </c>
      <c r="I82" s="457">
        <f>'ГП-4 2018 расклад'!E85</f>
        <v>0</v>
      </c>
      <c r="J82" s="358">
        <f>'ГП-4 2019 расклад'!E85</f>
        <v>5</v>
      </c>
      <c r="K82" s="358">
        <f>'ГП-4 2020 расклад'!E84</f>
        <v>2</v>
      </c>
      <c r="L82" s="358"/>
      <c r="M82" s="358">
        <f>'ГП-4 2023 расклад'!E81</f>
        <v>1</v>
      </c>
      <c r="N82" s="263">
        <f>'ГП-4 2018 расклад'!F85</f>
        <v>0</v>
      </c>
      <c r="O82" s="359">
        <f>'ГП-4 2019 расклад'!F85</f>
        <v>6.024096385542169</v>
      </c>
      <c r="P82" s="360">
        <f>'ГП-4 2020 расклад'!F84</f>
        <v>3.3898305084745761</v>
      </c>
      <c r="Q82" s="360"/>
      <c r="R82" s="458">
        <f>'ГП-4 2023 расклад'!F81</f>
        <v>1.1111111111111112</v>
      </c>
      <c r="S82" s="466">
        <f>'ГП-4 2018 расклад'!G85</f>
        <v>20</v>
      </c>
      <c r="T82" s="361">
        <f>'ГП-4 2019 расклад'!G85</f>
        <v>45</v>
      </c>
      <c r="U82" s="354">
        <f>'ГП-4 2020 расклад'!G84</f>
        <v>43</v>
      </c>
      <c r="V82" s="357"/>
      <c r="W82" s="354">
        <f>'ГП-4 2023 расклад'!G81</f>
        <v>55</v>
      </c>
      <c r="X82" s="261">
        <f>'ГП-4 2018 расклад'!H85</f>
        <v>39.215686274509807</v>
      </c>
      <c r="Y82" s="368">
        <f>'ГП-4 2019 расклад'!H85</f>
        <v>54.216867469879517</v>
      </c>
      <c r="Z82" s="481">
        <f>'ГП-4 2020 расклад'!H84</f>
        <v>72.881355932203391</v>
      </c>
      <c r="AA82" s="360"/>
      <c r="AB82" s="458">
        <f>'ГП-4 2023 расклад'!H81</f>
        <v>61.111111111111114</v>
      </c>
      <c r="AC82" s="262">
        <f>'ГП-4 2018 расклад'!I85</f>
        <v>31</v>
      </c>
      <c r="AD82" s="361">
        <f>'ГП-4 2019 расклад'!I85</f>
        <v>33</v>
      </c>
      <c r="AE82" s="354">
        <f>'ГП-4 2020 расклад'!I84</f>
        <v>14</v>
      </c>
      <c r="AF82" s="357"/>
      <c r="AG82" s="354">
        <f>'ГП-4 2023 расклад'!I81</f>
        <v>34</v>
      </c>
      <c r="AH82" s="261">
        <f>'ГП-4 2018 расклад'!J85</f>
        <v>60.784313725490193</v>
      </c>
      <c r="AI82" s="365">
        <f>'ГП-4 2019 расклад'!J85</f>
        <v>39.75903614457831</v>
      </c>
      <c r="AJ82" s="446">
        <f>'ГП-4 2020 расклад'!J84</f>
        <v>23.728813559322035</v>
      </c>
      <c r="AK82" s="366"/>
      <c r="AL82" s="446">
        <f>'ГП-4 2023 расклад'!J81</f>
        <v>37.777777777777779</v>
      </c>
      <c r="AM82" s="450">
        <f>'ГП-4 2018 расклад'!K85</f>
        <v>100</v>
      </c>
      <c r="AN82" s="167">
        <f>'ГП-4 2019 расклад'!K85</f>
        <v>93.975903614457835</v>
      </c>
      <c r="AO82" s="488">
        <f>'ГП-4 2020 расклад'!K84</f>
        <v>96.610169491525426</v>
      </c>
      <c r="AP82" s="292"/>
      <c r="AQ82" s="25">
        <f>'ГП-4 2023 расклад'!K81</f>
        <v>98.888888888888886</v>
      </c>
    </row>
    <row r="83" spans="1:43" ht="15" customHeight="1" x14ac:dyDescent="0.25">
      <c r="A83" s="367">
        <v>13</v>
      </c>
      <c r="B83" s="369">
        <v>51370</v>
      </c>
      <c r="C83" s="370" t="s">
        <v>103</v>
      </c>
      <c r="D83" s="356">
        <f>'ГП-4 2018 расклад'!M87</f>
        <v>93</v>
      </c>
      <c r="E83" s="357">
        <f>'ГП-4 2019 расклад'!N87</f>
        <v>128</v>
      </c>
      <c r="F83" s="357">
        <f>'ГП-4 2020 расклад'!D85</f>
        <v>143</v>
      </c>
      <c r="G83" s="357"/>
      <c r="H83" s="362">
        <f>'ГП-4 2023 расклад'!D82</f>
        <v>114</v>
      </c>
      <c r="I83" s="457">
        <f>'ГП-4 2018 расклад'!E87</f>
        <v>8</v>
      </c>
      <c r="J83" s="358">
        <f>'ГП-4 2019 расклад'!E87</f>
        <v>6</v>
      </c>
      <c r="K83" s="358">
        <f>'ГП-4 2020 расклад'!E85</f>
        <v>5</v>
      </c>
      <c r="L83" s="358"/>
      <c r="M83" s="358">
        <f>'ГП-4 2023 расклад'!E82</f>
        <v>5</v>
      </c>
      <c r="N83" s="263">
        <f>'ГП-4 2018 расклад'!F87</f>
        <v>8.6021505376344081</v>
      </c>
      <c r="O83" s="359">
        <f>'ГП-4 2019 расклад'!F87</f>
        <v>4.4776119402985071</v>
      </c>
      <c r="P83" s="360">
        <f>'ГП-4 2020 расклад'!F85</f>
        <v>3.4965034965034967</v>
      </c>
      <c r="Q83" s="360"/>
      <c r="R83" s="458">
        <f>'ГП-4 2023 расклад'!F82</f>
        <v>4.3859649122807021</v>
      </c>
      <c r="S83" s="466">
        <f>'ГП-4 2018 расклад'!G87</f>
        <v>43</v>
      </c>
      <c r="T83" s="361">
        <f>'ГП-4 2019 расклад'!G87</f>
        <v>64</v>
      </c>
      <c r="U83" s="354">
        <f>'ГП-4 2020 расклад'!G85</f>
        <v>73</v>
      </c>
      <c r="V83" s="357"/>
      <c r="W83" s="354">
        <f>'ГП-4 2023 расклад'!G82</f>
        <v>63</v>
      </c>
      <c r="X83" s="261">
        <f>'ГП-4 2018 расклад'!H87</f>
        <v>46.236559139784944</v>
      </c>
      <c r="Y83" s="368">
        <f>'ГП-4 2019 расклад'!H87</f>
        <v>47.761194029850749</v>
      </c>
      <c r="Z83" s="481">
        <f>'ГП-4 2020 расклад'!H85</f>
        <v>51.048951048951047</v>
      </c>
      <c r="AA83" s="360"/>
      <c r="AB83" s="458">
        <f>'ГП-4 2023 расклад'!H82</f>
        <v>55.263157894736842</v>
      </c>
      <c r="AC83" s="262">
        <f>'ГП-4 2018 расклад'!I87</f>
        <v>42</v>
      </c>
      <c r="AD83" s="361">
        <f>'ГП-4 2019 расклад'!I87</f>
        <v>64</v>
      </c>
      <c r="AE83" s="354">
        <f>'ГП-4 2020 расклад'!I85</f>
        <v>65</v>
      </c>
      <c r="AF83" s="357"/>
      <c r="AG83" s="354">
        <f>'ГП-4 2023 расклад'!I82</f>
        <v>46</v>
      </c>
      <c r="AH83" s="261">
        <f>'ГП-4 2018 расклад'!J87</f>
        <v>45.161290322580648</v>
      </c>
      <c r="AI83" s="365">
        <f>'ГП-4 2019 расклад'!J87</f>
        <v>47.761194029850749</v>
      </c>
      <c r="AJ83" s="446">
        <f>'ГП-4 2020 расклад'!J85</f>
        <v>45.454545454545453</v>
      </c>
      <c r="AK83" s="366"/>
      <c r="AL83" s="446">
        <f>'ГП-4 2023 расклад'!J82</f>
        <v>40.350877192982459</v>
      </c>
      <c r="AM83" s="450">
        <f>'ГП-4 2018 расклад'!K87</f>
        <v>91.397849462365585</v>
      </c>
      <c r="AN83" s="167">
        <f>'ГП-4 2019 расклад'!K87</f>
        <v>95.522388059701498</v>
      </c>
      <c r="AO83" s="488">
        <f>'ГП-4 2020 расклад'!K85</f>
        <v>96.503496503496507</v>
      </c>
      <c r="AP83" s="292"/>
      <c r="AQ83" s="25">
        <f>'ГП-4 2023 расклад'!K82</f>
        <v>95.614035087719301</v>
      </c>
    </row>
    <row r="84" spans="1:43" ht="15" customHeight="1" thickBot="1" x14ac:dyDescent="0.3">
      <c r="A84" s="367">
        <v>14</v>
      </c>
      <c r="B84" s="369">
        <v>51580</v>
      </c>
      <c r="C84" s="370" t="s">
        <v>188</v>
      </c>
      <c r="D84" s="407"/>
      <c r="E84" s="408"/>
      <c r="F84" s="408"/>
      <c r="G84" s="408"/>
      <c r="H84" s="413">
        <f>'ГП-4 2023 расклад'!D83</f>
        <v>185</v>
      </c>
      <c r="I84" s="462"/>
      <c r="J84" s="388"/>
      <c r="K84" s="409"/>
      <c r="L84" s="409"/>
      <c r="M84" s="409">
        <f>'ГП-4 2023 расклад'!E83</f>
        <v>12</v>
      </c>
      <c r="N84" s="267"/>
      <c r="O84" s="410"/>
      <c r="P84" s="411"/>
      <c r="Q84" s="411"/>
      <c r="R84" s="463">
        <f>'ГП-4 2023 расклад'!F83</f>
        <v>6.4864864864864868</v>
      </c>
      <c r="S84" s="468"/>
      <c r="T84" s="361"/>
      <c r="U84" s="419"/>
      <c r="V84" s="408"/>
      <c r="W84" s="419">
        <f>'ГП-4 2023 расклад'!G83</f>
        <v>76</v>
      </c>
      <c r="X84" s="414"/>
      <c r="Y84" s="415"/>
      <c r="Z84" s="411"/>
      <c r="AA84" s="411"/>
      <c r="AB84" s="463">
        <f>'ГП-4 2023 расклад'!H83</f>
        <v>41.081081081081081</v>
      </c>
      <c r="AC84" s="412"/>
      <c r="AD84" s="416"/>
      <c r="AE84" s="408"/>
      <c r="AF84" s="408"/>
      <c r="AG84" s="419">
        <f>'ГП-4 2023 расклад'!I83</f>
        <v>97</v>
      </c>
      <c r="AH84" s="266"/>
      <c r="AI84" s="417"/>
      <c r="AJ84" s="418"/>
      <c r="AK84" s="418"/>
      <c r="AL84" s="448">
        <f>'ГП-4 2023 расклад'!J83</f>
        <v>52.432432432432435</v>
      </c>
      <c r="AM84" s="452"/>
      <c r="AN84" s="160"/>
      <c r="AO84" s="297"/>
      <c r="AP84" s="297"/>
      <c r="AQ84" s="278">
        <f>'ГП-4 2023 расклад'!K83</f>
        <v>93.513513513513516</v>
      </c>
    </row>
    <row r="85" spans="1:43" ht="15" customHeight="1" thickBot="1" x14ac:dyDescent="0.3">
      <c r="A85" s="340"/>
      <c r="B85" s="379"/>
      <c r="C85" s="265" t="s">
        <v>120</v>
      </c>
      <c r="D85" s="381">
        <f>'ГП-4 2018 расклад'!M88</f>
        <v>3208</v>
      </c>
      <c r="E85" s="382">
        <f>'ГП-4 2019 расклад'!M88</f>
        <v>3591</v>
      </c>
      <c r="F85" s="382">
        <f>'ГП-4 2020 расклад'!D86</f>
        <v>3746</v>
      </c>
      <c r="G85" s="382"/>
      <c r="H85" s="264">
        <f>'ГП-4 2023 расклад'!D84</f>
        <v>4591</v>
      </c>
      <c r="I85" s="381">
        <f>'ГП-4 2018 расклад'!E88</f>
        <v>87</v>
      </c>
      <c r="J85" s="382">
        <f>'ГП-4 2019 расклад'!E88</f>
        <v>110</v>
      </c>
      <c r="K85" s="382">
        <f>'ГП-4 2020 расклад'!E86</f>
        <v>193</v>
      </c>
      <c r="L85" s="382"/>
      <c r="M85" s="382">
        <f>'ГП-4 2023 расклад'!E84</f>
        <v>168</v>
      </c>
      <c r="N85" s="349">
        <f>'ГП-4 2018 расклад'!F88</f>
        <v>2.7119700748129674</v>
      </c>
      <c r="O85" s="350">
        <f>'ГП-4 2019 расклад'!F88</f>
        <v>3.0632135895293788</v>
      </c>
      <c r="P85" s="351">
        <f>'ГП-4 2020 расклад'!F86</f>
        <v>5.152162306460224</v>
      </c>
      <c r="Q85" s="351"/>
      <c r="R85" s="384">
        <f>'ГП-4 2023 расклад'!F84</f>
        <v>3.6593334785449794</v>
      </c>
      <c r="S85" s="381">
        <f>'ГП-4 2018 расклад'!G88</f>
        <v>1582</v>
      </c>
      <c r="T85" s="382">
        <f>'ГП-4 2019 расклад'!G88</f>
        <v>1821</v>
      </c>
      <c r="U85" s="382">
        <f>'ГП-4 2020 расклад'!G86</f>
        <v>1883</v>
      </c>
      <c r="V85" s="382"/>
      <c r="W85" s="382">
        <f>'ГП-4 2023 расклад'!G84</f>
        <v>2224</v>
      </c>
      <c r="X85" s="349">
        <f>'ГП-4 2018 расклад'!H88</f>
        <v>49.314214463840401</v>
      </c>
      <c r="Y85" s="350">
        <f>'ГП-4 2019 расклад'!H88</f>
        <v>50.710108604845445</v>
      </c>
      <c r="Z85" s="351">
        <f>'ГП-4 2020 расклад'!H86</f>
        <v>50.266951414842495</v>
      </c>
      <c r="AA85" s="351"/>
      <c r="AB85" s="384">
        <f>'ГП-4 2023 расклад'!H84</f>
        <v>48.442605096928773</v>
      </c>
      <c r="AC85" s="383">
        <f>'ГП-4 2018 расклад'!I88</f>
        <v>1539</v>
      </c>
      <c r="AD85" s="382">
        <f>'ГП-4 2019 расклад'!I88</f>
        <v>1660</v>
      </c>
      <c r="AE85" s="382">
        <f>'ГП-4 2020 расклад'!I86</f>
        <v>1670</v>
      </c>
      <c r="AF85" s="382"/>
      <c r="AG85" s="382">
        <f>'ГП-4 2023 расклад'!I84</f>
        <v>2199</v>
      </c>
      <c r="AH85" s="349">
        <f>'ГП-4 2018 расклад'!J88</f>
        <v>47.973815461346632</v>
      </c>
      <c r="AI85" s="350">
        <f>'ГП-4 2019 расклад'!J88</f>
        <v>46.226677805625172</v>
      </c>
      <c r="AJ85" s="351">
        <f>'ГП-4 2020 расклад'!J86</f>
        <v>44.580886278697278</v>
      </c>
      <c r="AK85" s="351"/>
      <c r="AL85" s="471">
        <f>'ГП-4 2023 расклад'!J84</f>
        <v>47.898061424526247</v>
      </c>
      <c r="AM85" s="349">
        <f>'ГП-4 2018 расклад'!K88</f>
        <v>96.175875492065202</v>
      </c>
      <c r="AN85" s="350">
        <f>'ГП-4 2019 расклад'!K88</f>
        <v>96.621540161352513</v>
      </c>
      <c r="AO85" s="351">
        <f>'ГП-4 2020 расклад'!K86</f>
        <v>94.214867231780275</v>
      </c>
      <c r="AP85" s="351"/>
      <c r="AQ85" s="476">
        <f>'ГП-4 2023 расклад'!K84</f>
        <v>96.28300616181015</v>
      </c>
    </row>
    <row r="86" spans="1:43" ht="15" customHeight="1" x14ac:dyDescent="0.25">
      <c r="A86" s="367">
        <v>1</v>
      </c>
      <c r="B86" s="354">
        <v>60010</v>
      </c>
      <c r="C86" s="355" t="s">
        <v>189</v>
      </c>
      <c r="D86" s="356">
        <f>'ГП-4 2018 расклад'!M89</f>
        <v>80</v>
      </c>
      <c r="E86" s="357">
        <f>'ГП-4 2019 расклад'!M89</f>
        <v>96</v>
      </c>
      <c r="F86" s="357">
        <f>'ГП-4 2020 расклад'!D87</f>
        <v>91</v>
      </c>
      <c r="G86" s="357"/>
      <c r="H86" s="362">
        <f>'ГП-4 2023 расклад'!D85</f>
        <v>92</v>
      </c>
      <c r="I86" s="457">
        <f>'ГП-4 2018 расклад'!E89</f>
        <v>0</v>
      </c>
      <c r="J86" s="358">
        <f>'ГП-4 2019 расклад'!E89</f>
        <v>6</v>
      </c>
      <c r="K86" s="358">
        <f>'ГП-4 2020 расклад'!E87</f>
        <v>1</v>
      </c>
      <c r="L86" s="358"/>
      <c r="M86" s="358">
        <f>'ГП-4 2023 расклад'!E85</f>
        <v>3</v>
      </c>
      <c r="N86" s="263">
        <f>'ГП-4 2018 расклад'!F89</f>
        <v>0</v>
      </c>
      <c r="O86" s="359">
        <f>'ГП-4 2019 расклад'!F89</f>
        <v>6.25</v>
      </c>
      <c r="P86" s="360">
        <f>'ГП-4 2020 расклад'!F87</f>
        <v>1.098901098901099</v>
      </c>
      <c r="Q86" s="360"/>
      <c r="R86" s="458">
        <f>'ГП-4 2023 расклад'!F85</f>
        <v>3.2608695652173911</v>
      </c>
      <c r="S86" s="466">
        <f>'ГП-4 2018 расклад'!G89</f>
        <v>28</v>
      </c>
      <c r="T86" s="361">
        <f>'ГП-4 2019 расклад'!G89</f>
        <v>45</v>
      </c>
      <c r="U86" s="354">
        <f>'ГП-4 2020 расклад'!G87</f>
        <v>44</v>
      </c>
      <c r="V86" s="357"/>
      <c r="W86" s="354">
        <f>'ГП-4 2023 расклад'!G85</f>
        <v>40</v>
      </c>
      <c r="X86" s="266">
        <f>'ГП-4 2018 расклад'!H89</f>
        <v>35</v>
      </c>
      <c r="Y86" s="363">
        <f>'ГП-4 2019 расклад'!H89</f>
        <v>46.875</v>
      </c>
      <c r="Z86" s="482">
        <f>'ГП-4 2020 расклад'!H87</f>
        <v>48.35164835164835</v>
      </c>
      <c r="AA86" s="364"/>
      <c r="AB86" s="460">
        <f>'ГП-4 2023 расклад'!H85</f>
        <v>43.478260869565219</v>
      </c>
      <c r="AC86" s="262">
        <f>'ГП-4 2018 расклад'!I89</f>
        <v>52</v>
      </c>
      <c r="AD86" s="361">
        <f>'ГП-4 2019 расклад'!I89</f>
        <v>45</v>
      </c>
      <c r="AE86" s="354">
        <f>'ГП-4 2020 расклад'!I87</f>
        <v>46</v>
      </c>
      <c r="AF86" s="357"/>
      <c r="AG86" s="354">
        <f>'ГП-4 2023 расклад'!I85</f>
        <v>49</v>
      </c>
      <c r="AH86" s="261">
        <f>'ГП-4 2018 расклад'!J89</f>
        <v>65</v>
      </c>
      <c r="AI86" s="365">
        <f>'ГП-4 2019 расклад'!J89</f>
        <v>46.875</v>
      </c>
      <c r="AJ86" s="446">
        <f>'ГП-4 2020 расклад'!J87</f>
        <v>50.549450549450547</v>
      </c>
      <c r="AK86" s="366"/>
      <c r="AL86" s="446">
        <f>'ГП-4 2023 расклад'!J85</f>
        <v>53.260869565217391</v>
      </c>
      <c r="AM86" s="450">
        <f>'ГП-4 2018 расклад'!K89</f>
        <v>100</v>
      </c>
      <c r="AN86" s="293">
        <f>'ГП-4 2019 расклад'!K89</f>
        <v>93.75</v>
      </c>
      <c r="AO86" s="488">
        <f>'ГП-4 2020 расклад'!K87</f>
        <v>98.901098901098905</v>
      </c>
      <c r="AP86" s="292"/>
      <c r="AQ86" s="25">
        <f>'ГП-4 2023 расклад'!K85</f>
        <v>96.739130434782609</v>
      </c>
    </row>
    <row r="87" spans="1:43" ht="15" customHeight="1" x14ac:dyDescent="0.25">
      <c r="A87" s="367">
        <v>2</v>
      </c>
      <c r="B87" s="354">
        <v>60020</v>
      </c>
      <c r="C87" s="355" t="s">
        <v>45</v>
      </c>
      <c r="D87" s="356">
        <f>'ГП-4 2018 расклад'!M90</f>
        <v>46</v>
      </c>
      <c r="E87" s="357">
        <f>'ГП-4 2019 расклад'!M90</f>
        <v>69</v>
      </c>
      <c r="F87" s="357">
        <f>'ГП-4 2020 расклад'!D88</f>
        <v>76</v>
      </c>
      <c r="G87" s="357"/>
      <c r="H87" s="362">
        <f>'ГП-4 2023 расклад'!D86</f>
        <v>79</v>
      </c>
      <c r="I87" s="457">
        <f>'ГП-4 2018 расклад'!E90</f>
        <v>5</v>
      </c>
      <c r="J87" s="358">
        <f>'ГП-4 2019 расклад'!E90</f>
        <v>9</v>
      </c>
      <c r="K87" s="358">
        <f>'ГП-4 2020 расклад'!E88</f>
        <v>26</v>
      </c>
      <c r="L87" s="358"/>
      <c r="M87" s="358">
        <f>'ГП-4 2023 расклад'!E86</f>
        <v>11</v>
      </c>
      <c r="N87" s="263">
        <f>'ГП-4 2018 расклад'!F90</f>
        <v>10.869565217391305</v>
      </c>
      <c r="O87" s="359">
        <f>'ГП-4 2019 расклад'!F90</f>
        <v>13.043478260869565</v>
      </c>
      <c r="P87" s="360">
        <f>'ГП-4 2020 расклад'!F88</f>
        <v>34.210526315789473</v>
      </c>
      <c r="Q87" s="360"/>
      <c r="R87" s="458">
        <f>'ГП-4 2023 расклад'!F86</f>
        <v>13.924050632911392</v>
      </c>
      <c r="S87" s="466">
        <f>'ГП-4 2018 расклад'!G90</f>
        <v>28</v>
      </c>
      <c r="T87" s="361">
        <f>'ГП-4 2019 расклад'!G90</f>
        <v>39</v>
      </c>
      <c r="U87" s="354">
        <f>'ГП-4 2020 расклад'!G88</f>
        <v>29</v>
      </c>
      <c r="V87" s="357"/>
      <c r="W87" s="354">
        <f>'ГП-4 2023 расклад'!G86</f>
        <v>41</v>
      </c>
      <c r="X87" s="261">
        <f>'ГП-4 2018 расклад'!H90</f>
        <v>60.869565217391305</v>
      </c>
      <c r="Y87" s="368">
        <f>'ГП-4 2019 расклад'!H90</f>
        <v>56.521739130434781</v>
      </c>
      <c r="Z87" s="481">
        <f>'ГП-4 2020 расклад'!H88</f>
        <v>38.157894736842103</v>
      </c>
      <c r="AA87" s="360"/>
      <c r="AB87" s="458">
        <f>'ГП-4 2023 расклад'!H86</f>
        <v>51.898734177215189</v>
      </c>
      <c r="AC87" s="262">
        <f>'ГП-4 2018 расклад'!I90</f>
        <v>13</v>
      </c>
      <c r="AD87" s="361">
        <f>'ГП-4 2019 расклад'!I90</f>
        <v>21</v>
      </c>
      <c r="AE87" s="354">
        <f>'ГП-4 2020 расклад'!I88</f>
        <v>21</v>
      </c>
      <c r="AF87" s="357"/>
      <c r="AG87" s="354">
        <f>'ГП-4 2023 расклад'!I86</f>
        <v>27</v>
      </c>
      <c r="AH87" s="261">
        <f>'ГП-4 2018 расклад'!J90</f>
        <v>28.260869565217391</v>
      </c>
      <c r="AI87" s="365">
        <f>'ГП-4 2019 расклад'!J90</f>
        <v>30.434782608695652</v>
      </c>
      <c r="AJ87" s="446">
        <f>'ГП-4 2020 расклад'!J88</f>
        <v>27.631578947368421</v>
      </c>
      <c r="AK87" s="366"/>
      <c r="AL87" s="446">
        <f>'ГП-4 2023 расклад'!J86</f>
        <v>34.177215189873415</v>
      </c>
      <c r="AM87" s="450">
        <f>'ГП-4 2018 расклад'!K90</f>
        <v>89.130434782608702</v>
      </c>
      <c r="AN87" s="167">
        <f>'ГП-4 2019 расклад'!K90</f>
        <v>86.956521739130437</v>
      </c>
      <c r="AO87" s="488">
        <f>'ГП-4 2020 расклад'!K88</f>
        <v>65.78947368421052</v>
      </c>
      <c r="AP87" s="292"/>
      <c r="AQ87" s="25">
        <f>'ГП-4 2023 расклад'!K86</f>
        <v>86.075949367088612</v>
      </c>
    </row>
    <row r="88" spans="1:43" ht="15" customHeight="1" x14ac:dyDescent="0.25">
      <c r="A88" s="367">
        <v>3</v>
      </c>
      <c r="B88" s="354">
        <v>60050</v>
      </c>
      <c r="C88" s="355" t="s">
        <v>190</v>
      </c>
      <c r="D88" s="356">
        <f>'ГП-4 2018 расклад'!M91</f>
        <v>99</v>
      </c>
      <c r="E88" s="357">
        <f>'ГП-4 2019 расклад'!M91</f>
        <v>96</v>
      </c>
      <c r="F88" s="357">
        <f>'ГП-4 2020 расклад'!D89</f>
        <v>109</v>
      </c>
      <c r="G88" s="357"/>
      <c r="H88" s="362">
        <f>'ГП-4 2023 расклад'!D87</f>
        <v>120</v>
      </c>
      <c r="I88" s="457">
        <f>'ГП-4 2018 расклад'!E91</f>
        <v>3</v>
      </c>
      <c r="J88" s="358">
        <f>'ГП-4 2019 расклад'!E91</f>
        <v>0</v>
      </c>
      <c r="K88" s="358">
        <f>'ГП-4 2020 расклад'!E89</f>
        <v>0</v>
      </c>
      <c r="L88" s="358"/>
      <c r="M88" s="358">
        <f>'ГП-4 2023 расклад'!E87</f>
        <v>0</v>
      </c>
      <c r="N88" s="263">
        <f>'ГП-4 2018 расклад'!F91</f>
        <v>3.0303030303030303</v>
      </c>
      <c r="O88" s="359">
        <f>'ГП-4 2019 расклад'!F91</f>
        <v>0</v>
      </c>
      <c r="P88" s="360">
        <f>'ГП-4 2020 расклад'!F89</f>
        <v>0</v>
      </c>
      <c r="Q88" s="360"/>
      <c r="R88" s="458">
        <f>'ГП-4 2023 расклад'!F87</f>
        <v>0</v>
      </c>
      <c r="S88" s="466">
        <f>'ГП-4 2018 расклад'!G91</f>
        <v>45</v>
      </c>
      <c r="T88" s="361">
        <f>'ГП-4 2019 расклад'!G91</f>
        <v>40</v>
      </c>
      <c r="U88" s="354">
        <f>'ГП-4 2020 расклад'!G89</f>
        <v>65</v>
      </c>
      <c r="V88" s="357"/>
      <c r="W88" s="354">
        <f>'ГП-4 2023 расклад'!G87</f>
        <v>76</v>
      </c>
      <c r="X88" s="261">
        <f>'ГП-4 2018 расклад'!H91</f>
        <v>45.454545454545453</v>
      </c>
      <c r="Y88" s="368">
        <f>'ГП-4 2019 расклад'!H91</f>
        <v>41.666666666666664</v>
      </c>
      <c r="Z88" s="481">
        <f>'ГП-4 2020 расклад'!H89</f>
        <v>59.633027522935777</v>
      </c>
      <c r="AA88" s="360"/>
      <c r="AB88" s="458">
        <f>'ГП-4 2023 расклад'!H87</f>
        <v>63.333333333333336</v>
      </c>
      <c r="AC88" s="262">
        <f>'ГП-4 2018 расклад'!I91</f>
        <v>51</v>
      </c>
      <c r="AD88" s="361">
        <f>'ГП-4 2019 расклад'!I91</f>
        <v>56</v>
      </c>
      <c r="AE88" s="354">
        <f>'ГП-4 2020 расклад'!I89</f>
        <v>44</v>
      </c>
      <c r="AF88" s="357"/>
      <c r="AG88" s="354">
        <f>'ГП-4 2023 расклад'!I87</f>
        <v>44</v>
      </c>
      <c r="AH88" s="261">
        <f>'ГП-4 2018 расклад'!J91</f>
        <v>51.515151515151516</v>
      </c>
      <c r="AI88" s="365">
        <f>'ГП-4 2019 расклад'!J91</f>
        <v>58.333333333333336</v>
      </c>
      <c r="AJ88" s="446">
        <f>'ГП-4 2020 расклад'!J89</f>
        <v>40.366972477064223</v>
      </c>
      <c r="AK88" s="366"/>
      <c r="AL88" s="446">
        <f>'ГП-4 2023 расклад'!J87</f>
        <v>36.666666666666664</v>
      </c>
      <c r="AM88" s="450">
        <f>'ГП-4 2018 расклад'!K91</f>
        <v>96.969696969696969</v>
      </c>
      <c r="AN88" s="167">
        <f>'ГП-4 2019 расклад'!K91</f>
        <v>100</v>
      </c>
      <c r="AO88" s="488">
        <f>'ГП-4 2020 расклад'!K89</f>
        <v>100</v>
      </c>
      <c r="AP88" s="292"/>
      <c r="AQ88" s="25">
        <f>'ГП-4 2023 расклад'!K87</f>
        <v>100</v>
      </c>
    </row>
    <row r="89" spans="1:43" ht="15" customHeight="1" x14ac:dyDescent="0.25">
      <c r="A89" s="367">
        <v>4</v>
      </c>
      <c r="B89" s="354">
        <v>60070</v>
      </c>
      <c r="C89" s="355" t="s">
        <v>191</v>
      </c>
      <c r="D89" s="356">
        <f>'ГП-4 2018 расклад'!M92</f>
        <v>107</v>
      </c>
      <c r="E89" s="357">
        <f>'ГП-4 2019 расклад'!M92</f>
        <v>120</v>
      </c>
      <c r="F89" s="357">
        <f>'ГП-4 2020 расклад'!D90</f>
        <v>108</v>
      </c>
      <c r="G89" s="357"/>
      <c r="H89" s="362">
        <f>'ГП-4 2023 расклад'!D88</f>
        <v>123</v>
      </c>
      <c r="I89" s="457">
        <f>'ГП-4 2018 расклад'!E92</f>
        <v>0</v>
      </c>
      <c r="J89" s="358">
        <f>'ГП-4 2019 расклад'!E92</f>
        <v>0</v>
      </c>
      <c r="K89" s="358">
        <f>'ГП-4 2020 расклад'!E90</f>
        <v>4</v>
      </c>
      <c r="L89" s="358"/>
      <c r="M89" s="358">
        <f>'ГП-4 2023 расклад'!E88</f>
        <v>1</v>
      </c>
      <c r="N89" s="263">
        <f>'ГП-4 2018 расклад'!F92</f>
        <v>0</v>
      </c>
      <c r="O89" s="359">
        <f>'ГП-4 2019 расклад'!F92</f>
        <v>0</v>
      </c>
      <c r="P89" s="360">
        <f>'ГП-4 2020 расклад'!F90</f>
        <v>3.7037037037037037</v>
      </c>
      <c r="Q89" s="360"/>
      <c r="R89" s="458">
        <f>'ГП-4 2023 расклад'!F88</f>
        <v>0.81300813008130079</v>
      </c>
      <c r="S89" s="466">
        <f>'ГП-4 2018 расклад'!G92</f>
        <v>47</v>
      </c>
      <c r="T89" s="361">
        <f>'ГП-4 2019 расклад'!G92</f>
        <v>56</v>
      </c>
      <c r="U89" s="354">
        <f>'ГП-4 2020 расклад'!G90</f>
        <v>47</v>
      </c>
      <c r="V89" s="357"/>
      <c r="W89" s="354">
        <f>'ГП-4 2023 расклад'!G88</f>
        <v>52</v>
      </c>
      <c r="X89" s="261">
        <f>'ГП-4 2018 расклад'!H92</f>
        <v>43.925233644859816</v>
      </c>
      <c r="Y89" s="368">
        <f>'ГП-4 2019 расклад'!H92</f>
        <v>46.666666666666664</v>
      </c>
      <c r="Z89" s="481">
        <f>'ГП-4 2020 расклад'!H90</f>
        <v>43.518518518518519</v>
      </c>
      <c r="AA89" s="360"/>
      <c r="AB89" s="458">
        <f>'ГП-4 2023 расклад'!H88</f>
        <v>42.27642276422764</v>
      </c>
      <c r="AC89" s="262">
        <f>'ГП-4 2018 расклад'!I92</f>
        <v>60</v>
      </c>
      <c r="AD89" s="361">
        <f>'ГП-4 2019 расклад'!I92</f>
        <v>64</v>
      </c>
      <c r="AE89" s="354">
        <f>'ГП-4 2020 расклад'!I90</f>
        <v>57</v>
      </c>
      <c r="AF89" s="357"/>
      <c r="AG89" s="354">
        <f>'ГП-4 2023 расклад'!I88</f>
        <v>70</v>
      </c>
      <c r="AH89" s="261">
        <f>'ГП-4 2018 расклад'!J92</f>
        <v>56.074766355140184</v>
      </c>
      <c r="AI89" s="365">
        <f>'ГП-4 2019 расклад'!J92</f>
        <v>53.333333333333336</v>
      </c>
      <c r="AJ89" s="446">
        <f>'ГП-4 2020 расклад'!J90</f>
        <v>52.777777777777779</v>
      </c>
      <c r="AK89" s="366"/>
      <c r="AL89" s="446">
        <f>'ГП-4 2023 расклад'!J88</f>
        <v>56.91056910569106</v>
      </c>
      <c r="AM89" s="450">
        <f>'ГП-4 2018 расклад'!K92</f>
        <v>100</v>
      </c>
      <c r="AN89" s="167">
        <f>'ГП-4 2019 расклад'!K92</f>
        <v>100</v>
      </c>
      <c r="AO89" s="488">
        <f>'ГП-4 2020 расклад'!K90</f>
        <v>96.296296296296291</v>
      </c>
      <c r="AP89" s="292"/>
      <c r="AQ89" s="25">
        <f>'ГП-4 2023 расклад'!K88</f>
        <v>99.1869918699187</v>
      </c>
    </row>
    <row r="90" spans="1:43" ht="15" customHeight="1" x14ac:dyDescent="0.25">
      <c r="A90" s="367">
        <v>5</v>
      </c>
      <c r="B90" s="354">
        <v>60180</v>
      </c>
      <c r="C90" s="355" t="s">
        <v>192</v>
      </c>
      <c r="D90" s="356">
        <f>'ГП-4 2018 расклад'!M93</f>
        <v>155</v>
      </c>
      <c r="E90" s="357">
        <f>'ГП-4 2019 расклад'!M93</f>
        <v>153</v>
      </c>
      <c r="F90" s="357">
        <f>'ГП-4 2020 расклад'!D91</f>
        <v>146</v>
      </c>
      <c r="G90" s="357"/>
      <c r="H90" s="362">
        <f>'ГП-4 2023 расклад'!D89</f>
        <v>159</v>
      </c>
      <c r="I90" s="457">
        <f>'ГП-4 2018 расклад'!E93</f>
        <v>3</v>
      </c>
      <c r="J90" s="358">
        <f>'ГП-4 2019 расклад'!E93</f>
        <v>4</v>
      </c>
      <c r="K90" s="358">
        <f>'ГП-4 2020 расклад'!E91</f>
        <v>8</v>
      </c>
      <c r="L90" s="358"/>
      <c r="M90" s="358">
        <f>'ГП-4 2023 расклад'!E89</f>
        <v>8</v>
      </c>
      <c r="N90" s="263">
        <f>'ГП-4 2018 расклад'!F93</f>
        <v>1.935483870967742</v>
      </c>
      <c r="O90" s="359">
        <f>'ГП-4 2019 расклад'!F93</f>
        <v>2.6143790849673203</v>
      </c>
      <c r="P90" s="360">
        <f>'ГП-4 2020 расклад'!F91</f>
        <v>5.4794520547945202</v>
      </c>
      <c r="Q90" s="360"/>
      <c r="R90" s="458">
        <f>'ГП-4 2023 расклад'!F89</f>
        <v>5.0314465408805029</v>
      </c>
      <c r="S90" s="466">
        <f>'ГП-4 2018 расклад'!G93</f>
        <v>64</v>
      </c>
      <c r="T90" s="361">
        <f>'ГП-4 2019 расклад'!G93</f>
        <v>79</v>
      </c>
      <c r="U90" s="354">
        <f>'ГП-4 2020 расклад'!G91</f>
        <v>83</v>
      </c>
      <c r="V90" s="357"/>
      <c r="W90" s="354">
        <f>'ГП-4 2023 расклад'!G89</f>
        <v>82</v>
      </c>
      <c r="X90" s="261">
        <f>'ГП-4 2018 расклад'!H93</f>
        <v>41.29032258064516</v>
      </c>
      <c r="Y90" s="368">
        <f>'ГП-4 2019 расклад'!H93</f>
        <v>51.633986928104576</v>
      </c>
      <c r="Z90" s="481">
        <f>'ГП-4 2020 расклад'!H91</f>
        <v>56.849315068493148</v>
      </c>
      <c r="AA90" s="360"/>
      <c r="AB90" s="458">
        <f>'ГП-4 2023 расклад'!H89</f>
        <v>51.572327044025158</v>
      </c>
      <c r="AC90" s="262">
        <f>'ГП-4 2018 расклад'!I93</f>
        <v>88</v>
      </c>
      <c r="AD90" s="361">
        <f>'ГП-4 2019 расклад'!I93</f>
        <v>70</v>
      </c>
      <c r="AE90" s="354">
        <f>'ГП-4 2020 расклад'!I91</f>
        <v>55</v>
      </c>
      <c r="AF90" s="357"/>
      <c r="AG90" s="354">
        <f>'ГП-4 2023 расклад'!I89</f>
        <v>69</v>
      </c>
      <c r="AH90" s="261">
        <f>'ГП-4 2018 расклад'!J93</f>
        <v>56.774193548387096</v>
      </c>
      <c r="AI90" s="365">
        <f>'ГП-4 2019 расклад'!J93</f>
        <v>45.751633986928105</v>
      </c>
      <c r="AJ90" s="446">
        <f>'ГП-4 2020 расклад'!J91</f>
        <v>37.671232876712331</v>
      </c>
      <c r="AK90" s="366"/>
      <c r="AL90" s="446">
        <f>'ГП-4 2023 расклад'!J89</f>
        <v>43.39622641509434</v>
      </c>
      <c r="AM90" s="450">
        <f>'ГП-4 2018 расклад'!K93</f>
        <v>98.064516129032256</v>
      </c>
      <c r="AN90" s="167">
        <f>'ГП-4 2019 расклад'!K93</f>
        <v>97.385620915032675</v>
      </c>
      <c r="AO90" s="488">
        <f>'ГП-4 2020 расклад'!K91</f>
        <v>94.520547945205479</v>
      </c>
      <c r="AP90" s="292"/>
      <c r="AQ90" s="25">
        <f>'ГП-4 2023 расклад'!K89</f>
        <v>94.968553459119491</v>
      </c>
    </row>
    <row r="91" spans="1:43" ht="15" customHeight="1" x14ac:dyDescent="0.25">
      <c r="A91" s="367">
        <v>6</v>
      </c>
      <c r="B91" s="354">
        <v>60240</v>
      </c>
      <c r="C91" s="355" t="s">
        <v>193</v>
      </c>
      <c r="D91" s="356">
        <f>'ГП-4 2018 расклад'!M95</f>
        <v>157</v>
      </c>
      <c r="E91" s="357">
        <f>'ГП-4 2019 расклад'!M95</f>
        <v>139</v>
      </c>
      <c r="F91" s="357">
        <f>'ГП-4 2020 расклад'!D92</f>
        <v>183</v>
      </c>
      <c r="G91" s="357"/>
      <c r="H91" s="362">
        <f>'ГП-4 2023 расклад'!D90</f>
        <v>226</v>
      </c>
      <c r="I91" s="457">
        <f>'ГП-4 2018 расклад'!E95</f>
        <v>2</v>
      </c>
      <c r="J91" s="358">
        <f>'ГП-4 2019 расклад'!E95</f>
        <v>7</v>
      </c>
      <c r="K91" s="358">
        <f>'ГП-4 2020 расклад'!E92</f>
        <v>7</v>
      </c>
      <c r="L91" s="358"/>
      <c r="M91" s="358">
        <f>'ГП-4 2023 расклад'!E90</f>
        <v>6</v>
      </c>
      <c r="N91" s="263">
        <f>'ГП-4 2018 расклад'!F95</f>
        <v>1.2738853503184713</v>
      </c>
      <c r="O91" s="359">
        <f>'ГП-4 2019 расклад'!F95</f>
        <v>5.0359712230215825</v>
      </c>
      <c r="P91" s="360">
        <f>'ГП-4 2020 расклад'!F92</f>
        <v>3.8251366120218577</v>
      </c>
      <c r="Q91" s="360"/>
      <c r="R91" s="458">
        <f>'ГП-4 2023 расклад'!F90</f>
        <v>2.6548672566371683</v>
      </c>
      <c r="S91" s="466">
        <f>'ГП-4 2018 расклад'!G95</f>
        <v>90</v>
      </c>
      <c r="T91" s="361">
        <f>'ГП-4 2019 расклад'!G95</f>
        <v>52</v>
      </c>
      <c r="U91" s="354">
        <f>'ГП-4 2020 расклад'!G92</f>
        <v>87</v>
      </c>
      <c r="V91" s="357"/>
      <c r="W91" s="354">
        <f>'ГП-4 2023 расклад'!G90</f>
        <v>98</v>
      </c>
      <c r="X91" s="261">
        <f>'ГП-4 2018 расклад'!H95</f>
        <v>57.324840764331213</v>
      </c>
      <c r="Y91" s="368">
        <f>'ГП-4 2019 расклад'!H95</f>
        <v>37.410071942446045</v>
      </c>
      <c r="Z91" s="481">
        <f>'ГП-4 2020 расклад'!H92</f>
        <v>47.540983606557376</v>
      </c>
      <c r="AA91" s="360"/>
      <c r="AB91" s="458">
        <f>'ГП-4 2023 расклад'!H90</f>
        <v>43.362831858407077</v>
      </c>
      <c r="AC91" s="262">
        <f>'ГП-4 2018 расклад'!I95</f>
        <v>65</v>
      </c>
      <c r="AD91" s="361">
        <f>'ГП-4 2019 расклад'!I95</f>
        <v>80</v>
      </c>
      <c r="AE91" s="354">
        <f>'ГП-4 2020 расклад'!I92</f>
        <v>89</v>
      </c>
      <c r="AF91" s="357"/>
      <c r="AG91" s="354">
        <f>'ГП-4 2023 расклад'!I90</f>
        <v>122</v>
      </c>
      <c r="AH91" s="261">
        <f>'ГП-4 2018 расклад'!J95</f>
        <v>41.401273885350321</v>
      </c>
      <c r="AI91" s="365">
        <f>'ГП-4 2019 расклад'!J95</f>
        <v>57.553956834532372</v>
      </c>
      <c r="AJ91" s="446">
        <f>'ГП-4 2020 расклад'!J92</f>
        <v>48.633879781420767</v>
      </c>
      <c r="AK91" s="366"/>
      <c r="AL91" s="446">
        <f>'ГП-4 2023 расклад'!J90</f>
        <v>53.982300884955755</v>
      </c>
      <c r="AM91" s="450">
        <f>'ГП-4 2018 расклад'!K95</f>
        <v>98.726114649681534</v>
      </c>
      <c r="AN91" s="167">
        <f>'ГП-4 2019 расклад'!K95</f>
        <v>94.964028776978424</v>
      </c>
      <c r="AO91" s="488">
        <f>'ГП-4 2020 расклад'!K92</f>
        <v>96.174863387978135</v>
      </c>
      <c r="AP91" s="292"/>
      <c r="AQ91" s="25">
        <f>'ГП-4 2023 расклад'!K90</f>
        <v>97.345132743362825</v>
      </c>
    </row>
    <row r="92" spans="1:43" ht="15" customHeight="1" x14ac:dyDescent="0.25">
      <c r="A92" s="367">
        <v>7</v>
      </c>
      <c r="B92" s="354">
        <v>60560</v>
      </c>
      <c r="C92" s="355" t="s">
        <v>51</v>
      </c>
      <c r="D92" s="356">
        <f>'ГП-4 2018 расклад'!M96</f>
        <v>53</v>
      </c>
      <c r="E92" s="357">
        <f>'ГП-4 2019 расклад'!M96</f>
        <v>55</v>
      </c>
      <c r="F92" s="357">
        <f>'ГП-4 2020 расклад'!D93</f>
        <v>53</v>
      </c>
      <c r="G92" s="357"/>
      <c r="H92" s="362">
        <f>'ГП-4 2023 расклад'!D91</f>
        <v>44</v>
      </c>
      <c r="I92" s="457">
        <f>'ГП-4 2018 расклад'!E96</f>
        <v>0</v>
      </c>
      <c r="J92" s="358">
        <f>'ГП-4 2019 расклад'!E96</f>
        <v>0</v>
      </c>
      <c r="K92" s="358">
        <f>'ГП-4 2020 расклад'!E93</f>
        <v>0</v>
      </c>
      <c r="L92" s="358"/>
      <c r="M92" s="358">
        <f>'ГП-4 2023 расклад'!E91</f>
        <v>0</v>
      </c>
      <c r="N92" s="263">
        <f>'ГП-4 2018 расклад'!F96</f>
        <v>0</v>
      </c>
      <c r="O92" s="359">
        <f>'ГП-4 2019 расклад'!F96</f>
        <v>0</v>
      </c>
      <c r="P92" s="360">
        <f>'ГП-4 2020 расклад'!F93</f>
        <v>0</v>
      </c>
      <c r="Q92" s="360"/>
      <c r="R92" s="458">
        <f>'ГП-4 2023 расклад'!F91</f>
        <v>0</v>
      </c>
      <c r="S92" s="466">
        <f>'ГП-4 2018 расклад'!G96</f>
        <v>30</v>
      </c>
      <c r="T92" s="361">
        <f>'ГП-4 2019 расклад'!G96</f>
        <v>23</v>
      </c>
      <c r="U92" s="354">
        <f>'ГП-4 2020 расклад'!G93</f>
        <v>24</v>
      </c>
      <c r="V92" s="357"/>
      <c r="W92" s="354">
        <f>'ГП-4 2023 расклад'!G91</f>
        <v>26</v>
      </c>
      <c r="X92" s="261">
        <f>'ГП-4 2018 расклад'!H96</f>
        <v>56.60377358490566</v>
      </c>
      <c r="Y92" s="368">
        <f>'ГП-4 2019 расклад'!H96</f>
        <v>41.81818181818182</v>
      </c>
      <c r="Z92" s="481">
        <f>'ГП-4 2020 расклад'!H93</f>
        <v>45.283018867924525</v>
      </c>
      <c r="AA92" s="360"/>
      <c r="AB92" s="458">
        <f>'ГП-4 2023 расклад'!H91</f>
        <v>59.090909090909093</v>
      </c>
      <c r="AC92" s="262">
        <f>'ГП-4 2018 расклад'!I96</f>
        <v>23</v>
      </c>
      <c r="AD92" s="361">
        <f>'ГП-4 2019 расклад'!I96</f>
        <v>32</v>
      </c>
      <c r="AE92" s="354">
        <f>'ГП-4 2020 расклад'!I93</f>
        <v>29</v>
      </c>
      <c r="AF92" s="357"/>
      <c r="AG92" s="354">
        <f>'ГП-4 2023 расклад'!I91</f>
        <v>18</v>
      </c>
      <c r="AH92" s="261">
        <f>'ГП-4 2018 расклад'!J96</f>
        <v>43.39622641509434</v>
      </c>
      <c r="AI92" s="365">
        <f>'ГП-4 2019 расклад'!J96</f>
        <v>58.18181818181818</v>
      </c>
      <c r="AJ92" s="446">
        <f>'ГП-4 2020 расклад'!J93</f>
        <v>54.716981132075475</v>
      </c>
      <c r="AK92" s="366"/>
      <c r="AL92" s="446">
        <f>'ГП-4 2023 расклад'!J91</f>
        <v>40.909090909090907</v>
      </c>
      <c r="AM92" s="450">
        <f>'ГП-4 2018 расклад'!K96</f>
        <v>100</v>
      </c>
      <c r="AN92" s="167">
        <f>'ГП-4 2019 расклад'!K96</f>
        <v>100</v>
      </c>
      <c r="AO92" s="488">
        <f>'ГП-4 2020 расклад'!K93</f>
        <v>100</v>
      </c>
      <c r="AP92" s="292"/>
      <c r="AQ92" s="25">
        <f>'ГП-4 2023 расклад'!K91</f>
        <v>100</v>
      </c>
    </row>
    <row r="93" spans="1:43" ht="15" customHeight="1" x14ac:dyDescent="0.25">
      <c r="A93" s="367">
        <v>8</v>
      </c>
      <c r="B93" s="354">
        <v>60660</v>
      </c>
      <c r="C93" s="355" t="s">
        <v>194</v>
      </c>
      <c r="D93" s="356">
        <f>'ГП-4 2018 расклад'!M97</f>
        <v>26</v>
      </c>
      <c r="E93" s="357">
        <f>'ГП-4 2019 расклад'!M97</f>
        <v>24</v>
      </c>
      <c r="F93" s="357">
        <f>'ГП-4 2020 расклад'!D94</f>
        <v>41</v>
      </c>
      <c r="G93" s="357"/>
      <c r="H93" s="362">
        <f>'ГП-4 2023 расклад'!D92</f>
        <v>98</v>
      </c>
      <c r="I93" s="457">
        <f>'ГП-4 2018 расклад'!E97</f>
        <v>4</v>
      </c>
      <c r="J93" s="358">
        <f>'ГП-4 2019 расклад'!E97</f>
        <v>0</v>
      </c>
      <c r="K93" s="358">
        <f>'ГП-4 2020 расклад'!E94</f>
        <v>0</v>
      </c>
      <c r="L93" s="358"/>
      <c r="M93" s="358">
        <f>'ГП-4 2023 расклад'!E92</f>
        <v>10</v>
      </c>
      <c r="N93" s="263">
        <f>'ГП-4 2018 расклад'!F97</f>
        <v>15.384615384615385</v>
      </c>
      <c r="O93" s="359">
        <f>'ГП-4 2019 расклад'!F97</f>
        <v>0</v>
      </c>
      <c r="P93" s="360">
        <f>'ГП-4 2020 расклад'!F94</f>
        <v>0</v>
      </c>
      <c r="Q93" s="360"/>
      <c r="R93" s="458">
        <f>'ГП-4 2023 расклад'!F92</f>
        <v>10.204081632653061</v>
      </c>
      <c r="S93" s="466">
        <f>'ГП-4 2018 расклад'!G97</f>
        <v>13</v>
      </c>
      <c r="T93" s="361">
        <f>'ГП-4 2019 расклад'!G97</f>
        <v>10</v>
      </c>
      <c r="U93" s="354">
        <f>'ГП-4 2020 расклад'!G94</f>
        <v>24</v>
      </c>
      <c r="V93" s="357"/>
      <c r="W93" s="354">
        <f>'ГП-4 2023 расклад'!G92</f>
        <v>38</v>
      </c>
      <c r="X93" s="261">
        <f>'ГП-4 2018 расклад'!H97</f>
        <v>50</v>
      </c>
      <c r="Y93" s="368">
        <f>'ГП-4 2019 расклад'!H97</f>
        <v>41.666666666666664</v>
      </c>
      <c r="Z93" s="481">
        <f>'ГП-4 2020 расклад'!H94</f>
        <v>58.536585365853661</v>
      </c>
      <c r="AA93" s="360"/>
      <c r="AB93" s="458">
        <f>'ГП-4 2023 расклад'!H92</f>
        <v>38.775510204081634</v>
      </c>
      <c r="AC93" s="262">
        <f>'ГП-4 2018 расклад'!I97</f>
        <v>9</v>
      </c>
      <c r="AD93" s="361">
        <f>'ГП-4 2019 расклад'!I97</f>
        <v>14</v>
      </c>
      <c r="AE93" s="354">
        <f>'ГП-4 2020 расклад'!I94</f>
        <v>17</v>
      </c>
      <c r="AF93" s="357"/>
      <c r="AG93" s="354">
        <f>'ГП-4 2023 расклад'!I92</f>
        <v>50</v>
      </c>
      <c r="AH93" s="261">
        <f>'ГП-4 2018 расклад'!J97</f>
        <v>34.615384615384613</v>
      </c>
      <c r="AI93" s="365">
        <f>'ГП-4 2019 расклад'!J97</f>
        <v>58.333333333333336</v>
      </c>
      <c r="AJ93" s="446">
        <f>'ГП-4 2020 расклад'!J94</f>
        <v>41.463414634146339</v>
      </c>
      <c r="AK93" s="366"/>
      <c r="AL93" s="446">
        <f>'ГП-4 2023 расклад'!J92</f>
        <v>51.020408163265309</v>
      </c>
      <c r="AM93" s="450">
        <f>'ГП-4 2018 расклад'!K97</f>
        <v>84.615384615384613</v>
      </c>
      <c r="AN93" s="167">
        <f>'ГП-4 2019 расклад'!K97</f>
        <v>100</v>
      </c>
      <c r="AO93" s="488">
        <f>'ГП-4 2020 расклад'!K94</f>
        <v>100</v>
      </c>
      <c r="AP93" s="292"/>
      <c r="AQ93" s="25">
        <f>'ГП-4 2023 расклад'!K92</f>
        <v>89.795918367346943</v>
      </c>
    </row>
    <row r="94" spans="1:43" ht="15" customHeight="1" x14ac:dyDescent="0.25">
      <c r="A94" s="367">
        <v>9</v>
      </c>
      <c r="B94" s="385">
        <v>60001</v>
      </c>
      <c r="C94" s="386" t="s">
        <v>195</v>
      </c>
      <c r="D94" s="356">
        <f>'ГП-4 2018 расклад'!M98</f>
        <v>73</v>
      </c>
      <c r="E94" s="357">
        <f>'ГП-4 2019 расклад'!M98</f>
        <v>102</v>
      </c>
      <c r="F94" s="387">
        <f>'ГП-4 2020 расклад'!D95</f>
        <v>108</v>
      </c>
      <c r="G94" s="387"/>
      <c r="H94" s="389">
        <f>'ГП-4 2023 расклад'!D93</f>
        <v>107</v>
      </c>
      <c r="I94" s="457">
        <f>'ГП-4 2018 расклад'!E98</f>
        <v>2</v>
      </c>
      <c r="J94" s="358">
        <f>'ГП-4 2019 расклад'!E98</f>
        <v>2</v>
      </c>
      <c r="K94" s="388">
        <f>'ГП-4 2020 расклад'!E95</f>
        <v>6</v>
      </c>
      <c r="L94" s="388"/>
      <c r="M94" s="388">
        <f>'ГП-4 2023 расклад'!E93</f>
        <v>0</v>
      </c>
      <c r="N94" s="263">
        <f>'ГП-4 2018 расклад'!F98</f>
        <v>2.7397260273972601</v>
      </c>
      <c r="O94" s="359">
        <f>'ГП-4 2019 расклад'!F98</f>
        <v>1.9607843137254901</v>
      </c>
      <c r="P94" s="364">
        <f>'ГП-4 2020 расклад'!F95</f>
        <v>5.5555555555555554</v>
      </c>
      <c r="Q94" s="364"/>
      <c r="R94" s="460">
        <f>'ГП-4 2023 расклад'!F93</f>
        <v>0</v>
      </c>
      <c r="S94" s="466">
        <f>'ГП-4 2018 расклад'!G98</f>
        <v>37</v>
      </c>
      <c r="T94" s="361">
        <f>'ГП-4 2019 расклад'!G98</f>
        <v>59</v>
      </c>
      <c r="U94" s="385">
        <f>'ГП-4 2020 расклад'!G95</f>
        <v>55</v>
      </c>
      <c r="V94" s="387"/>
      <c r="W94" s="385">
        <f>'ГП-4 2023 расклад'!G93</f>
        <v>50</v>
      </c>
      <c r="X94" s="261">
        <f>'ГП-4 2018 расклад'!H98</f>
        <v>50.684931506849317</v>
      </c>
      <c r="Y94" s="368">
        <f>'ГП-4 2019 расклад'!H98</f>
        <v>57.843137254901961</v>
      </c>
      <c r="Z94" s="482">
        <f>'ГП-4 2020 расклад'!H95</f>
        <v>50.925925925925924</v>
      </c>
      <c r="AA94" s="364"/>
      <c r="AB94" s="460">
        <f>'ГП-4 2023 расклад'!H93</f>
        <v>46.728971962616825</v>
      </c>
      <c r="AC94" s="262">
        <f>'ГП-4 2018 расклад'!I98</f>
        <v>34</v>
      </c>
      <c r="AD94" s="361">
        <f>'ГП-4 2019 расклад'!I98</f>
        <v>41</v>
      </c>
      <c r="AE94" s="385">
        <f>'ГП-4 2020 расклад'!I95</f>
        <v>47</v>
      </c>
      <c r="AF94" s="387"/>
      <c r="AG94" s="385">
        <f>'ГП-4 2023 расклад'!I93</f>
        <v>57</v>
      </c>
      <c r="AH94" s="261">
        <f>'ГП-4 2018 расклад'!J98</f>
        <v>46.575342465753423</v>
      </c>
      <c r="AI94" s="365">
        <f>'ГП-4 2019 расклад'!J98</f>
        <v>40.196078431372548</v>
      </c>
      <c r="AJ94" s="445">
        <f>'ГП-4 2020 расклад'!J95</f>
        <v>43.518518518518519</v>
      </c>
      <c r="AK94" s="390"/>
      <c r="AL94" s="445">
        <f>'ГП-4 2023 расклад'!J93</f>
        <v>53.271028037383175</v>
      </c>
      <c r="AM94" s="450">
        <f>'ГП-4 2018 расклад'!K98</f>
        <v>97.260273972602747</v>
      </c>
      <c r="AN94" s="167">
        <f>'ГП-4 2019 расклад'!K98</f>
        <v>98.039215686274517</v>
      </c>
      <c r="AO94" s="488">
        <f>'ГП-4 2020 расклад'!K95</f>
        <v>94.444444444444443</v>
      </c>
      <c r="AP94" s="292"/>
      <c r="AQ94" s="25">
        <f>'ГП-4 2023 расклад'!K93</f>
        <v>100</v>
      </c>
    </row>
    <row r="95" spans="1:43" ht="15" customHeight="1" x14ac:dyDescent="0.25">
      <c r="A95" s="367">
        <v>10</v>
      </c>
      <c r="B95" s="354">
        <v>60850</v>
      </c>
      <c r="C95" s="355" t="s">
        <v>196</v>
      </c>
      <c r="D95" s="356">
        <f>'ГП-4 2018 расклад'!M99</f>
        <v>48</v>
      </c>
      <c r="E95" s="357">
        <f>'ГП-4 2019 расклад'!M99</f>
        <v>68</v>
      </c>
      <c r="F95" s="357">
        <f>'ГП-4 2020 расклад'!D97</f>
        <v>97</v>
      </c>
      <c r="G95" s="357"/>
      <c r="H95" s="362">
        <f>'ГП-4 2023 расклад'!D94</f>
        <v>130</v>
      </c>
      <c r="I95" s="457">
        <f>'ГП-4 2018 расклад'!E99</f>
        <v>3</v>
      </c>
      <c r="J95" s="358">
        <f>'ГП-4 2019 расклад'!E99</f>
        <v>3</v>
      </c>
      <c r="K95" s="358">
        <f>'ГП-4 2020 расклад'!E97</f>
        <v>2</v>
      </c>
      <c r="L95" s="358"/>
      <c r="M95" s="358">
        <f>'ГП-4 2023 расклад'!E94</f>
        <v>7</v>
      </c>
      <c r="N95" s="263">
        <f>'ГП-4 2018 расклад'!F99</f>
        <v>6.25</v>
      </c>
      <c r="O95" s="359">
        <f>'ГП-4 2019 расклад'!F99</f>
        <v>4.4117647058823533</v>
      </c>
      <c r="P95" s="360">
        <f>'ГП-4 2020 расклад'!F97</f>
        <v>2.0618556701030926</v>
      </c>
      <c r="Q95" s="360"/>
      <c r="R95" s="458">
        <f>'ГП-4 2023 расклад'!F94</f>
        <v>5.384615384615385</v>
      </c>
      <c r="S95" s="466">
        <f>'ГП-4 2018 расклад'!G99</f>
        <v>26</v>
      </c>
      <c r="T95" s="361">
        <f>'ГП-4 2019 расклад'!G99</f>
        <v>23</v>
      </c>
      <c r="U95" s="354">
        <f>'ГП-4 2020 расклад'!G97</f>
        <v>62</v>
      </c>
      <c r="V95" s="357"/>
      <c r="W95" s="354">
        <f>'ГП-4 2023 расклад'!G94</f>
        <v>81</v>
      </c>
      <c r="X95" s="261">
        <f>'ГП-4 2018 расклад'!H99</f>
        <v>54.166666666666664</v>
      </c>
      <c r="Y95" s="368">
        <f>'ГП-4 2019 расклад'!H99</f>
        <v>33.823529411764703</v>
      </c>
      <c r="Z95" s="481">
        <f>'ГП-4 2020 расклад'!H97</f>
        <v>63.917525773195877</v>
      </c>
      <c r="AA95" s="360"/>
      <c r="AB95" s="458">
        <f>'ГП-4 2023 расклад'!H94</f>
        <v>62.307692307692307</v>
      </c>
      <c r="AC95" s="262">
        <f>'ГП-4 2018 расклад'!I99</f>
        <v>19</v>
      </c>
      <c r="AD95" s="361">
        <f>'ГП-4 2019 расклад'!I99</f>
        <v>42</v>
      </c>
      <c r="AE95" s="354">
        <f>'ГП-4 2020 расклад'!I97</f>
        <v>33</v>
      </c>
      <c r="AF95" s="357"/>
      <c r="AG95" s="354">
        <f>'ГП-4 2023 расклад'!I94</f>
        <v>42</v>
      </c>
      <c r="AH95" s="261">
        <f>'ГП-4 2018 расклад'!J99</f>
        <v>39.583333333333336</v>
      </c>
      <c r="AI95" s="365">
        <f>'ГП-4 2019 расклад'!J99</f>
        <v>61.764705882352942</v>
      </c>
      <c r="AJ95" s="446">
        <f>'ГП-4 2020 расклад'!J97</f>
        <v>34.020618556701031</v>
      </c>
      <c r="AK95" s="366"/>
      <c r="AL95" s="446">
        <f>'ГП-4 2023 расклад'!J94</f>
        <v>32.307692307692307</v>
      </c>
      <c r="AM95" s="450">
        <f>'ГП-4 2018 расклад'!K99</f>
        <v>93.75</v>
      </c>
      <c r="AN95" s="167">
        <f>'ГП-4 2019 расклад'!K99</f>
        <v>95.588235294117652</v>
      </c>
      <c r="AO95" s="488">
        <f>'ГП-4 2020 расклад'!K97</f>
        <v>97.9381443298969</v>
      </c>
      <c r="AP95" s="292"/>
      <c r="AQ95" s="25">
        <f>'ГП-4 2023 расклад'!K94</f>
        <v>94.615384615384613</v>
      </c>
    </row>
    <row r="96" spans="1:43" ht="15" customHeight="1" x14ac:dyDescent="0.25">
      <c r="A96" s="367">
        <v>11</v>
      </c>
      <c r="B96" s="354">
        <v>60910</v>
      </c>
      <c r="C96" s="355" t="s">
        <v>55</v>
      </c>
      <c r="D96" s="356">
        <f>'ГП-4 2018 расклад'!M100</f>
        <v>95</v>
      </c>
      <c r="E96" s="357">
        <f>'ГП-4 2019 расклад'!M100</f>
        <v>90</v>
      </c>
      <c r="F96" s="357">
        <f>'ГП-4 2020 расклад'!D98</f>
        <v>69</v>
      </c>
      <c r="G96" s="357"/>
      <c r="H96" s="362">
        <f>'ГП-4 2023 расклад'!D95</f>
        <v>92</v>
      </c>
      <c r="I96" s="457">
        <f>'ГП-4 2018 расклад'!E100</f>
        <v>4</v>
      </c>
      <c r="J96" s="358">
        <f>'ГП-4 2019 расклад'!E100</f>
        <v>2</v>
      </c>
      <c r="K96" s="358">
        <f>'ГП-4 2020 расклад'!E98</f>
        <v>6</v>
      </c>
      <c r="L96" s="358"/>
      <c r="M96" s="358">
        <f>'ГП-4 2023 расклад'!E95</f>
        <v>9</v>
      </c>
      <c r="N96" s="263">
        <f>'ГП-4 2018 расклад'!F100</f>
        <v>4.2105263157894735</v>
      </c>
      <c r="O96" s="359">
        <f>'ГП-4 2019 расклад'!F100</f>
        <v>2.2222222222222223</v>
      </c>
      <c r="P96" s="360">
        <f>'ГП-4 2020 расклад'!F98</f>
        <v>8.695652173913043</v>
      </c>
      <c r="Q96" s="360"/>
      <c r="R96" s="458">
        <f>'ГП-4 2023 расклад'!F95</f>
        <v>9.7826086956521738</v>
      </c>
      <c r="S96" s="466">
        <f>'ГП-4 2018 расклад'!G100</f>
        <v>51</v>
      </c>
      <c r="T96" s="361">
        <f>'ГП-4 2019 расклад'!G100</f>
        <v>49</v>
      </c>
      <c r="U96" s="354">
        <f>'ГП-4 2020 расклад'!G98</f>
        <v>31</v>
      </c>
      <c r="V96" s="357"/>
      <c r="W96" s="354">
        <f>'ГП-4 2023 расклад'!G95</f>
        <v>49</v>
      </c>
      <c r="X96" s="261">
        <f>'ГП-4 2018 расклад'!H100</f>
        <v>53.684210526315788</v>
      </c>
      <c r="Y96" s="368">
        <f>'ГП-4 2019 расклад'!H100</f>
        <v>54.444444444444443</v>
      </c>
      <c r="Z96" s="481">
        <f>'ГП-4 2020 расклад'!H98</f>
        <v>44.927536231884055</v>
      </c>
      <c r="AA96" s="360"/>
      <c r="AB96" s="458">
        <f>'ГП-4 2023 расклад'!H95</f>
        <v>53.260869565217391</v>
      </c>
      <c r="AC96" s="262">
        <f>'ГП-4 2018 расклад'!I100</f>
        <v>40</v>
      </c>
      <c r="AD96" s="361">
        <f>'ГП-4 2019 расклад'!I100</f>
        <v>39</v>
      </c>
      <c r="AE96" s="354">
        <f>'ГП-4 2020 расклад'!I98</f>
        <v>32</v>
      </c>
      <c r="AF96" s="357"/>
      <c r="AG96" s="354">
        <f>'ГП-4 2023 расклад'!I95</f>
        <v>34</v>
      </c>
      <c r="AH96" s="261">
        <f>'ГП-4 2018 расклад'!J100</f>
        <v>42.10526315789474</v>
      </c>
      <c r="AI96" s="365">
        <f>'ГП-4 2019 расклад'!J100</f>
        <v>43.333333333333336</v>
      </c>
      <c r="AJ96" s="446">
        <f>'ГП-4 2020 расклад'!J98</f>
        <v>46.376811594202898</v>
      </c>
      <c r="AK96" s="366"/>
      <c r="AL96" s="446">
        <f>'ГП-4 2023 расклад'!J95</f>
        <v>36.956521739130437</v>
      </c>
      <c r="AM96" s="450">
        <f>'ГП-4 2018 расклад'!K100</f>
        <v>95.78947368421052</v>
      </c>
      <c r="AN96" s="167">
        <f>'ГП-4 2019 расклад'!K100</f>
        <v>97.777777777777771</v>
      </c>
      <c r="AO96" s="488">
        <f>'ГП-4 2020 расклад'!K98</f>
        <v>91.304347826086953</v>
      </c>
      <c r="AP96" s="292"/>
      <c r="AQ96" s="25">
        <f>'ГП-4 2023 расклад'!K95</f>
        <v>90.217391304347828</v>
      </c>
    </row>
    <row r="97" spans="1:43" ht="15" customHeight="1" x14ac:dyDescent="0.25">
      <c r="A97" s="367">
        <v>12</v>
      </c>
      <c r="B97" s="354">
        <v>60980</v>
      </c>
      <c r="C97" s="355" t="s">
        <v>56</v>
      </c>
      <c r="D97" s="356">
        <f>'ГП-4 2018 расклад'!M101</f>
        <v>74</v>
      </c>
      <c r="E97" s="357">
        <f>'ГП-4 2019 расклад'!M101</f>
        <v>89</v>
      </c>
      <c r="F97" s="357">
        <f>'ГП-4 2020 расклад'!D99</f>
        <v>94</v>
      </c>
      <c r="G97" s="357"/>
      <c r="H97" s="362">
        <f>'ГП-4 2023 расклад'!D96</f>
        <v>77</v>
      </c>
      <c r="I97" s="457">
        <f>'ГП-4 2018 расклад'!E101</f>
        <v>7</v>
      </c>
      <c r="J97" s="358">
        <f>'ГП-4 2019 расклад'!E101</f>
        <v>6</v>
      </c>
      <c r="K97" s="358">
        <f>'ГП-4 2020 расклад'!E99</f>
        <v>10</v>
      </c>
      <c r="L97" s="358"/>
      <c r="M97" s="358">
        <f>'ГП-4 2023 расклад'!E96</f>
        <v>2</v>
      </c>
      <c r="N97" s="263">
        <f>'ГП-4 2018 расклад'!F101</f>
        <v>9.4594594594594597</v>
      </c>
      <c r="O97" s="359">
        <f>'ГП-4 2019 расклад'!F101</f>
        <v>6.7415730337078648</v>
      </c>
      <c r="P97" s="360">
        <f>'ГП-4 2020 расклад'!F99</f>
        <v>10.638297872340425</v>
      </c>
      <c r="Q97" s="360"/>
      <c r="R97" s="458">
        <f>'ГП-4 2023 расклад'!F96</f>
        <v>2.5974025974025974</v>
      </c>
      <c r="S97" s="466">
        <f>'ГП-4 2018 расклад'!G101</f>
        <v>45</v>
      </c>
      <c r="T97" s="361">
        <f>'ГП-4 2019 расклад'!G101</f>
        <v>55</v>
      </c>
      <c r="U97" s="354">
        <f>'ГП-4 2020 расклад'!G99</f>
        <v>39</v>
      </c>
      <c r="V97" s="357"/>
      <c r="W97" s="354">
        <f>'ГП-4 2023 расклад'!G96</f>
        <v>36</v>
      </c>
      <c r="X97" s="261">
        <f>'ГП-4 2018 расклад'!H101</f>
        <v>60.810810810810814</v>
      </c>
      <c r="Y97" s="368">
        <f>'ГП-4 2019 расклад'!H101</f>
        <v>61.797752808988761</v>
      </c>
      <c r="Z97" s="481">
        <f>'ГП-4 2020 расклад'!H99</f>
        <v>41.48936170212766</v>
      </c>
      <c r="AA97" s="360"/>
      <c r="AB97" s="458">
        <f>'ГП-4 2023 расклад'!H96</f>
        <v>46.753246753246756</v>
      </c>
      <c r="AC97" s="262">
        <f>'ГП-4 2018 расклад'!I101</f>
        <v>22</v>
      </c>
      <c r="AD97" s="361">
        <f>'ГП-4 2019 расклад'!I101</f>
        <v>28</v>
      </c>
      <c r="AE97" s="354">
        <f>'ГП-4 2020 расклад'!I99</f>
        <v>45</v>
      </c>
      <c r="AF97" s="357"/>
      <c r="AG97" s="354">
        <f>'ГП-4 2023 расклад'!I96</f>
        <v>39</v>
      </c>
      <c r="AH97" s="261">
        <f>'ГП-4 2018 расклад'!J101</f>
        <v>29.72972972972973</v>
      </c>
      <c r="AI97" s="365">
        <f>'ГП-4 2019 расклад'!J101</f>
        <v>31.460674157303369</v>
      </c>
      <c r="AJ97" s="446">
        <f>'ГП-4 2020 расклад'!J99</f>
        <v>47.872340425531917</v>
      </c>
      <c r="AK97" s="366"/>
      <c r="AL97" s="446">
        <f>'ГП-4 2023 расклад'!J96</f>
        <v>50.649350649350652</v>
      </c>
      <c r="AM97" s="450">
        <f>'ГП-4 2018 расклад'!K101</f>
        <v>90.540540540540547</v>
      </c>
      <c r="AN97" s="167">
        <f>'ГП-4 2019 расклад'!K101</f>
        <v>93.258426966292134</v>
      </c>
      <c r="AO97" s="488">
        <f>'ГП-4 2020 расклад'!K99</f>
        <v>89.361702127659569</v>
      </c>
      <c r="AP97" s="292"/>
      <c r="AQ97" s="25">
        <f>'ГП-4 2023 расклад'!K96</f>
        <v>97.402597402597408</v>
      </c>
    </row>
    <row r="98" spans="1:43" ht="15" customHeight="1" x14ac:dyDescent="0.25">
      <c r="A98" s="367">
        <v>13</v>
      </c>
      <c r="B98" s="354">
        <v>61080</v>
      </c>
      <c r="C98" s="355" t="s">
        <v>197</v>
      </c>
      <c r="D98" s="356">
        <f>'ГП-4 2018 расклад'!M102</f>
        <v>63</v>
      </c>
      <c r="E98" s="357">
        <f>'ГП-4 2019 расклад'!M102</f>
        <v>87</v>
      </c>
      <c r="F98" s="357">
        <f>'ГП-4 2020 расклад'!D100</f>
        <v>142</v>
      </c>
      <c r="G98" s="357"/>
      <c r="H98" s="362">
        <f>'ГП-4 2023 расклад'!D97</f>
        <v>149</v>
      </c>
      <c r="I98" s="457">
        <f>'ГП-4 2018 расклад'!E102</f>
        <v>9</v>
      </c>
      <c r="J98" s="358">
        <f>'ГП-4 2019 расклад'!E102</f>
        <v>1</v>
      </c>
      <c r="K98" s="358">
        <f>'ГП-4 2020 расклад'!E100</f>
        <v>1</v>
      </c>
      <c r="L98" s="358"/>
      <c r="M98" s="358">
        <f>'ГП-4 2023 расклад'!E97</f>
        <v>8</v>
      </c>
      <c r="N98" s="263">
        <f>'ГП-4 2018 расклад'!F102</f>
        <v>14.285714285714286</v>
      </c>
      <c r="O98" s="359">
        <f>'ГП-4 2019 расклад'!F102</f>
        <v>1.1494252873563218</v>
      </c>
      <c r="P98" s="360">
        <f>'ГП-4 2020 расклад'!F100</f>
        <v>0.70422535211267601</v>
      </c>
      <c r="Q98" s="360"/>
      <c r="R98" s="458">
        <f>'ГП-4 2023 расклад'!F97</f>
        <v>5.3691275167785237</v>
      </c>
      <c r="S98" s="466">
        <f>'ГП-4 2018 расклад'!G102</f>
        <v>30</v>
      </c>
      <c r="T98" s="361">
        <f>'ГП-4 2019 расклад'!G102</f>
        <v>40</v>
      </c>
      <c r="U98" s="354">
        <f>'ГП-4 2020 расклад'!G100</f>
        <v>63</v>
      </c>
      <c r="V98" s="357"/>
      <c r="W98" s="354">
        <f>'ГП-4 2023 расклад'!G97</f>
        <v>65</v>
      </c>
      <c r="X98" s="261">
        <f>'ГП-4 2018 расклад'!H102</f>
        <v>47.61904761904762</v>
      </c>
      <c r="Y98" s="368">
        <f>'ГП-4 2019 расклад'!H102</f>
        <v>45.977011494252871</v>
      </c>
      <c r="Z98" s="481">
        <f>'ГП-4 2020 расклад'!H100</f>
        <v>44.366197183098592</v>
      </c>
      <c r="AA98" s="360"/>
      <c r="AB98" s="458">
        <f>'ГП-4 2023 расклад'!H97</f>
        <v>43.624161073825505</v>
      </c>
      <c r="AC98" s="262">
        <f>'ГП-4 2018 расклад'!I102</f>
        <v>24</v>
      </c>
      <c r="AD98" s="361">
        <f>'ГП-4 2019 расклад'!I102</f>
        <v>46</v>
      </c>
      <c r="AE98" s="354">
        <f>'ГП-4 2020 расклад'!I100</f>
        <v>78</v>
      </c>
      <c r="AF98" s="357"/>
      <c r="AG98" s="354">
        <f>'ГП-4 2023 расклад'!I97</f>
        <v>76</v>
      </c>
      <c r="AH98" s="261">
        <f>'ГП-4 2018 расклад'!J102</f>
        <v>38.095238095238095</v>
      </c>
      <c r="AI98" s="365">
        <f>'ГП-4 2019 расклад'!J102</f>
        <v>52.873563218390807</v>
      </c>
      <c r="AJ98" s="446">
        <f>'ГП-4 2020 расклад'!J100</f>
        <v>54.929577464788736</v>
      </c>
      <c r="AK98" s="366"/>
      <c r="AL98" s="446">
        <f>'ГП-4 2023 расклад'!J97</f>
        <v>51.006711409395976</v>
      </c>
      <c r="AM98" s="450">
        <f>'ГП-4 2018 расклад'!K102</f>
        <v>85.714285714285708</v>
      </c>
      <c r="AN98" s="167">
        <f>'ГП-4 2019 расклад'!K102</f>
        <v>98.850574712643677</v>
      </c>
      <c r="AO98" s="488">
        <f>'ГП-4 2020 расклад'!K100</f>
        <v>99.295774647887328</v>
      </c>
      <c r="AP98" s="292"/>
      <c r="AQ98" s="25">
        <f>'ГП-4 2023 расклад'!K97</f>
        <v>94.630872483221481</v>
      </c>
    </row>
    <row r="99" spans="1:43" ht="15" customHeight="1" x14ac:dyDescent="0.25">
      <c r="A99" s="367">
        <v>14</v>
      </c>
      <c r="B99" s="354">
        <v>61150</v>
      </c>
      <c r="C99" s="355" t="s">
        <v>198</v>
      </c>
      <c r="D99" s="356">
        <f>'ГП-4 2018 расклад'!M103</f>
        <v>69</v>
      </c>
      <c r="E99" s="357">
        <f>'ГП-4 2019 расклад'!M103</f>
        <v>56</v>
      </c>
      <c r="F99" s="357">
        <f>'ГП-4 2020 расклад'!D101</f>
        <v>91</v>
      </c>
      <c r="G99" s="357"/>
      <c r="H99" s="362">
        <f>'ГП-4 2023 расклад'!D98</f>
        <v>127</v>
      </c>
      <c r="I99" s="457">
        <f>'ГП-4 2018 расклад'!E103</f>
        <v>2</v>
      </c>
      <c r="J99" s="358">
        <f>'ГП-4 2019 расклад'!E103</f>
        <v>6</v>
      </c>
      <c r="K99" s="358">
        <f>'ГП-4 2020 расклад'!E101</f>
        <v>5</v>
      </c>
      <c r="L99" s="358"/>
      <c r="M99" s="358">
        <f>'ГП-4 2023 расклад'!E98</f>
        <v>1</v>
      </c>
      <c r="N99" s="263">
        <f>'ГП-4 2018 расклад'!F103</f>
        <v>2.8985507246376812</v>
      </c>
      <c r="O99" s="359">
        <f>'ГП-4 2019 расклад'!F103</f>
        <v>10.714285714285714</v>
      </c>
      <c r="P99" s="360">
        <f>'ГП-4 2020 расклад'!F101</f>
        <v>5.4945054945054945</v>
      </c>
      <c r="Q99" s="360"/>
      <c r="R99" s="458">
        <f>'ГП-4 2023 расклад'!F98</f>
        <v>0.78740157480314965</v>
      </c>
      <c r="S99" s="466">
        <f>'ГП-4 2018 расклад'!G103</f>
        <v>38</v>
      </c>
      <c r="T99" s="361">
        <f>'ГП-4 2019 расклад'!G103</f>
        <v>26</v>
      </c>
      <c r="U99" s="354">
        <f>'ГП-4 2020 расклад'!G101</f>
        <v>59</v>
      </c>
      <c r="V99" s="357"/>
      <c r="W99" s="354">
        <f>'ГП-4 2023 расклад'!G98</f>
        <v>66</v>
      </c>
      <c r="X99" s="261">
        <f>'ГП-4 2018 расклад'!H103</f>
        <v>55.072463768115945</v>
      </c>
      <c r="Y99" s="368">
        <f>'ГП-4 2019 расклад'!H103</f>
        <v>46.428571428571431</v>
      </c>
      <c r="Z99" s="481">
        <f>'ГП-4 2020 расклад'!H101</f>
        <v>64.835164835164832</v>
      </c>
      <c r="AA99" s="360"/>
      <c r="AB99" s="458">
        <f>'ГП-4 2023 расклад'!H98</f>
        <v>51.968503937007874</v>
      </c>
      <c r="AC99" s="262">
        <f>'ГП-4 2018 расклад'!I103</f>
        <v>29</v>
      </c>
      <c r="AD99" s="361">
        <f>'ГП-4 2019 расклад'!I103</f>
        <v>24</v>
      </c>
      <c r="AE99" s="354">
        <f>'ГП-4 2020 расклад'!I101</f>
        <v>27</v>
      </c>
      <c r="AF99" s="357"/>
      <c r="AG99" s="354">
        <f>'ГП-4 2023 расклад'!I98</f>
        <v>60</v>
      </c>
      <c r="AH99" s="261">
        <f>'ГП-4 2018 расклад'!J103</f>
        <v>42.028985507246375</v>
      </c>
      <c r="AI99" s="365">
        <f>'ГП-4 2019 расклад'!J103</f>
        <v>42.857142857142854</v>
      </c>
      <c r="AJ99" s="446">
        <f>'ГП-4 2020 расклад'!J101</f>
        <v>29.670329670329672</v>
      </c>
      <c r="AK99" s="366"/>
      <c r="AL99" s="446">
        <f>'ГП-4 2023 расклад'!J98</f>
        <v>47.244094488188978</v>
      </c>
      <c r="AM99" s="450">
        <f>'ГП-4 2018 расклад'!K103</f>
        <v>97.101449275362313</v>
      </c>
      <c r="AN99" s="167">
        <f>'ГП-4 2019 расклад'!K103</f>
        <v>89.285714285714292</v>
      </c>
      <c r="AO99" s="488">
        <f>'ГП-4 2020 расклад'!K101</f>
        <v>94.505494505494511</v>
      </c>
      <c r="AP99" s="292"/>
      <c r="AQ99" s="25">
        <f>'ГП-4 2023 расклад'!K98</f>
        <v>99.212598425196845</v>
      </c>
    </row>
    <row r="100" spans="1:43" ht="15" customHeight="1" x14ac:dyDescent="0.25">
      <c r="A100" s="367">
        <v>15</v>
      </c>
      <c r="B100" s="354">
        <v>61210</v>
      </c>
      <c r="C100" s="355" t="s">
        <v>199</v>
      </c>
      <c r="D100" s="356">
        <f>'ГП-4 2018 расклад'!M104</f>
        <v>83</v>
      </c>
      <c r="E100" s="357">
        <f>'ГП-4 2019 расклад'!M104</f>
        <v>73</v>
      </c>
      <c r="F100" s="357">
        <f>'ГП-4 2020 расклад'!D102</f>
        <v>71</v>
      </c>
      <c r="G100" s="357"/>
      <c r="H100" s="362">
        <f>'ГП-4 2023 расклад'!D99</f>
        <v>75</v>
      </c>
      <c r="I100" s="457">
        <f>'ГП-4 2018 расклад'!E104</f>
        <v>4</v>
      </c>
      <c r="J100" s="358">
        <f>'ГП-4 2019 расклад'!E104</f>
        <v>0</v>
      </c>
      <c r="K100" s="358">
        <f>'ГП-4 2020 расклад'!E102</f>
        <v>7</v>
      </c>
      <c r="L100" s="358"/>
      <c r="M100" s="358">
        <f>'ГП-4 2023 расклад'!E99</f>
        <v>2</v>
      </c>
      <c r="N100" s="263">
        <f>'ГП-4 2018 расклад'!F104</f>
        <v>4.8192771084337354</v>
      </c>
      <c r="O100" s="359">
        <f>'ГП-4 2019 расклад'!F104</f>
        <v>0</v>
      </c>
      <c r="P100" s="360">
        <f>'ГП-4 2020 расклад'!F102</f>
        <v>9.8591549295774641</v>
      </c>
      <c r="Q100" s="360"/>
      <c r="R100" s="458">
        <f>'ГП-4 2023 расклад'!F99</f>
        <v>2.6666666666666665</v>
      </c>
      <c r="S100" s="466">
        <f>'ГП-4 2018 расклад'!G104</f>
        <v>54</v>
      </c>
      <c r="T100" s="361">
        <f>'ГП-4 2019 расклад'!G104</f>
        <v>42</v>
      </c>
      <c r="U100" s="354">
        <f>'ГП-4 2020 расклад'!G102</f>
        <v>31</v>
      </c>
      <c r="V100" s="357"/>
      <c r="W100" s="354">
        <f>'ГП-4 2023 расклад'!G99</f>
        <v>40</v>
      </c>
      <c r="X100" s="261">
        <f>'ГП-4 2018 расклад'!H104</f>
        <v>65.060240963855421</v>
      </c>
      <c r="Y100" s="368">
        <f>'ГП-4 2019 расклад'!H104</f>
        <v>57.534246575342465</v>
      </c>
      <c r="Z100" s="481">
        <f>'ГП-4 2020 расклад'!H102</f>
        <v>43.661971830985912</v>
      </c>
      <c r="AA100" s="360"/>
      <c r="AB100" s="458">
        <f>'ГП-4 2023 расклад'!H99</f>
        <v>53.333333333333336</v>
      </c>
      <c r="AC100" s="262">
        <f>'ГП-4 2018 расклад'!I104</f>
        <v>25</v>
      </c>
      <c r="AD100" s="361">
        <f>'ГП-4 2019 расклад'!I104</f>
        <v>31</v>
      </c>
      <c r="AE100" s="354">
        <f>'ГП-4 2020 расклад'!I102</f>
        <v>33</v>
      </c>
      <c r="AF100" s="357"/>
      <c r="AG100" s="354">
        <f>'ГП-4 2023 расклад'!I99</f>
        <v>33</v>
      </c>
      <c r="AH100" s="261">
        <f>'ГП-4 2018 расклад'!J104</f>
        <v>30.120481927710845</v>
      </c>
      <c r="AI100" s="365">
        <f>'ГП-4 2019 расклад'!J104</f>
        <v>42.465753424657535</v>
      </c>
      <c r="AJ100" s="446">
        <f>'ГП-4 2020 расклад'!J102</f>
        <v>46.478873239436616</v>
      </c>
      <c r="AK100" s="366"/>
      <c r="AL100" s="446">
        <f>'ГП-4 2023 расклад'!J99</f>
        <v>44</v>
      </c>
      <c r="AM100" s="450">
        <f>'ГП-4 2018 расклад'!K104</f>
        <v>95.180722891566262</v>
      </c>
      <c r="AN100" s="167">
        <f>'ГП-4 2019 расклад'!K104</f>
        <v>100</v>
      </c>
      <c r="AO100" s="488">
        <f>'ГП-4 2020 расклад'!K102</f>
        <v>90.140845070422529</v>
      </c>
      <c r="AP100" s="292"/>
      <c r="AQ100" s="25">
        <f>'ГП-4 2023 расклад'!K99</f>
        <v>97.333333333333329</v>
      </c>
    </row>
    <row r="101" spans="1:43" ht="15" customHeight="1" x14ac:dyDescent="0.25">
      <c r="A101" s="367">
        <v>16</v>
      </c>
      <c r="B101" s="354">
        <v>61290</v>
      </c>
      <c r="C101" s="355" t="s">
        <v>60</v>
      </c>
      <c r="D101" s="356">
        <f>'ГП-4 2018 расклад'!M105</f>
        <v>71</v>
      </c>
      <c r="E101" s="357">
        <f>'ГП-4 2019 расклад'!M105</f>
        <v>78</v>
      </c>
      <c r="F101" s="357">
        <f>'ГП-4 2020 расклад'!D103</f>
        <v>68</v>
      </c>
      <c r="G101" s="357"/>
      <c r="H101" s="362">
        <f>'ГП-4 2023 расклад'!D100</f>
        <v>55</v>
      </c>
      <c r="I101" s="457">
        <f>'ГП-4 2018 расклад'!E105</f>
        <v>2</v>
      </c>
      <c r="J101" s="358">
        <f>'ГП-4 2019 расклад'!E105</f>
        <v>3</v>
      </c>
      <c r="K101" s="358">
        <f>'ГП-4 2020 расклад'!E103</f>
        <v>1</v>
      </c>
      <c r="L101" s="358"/>
      <c r="M101" s="358">
        <f>'ГП-4 2023 расклад'!E100</f>
        <v>0</v>
      </c>
      <c r="N101" s="263">
        <f>'ГП-4 2018 расклад'!F105</f>
        <v>2.816901408450704</v>
      </c>
      <c r="O101" s="359">
        <f>'ГП-4 2019 расклад'!F105</f>
        <v>3.8461538461538463</v>
      </c>
      <c r="P101" s="360">
        <f>'ГП-4 2020 расклад'!F103</f>
        <v>1.4705882352941178</v>
      </c>
      <c r="Q101" s="360"/>
      <c r="R101" s="458">
        <f>'ГП-4 2023 расклад'!F100</f>
        <v>0</v>
      </c>
      <c r="S101" s="466">
        <f>'ГП-4 2018 расклад'!G105</f>
        <v>40</v>
      </c>
      <c r="T101" s="361">
        <f>'ГП-4 2019 расклад'!G105</f>
        <v>39</v>
      </c>
      <c r="U101" s="354">
        <f>'ГП-4 2020 расклад'!G103</f>
        <v>45</v>
      </c>
      <c r="V101" s="357"/>
      <c r="W101" s="354">
        <f>'ГП-4 2023 расклад'!G100</f>
        <v>27</v>
      </c>
      <c r="X101" s="261">
        <f>'ГП-4 2018 расклад'!H105</f>
        <v>56.338028169014088</v>
      </c>
      <c r="Y101" s="368">
        <f>'ГП-4 2019 расклад'!H105</f>
        <v>50</v>
      </c>
      <c r="Z101" s="481">
        <f>'ГП-4 2020 расклад'!H103</f>
        <v>66.17647058823529</v>
      </c>
      <c r="AA101" s="360"/>
      <c r="AB101" s="458">
        <f>'ГП-4 2023 расклад'!H100</f>
        <v>49.090909090909093</v>
      </c>
      <c r="AC101" s="262">
        <f>'ГП-4 2018 расклад'!I105</f>
        <v>29</v>
      </c>
      <c r="AD101" s="361">
        <f>'ГП-4 2019 расклад'!I105</f>
        <v>36</v>
      </c>
      <c r="AE101" s="354">
        <f>'ГП-4 2020 расклад'!I103</f>
        <v>22</v>
      </c>
      <c r="AF101" s="357"/>
      <c r="AG101" s="354">
        <f>'ГП-4 2023 расклад'!I100</f>
        <v>28</v>
      </c>
      <c r="AH101" s="261">
        <f>'ГП-4 2018 расклад'!J105</f>
        <v>40.845070422535208</v>
      </c>
      <c r="AI101" s="365">
        <f>'ГП-4 2019 расклад'!J105</f>
        <v>46.153846153846153</v>
      </c>
      <c r="AJ101" s="446">
        <f>'ГП-4 2020 расклад'!J103</f>
        <v>32.352941176470587</v>
      </c>
      <c r="AK101" s="366"/>
      <c r="AL101" s="446">
        <f>'ГП-4 2023 расклад'!J100</f>
        <v>50.909090909090907</v>
      </c>
      <c r="AM101" s="450">
        <f>'ГП-4 2018 расклад'!K105</f>
        <v>97.183098591549296</v>
      </c>
      <c r="AN101" s="167">
        <f>'ГП-4 2019 расклад'!K105</f>
        <v>96.15384615384616</v>
      </c>
      <c r="AO101" s="488">
        <f>'ГП-4 2020 расклад'!K103</f>
        <v>98.529411764705884</v>
      </c>
      <c r="AP101" s="292"/>
      <c r="AQ101" s="25">
        <f>'ГП-4 2023 расклад'!K100</f>
        <v>100</v>
      </c>
    </row>
    <row r="102" spans="1:43" ht="15" customHeight="1" x14ac:dyDescent="0.25">
      <c r="A102" s="367">
        <v>17</v>
      </c>
      <c r="B102" s="354">
        <v>61340</v>
      </c>
      <c r="C102" s="355" t="s">
        <v>200</v>
      </c>
      <c r="D102" s="356">
        <f>'ГП-4 2018 расклад'!M106</f>
        <v>81</v>
      </c>
      <c r="E102" s="357">
        <f>'ГП-4 2019 расклад'!M106</f>
        <v>69</v>
      </c>
      <c r="F102" s="357">
        <f>'ГП-4 2020 расклад'!D104</f>
        <v>117</v>
      </c>
      <c r="G102" s="357"/>
      <c r="H102" s="362">
        <f>'ГП-4 2023 расклад'!D101</f>
        <v>141</v>
      </c>
      <c r="I102" s="457">
        <f>'ГП-4 2018 расклад'!E106</f>
        <v>0</v>
      </c>
      <c r="J102" s="358">
        <f>'ГП-4 2019 расклад'!E106</f>
        <v>1</v>
      </c>
      <c r="K102" s="358">
        <f>'ГП-4 2020 расклад'!E104</f>
        <v>5</v>
      </c>
      <c r="L102" s="358"/>
      <c r="M102" s="358">
        <f>'ГП-4 2023 расклад'!E101</f>
        <v>4</v>
      </c>
      <c r="N102" s="263">
        <f>'ГП-4 2018 расклад'!F106</f>
        <v>0</v>
      </c>
      <c r="O102" s="359">
        <f>'ГП-4 2019 расклад'!F106</f>
        <v>1.4492753623188406</v>
      </c>
      <c r="P102" s="360">
        <f>'ГП-4 2020 расклад'!F104</f>
        <v>4.2735042735042734</v>
      </c>
      <c r="Q102" s="360"/>
      <c r="R102" s="458">
        <f>'ГП-4 2023 расклад'!F101</f>
        <v>2.8368794326241136</v>
      </c>
      <c r="S102" s="466">
        <f>'ГП-4 2018 расклад'!G106</f>
        <v>34</v>
      </c>
      <c r="T102" s="361">
        <f>'ГП-4 2019 расклад'!G106</f>
        <v>33</v>
      </c>
      <c r="U102" s="354">
        <f>'ГП-4 2020 расклад'!G104</f>
        <v>55</v>
      </c>
      <c r="V102" s="357"/>
      <c r="W102" s="354">
        <f>'ГП-4 2023 расклад'!G101</f>
        <v>72</v>
      </c>
      <c r="X102" s="261">
        <f>'ГП-4 2018 расклад'!H106</f>
        <v>41.97530864197531</v>
      </c>
      <c r="Y102" s="368">
        <f>'ГП-4 2019 расклад'!H106</f>
        <v>47.826086956521742</v>
      </c>
      <c r="Z102" s="481">
        <f>'ГП-4 2020 расклад'!H104</f>
        <v>47.008547008547012</v>
      </c>
      <c r="AA102" s="360"/>
      <c r="AB102" s="458">
        <f>'ГП-4 2023 расклад'!H101</f>
        <v>51.063829787234042</v>
      </c>
      <c r="AC102" s="262">
        <f>'ГП-4 2018 расклад'!I106</f>
        <v>47</v>
      </c>
      <c r="AD102" s="361">
        <f>'ГП-4 2019 расклад'!I106</f>
        <v>35</v>
      </c>
      <c r="AE102" s="354">
        <f>'ГП-4 2020 расклад'!I104</f>
        <v>57</v>
      </c>
      <c r="AF102" s="357"/>
      <c r="AG102" s="354">
        <f>'ГП-4 2023 расклад'!I101</f>
        <v>65</v>
      </c>
      <c r="AH102" s="261">
        <f>'ГП-4 2018 расклад'!J106</f>
        <v>58.02469135802469</v>
      </c>
      <c r="AI102" s="365">
        <f>'ГП-4 2019 расклад'!J106</f>
        <v>50.724637681159422</v>
      </c>
      <c r="AJ102" s="446">
        <f>'ГП-4 2020 расклад'!J104</f>
        <v>48.717948717948715</v>
      </c>
      <c r="AK102" s="366"/>
      <c r="AL102" s="446">
        <f>'ГП-4 2023 расклад'!J101</f>
        <v>46.099290780141843</v>
      </c>
      <c r="AM102" s="450">
        <f>'ГП-4 2018 расклад'!K106</f>
        <v>100</v>
      </c>
      <c r="AN102" s="167">
        <f>'ГП-4 2019 расклад'!K106</f>
        <v>98.550724637681157</v>
      </c>
      <c r="AO102" s="488">
        <f>'ГП-4 2020 расклад'!K104</f>
        <v>95.726495726495727</v>
      </c>
      <c r="AP102" s="292"/>
      <c r="AQ102" s="25">
        <f>'ГП-4 2023 расклад'!K101</f>
        <v>97.163120567375884</v>
      </c>
    </row>
    <row r="103" spans="1:43" ht="15" customHeight="1" x14ac:dyDescent="0.25">
      <c r="A103" s="367">
        <v>18</v>
      </c>
      <c r="B103" s="354">
        <v>61390</v>
      </c>
      <c r="C103" s="355" t="s">
        <v>201</v>
      </c>
      <c r="D103" s="356">
        <f>'ГП-4 2018 расклад'!M107</f>
        <v>95</v>
      </c>
      <c r="E103" s="357">
        <f>'ГП-4 2019 расклад'!M107</f>
        <v>139</v>
      </c>
      <c r="F103" s="357">
        <f>'ГП-4 2020 расклад'!D105</f>
        <v>103</v>
      </c>
      <c r="G103" s="357"/>
      <c r="H103" s="362">
        <f>'ГП-4 2023 расклад'!D102</f>
        <v>83</v>
      </c>
      <c r="I103" s="457">
        <f>'ГП-4 2018 расклад'!E107</f>
        <v>1</v>
      </c>
      <c r="J103" s="358">
        <f>'ГП-4 2019 расклад'!E107</f>
        <v>3</v>
      </c>
      <c r="K103" s="358">
        <f>'ГП-4 2020 расклад'!E105</f>
        <v>14</v>
      </c>
      <c r="L103" s="358"/>
      <c r="M103" s="358">
        <f>'ГП-4 2023 расклад'!E102</f>
        <v>3</v>
      </c>
      <c r="N103" s="263">
        <f>'ГП-4 2018 расклад'!F107</f>
        <v>1.0526315789473684</v>
      </c>
      <c r="O103" s="359">
        <f>'ГП-4 2019 расклад'!F107</f>
        <v>2.1582733812949639</v>
      </c>
      <c r="P103" s="360">
        <f>'ГП-4 2020 расклад'!F105</f>
        <v>13.592233009708737</v>
      </c>
      <c r="Q103" s="360"/>
      <c r="R103" s="458">
        <f>'ГП-4 2023 расклад'!F102</f>
        <v>3.6144578313253013</v>
      </c>
      <c r="S103" s="466">
        <f>'ГП-4 2018 расклад'!G107</f>
        <v>44</v>
      </c>
      <c r="T103" s="361">
        <f>'ГП-4 2019 расклад'!G107</f>
        <v>81</v>
      </c>
      <c r="U103" s="354">
        <f>'ГП-4 2020 расклад'!G105</f>
        <v>56</v>
      </c>
      <c r="V103" s="357"/>
      <c r="W103" s="354">
        <f>'ГП-4 2023 расклад'!G102</f>
        <v>48</v>
      </c>
      <c r="X103" s="261">
        <f>'ГП-4 2018 расклад'!H107</f>
        <v>46.315789473684212</v>
      </c>
      <c r="Y103" s="368">
        <f>'ГП-4 2019 расклад'!H107</f>
        <v>58.273381294964025</v>
      </c>
      <c r="Z103" s="481">
        <f>'ГП-4 2020 расклад'!H105</f>
        <v>54.368932038834949</v>
      </c>
      <c r="AA103" s="360"/>
      <c r="AB103" s="458">
        <f>'ГП-4 2023 расклад'!H102</f>
        <v>57.831325301204821</v>
      </c>
      <c r="AC103" s="262">
        <f>'ГП-4 2018 расклад'!I107</f>
        <v>50</v>
      </c>
      <c r="AD103" s="361">
        <f>'ГП-4 2019 расклад'!I107</f>
        <v>55</v>
      </c>
      <c r="AE103" s="354">
        <f>'ГП-4 2020 расклад'!I105</f>
        <v>33</v>
      </c>
      <c r="AF103" s="357"/>
      <c r="AG103" s="354">
        <f>'ГП-4 2023 расклад'!I102</f>
        <v>32</v>
      </c>
      <c r="AH103" s="261">
        <f>'ГП-4 2018 расклад'!J107</f>
        <v>52.631578947368418</v>
      </c>
      <c r="AI103" s="365">
        <f>'ГП-4 2019 расклад'!J107</f>
        <v>39.568345323741006</v>
      </c>
      <c r="AJ103" s="446">
        <f>'ГП-4 2020 расклад'!J105</f>
        <v>32.038834951456309</v>
      </c>
      <c r="AK103" s="366"/>
      <c r="AL103" s="446">
        <f>'ГП-4 2023 расклад'!J102</f>
        <v>38.554216867469883</v>
      </c>
      <c r="AM103" s="450">
        <f>'ГП-4 2018 расклад'!K107</f>
        <v>98.94736842105263</v>
      </c>
      <c r="AN103" s="167">
        <f>'ГП-4 2019 расклад'!K107</f>
        <v>97.841726618705039</v>
      </c>
      <c r="AO103" s="488">
        <f>'ГП-4 2020 расклад'!K105</f>
        <v>86.407766990291265</v>
      </c>
      <c r="AP103" s="292"/>
      <c r="AQ103" s="25">
        <f>'ГП-4 2023 расклад'!K102</f>
        <v>96.385542168674704</v>
      </c>
    </row>
    <row r="104" spans="1:43" ht="15" customHeight="1" x14ac:dyDescent="0.25">
      <c r="A104" s="367">
        <v>19</v>
      </c>
      <c r="B104" s="354">
        <v>61410</v>
      </c>
      <c r="C104" s="355" t="s">
        <v>202</v>
      </c>
      <c r="D104" s="356">
        <f>'ГП-4 2018 расклад'!M108</f>
        <v>82</v>
      </c>
      <c r="E104" s="357">
        <f>'ГП-4 2019 расклад'!M108</f>
        <v>101</v>
      </c>
      <c r="F104" s="357">
        <f>'ГП-4 2020 расклад'!D106</f>
        <v>101</v>
      </c>
      <c r="G104" s="357"/>
      <c r="H104" s="362">
        <f>'ГП-4 2023 расклад'!D103</f>
        <v>93</v>
      </c>
      <c r="I104" s="457">
        <f>'ГП-4 2018 расклад'!E108</f>
        <v>6</v>
      </c>
      <c r="J104" s="358">
        <f>'ГП-4 2019 расклад'!E108</f>
        <v>11</v>
      </c>
      <c r="K104" s="358">
        <f>'ГП-4 2020 расклад'!E106</f>
        <v>5</v>
      </c>
      <c r="L104" s="358"/>
      <c r="M104" s="358">
        <f>'ГП-4 2023 расклад'!E103</f>
        <v>2</v>
      </c>
      <c r="N104" s="263">
        <f>'ГП-4 2018 расклад'!F108</f>
        <v>7.3170731707317076</v>
      </c>
      <c r="O104" s="359">
        <f>'ГП-4 2019 расклад'!F108</f>
        <v>10.891089108910892</v>
      </c>
      <c r="P104" s="360">
        <f>'ГП-4 2020 расклад'!F106</f>
        <v>4.9504950495049505</v>
      </c>
      <c r="Q104" s="360"/>
      <c r="R104" s="458">
        <f>'ГП-4 2023 расклад'!F103</f>
        <v>2.150537634408602</v>
      </c>
      <c r="S104" s="466">
        <f>'ГП-4 2018 расклад'!G108</f>
        <v>43</v>
      </c>
      <c r="T104" s="361">
        <f>'ГП-4 2019 расклад'!G108</f>
        <v>48</v>
      </c>
      <c r="U104" s="354">
        <f>'ГП-4 2020 расклад'!G106</f>
        <v>44</v>
      </c>
      <c r="V104" s="357"/>
      <c r="W104" s="354">
        <f>'ГП-4 2023 расклад'!G103</f>
        <v>48</v>
      </c>
      <c r="X104" s="261">
        <f>'ГП-4 2018 расклад'!H108</f>
        <v>52.439024390243901</v>
      </c>
      <c r="Y104" s="368">
        <f>'ГП-4 2019 расклад'!H108</f>
        <v>47.524752475247524</v>
      </c>
      <c r="Z104" s="481">
        <f>'ГП-4 2020 расклад'!H106</f>
        <v>43.564356435643568</v>
      </c>
      <c r="AA104" s="360"/>
      <c r="AB104" s="458">
        <f>'ГП-4 2023 расклад'!H103</f>
        <v>51.612903225806448</v>
      </c>
      <c r="AC104" s="262">
        <f>'ГП-4 2018 расклад'!I108</f>
        <v>33</v>
      </c>
      <c r="AD104" s="361">
        <f>'ГП-4 2019 расклад'!I108</f>
        <v>42</v>
      </c>
      <c r="AE104" s="354">
        <f>'ГП-4 2020 расклад'!I106</f>
        <v>52</v>
      </c>
      <c r="AF104" s="357"/>
      <c r="AG104" s="354">
        <f>'ГП-4 2023 расклад'!I103</f>
        <v>43</v>
      </c>
      <c r="AH104" s="261">
        <f>'ГП-4 2018 расклад'!J108</f>
        <v>40.243902439024389</v>
      </c>
      <c r="AI104" s="365">
        <f>'ГП-4 2019 расклад'!J108</f>
        <v>41.584158415841586</v>
      </c>
      <c r="AJ104" s="446">
        <f>'ГП-4 2020 расклад'!J106</f>
        <v>51.485148514851488</v>
      </c>
      <c r="AK104" s="366"/>
      <c r="AL104" s="446">
        <f>'ГП-4 2023 расклад'!J103</f>
        <v>46.236559139784944</v>
      </c>
      <c r="AM104" s="450">
        <f>'ГП-4 2018 расклад'!K108</f>
        <v>92.682926829268297</v>
      </c>
      <c r="AN104" s="167">
        <f>'ГП-4 2019 расклад'!K108</f>
        <v>89.10891089108911</v>
      </c>
      <c r="AO104" s="488">
        <f>'ГП-4 2020 расклад'!K106</f>
        <v>95.049504950495049</v>
      </c>
      <c r="AP104" s="292"/>
      <c r="AQ104" s="25">
        <f>'ГП-4 2023 расклад'!K103</f>
        <v>97.849462365591393</v>
      </c>
    </row>
    <row r="105" spans="1:43" ht="15" customHeight="1" x14ac:dyDescent="0.25">
      <c r="A105" s="367">
        <v>20</v>
      </c>
      <c r="B105" s="354">
        <v>61430</v>
      </c>
      <c r="C105" s="355" t="s">
        <v>129</v>
      </c>
      <c r="D105" s="356">
        <f>'ГП-4 2018 расклад'!M109</f>
        <v>89</v>
      </c>
      <c r="E105" s="357">
        <f>'ГП-4 2019 расклад'!M109</f>
        <v>100</v>
      </c>
      <c r="F105" s="357">
        <f>'ГП-4 2020 расклад'!D107</f>
        <v>224</v>
      </c>
      <c r="G105" s="357"/>
      <c r="H105" s="362">
        <f>'ГП-4 2023 расклад'!D104</f>
        <v>263</v>
      </c>
      <c r="I105" s="457">
        <f>'ГП-4 2018 расклад'!E109</f>
        <v>5</v>
      </c>
      <c r="J105" s="358">
        <f>'ГП-4 2019 расклад'!E109</f>
        <v>3</v>
      </c>
      <c r="K105" s="358">
        <f>'ГП-4 2020 расклад'!E107</f>
        <v>5</v>
      </c>
      <c r="L105" s="358"/>
      <c r="M105" s="358">
        <f>'ГП-4 2023 расклад'!E104</f>
        <v>4</v>
      </c>
      <c r="N105" s="263">
        <f>'ГП-4 2018 расклад'!F109</f>
        <v>5.617977528089888</v>
      </c>
      <c r="O105" s="359">
        <f>'ГП-4 2019 расклад'!F109</f>
        <v>3</v>
      </c>
      <c r="P105" s="360">
        <f>'ГП-4 2020 расклад'!F107</f>
        <v>2.2321428571428572</v>
      </c>
      <c r="Q105" s="360"/>
      <c r="R105" s="458">
        <f>'ГП-4 2023 расклад'!F104</f>
        <v>1.520912547528517</v>
      </c>
      <c r="S105" s="466">
        <f>'ГП-4 2018 расклад'!G109</f>
        <v>43</v>
      </c>
      <c r="T105" s="361">
        <f>'ГП-4 2019 расклад'!G109</f>
        <v>51</v>
      </c>
      <c r="U105" s="354">
        <f>'ГП-4 2020 расклад'!G107</f>
        <v>108</v>
      </c>
      <c r="V105" s="357"/>
      <c r="W105" s="354">
        <f>'ГП-4 2023 расклад'!G104</f>
        <v>129</v>
      </c>
      <c r="X105" s="261">
        <f>'ГП-4 2018 расклад'!H109</f>
        <v>48.314606741573037</v>
      </c>
      <c r="Y105" s="368">
        <f>'ГП-4 2019 расклад'!H109</f>
        <v>51</v>
      </c>
      <c r="Z105" s="481">
        <f>'ГП-4 2020 расклад'!H107</f>
        <v>48.214285714285715</v>
      </c>
      <c r="AA105" s="360"/>
      <c r="AB105" s="458">
        <f>'ГП-4 2023 расклад'!H104</f>
        <v>49.049429657794676</v>
      </c>
      <c r="AC105" s="262">
        <f>'ГП-4 2018 расклад'!I109</f>
        <v>41</v>
      </c>
      <c r="AD105" s="361">
        <f>'ГП-4 2019 расклад'!I109</f>
        <v>46</v>
      </c>
      <c r="AE105" s="354">
        <f>'ГП-4 2020 расклад'!I107</f>
        <v>111</v>
      </c>
      <c r="AF105" s="357"/>
      <c r="AG105" s="354">
        <f>'ГП-4 2023 расклад'!I104</f>
        <v>130</v>
      </c>
      <c r="AH105" s="261">
        <f>'ГП-4 2018 расклад'!J109</f>
        <v>46.067415730337082</v>
      </c>
      <c r="AI105" s="365">
        <f>'ГП-4 2019 расклад'!J109</f>
        <v>46</v>
      </c>
      <c r="AJ105" s="446">
        <f>'ГП-4 2020 расклад'!J107</f>
        <v>49.553571428571431</v>
      </c>
      <c r="AK105" s="366"/>
      <c r="AL105" s="446">
        <f>'ГП-4 2023 расклад'!J104</f>
        <v>49.429657794676807</v>
      </c>
      <c r="AM105" s="450">
        <f>'ГП-4 2018 расклад'!K109</f>
        <v>94.382022471910119</v>
      </c>
      <c r="AN105" s="167">
        <f>'ГП-4 2019 расклад'!K109</f>
        <v>97</v>
      </c>
      <c r="AO105" s="488">
        <f>'ГП-4 2020 расклад'!K107</f>
        <v>97.767857142857139</v>
      </c>
      <c r="AP105" s="292"/>
      <c r="AQ105" s="25">
        <f>'ГП-4 2023 расклад'!K104</f>
        <v>98.479087452471489</v>
      </c>
    </row>
    <row r="106" spans="1:43" ht="15" customHeight="1" x14ac:dyDescent="0.25">
      <c r="A106" s="367">
        <v>21</v>
      </c>
      <c r="B106" s="354">
        <v>61440</v>
      </c>
      <c r="C106" s="355" t="s">
        <v>203</v>
      </c>
      <c r="D106" s="356">
        <f>'ГП-4 2018 расклад'!M110</f>
        <v>204</v>
      </c>
      <c r="E106" s="357">
        <f>'ГП-4 2019 расклад'!M110</f>
        <v>246</v>
      </c>
      <c r="F106" s="357">
        <f>'ГП-4 2020 расклад'!D108</f>
        <v>255</v>
      </c>
      <c r="G106" s="357"/>
      <c r="H106" s="362">
        <f>'ГП-4 2023 расклад'!D105</f>
        <v>246</v>
      </c>
      <c r="I106" s="457">
        <f>'ГП-4 2018 расклад'!E110</f>
        <v>1</v>
      </c>
      <c r="J106" s="358">
        <f>'ГП-4 2019 расклад'!E110</f>
        <v>8</v>
      </c>
      <c r="K106" s="358">
        <f>'ГП-4 2020 расклад'!E108</f>
        <v>14</v>
      </c>
      <c r="L106" s="358"/>
      <c r="M106" s="358">
        <f>'ГП-4 2023 расклад'!E105</f>
        <v>7</v>
      </c>
      <c r="N106" s="263">
        <f>'ГП-4 2018 расклад'!F110</f>
        <v>0.49019607843137253</v>
      </c>
      <c r="O106" s="359">
        <f>'ГП-4 2019 расклад'!F110</f>
        <v>3.2520325203252032</v>
      </c>
      <c r="P106" s="360">
        <f>'ГП-4 2020 расклад'!F108</f>
        <v>5.4901960784313726</v>
      </c>
      <c r="Q106" s="360"/>
      <c r="R106" s="458">
        <f>'ГП-4 2023 расклад'!F105</f>
        <v>2.845528455284553</v>
      </c>
      <c r="S106" s="466">
        <f>'ГП-4 2018 расклад'!G110</f>
        <v>91</v>
      </c>
      <c r="T106" s="361">
        <f>'ГП-4 2019 расклад'!G110</f>
        <v>140</v>
      </c>
      <c r="U106" s="354">
        <f>'ГП-4 2020 расклад'!G108</f>
        <v>126</v>
      </c>
      <c r="V106" s="357"/>
      <c r="W106" s="354">
        <f>'ГП-4 2023 расклад'!G105</f>
        <v>132</v>
      </c>
      <c r="X106" s="261">
        <f>'ГП-4 2018 расклад'!H110</f>
        <v>44.607843137254903</v>
      </c>
      <c r="Y106" s="368">
        <f>'ГП-4 2019 расклад'!H110</f>
        <v>56.91056910569106</v>
      </c>
      <c r="Z106" s="481">
        <f>'ГП-4 2020 расклад'!H108</f>
        <v>49.411764705882355</v>
      </c>
      <c r="AA106" s="360"/>
      <c r="AB106" s="458">
        <f>'ГП-4 2023 расклад'!H105</f>
        <v>53.658536585365852</v>
      </c>
      <c r="AC106" s="262">
        <f>'ГП-4 2018 расклад'!I110</f>
        <v>112</v>
      </c>
      <c r="AD106" s="361">
        <f>'ГП-4 2019 расклад'!I110</f>
        <v>98</v>
      </c>
      <c r="AE106" s="354">
        <f>'ГП-4 2020 расклад'!I108</f>
        <v>115</v>
      </c>
      <c r="AF106" s="357"/>
      <c r="AG106" s="354">
        <f>'ГП-4 2023 расклад'!I105</f>
        <v>107</v>
      </c>
      <c r="AH106" s="261">
        <f>'ГП-4 2018 расклад'!J110</f>
        <v>54.901960784313722</v>
      </c>
      <c r="AI106" s="365">
        <f>'ГП-4 2019 расклад'!J110</f>
        <v>39.837398373983739</v>
      </c>
      <c r="AJ106" s="446">
        <f>'ГП-4 2020 расклад'!J108</f>
        <v>45.098039215686278</v>
      </c>
      <c r="AK106" s="366"/>
      <c r="AL106" s="446">
        <f>'ГП-4 2023 расклад'!J105</f>
        <v>43.49593495934959</v>
      </c>
      <c r="AM106" s="450">
        <f>'ГП-4 2018 расклад'!K110</f>
        <v>99.509803921568633</v>
      </c>
      <c r="AN106" s="167">
        <f>'ГП-4 2019 расклад'!K110</f>
        <v>96.747967479674799</v>
      </c>
      <c r="AO106" s="488">
        <f>'ГП-4 2020 расклад'!K108</f>
        <v>94.509803921568633</v>
      </c>
      <c r="AP106" s="292"/>
      <c r="AQ106" s="25">
        <f>'ГП-4 2023 расклад'!K105</f>
        <v>97.154471544715449</v>
      </c>
    </row>
    <row r="107" spans="1:43" ht="15" customHeight="1" x14ac:dyDescent="0.25">
      <c r="A107" s="367">
        <v>22</v>
      </c>
      <c r="B107" s="354">
        <v>61450</v>
      </c>
      <c r="C107" s="355" t="s">
        <v>126</v>
      </c>
      <c r="D107" s="356">
        <f>'ГП-4 2018 расклад'!M111</f>
        <v>223</v>
      </c>
      <c r="E107" s="357">
        <f>'ГП-4 2019 расклад'!M111</f>
        <v>247</v>
      </c>
      <c r="F107" s="357">
        <f>'ГП-4 2020 расклад'!D109</f>
        <v>135</v>
      </c>
      <c r="G107" s="357"/>
      <c r="H107" s="362">
        <f>'ГП-4 2023 расклад'!D106</f>
        <v>187</v>
      </c>
      <c r="I107" s="457">
        <f>'ГП-4 2018 расклад'!E111</f>
        <v>4</v>
      </c>
      <c r="J107" s="358">
        <f>'ГП-4 2019 расклад'!E111</f>
        <v>7</v>
      </c>
      <c r="K107" s="358">
        <f>'ГП-4 2020 расклад'!E109</f>
        <v>4</v>
      </c>
      <c r="L107" s="358"/>
      <c r="M107" s="358">
        <f>'ГП-4 2023 расклад'!E106</f>
        <v>5</v>
      </c>
      <c r="N107" s="263">
        <f>'ГП-4 2018 расклад'!F111</f>
        <v>1.7937219730941705</v>
      </c>
      <c r="O107" s="359">
        <f>'ГП-4 2019 расклад'!F111</f>
        <v>2.834008097165992</v>
      </c>
      <c r="P107" s="360">
        <f>'ГП-4 2020 расклад'!F109</f>
        <v>2.9629629629629628</v>
      </c>
      <c r="Q107" s="360"/>
      <c r="R107" s="458">
        <f>'ГП-4 2023 расклад'!F106</f>
        <v>2.6737967914438503</v>
      </c>
      <c r="S107" s="466">
        <f>'ГП-4 2018 расклад'!G111</f>
        <v>109</v>
      </c>
      <c r="T107" s="361">
        <f>'ГП-4 2019 расклад'!G111</f>
        <v>150</v>
      </c>
      <c r="U107" s="354">
        <f>'ГП-4 2020 расклад'!G109</f>
        <v>72</v>
      </c>
      <c r="V107" s="357"/>
      <c r="W107" s="354">
        <f>'ГП-4 2023 расклад'!G106</f>
        <v>81</v>
      </c>
      <c r="X107" s="261">
        <f>'ГП-4 2018 расклад'!H111</f>
        <v>48.878923766816143</v>
      </c>
      <c r="Y107" s="368">
        <f>'ГП-4 2019 расклад'!H111</f>
        <v>60.728744939271252</v>
      </c>
      <c r="Z107" s="481">
        <f>'ГП-4 2020 расклад'!H109</f>
        <v>53.333333333333336</v>
      </c>
      <c r="AA107" s="360"/>
      <c r="AB107" s="458">
        <f>'ГП-4 2023 расклад'!H106</f>
        <v>43.315508021390372</v>
      </c>
      <c r="AC107" s="262">
        <f>'ГП-4 2018 расклад'!I111</f>
        <v>110</v>
      </c>
      <c r="AD107" s="361">
        <f>'ГП-4 2019 расклад'!I111</f>
        <v>90</v>
      </c>
      <c r="AE107" s="354">
        <f>'ГП-4 2020 расклад'!I109</f>
        <v>59</v>
      </c>
      <c r="AF107" s="357"/>
      <c r="AG107" s="354">
        <f>'ГП-4 2023 расклад'!I106</f>
        <v>101</v>
      </c>
      <c r="AH107" s="261">
        <f>'ГП-4 2018 расклад'!J111</f>
        <v>49.327354260089685</v>
      </c>
      <c r="AI107" s="365">
        <f>'ГП-4 2019 расклад'!J111</f>
        <v>36.43724696356275</v>
      </c>
      <c r="AJ107" s="446">
        <f>'ГП-4 2020 расклад'!J109</f>
        <v>43.703703703703702</v>
      </c>
      <c r="AK107" s="366"/>
      <c r="AL107" s="446">
        <f>'ГП-4 2023 расклад'!J106</f>
        <v>54.010695187165773</v>
      </c>
      <c r="AM107" s="450">
        <f>'ГП-4 2018 расклад'!K111</f>
        <v>98.206278026905835</v>
      </c>
      <c r="AN107" s="167">
        <f>'ГП-4 2019 расклад'!K111</f>
        <v>97.165991902834008</v>
      </c>
      <c r="AO107" s="488">
        <f>'ГП-4 2020 расклад'!K109</f>
        <v>97.037037037037038</v>
      </c>
      <c r="AP107" s="292"/>
      <c r="AQ107" s="25">
        <f>'ГП-4 2023 расклад'!K106</f>
        <v>97.326203208556151</v>
      </c>
    </row>
    <row r="108" spans="1:43" ht="15" customHeight="1" x14ac:dyDescent="0.25">
      <c r="A108" s="367">
        <v>23</v>
      </c>
      <c r="B108" s="354">
        <v>61470</v>
      </c>
      <c r="C108" s="355" t="s">
        <v>65</v>
      </c>
      <c r="D108" s="356">
        <f>'ГП-4 2018 расклад'!M112</f>
        <v>117</v>
      </c>
      <c r="E108" s="357">
        <f>'ГП-4 2019 расклад'!M112</f>
        <v>143</v>
      </c>
      <c r="F108" s="357">
        <f>'ГП-4 2020 расклад'!D110</f>
        <v>131</v>
      </c>
      <c r="G108" s="357"/>
      <c r="H108" s="362">
        <f>'ГП-4 2023 расклад'!D107</f>
        <v>122</v>
      </c>
      <c r="I108" s="457">
        <f>'ГП-4 2018 расклад'!E112</f>
        <v>2</v>
      </c>
      <c r="J108" s="358">
        <f>'ГП-4 2019 расклад'!E112</f>
        <v>4</v>
      </c>
      <c r="K108" s="358">
        <f>'ГП-4 2020 расклад'!E110</f>
        <v>3</v>
      </c>
      <c r="L108" s="358"/>
      <c r="M108" s="358">
        <f>'ГП-4 2023 расклад'!E107</f>
        <v>2</v>
      </c>
      <c r="N108" s="263">
        <f>'ГП-4 2018 расклад'!F112</f>
        <v>1.7094017094017093</v>
      </c>
      <c r="O108" s="359">
        <f>'ГП-4 2019 расклад'!F112</f>
        <v>2.7972027972027971</v>
      </c>
      <c r="P108" s="360">
        <f>'ГП-4 2020 расклад'!F110</f>
        <v>2.2900763358778624</v>
      </c>
      <c r="Q108" s="360"/>
      <c r="R108" s="458">
        <f>'ГП-4 2023 расклад'!F107</f>
        <v>1.639344262295082</v>
      </c>
      <c r="S108" s="466">
        <f>'ГП-4 2018 расклад'!G112</f>
        <v>63</v>
      </c>
      <c r="T108" s="361">
        <f>'ГП-4 2019 расклад'!G112</f>
        <v>80</v>
      </c>
      <c r="U108" s="354">
        <f>'ГП-4 2020 расклад'!G110</f>
        <v>59</v>
      </c>
      <c r="V108" s="357"/>
      <c r="W108" s="354">
        <f>'ГП-4 2023 расклад'!G107</f>
        <v>45</v>
      </c>
      <c r="X108" s="261">
        <f>'ГП-4 2018 расклад'!H112</f>
        <v>53.846153846153847</v>
      </c>
      <c r="Y108" s="368">
        <f>'ГП-4 2019 расклад'!H112</f>
        <v>55.944055944055947</v>
      </c>
      <c r="Z108" s="481">
        <f>'ГП-4 2020 расклад'!H110</f>
        <v>45.038167938931295</v>
      </c>
      <c r="AA108" s="360"/>
      <c r="AB108" s="458">
        <f>'ГП-4 2023 расклад'!H107</f>
        <v>36.885245901639344</v>
      </c>
      <c r="AC108" s="262">
        <f>'ГП-4 2018 расклад'!I112</f>
        <v>52</v>
      </c>
      <c r="AD108" s="361">
        <f>'ГП-4 2019 расклад'!I112</f>
        <v>59</v>
      </c>
      <c r="AE108" s="354">
        <f>'ГП-4 2020 расклад'!I110</f>
        <v>69</v>
      </c>
      <c r="AF108" s="357"/>
      <c r="AG108" s="354">
        <f>'ГП-4 2023 расклад'!I107</f>
        <v>75</v>
      </c>
      <c r="AH108" s="261">
        <f>'ГП-4 2018 расклад'!J112</f>
        <v>44.444444444444443</v>
      </c>
      <c r="AI108" s="365">
        <f>'ГП-4 2019 расклад'!J112</f>
        <v>41.25874125874126</v>
      </c>
      <c r="AJ108" s="446">
        <f>'ГП-4 2020 расклад'!J110</f>
        <v>52.671755725190842</v>
      </c>
      <c r="AK108" s="366"/>
      <c r="AL108" s="446">
        <f>'ГП-4 2023 расклад'!J107</f>
        <v>61.475409836065573</v>
      </c>
      <c r="AM108" s="450">
        <f>'ГП-4 2018 расклад'!K112</f>
        <v>98.290598290598297</v>
      </c>
      <c r="AN108" s="167">
        <f>'ГП-4 2019 расклад'!K112</f>
        <v>97.2027972027972</v>
      </c>
      <c r="AO108" s="488">
        <f>'ГП-4 2020 расклад'!K110</f>
        <v>97.709923664122144</v>
      </c>
      <c r="AP108" s="292"/>
      <c r="AQ108" s="25">
        <f>'ГП-4 2023 расклад'!K107</f>
        <v>98.360655737704917</v>
      </c>
    </row>
    <row r="109" spans="1:43" ht="15" customHeight="1" x14ac:dyDescent="0.25">
      <c r="A109" s="367">
        <v>24</v>
      </c>
      <c r="B109" s="354">
        <v>61490</v>
      </c>
      <c r="C109" s="355" t="s">
        <v>127</v>
      </c>
      <c r="D109" s="356">
        <f>'ГП-4 2018 расклад'!M113</f>
        <v>95</v>
      </c>
      <c r="E109" s="357">
        <f>'ГП-4 2019 расклад'!M113</f>
        <v>121</v>
      </c>
      <c r="F109" s="357">
        <f>'ГП-4 2020 расклад'!D111</f>
        <v>235</v>
      </c>
      <c r="G109" s="357"/>
      <c r="H109" s="362">
        <f>'ГП-4 2023 расклад'!D108</f>
        <v>275</v>
      </c>
      <c r="I109" s="457">
        <f>'ГП-4 2018 расклад'!E113</f>
        <v>4</v>
      </c>
      <c r="J109" s="358">
        <f>'ГП-4 2019 расклад'!E113</f>
        <v>4</v>
      </c>
      <c r="K109" s="358">
        <f>'ГП-4 2020 расклад'!E111</f>
        <v>3</v>
      </c>
      <c r="L109" s="358"/>
      <c r="M109" s="358">
        <f>'ГП-4 2023 расклад'!E108</f>
        <v>2</v>
      </c>
      <c r="N109" s="263">
        <f>'ГП-4 2018 расклад'!F113</f>
        <v>4.2105263157894735</v>
      </c>
      <c r="O109" s="359">
        <f>'ГП-4 2019 расклад'!F113</f>
        <v>3.3057851239669422</v>
      </c>
      <c r="P109" s="360">
        <f>'ГП-4 2020 расклад'!F111</f>
        <v>1.2765957446808511</v>
      </c>
      <c r="Q109" s="360"/>
      <c r="R109" s="458">
        <f>'ГП-4 2023 расклад'!F108</f>
        <v>0.72727272727272729</v>
      </c>
      <c r="S109" s="466">
        <f>'ГП-4 2018 расклад'!G113</f>
        <v>49</v>
      </c>
      <c r="T109" s="361">
        <f>'ГП-4 2019 расклад'!G113</f>
        <v>71</v>
      </c>
      <c r="U109" s="354">
        <f>'ГП-4 2020 расклад'!G111</f>
        <v>126</v>
      </c>
      <c r="V109" s="357"/>
      <c r="W109" s="354">
        <f>'ГП-4 2023 расклад'!G108</f>
        <v>135</v>
      </c>
      <c r="X109" s="261">
        <f>'ГП-4 2018 расклад'!H113</f>
        <v>51.578947368421055</v>
      </c>
      <c r="Y109" s="368">
        <f>'ГП-4 2019 расклад'!H113</f>
        <v>58.67768595041322</v>
      </c>
      <c r="Z109" s="481">
        <f>'ГП-4 2020 расклад'!H111</f>
        <v>53.617021276595743</v>
      </c>
      <c r="AA109" s="360"/>
      <c r="AB109" s="458">
        <f>'ГП-4 2023 расклад'!H108</f>
        <v>49.090909090909093</v>
      </c>
      <c r="AC109" s="262">
        <f>'ГП-4 2018 расклад'!I113</f>
        <v>42</v>
      </c>
      <c r="AD109" s="361">
        <f>'ГП-4 2019 расклад'!I113</f>
        <v>46</v>
      </c>
      <c r="AE109" s="354">
        <f>'ГП-4 2020 расклад'!I111</f>
        <v>106</v>
      </c>
      <c r="AF109" s="357"/>
      <c r="AG109" s="354">
        <f>'ГП-4 2023 расклад'!I108</f>
        <v>138</v>
      </c>
      <c r="AH109" s="261">
        <f>'ГП-4 2018 расклад'!J113</f>
        <v>44.210526315789473</v>
      </c>
      <c r="AI109" s="365">
        <f>'ГП-4 2019 расклад'!J113</f>
        <v>38.016528925619838</v>
      </c>
      <c r="AJ109" s="446">
        <f>'ГП-4 2020 расклад'!J111</f>
        <v>45.106382978723403</v>
      </c>
      <c r="AK109" s="366"/>
      <c r="AL109" s="446">
        <f>'ГП-4 2023 расклад'!J108</f>
        <v>50.18181818181818</v>
      </c>
      <c r="AM109" s="450">
        <f>'ГП-4 2018 расклад'!K113</f>
        <v>95.78947368421052</v>
      </c>
      <c r="AN109" s="167">
        <f>'ГП-4 2019 расклад'!K113</f>
        <v>96.694214876033058</v>
      </c>
      <c r="AO109" s="488">
        <f>'ГП-4 2020 расклад'!K111</f>
        <v>98.723404255319153</v>
      </c>
      <c r="AP109" s="292"/>
      <c r="AQ109" s="25">
        <f>'ГП-4 2023 расклад'!K108</f>
        <v>99.272727272727266</v>
      </c>
    </row>
    <row r="110" spans="1:43" ht="15" customHeight="1" x14ac:dyDescent="0.25">
      <c r="A110" s="367">
        <v>25</v>
      </c>
      <c r="B110" s="354">
        <v>61500</v>
      </c>
      <c r="C110" s="355" t="s">
        <v>128</v>
      </c>
      <c r="D110" s="356">
        <f>'ГП-4 2018 расклад'!M114</f>
        <v>204</v>
      </c>
      <c r="E110" s="357">
        <f>'ГП-4 2019 расклад'!M114</f>
        <v>246</v>
      </c>
      <c r="F110" s="357">
        <f>'ГП-4 2020 расклад'!D112</f>
        <v>240</v>
      </c>
      <c r="G110" s="357"/>
      <c r="H110" s="362">
        <f>'ГП-4 2023 расклад'!D109</f>
        <v>285</v>
      </c>
      <c r="I110" s="457">
        <f>'ГП-4 2018 расклад'!E114</f>
        <v>0</v>
      </c>
      <c r="J110" s="358">
        <f>'ГП-4 2019 расклад'!E114</f>
        <v>1</v>
      </c>
      <c r="K110" s="358">
        <f>'ГП-4 2020 расклад'!E112</f>
        <v>15</v>
      </c>
      <c r="L110" s="358"/>
      <c r="M110" s="358">
        <f>'ГП-4 2023 расклад'!E109</f>
        <v>20</v>
      </c>
      <c r="N110" s="263">
        <f>'ГП-4 2018 расклад'!F114</f>
        <v>0</v>
      </c>
      <c r="O110" s="359">
        <f>'ГП-4 2019 расклад'!F114</f>
        <v>0.4065040650406504</v>
      </c>
      <c r="P110" s="360">
        <f>'ГП-4 2020 расклад'!F112</f>
        <v>6.25</v>
      </c>
      <c r="Q110" s="360"/>
      <c r="R110" s="458">
        <f>'ГП-4 2023 расклад'!F109</f>
        <v>7.0175438596491224</v>
      </c>
      <c r="S110" s="466">
        <f>'ГП-4 2018 расклад'!G114</f>
        <v>86</v>
      </c>
      <c r="T110" s="361">
        <f>'ГП-4 2019 расклад'!G114</f>
        <v>98</v>
      </c>
      <c r="U110" s="354">
        <f>'ГП-4 2020 расклад'!G112</f>
        <v>137</v>
      </c>
      <c r="V110" s="357"/>
      <c r="W110" s="354">
        <f>'ГП-4 2023 расклад'!G109</f>
        <v>141</v>
      </c>
      <c r="X110" s="261">
        <f>'ГП-4 2018 расклад'!H114</f>
        <v>42.156862745098039</v>
      </c>
      <c r="Y110" s="368">
        <f>'ГП-4 2019 расклад'!H114</f>
        <v>39.837398373983739</v>
      </c>
      <c r="Z110" s="481">
        <f>'ГП-4 2020 расклад'!H112</f>
        <v>57.083333333333336</v>
      </c>
      <c r="AA110" s="360"/>
      <c r="AB110" s="458">
        <f>'ГП-4 2023 расклад'!H109</f>
        <v>49.473684210526315</v>
      </c>
      <c r="AC110" s="262">
        <f>'ГП-4 2018 расклад'!I114</f>
        <v>118</v>
      </c>
      <c r="AD110" s="361">
        <f>'ГП-4 2019 расклад'!I114</f>
        <v>147</v>
      </c>
      <c r="AE110" s="354">
        <f>'ГП-4 2020 расклад'!I112</f>
        <v>88</v>
      </c>
      <c r="AF110" s="357"/>
      <c r="AG110" s="354">
        <f>'ГП-4 2023 расклад'!I109</f>
        <v>124</v>
      </c>
      <c r="AH110" s="261">
        <f>'ГП-4 2018 расклад'!J114</f>
        <v>57.843137254901961</v>
      </c>
      <c r="AI110" s="365">
        <f>'ГП-4 2019 расклад'!J114</f>
        <v>59.756097560975611</v>
      </c>
      <c r="AJ110" s="446">
        <f>'ГП-4 2020 расклад'!J112</f>
        <v>36.666666666666664</v>
      </c>
      <c r="AK110" s="366"/>
      <c r="AL110" s="446">
        <f>'ГП-4 2023 расклад'!J109</f>
        <v>43.508771929824562</v>
      </c>
      <c r="AM110" s="450">
        <f>'ГП-4 2018 расклад'!K114</f>
        <v>100</v>
      </c>
      <c r="AN110" s="167">
        <f>'ГП-4 2019 расклад'!K114</f>
        <v>99.59349593495935</v>
      </c>
      <c r="AO110" s="488">
        <f>'ГП-4 2020 расклад'!K112</f>
        <v>93.75</v>
      </c>
      <c r="AP110" s="292"/>
      <c r="AQ110" s="25">
        <f>'ГП-4 2023 расклад'!K109</f>
        <v>92.982456140350877</v>
      </c>
    </row>
    <row r="111" spans="1:43" x14ac:dyDescent="0.25">
      <c r="A111" s="367">
        <v>26</v>
      </c>
      <c r="B111" s="354">
        <v>61510</v>
      </c>
      <c r="C111" s="355" t="s">
        <v>66</v>
      </c>
      <c r="D111" s="356">
        <f>'ГП-4 2018 расклад'!M115</f>
        <v>211</v>
      </c>
      <c r="E111" s="357">
        <f>'ГП-4 2019 расклад'!M115</f>
        <v>228</v>
      </c>
      <c r="F111" s="357">
        <f>'ГП-4 2020 расклад'!D113</f>
        <v>80</v>
      </c>
      <c r="G111" s="357"/>
      <c r="H111" s="362">
        <f>'ГП-4 2023 расклад'!D110</f>
        <v>175</v>
      </c>
      <c r="I111" s="457">
        <f>'ГП-4 2018 расклад'!E115</f>
        <v>9</v>
      </c>
      <c r="J111" s="358">
        <f>'ГП-4 2019 расклад'!E115</f>
        <v>5</v>
      </c>
      <c r="K111" s="358">
        <f>'ГП-4 2020 расклад'!E113</f>
        <v>5</v>
      </c>
      <c r="L111" s="358"/>
      <c r="M111" s="358">
        <f>'ГП-4 2023 расклад'!E110</f>
        <v>13</v>
      </c>
      <c r="N111" s="263">
        <f>'ГП-4 2018 расклад'!F115</f>
        <v>4.2654028436018958</v>
      </c>
      <c r="O111" s="359">
        <f>'ГП-4 2019 расклад'!F115</f>
        <v>2.192982456140351</v>
      </c>
      <c r="P111" s="360">
        <f>'ГП-4 2020 расклад'!F113</f>
        <v>6.25</v>
      </c>
      <c r="Q111" s="360"/>
      <c r="R111" s="458">
        <f>'ГП-4 2023 расклад'!F110</f>
        <v>7.4285714285714288</v>
      </c>
      <c r="S111" s="466">
        <f>'ГП-4 2018 расклад'!G115</f>
        <v>105</v>
      </c>
      <c r="T111" s="361">
        <f>'ГП-4 2019 расклад'!G115</f>
        <v>114</v>
      </c>
      <c r="U111" s="354">
        <f>'ГП-4 2020 расклад'!G113</f>
        <v>48</v>
      </c>
      <c r="V111" s="357"/>
      <c r="W111" s="354">
        <f>'ГП-4 2023 расклад'!G110</f>
        <v>82</v>
      </c>
      <c r="X111" s="261">
        <f>'ГП-4 2018 расклад'!H115</f>
        <v>49.763033175355453</v>
      </c>
      <c r="Y111" s="368">
        <f>'ГП-4 2019 расклад'!H115</f>
        <v>50</v>
      </c>
      <c r="Z111" s="481">
        <f>'ГП-4 2020 расклад'!H113</f>
        <v>60</v>
      </c>
      <c r="AA111" s="360"/>
      <c r="AB111" s="458">
        <f>'ГП-4 2023 расклад'!H110</f>
        <v>46.857142857142854</v>
      </c>
      <c r="AC111" s="262">
        <f>'ГП-4 2018 расклад'!I115</f>
        <v>97</v>
      </c>
      <c r="AD111" s="361">
        <f>'ГП-4 2019 расклад'!I115</f>
        <v>109</v>
      </c>
      <c r="AE111" s="354">
        <f>'ГП-4 2020 расклад'!I113</f>
        <v>27</v>
      </c>
      <c r="AF111" s="357"/>
      <c r="AG111" s="354">
        <f>'ГП-4 2023 расклад'!I110</f>
        <v>80</v>
      </c>
      <c r="AH111" s="261">
        <f>'ГП-4 2018 расклад'!J115</f>
        <v>45.971563981042657</v>
      </c>
      <c r="AI111" s="365">
        <f>'ГП-4 2019 расклад'!J115</f>
        <v>47.807017543859651</v>
      </c>
      <c r="AJ111" s="446">
        <f>'ГП-4 2020 расклад'!J113</f>
        <v>33.75</v>
      </c>
      <c r="AK111" s="366"/>
      <c r="AL111" s="446">
        <f>'ГП-4 2023 расклад'!J110</f>
        <v>45.714285714285715</v>
      </c>
      <c r="AM111" s="450">
        <f>'ГП-4 2018 расклад'!K115</f>
        <v>95.73459715639811</v>
      </c>
      <c r="AN111" s="167">
        <f>'ГП-4 2019 расклад'!K115</f>
        <v>97.807017543859644</v>
      </c>
      <c r="AO111" s="488">
        <f>'ГП-4 2020 расклад'!K113</f>
        <v>93.75</v>
      </c>
      <c r="AP111" s="292"/>
      <c r="AQ111" s="25">
        <f>'ГП-4 2023 расклад'!K110</f>
        <v>92.571428571428569</v>
      </c>
    </row>
    <row r="112" spans="1:43" x14ac:dyDescent="0.25">
      <c r="A112" s="367">
        <v>27</v>
      </c>
      <c r="B112" s="354">
        <v>61520</v>
      </c>
      <c r="C112" s="355" t="s">
        <v>204</v>
      </c>
      <c r="D112" s="356">
        <f>'ГП-4 2018 расклад'!M116</f>
        <v>218</v>
      </c>
      <c r="E112" s="357">
        <f>'ГП-4 2019 расклад'!M116</f>
        <v>161</v>
      </c>
      <c r="F112" s="357">
        <f>'ГП-4 2020 расклад'!D114</f>
        <v>230</v>
      </c>
      <c r="G112" s="357"/>
      <c r="H112" s="362">
        <f>'ГП-4 2023 расклад'!D111</f>
        <v>232</v>
      </c>
      <c r="I112" s="457">
        <f>'ГП-4 2018 расклад'!E116</f>
        <v>1</v>
      </c>
      <c r="J112" s="358">
        <f>'ГП-4 2019 расклад'!E116</f>
        <v>5</v>
      </c>
      <c r="K112" s="358">
        <f>'ГП-4 2020 расклад'!E114</f>
        <v>11</v>
      </c>
      <c r="L112" s="358"/>
      <c r="M112" s="358">
        <f>'ГП-4 2023 расклад'!E111</f>
        <v>8</v>
      </c>
      <c r="N112" s="263">
        <f>'ГП-4 2018 расклад'!F116</f>
        <v>0.45871559633027525</v>
      </c>
      <c r="O112" s="359">
        <f>'ГП-4 2019 расклад'!F116</f>
        <v>3.1055900621118013</v>
      </c>
      <c r="P112" s="360">
        <f>'ГП-4 2020 расклад'!F114</f>
        <v>4.7826086956521738</v>
      </c>
      <c r="Q112" s="360"/>
      <c r="R112" s="458">
        <f>'ГП-4 2023 расклад'!F111</f>
        <v>3.4482758620689653</v>
      </c>
      <c r="S112" s="466">
        <f>'ГП-4 2018 расклад'!G116</f>
        <v>106</v>
      </c>
      <c r="T112" s="361">
        <f>'ГП-4 2019 расклад'!G116</f>
        <v>77</v>
      </c>
      <c r="U112" s="354">
        <f>'ГП-4 2020 расклад'!G114</f>
        <v>104</v>
      </c>
      <c r="V112" s="357"/>
      <c r="W112" s="354">
        <f>'ГП-4 2023 расклад'!G111</f>
        <v>110</v>
      </c>
      <c r="X112" s="261">
        <f>'ГП-4 2018 расклад'!H116</f>
        <v>48.623853211009177</v>
      </c>
      <c r="Y112" s="368">
        <f>'ГП-4 2019 расклад'!H116</f>
        <v>47.826086956521742</v>
      </c>
      <c r="Z112" s="481">
        <f>'ГП-4 2020 расклад'!H114</f>
        <v>45.217391304347828</v>
      </c>
      <c r="AA112" s="360"/>
      <c r="AB112" s="458">
        <f>'ГП-4 2023 расклад'!H111</f>
        <v>47.413793103448278</v>
      </c>
      <c r="AC112" s="262">
        <f>'ГП-4 2018 расклад'!I116</f>
        <v>111</v>
      </c>
      <c r="AD112" s="361">
        <f>'ГП-4 2019 расклад'!I116</f>
        <v>79</v>
      </c>
      <c r="AE112" s="354">
        <f>'ГП-4 2020 расклад'!I114</f>
        <v>115</v>
      </c>
      <c r="AF112" s="357"/>
      <c r="AG112" s="354">
        <f>'ГП-4 2023 расклад'!I111</f>
        <v>114</v>
      </c>
      <c r="AH112" s="261">
        <f>'ГП-4 2018 расклад'!J116</f>
        <v>50.917431192660551</v>
      </c>
      <c r="AI112" s="365">
        <f>'ГП-4 2019 расклад'!J116</f>
        <v>49.068322981366457</v>
      </c>
      <c r="AJ112" s="446">
        <f>'ГП-4 2020 расклад'!J114</f>
        <v>50</v>
      </c>
      <c r="AK112" s="366"/>
      <c r="AL112" s="446">
        <f>'ГП-4 2023 расклад'!J111</f>
        <v>49.137931034482762</v>
      </c>
      <c r="AM112" s="450">
        <f>'ГП-4 2018 расклад'!K116</f>
        <v>99.541284403669721</v>
      </c>
      <c r="AN112" s="167">
        <f>'ГП-4 2019 расклад'!K116</f>
        <v>96.894409937888199</v>
      </c>
      <c r="AO112" s="488">
        <f>'ГП-4 2020 расклад'!K114</f>
        <v>95.217391304347828</v>
      </c>
      <c r="AP112" s="292"/>
      <c r="AQ112" s="25">
        <f>'ГП-4 2023 расклад'!K111</f>
        <v>96.551724137931032</v>
      </c>
    </row>
    <row r="113" spans="1:43" x14ac:dyDescent="0.25">
      <c r="A113" s="367">
        <v>28</v>
      </c>
      <c r="B113" s="419">
        <v>61540</v>
      </c>
      <c r="C113" s="420" t="s">
        <v>133</v>
      </c>
      <c r="D113" s="402">
        <f>'ГП-4 2018 расклад'!M117</f>
        <v>226</v>
      </c>
      <c r="E113" s="357">
        <f>'ГП-4 2019 расклад'!M117</f>
        <v>230</v>
      </c>
      <c r="F113" s="408">
        <f>'ГП-4 2020 расклад'!D115</f>
        <v>199</v>
      </c>
      <c r="G113" s="408"/>
      <c r="H113" s="413">
        <f>'ГП-4 2023 расклад'!D112</f>
        <v>209</v>
      </c>
      <c r="I113" s="461">
        <f>'ГП-4 2018 расклад'!E117</f>
        <v>2</v>
      </c>
      <c r="J113" s="358">
        <f>'ГП-4 2019 расклад'!E117</f>
        <v>5</v>
      </c>
      <c r="K113" s="409">
        <f>'ГП-4 2020 расклад'!E115</f>
        <v>15</v>
      </c>
      <c r="L113" s="409"/>
      <c r="M113" s="409">
        <f>'ГП-4 2023 расклад'!E112</f>
        <v>0</v>
      </c>
      <c r="N113" s="263">
        <f>'ГП-4 2018 расклад'!F117</f>
        <v>0.88495575221238942</v>
      </c>
      <c r="O113" s="359">
        <f>'ГП-4 2019 расклад'!F117</f>
        <v>2.1739130434782608</v>
      </c>
      <c r="P113" s="411">
        <f>'ГП-4 2020 расклад'!F115</f>
        <v>7.5376884422110555</v>
      </c>
      <c r="Q113" s="411"/>
      <c r="R113" s="463">
        <f>'ГП-4 2023 расклад'!F112</f>
        <v>0</v>
      </c>
      <c r="S113" s="467">
        <f>'ГП-4 2018 расклад'!G117</f>
        <v>109</v>
      </c>
      <c r="T113" s="361">
        <f>'ГП-4 2019 расклад'!G117</f>
        <v>117</v>
      </c>
      <c r="U113" s="419">
        <f>'ГП-4 2020 расклад'!G115</f>
        <v>82</v>
      </c>
      <c r="V113" s="408"/>
      <c r="W113" s="419">
        <f>'ГП-4 2023 расклад'!G112</f>
        <v>79</v>
      </c>
      <c r="X113" s="258">
        <f>'ГП-4 2018 расклад'!H117</f>
        <v>48.230088495575224</v>
      </c>
      <c r="Y113" s="368">
        <f>'ГП-4 2019 расклад'!H117</f>
        <v>50.869565217391305</v>
      </c>
      <c r="Z113" s="486">
        <f>'ГП-4 2020 расклад'!H115</f>
        <v>41.206030150753769</v>
      </c>
      <c r="AA113" s="411"/>
      <c r="AB113" s="463">
        <f>'ГП-4 2023 расклад'!H112</f>
        <v>37.799043062200958</v>
      </c>
      <c r="AC113" s="259">
        <f>'ГП-4 2018 расклад'!I117</f>
        <v>115</v>
      </c>
      <c r="AD113" s="361">
        <f>'ГП-4 2019 расклад'!I117</f>
        <v>108</v>
      </c>
      <c r="AE113" s="419">
        <f>'ГП-4 2020 расклад'!I115</f>
        <v>102</v>
      </c>
      <c r="AF113" s="408"/>
      <c r="AG113" s="419">
        <f>'ГП-4 2023 расклад'!I112</f>
        <v>130</v>
      </c>
      <c r="AH113" s="258">
        <f>'ГП-4 2018 расклад'!J117</f>
        <v>50.884955752212392</v>
      </c>
      <c r="AI113" s="365">
        <f>'ГП-4 2019 расклад'!J117</f>
        <v>46.956521739130437</v>
      </c>
      <c r="AJ113" s="448">
        <f>'ГП-4 2020 расклад'!J115</f>
        <v>51.256281407035175</v>
      </c>
      <c r="AK113" s="418"/>
      <c r="AL113" s="448">
        <f>'ГП-4 2023 расклад'!J112</f>
        <v>62.200956937799042</v>
      </c>
      <c r="AM113" s="451">
        <f>'ГП-4 2018 расклад'!K117</f>
        <v>99.115044247787608</v>
      </c>
      <c r="AN113" s="167">
        <f>'ГП-4 2019 расклад'!K117</f>
        <v>97.826086956521735</v>
      </c>
      <c r="AO113" s="489">
        <f>'ГП-4 2020 расклад'!K115</f>
        <v>92.462311557788951</v>
      </c>
      <c r="AP113" s="307"/>
      <c r="AQ113" s="29">
        <f>'ГП-4 2023 расклад'!K112</f>
        <v>100</v>
      </c>
    </row>
    <row r="114" spans="1:43" x14ac:dyDescent="0.25">
      <c r="A114" s="367">
        <v>29</v>
      </c>
      <c r="B114" s="354">
        <v>61560</v>
      </c>
      <c r="C114" s="355" t="s">
        <v>153</v>
      </c>
      <c r="D114" s="356"/>
      <c r="E114" s="357"/>
      <c r="F114" s="357">
        <f>'ГП-4 2020 расклад'!D116</f>
        <v>96</v>
      </c>
      <c r="G114" s="357"/>
      <c r="H114" s="362">
        <f>'ГП-4 2023 расклад'!D113</f>
        <v>376</v>
      </c>
      <c r="I114" s="457"/>
      <c r="J114" s="358"/>
      <c r="K114" s="358">
        <f>'ГП-4 2020 расклад'!E116</f>
        <v>0</v>
      </c>
      <c r="L114" s="358"/>
      <c r="M114" s="358">
        <f>'ГП-4 2023 расклад'!E113</f>
        <v>17</v>
      </c>
      <c r="N114" s="263"/>
      <c r="O114" s="359"/>
      <c r="P114" s="360">
        <f>'ГП-4 2020 расклад'!F116</f>
        <v>0</v>
      </c>
      <c r="Q114" s="360"/>
      <c r="R114" s="458">
        <f>'ГП-4 2023 расклад'!F113</f>
        <v>4.5212765957446805</v>
      </c>
      <c r="S114" s="466"/>
      <c r="T114" s="361"/>
      <c r="U114" s="354">
        <f>'ГП-4 2020 расклад'!G116</f>
        <v>52</v>
      </c>
      <c r="V114" s="357"/>
      <c r="W114" s="354">
        <f>'ГП-4 2023 расклад'!G113</f>
        <v>177</v>
      </c>
      <c r="X114" s="261"/>
      <c r="Y114" s="368"/>
      <c r="Z114" s="481">
        <f>'ГП-4 2020 расклад'!H116</f>
        <v>54.166666666666664</v>
      </c>
      <c r="AA114" s="360"/>
      <c r="AB114" s="458">
        <f>'ГП-4 2023 расклад'!H113</f>
        <v>47.074468085106382</v>
      </c>
      <c r="AC114" s="262"/>
      <c r="AD114" s="361"/>
      <c r="AE114" s="354">
        <f>'ГП-4 2020 расклад'!I116</f>
        <v>44</v>
      </c>
      <c r="AF114" s="357"/>
      <c r="AG114" s="354">
        <f>'ГП-4 2023 расклад'!I113</f>
        <v>182</v>
      </c>
      <c r="AH114" s="261"/>
      <c r="AI114" s="365"/>
      <c r="AJ114" s="446">
        <f>'ГП-4 2020 расклад'!J116</f>
        <v>45.833333333333336</v>
      </c>
      <c r="AK114" s="366"/>
      <c r="AL114" s="446">
        <f>'ГП-4 2023 расклад'!J113</f>
        <v>48.404255319148938</v>
      </c>
      <c r="AM114" s="450"/>
      <c r="AN114" s="167"/>
      <c r="AO114" s="488">
        <f>'ГП-4 2020 расклад'!K116</f>
        <v>100</v>
      </c>
      <c r="AP114" s="292"/>
      <c r="AQ114" s="25">
        <f>'ГП-4 2023 расклад'!K113</f>
        <v>95.478723404255319</v>
      </c>
    </row>
    <row r="115" spans="1:43" ht="15.75" thickBot="1" x14ac:dyDescent="0.3">
      <c r="A115" s="367">
        <v>30</v>
      </c>
      <c r="B115" s="419">
        <v>61570</v>
      </c>
      <c r="C115" s="420" t="s">
        <v>154</v>
      </c>
      <c r="D115" s="407"/>
      <c r="E115" s="408"/>
      <c r="F115" s="421"/>
      <c r="G115" s="408"/>
      <c r="H115" s="413">
        <f>'ГП-4 2023 расклад'!D114</f>
        <v>151</v>
      </c>
      <c r="I115" s="462"/>
      <c r="J115" s="388"/>
      <c r="K115" s="409"/>
      <c r="L115" s="409"/>
      <c r="M115" s="409">
        <f>'ГП-4 2023 расклад'!E114</f>
        <v>13</v>
      </c>
      <c r="N115" s="263"/>
      <c r="O115" s="359"/>
      <c r="P115" s="411"/>
      <c r="Q115" s="411"/>
      <c r="R115" s="463">
        <f>'ГП-4 2023 расклад'!F114</f>
        <v>8.6092715231788084</v>
      </c>
      <c r="S115" s="468"/>
      <c r="T115" s="416"/>
      <c r="U115" s="419"/>
      <c r="V115" s="408"/>
      <c r="W115" s="419">
        <f>'ГП-4 2023 расклад'!G114</f>
        <v>78</v>
      </c>
      <c r="X115" s="266"/>
      <c r="Y115" s="368"/>
      <c r="Z115" s="411"/>
      <c r="AA115" s="411"/>
      <c r="AB115" s="463">
        <f>'ГП-4 2023 расклад'!H114</f>
        <v>51.65562913907285</v>
      </c>
      <c r="AC115" s="412"/>
      <c r="AD115" s="416"/>
      <c r="AE115" s="408"/>
      <c r="AF115" s="408"/>
      <c r="AG115" s="419">
        <f>'ГП-4 2023 расклад'!I114</f>
        <v>60</v>
      </c>
      <c r="AH115" s="266"/>
      <c r="AI115" s="417"/>
      <c r="AJ115" s="418"/>
      <c r="AK115" s="418"/>
      <c r="AL115" s="448">
        <f>'ГП-4 2023 расклад'!J114</f>
        <v>39.735099337748345</v>
      </c>
      <c r="AM115" s="452"/>
      <c r="AN115" s="160"/>
      <c r="AO115" s="297"/>
      <c r="AP115" s="297"/>
      <c r="AQ115" s="278">
        <f>'ГП-4 2023 расклад'!K114</f>
        <v>91.390728476821195</v>
      </c>
    </row>
    <row r="116" spans="1:43" ht="15.75" thickBot="1" x14ac:dyDescent="0.3">
      <c r="A116" s="340"/>
      <c r="B116" s="379"/>
      <c r="C116" s="265" t="s">
        <v>121</v>
      </c>
      <c r="D116" s="381">
        <f>'ГП-4 2018 расклад'!M119</f>
        <v>665</v>
      </c>
      <c r="E116" s="382">
        <f>'ГП-4 2019 расклад'!M119</f>
        <v>897</v>
      </c>
      <c r="F116" s="382">
        <f>'ГП-4 2020 расклад'!D117</f>
        <v>973</v>
      </c>
      <c r="G116" s="382"/>
      <c r="H116" s="264">
        <f>'ГП-4 2023 расклад'!D115</f>
        <v>1224</v>
      </c>
      <c r="I116" s="381">
        <f>'ГП-4 2018 расклад'!E119</f>
        <v>41</v>
      </c>
      <c r="J116" s="382">
        <f>'ГП-4 2019 расклад'!E119</f>
        <v>30</v>
      </c>
      <c r="K116" s="382">
        <f>'ГП-4 2020 расклад'!E117</f>
        <v>25</v>
      </c>
      <c r="L116" s="382"/>
      <c r="M116" s="382">
        <f>'ГП-4 2023 расклад'!E115</f>
        <v>65</v>
      </c>
      <c r="N116" s="349">
        <f>'ГП-4 2018 расклад'!F119</f>
        <v>6.1654135338345863</v>
      </c>
      <c r="O116" s="350">
        <f>'ГП-4 2019 расклад'!F119</f>
        <v>3.3444816053511706</v>
      </c>
      <c r="P116" s="351">
        <f>'ГП-4 2020 расклад'!F117</f>
        <v>2.5693730729701953</v>
      </c>
      <c r="Q116" s="351"/>
      <c r="R116" s="384">
        <f>'ГП-4 2023 расклад'!F115</f>
        <v>5.3104575163398691</v>
      </c>
      <c r="S116" s="381">
        <f>'ГП-4 2018 расклад'!G119</f>
        <v>295</v>
      </c>
      <c r="T116" s="382">
        <f>'ГП-4 2019 расклад'!G119</f>
        <v>413</v>
      </c>
      <c r="U116" s="382">
        <f>'ГП-4 2020 расклад'!G117</f>
        <v>414</v>
      </c>
      <c r="V116" s="382"/>
      <c r="W116" s="382">
        <f>'ГП-4 2023 расклад'!G115</f>
        <v>561</v>
      </c>
      <c r="X116" s="349">
        <f>'ГП-4 2018 расклад'!H119</f>
        <v>44.360902255639097</v>
      </c>
      <c r="Y116" s="350">
        <f>'ГП-4 2019 расклад'!H119</f>
        <v>46.042363433667781</v>
      </c>
      <c r="Z116" s="351">
        <f>'ГП-4 2020 расклад'!H117</f>
        <v>42.548818088386433</v>
      </c>
      <c r="AA116" s="351"/>
      <c r="AB116" s="384">
        <f>'ГП-4 2023 расклад'!H115</f>
        <v>45.833333333333336</v>
      </c>
      <c r="AC116" s="383">
        <f>'ГП-4 2018 расклад'!I119</f>
        <v>329</v>
      </c>
      <c r="AD116" s="382">
        <f>'ГП-4 2019 расклад'!I119</f>
        <v>454</v>
      </c>
      <c r="AE116" s="382">
        <f>'ГП-4 2020 расклад'!I117</f>
        <v>534</v>
      </c>
      <c r="AF116" s="382"/>
      <c r="AG116" s="382">
        <f>'ГП-4 2023 расклад'!I115</f>
        <v>598</v>
      </c>
      <c r="AH116" s="349">
        <f>'ГП-4 2018 расклад'!J119</f>
        <v>49.473684210526315</v>
      </c>
      <c r="AI116" s="350">
        <f>'ГП-4 2019 расклад'!J119</f>
        <v>50.613154960981049</v>
      </c>
      <c r="AJ116" s="351">
        <f>'ГП-4 2020 расклад'!J117</f>
        <v>54.881808838643373</v>
      </c>
      <c r="AK116" s="351"/>
      <c r="AL116" s="471">
        <f>'ГП-4 2023 расклад'!J115</f>
        <v>48.856209150326798</v>
      </c>
      <c r="AM116" s="349">
        <f>'ГП-4 2018 расклад'!K119</f>
        <v>93.548194794127213</v>
      </c>
      <c r="AN116" s="351">
        <f>'ГП-4 2019 расклад'!K119</f>
        <v>96.71375557934698</v>
      </c>
      <c r="AO116" s="350">
        <f>'ГП-4 2020 расклад'!K117</f>
        <v>97.650978407557361</v>
      </c>
      <c r="AP116" s="351"/>
      <c r="AQ116" s="475">
        <f>'ГП-4 2023 расклад'!K115</f>
        <v>96.840857715637952</v>
      </c>
    </row>
    <row r="117" spans="1:43" x14ac:dyDescent="0.25">
      <c r="A117" s="353">
        <v>1</v>
      </c>
      <c r="B117" s="399">
        <v>70020</v>
      </c>
      <c r="C117" s="400" t="s">
        <v>67</v>
      </c>
      <c r="D117" s="356">
        <f>'ГП-4 2018 расклад'!M120</f>
        <v>82</v>
      </c>
      <c r="E117" s="357">
        <f>'ГП-4 2019 расклад'!M120</f>
        <v>105</v>
      </c>
      <c r="F117" s="401">
        <f>'ГП-4 2020 расклад'!D118</f>
        <v>114</v>
      </c>
      <c r="G117" s="387"/>
      <c r="H117" s="389">
        <f>'ГП-4 2023 расклад'!D116</f>
        <v>116</v>
      </c>
      <c r="I117" s="457">
        <f>'ГП-4 2018 расклад'!E120</f>
        <v>0</v>
      </c>
      <c r="J117" s="358">
        <f>'ГП-4 2019 расклад'!E120</f>
        <v>0</v>
      </c>
      <c r="K117" s="388">
        <f>'ГП-4 2020 расклад'!E118</f>
        <v>0</v>
      </c>
      <c r="L117" s="388"/>
      <c r="M117" s="388">
        <f>'ГП-4 2023 расклад'!E116</f>
        <v>0</v>
      </c>
      <c r="N117" s="263">
        <f>'ГП-4 2018 расклад'!F120</f>
        <v>0</v>
      </c>
      <c r="O117" s="359">
        <f>'ГП-4 2019 расклад'!F120</f>
        <v>0</v>
      </c>
      <c r="P117" s="482">
        <f>'ГП-4 2020 расклад'!F118</f>
        <v>0</v>
      </c>
      <c r="Q117" s="364"/>
      <c r="R117" s="460">
        <f>'ГП-4 2023 расклад'!F116</f>
        <v>0</v>
      </c>
      <c r="S117" s="466">
        <f>'ГП-4 2018 расклад'!G120</f>
        <v>18</v>
      </c>
      <c r="T117" s="361">
        <f>'ГП-4 2019 расклад'!G120</f>
        <v>11</v>
      </c>
      <c r="U117" s="385">
        <f>'ГП-4 2020 расклад'!G118</f>
        <v>15</v>
      </c>
      <c r="V117" s="387"/>
      <c r="W117" s="385">
        <f>'ГП-4 2023 расклад'!G116</f>
        <v>38</v>
      </c>
      <c r="X117" s="261">
        <f>'ГП-4 2018 расклад'!H120</f>
        <v>21.951219512195124</v>
      </c>
      <c r="Y117" s="368">
        <f>'ГП-4 2019 расклад'!H120</f>
        <v>10.476190476190476</v>
      </c>
      <c r="Z117" s="482">
        <f>'ГП-4 2020 расклад'!H118</f>
        <v>13.157894736842104</v>
      </c>
      <c r="AA117" s="364"/>
      <c r="AB117" s="460">
        <f>'ГП-4 2023 расклад'!H116</f>
        <v>32.758620689655174</v>
      </c>
      <c r="AC117" s="262">
        <f>'ГП-4 2018 расклад'!I120</f>
        <v>64</v>
      </c>
      <c r="AD117" s="361">
        <f>'ГП-4 2019 расклад'!I120</f>
        <v>94</v>
      </c>
      <c r="AE117" s="385">
        <f>'ГП-4 2020 расклад'!I118</f>
        <v>99</v>
      </c>
      <c r="AF117" s="387"/>
      <c r="AG117" s="385">
        <f>'ГП-4 2023 расклад'!I116</f>
        <v>78</v>
      </c>
      <c r="AH117" s="261">
        <f>'ГП-4 2018 расклад'!J120</f>
        <v>78.048780487804876</v>
      </c>
      <c r="AI117" s="365">
        <f>'ГП-4 2019 расклад'!J120</f>
        <v>89.523809523809518</v>
      </c>
      <c r="AJ117" s="445">
        <f>'ГП-4 2020 расклад'!J118</f>
        <v>86.84210526315789</v>
      </c>
      <c r="AK117" s="390"/>
      <c r="AL117" s="445">
        <f>'ГП-4 2023 расклад'!J116</f>
        <v>67.241379310344826</v>
      </c>
      <c r="AM117" s="450">
        <f>'ГП-4 2018 расклад'!K120</f>
        <v>100</v>
      </c>
      <c r="AN117" s="167">
        <f>'ГП-4 2019 расклад'!K120</f>
        <v>100</v>
      </c>
      <c r="AO117" s="488">
        <f>'ГП-4 2020 расклад'!K118</f>
        <v>100</v>
      </c>
      <c r="AP117" s="292"/>
      <c r="AQ117" s="25">
        <f>'ГП-4 2023 расклад'!K116</f>
        <v>100</v>
      </c>
    </row>
    <row r="118" spans="1:43" x14ac:dyDescent="0.25">
      <c r="A118" s="367">
        <v>2</v>
      </c>
      <c r="B118" s="354">
        <v>70110</v>
      </c>
      <c r="C118" s="355" t="s">
        <v>69</v>
      </c>
      <c r="D118" s="356">
        <f>'ГП-4 2018 расклад'!M122</f>
        <v>66</v>
      </c>
      <c r="E118" s="427">
        <f>'ГП-4 2019 расклад'!M121</f>
        <v>77</v>
      </c>
      <c r="F118" s="357">
        <f>'ГП-4 2020 расклад'!D119</f>
        <v>65</v>
      </c>
      <c r="G118" s="357"/>
      <c r="H118" s="362">
        <f>'ГП-4 2023 расклад'!D117</f>
        <v>87</v>
      </c>
      <c r="I118" s="457">
        <f>'ГП-4 2018 расклад'!E122</f>
        <v>3</v>
      </c>
      <c r="J118" s="358">
        <f>'ГП-4 2019 расклад'!E121</f>
        <v>2</v>
      </c>
      <c r="K118" s="358">
        <f>'ГП-4 2020 расклад'!E119</f>
        <v>5</v>
      </c>
      <c r="L118" s="358"/>
      <c r="M118" s="358">
        <f>'ГП-4 2023 расклад'!E117</f>
        <v>3</v>
      </c>
      <c r="N118" s="263">
        <f>'ГП-4 2018 расклад'!F122</f>
        <v>4.5454545454545459</v>
      </c>
      <c r="O118" s="359">
        <f>'ГП-4 2019 расклад'!F121</f>
        <v>2.5974025974025974</v>
      </c>
      <c r="P118" s="481">
        <f>'ГП-4 2020 расклад'!F119</f>
        <v>7.6923076923076925</v>
      </c>
      <c r="Q118" s="360"/>
      <c r="R118" s="458">
        <f>'ГП-4 2023 расклад'!F117</f>
        <v>3.4482758620689653</v>
      </c>
      <c r="S118" s="466">
        <f>'ГП-4 2018 расклад'!G122</f>
        <v>31</v>
      </c>
      <c r="T118" s="361">
        <f>'ГП-4 2019 расклад'!G121</f>
        <v>43</v>
      </c>
      <c r="U118" s="354">
        <f>'ГП-4 2020 расклад'!G119</f>
        <v>35</v>
      </c>
      <c r="V118" s="357"/>
      <c r="W118" s="354">
        <f>'ГП-4 2023 расклад'!G117</f>
        <v>38</v>
      </c>
      <c r="X118" s="261">
        <f>'ГП-4 2018 расклад'!H122</f>
        <v>46.969696969696969</v>
      </c>
      <c r="Y118" s="368">
        <f>'ГП-4 2019 расклад'!H121</f>
        <v>55.844155844155843</v>
      </c>
      <c r="Z118" s="481">
        <f>'ГП-4 2020 расклад'!H119</f>
        <v>53.846153846153847</v>
      </c>
      <c r="AA118" s="360"/>
      <c r="AB118" s="458">
        <f>'ГП-4 2023 расклад'!H117</f>
        <v>43.678160919540232</v>
      </c>
      <c r="AC118" s="262">
        <f>'ГП-4 2018 расклад'!I122</f>
        <v>32</v>
      </c>
      <c r="AD118" s="361">
        <f>'ГП-4 2019 расклад'!I121</f>
        <v>32</v>
      </c>
      <c r="AE118" s="354">
        <f>'ГП-4 2020 расклад'!I119</f>
        <v>25</v>
      </c>
      <c r="AF118" s="357"/>
      <c r="AG118" s="354">
        <f>'ГП-4 2023 расклад'!I117</f>
        <v>46</v>
      </c>
      <c r="AH118" s="261">
        <f>'ГП-4 2018 расклад'!J122</f>
        <v>48.484848484848484</v>
      </c>
      <c r="AI118" s="365">
        <f>'ГП-4 2019 расклад'!J121</f>
        <v>41.558441558441558</v>
      </c>
      <c r="AJ118" s="446">
        <f>'ГП-4 2020 расклад'!J119</f>
        <v>38.46153846153846</v>
      </c>
      <c r="AK118" s="366"/>
      <c r="AL118" s="446">
        <f>'ГП-4 2023 расклад'!J117</f>
        <v>52.873563218390807</v>
      </c>
      <c r="AM118" s="450">
        <f>'ГП-4 2018 расклад'!K122</f>
        <v>95.454545454545453</v>
      </c>
      <c r="AN118" s="167">
        <f>'ГП-4 2019 расклад'!K121</f>
        <v>97.402597402597408</v>
      </c>
      <c r="AO118" s="488">
        <f>'ГП-4 2020 расклад'!K119</f>
        <v>92.307692307692307</v>
      </c>
      <c r="AP118" s="292"/>
      <c r="AQ118" s="25">
        <f>'ГП-4 2023 расклад'!K117</f>
        <v>96.551724137931032</v>
      </c>
    </row>
    <row r="119" spans="1:43" x14ac:dyDescent="0.25">
      <c r="A119" s="367">
        <v>3</v>
      </c>
      <c r="B119" s="354">
        <v>70021</v>
      </c>
      <c r="C119" s="355" t="s">
        <v>68</v>
      </c>
      <c r="D119" s="356">
        <f>'ГП-4 2018 расклад'!M123</f>
        <v>45</v>
      </c>
      <c r="E119" s="357">
        <f>'ГП-4 2019 расклад'!M122</f>
        <v>50</v>
      </c>
      <c r="F119" s="357">
        <f>'ГП-4 2020 расклад'!D120</f>
        <v>63</v>
      </c>
      <c r="G119" s="357"/>
      <c r="H119" s="362">
        <f>'ГП-4 2023 расклад'!D118</f>
        <v>49</v>
      </c>
      <c r="I119" s="457">
        <f>'ГП-4 2018 расклад'!E123</f>
        <v>0</v>
      </c>
      <c r="J119" s="358">
        <f>'ГП-4 2019 расклад'!E122</f>
        <v>1</v>
      </c>
      <c r="K119" s="358">
        <f>'ГП-4 2020 расклад'!E120</f>
        <v>0</v>
      </c>
      <c r="L119" s="358"/>
      <c r="M119" s="358">
        <f>'ГП-4 2023 расклад'!E118</f>
        <v>3</v>
      </c>
      <c r="N119" s="263">
        <f>'ГП-4 2018 расклад'!F123</f>
        <v>0</v>
      </c>
      <c r="O119" s="359">
        <f>'ГП-4 2019 расклад'!F122</f>
        <v>2</v>
      </c>
      <c r="P119" s="481">
        <f>'ГП-4 2020 расклад'!F120</f>
        <v>0</v>
      </c>
      <c r="Q119" s="360"/>
      <c r="R119" s="458">
        <f>'ГП-4 2023 расклад'!F118</f>
        <v>6.1224489795918364</v>
      </c>
      <c r="S119" s="466">
        <f>'ГП-4 2018 расклад'!G123</f>
        <v>16</v>
      </c>
      <c r="T119" s="361">
        <f>'ГП-4 2019 расклад'!G122</f>
        <v>24</v>
      </c>
      <c r="U119" s="354">
        <f>'ГП-4 2020 расклад'!G120</f>
        <v>26</v>
      </c>
      <c r="V119" s="357"/>
      <c r="W119" s="354">
        <f>'ГП-4 2023 расклад'!G118</f>
        <v>28</v>
      </c>
      <c r="X119" s="261">
        <f>'ГП-4 2018 расклад'!H123</f>
        <v>35.555555555555557</v>
      </c>
      <c r="Y119" s="368">
        <f>'ГП-4 2019 расклад'!H122</f>
        <v>48</v>
      </c>
      <c r="Z119" s="481">
        <f>'ГП-4 2020 расклад'!H120</f>
        <v>41.269841269841272</v>
      </c>
      <c r="AA119" s="360"/>
      <c r="AB119" s="458">
        <f>'ГП-4 2023 расклад'!H118</f>
        <v>57.142857142857146</v>
      </c>
      <c r="AC119" s="262">
        <f>'ГП-4 2018 расклад'!I123</f>
        <v>29</v>
      </c>
      <c r="AD119" s="361">
        <f>'ГП-4 2019 расклад'!I122</f>
        <v>25</v>
      </c>
      <c r="AE119" s="354">
        <f>'ГП-4 2020 расклад'!I120</f>
        <v>37</v>
      </c>
      <c r="AF119" s="357"/>
      <c r="AG119" s="354">
        <f>'ГП-4 2023 расклад'!I118</f>
        <v>18</v>
      </c>
      <c r="AH119" s="261">
        <f>'ГП-4 2018 расклад'!J123</f>
        <v>64.444444444444443</v>
      </c>
      <c r="AI119" s="365">
        <f>'ГП-4 2019 расклад'!J122</f>
        <v>50</v>
      </c>
      <c r="AJ119" s="446">
        <f>'ГП-4 2020 расклад'!J120</f>
        <v>58.730158730158728</v>
      </c>
      <c r="AK119" s="366"/>
      <c r="AL119" s="446">
        <f>'ГП-4 2023 расклад'!J118</f>
        <v>36.734693877551024</v>
      </c>
      <c r="AM119" s="450">
        <f>'ГП-4 2018 расклад'!K123</f>
        <v>100</v>
      </c>
      <c r="AN119" s="167">
        <f>'ГП-4 2019 расклад'!K122</f>
        <v>98</v>
      </c>
      <c r="AO119" s="488">
        <f>'ГП-4 2020 расклад'!K120</f>
        <v>100</v>
      </c>
      <c r="AP119" s="292"/>
      <c r="AQ119" s="25">
        <f>'ГП-4 2023 расклад'!K118</f>
        <v>93.877551020408163</v>
      </c>
    </row>
    <row r="120" spans="1:43" x14ac:dyDescent="0.25">
      <c r="A120" s="367">
        <v>4</v>
      </c>
      <c r="B120" s="354">
        <v>70040</v>
      </c>
      <c r="C120" s="355" t="s">
        <v>104</v>
      </c>
      <c r="D120" s="356">
        <f>'ГП-4 2018 расклад'!M124</f>
        <v>20</v>
      </c>
      <c r="E120" s="357">
        <f>'ГП-4 2019 расклад'!M123</f>
        <v>56</v>
      </c>
      <c r="F120" s="357">
        <f>'ГП-4 2020 расклад'!D121</f>
        <v>58</v>
      </c>
      <c r="G120" s="357"/>
      <c r="H120" s="362">
        <f>'ГП-4 2023 расклад'!D119</f>
        <v>74</v>
      </c>
      <c r="I120" s="457">
        <f>'ГП-4 2018 расклад'!E124</f>
        <v>5</v>
      </c>
      <c r="J120" s="358">
        <f>'ГП-4 2019 расклад'!E123</f>
        <v>0</v>
      </c>
      <c r="K120" s="358">
        <f>'ГП-4 2020 расклад'!E121</f>
        <v>0</v>
      </c>
      <c r="L120" s="358"/>
      <c r="M120" s="358">
        <f>'ГП-4 2023 расклад'!E119</f>
        <v>0</v>
      </c>
      <c r="N120" s="263">
        <f>'ГП-4 2018 расклад'!F124</f>
        <v>25</v>
      </c>
      <c r="O120" s="359">
        <f>'ГП-4 2019 расклад'!F123</f>
        <v>0</v>
      </c>
      <c r="P120" s="481">
        <f>'ГП-4 2020 расклад'!F121</f>
        <v>0</v>
      </c>
      <c r="Q120" s="360"/>
      <c r="R120" s="458">
        <f>'ГП-4 2023 расклад'!F119</f>
        <v>0</v>
      </c>
      <c r="S120" s="466">
        <f>'ГП-4 2018 расклад'!G124</f>
        <v>13</v>
      </c>
      <c r="T120" s="361">
        <f>'ГП-4 2019 расклад'!G123</f>
        <v>18</v>
      </c>
      <c r="U120" s="354">
        <f>'ГП-4 2020 расклад'!G121</f>
        <v>24</v>
      </c>
      <c r="V120" s="357"/>
      <c r="W120" s="354">
        <f>'ГП-4 2023 расклад'!G119</f>
        <v>28</v>
      </c>
      <c r="X120" s="261">
        <f>'ГП-4 2018 расклад'!H124</f>
        <v>65</v>
      </c>
      <c r="Y120" s="368">
        <f>'ГП-4 2019 расклад'!H123</f>
        <v>32.142857142857146</v>
      </c>
      <c r="Z120" s="481">
        <f>'ГП-4 2020 расклад'!H121</f>
        <v>41.379310344827587</v>
      </c>
      <c r="AA120" s="360"/>
      <c r="AB120" s="458">
        <f>'ГП-4 2023 расклад'!H119</f>
        <v>37.837837837837839</v>
      </c>
      <c r="AC120" s="262">
        <f>'ГП-4 2018 расклад'!I124</f>
        <v>2</v>
      </c>
      <c r="AD120" s="361">
        <f>'ГП-4 2019 расклад'!I123</f>
        <v>38</v>
      </c>
      <c r="AE120" s="354">
        <f>'ГП-4 2020 расклад'!I121</f>
        <v>34</v>
      </c>
      <c r="AF120" s="357"/>
      <c r="AG120" s="354">
        <f>'ГП-4 2023 расклад'!I119</f>
        <v>46</v>
      </c>
      <c r="AH120" s="261">
        <f>'ГП-4 2018 расклад'!J124</f>
        <v>10</v>
      </c>
      <c r="AI120" s="365">
        <f>'ГП-4 2019 расклад'!J123</f>
        <v>67.857142857142861</v>
      </c>
      <c r="AJ120" s="446">
        <f>'ГП-4 2020 расклад'!J121</f>
        <v>58.620689655172413</v>
      </c>
      <c r="AK120" s="366"/>
      <c r="AL120" s="446">
        <f>'ГП-4 2023 расклад'!J119</f>
        <v>62.162162162162161</v>
      </c>
      <c r="AM120" s="450">
        <f>'ГП-4 2018 расклад'!K124</f>
        <v>75</v>
      </c>
      <c r="AN120" s="167">
        <f>'ГП-4 2019 расклад'!K123</f>
        <v>100</v>
      </c>
      <c r="AO120" s="488">
        <f>'ГП-4 2020 расклад'!K121</f>
        <v>100</v>
      </c>
      <c r="AP120" s="292"/>
      <c r="AQ120" s="25">
        <f>'ГП-4 2023 расклад'!K119</f>
        <v>100</v>
      </c>
    </row>
    <row r="121" spans="1:43" x14ac:dyDescent="0.25">
      <c r="A121" s="367">
        <v>5</v>
      </c>
      <c r="B121" s="354">
        <v>70100</v>
      </c>
      <c r="C121" s="355" t="s">
        <v>122</v>
      </c>
      <c r="D121" s="356">
        <f>'ГП-4 2018 расклад'!M125</f>
        <v>79</v>
      </c>
      <c r="E121" s="357">
        <f>'ГП-4 2019 расклад'!M124</f>
        <v>97</v>
      </c>
      <c r="F121" s="357">
        <f>'ГП-4 2020 расклад'!D122</f>
        <v>72</v>
      </c>
      <c r="G121" s="357"/>
      <c r="H121" s="362">
        <f>'ГП-4 2023 расклад'!D120</f>
        <v>85</v>
      </c>
      <c r="I121" s="457">
        <f>'ГП-4 2018 расклад'!E125</f>
        <v>0</v>
      </c>
      <c r="J121" s="358">
        <f>'ГП-4 2019 расклад'!E124</f>
        <v>0</v>
      </c>
      <c r="K121" s="358">
        <f>'ГП-4 2020 расклад'!E122</f>
        <v>0</v>
      </c>
      <c r="L121" s="358"/>
      <c r="M121" s="358">
        <f>'ГП-4 2023 расклад'!E120</f>
        <v>0</v>
      </c>
      <c r="N121" s="263">
        <f>'ГП-4 2018 расклад'!F125</f>
        <v>0</v>
      </c>
      <c r="O121" s="359">
        <f>'ГП-4 2019 расклад'!F124</f>
        <v>0</v>
      </c>
      <c r="P121" s="481">
        <f>'ГП-4 2020 расклад'!F122</f>
        <v>0</v>
      </c>
      <c r="Q121" s="360"/>
      <c r="R121" s="458">
        <f>'ГП-4 2023 расклад'!F120</f>
        <v>0</v>
      </c>
      <c r="S121" s="466">
        <f>'ГП-4 2018 расклад'!G125</f>
        <v>30</v>
      </c>
      <c r="T121" s="361">
        <f>'ГП-4 2019 расклад'!G124</f>
        <v>49</v>
      </c>
      <c r="U121" s="354">
        <f>'ГП-4 2020 расклад'!G122</f>
        <v>34</v>
      </c>
      <c r="V121" s="357"/>
      <c r="W121" s="354">
        <f>'ГП-4 2023 расклад'!G120</f>
        <v>32</v>
      </c>
      <c r="X121" s="261">
        <f>'ГП-4 2018 расклад'!H125</f>
        <v>37.974683544303801</v>
      </c>
      <c r="Y121" s="368">
        <f>'ГП-4 2019 расклад'!H124</f>
        <v>50.515463917525771</v>
      </c>
      <c r="Z121" s="481">
        <f>'ГП-4 2020 расклад'!H122</f>
        <v>47.222222222222221</v>
      </c>
      <c r="AA121" s="360"/>
      <c r="AB121" s="458">
        <f>'ГП-4 2023 расклад'!H120</f>
        <v>37.647058823529413</v>
      </c>
      <c r="AC121" s="262">
        <f>'ГП-4 2018 расклад'!I125</f>
        <v>49</v>
      </c>
      <c r="AD121" s="361">
        <f>'ГП-4 2019 расклад'!I124</f>
        <v>48</v>
      </c>
      <c r="AE121" s="354">
        <f>'ГП-4 2020 расклад'!I122</f>
        <v>38</v>
      </c>
      <c r="AF121" s="357"/>
      <c r="AG121" s="354">
        <f>'ГП-4 2023 расклад'!I120</f>
        <v>53</v>
      </c>
      <c r="AH121" s="261">
        <f>'ГП-4 2018 расклад'!J125</f>
        <v>62.025316455696199</v>
      </c>
      <c r="AI121" s="365">
        <f>'ГП-4 2019 расклад'!J124</f>
        <v>49.484536082474229</v>
      </c>
      <c r="AJ121" s="446">
        <f>'ГП-4 2020 расклад'!J122</f>
        <v>52.777777777777779</v>
      </c>
      <c r="AK121" s="366"/>
      <c r="AL121" s="446">
        <f>'ГП-4 2023 расклад'!J120</f>
        <v>62.352941176470587</v>
      </c>
      <c r="AM121" s="450">
        <f>'ГП-4 2018 расклад'!K125</f>
        <v>100</v>
      </c>
      <c r="AN121" s="167">
        <f>'ГП-4 2019 расклад'!K124</f>
        <v>100</v>
      </c>
      <c r="AO121" s="488">
        <f>'ГП-4 2020 расклад'!K122</f>
        <v>100</v>
      </c>
      <c r="AP121" s="292"/>
      <c r="AQ121" s="25">
        <f>'ГП-4 2023 расклад'!K120</f>
        <v>100</v>
      </c>
    </row>
    <row r="122" spans="1:43" x14ac:dyDescent="0.25">
      <c r="A122" s="367">
        <v>6</v>
      </c>
      <c r="B122" s="354">
        <v>70270</v>
      </c>
      <c r="C122" s="355" t="s">
        <v>70</v>
      </c>
      <c r="D122" s="356">
        <f>'ГП-4 2018 расклад'!M127</f>
        <v>54</v>
      </c>
      <c r="E122" s="427">
        <f>'ГП-4 2019 расклад'!M125</f>
        <v>62</v>
      </c>
      <c r="F122" s="357">
        <f>'ГП-4 2020 расклад'!D123</f>
        <v>76</v>
      </c>
      <c r="G122" s="357"/>
      <c r="H122" s="362">
        <f>'ГП-4 2023 расклад'!D121</f>
        <v>67</v>
      </c>
      <c r="I122" s="457">
        <f>'ГП-4 2018 расклад'!E127</f>
        <v>2</v>
      </c>
      <c r="J122" s="358">
        <f>'ГП-4 2019 расклад'!E125</f>
        <v>11</v>
      </c>
      <c r="K122" s="358">
        <f>'ГП-4 2020 расклад'!E123</f>
        <v>2</v>
      </c>
      <c r="L122" s="358"/>
      <c r="M122" s="358">
        <f>'ГП-4 2023 расклад'!E121</f>
        <v>2</v>
      </c>
      <c r="N122" s="263">
        <f>'ГП-4 2018 расклад'!F127</f>
        <v>3.7037037037037037</v>
      </c>
      <c r="O122" s="359">
        <f>'ГП-4 2019 расклад'!F125</f>
        <v>17.741935483870968</v>
      </c>
      <c r="P122" s="481">
        <f>'ГП-4 2020 расклад'!F123</f>
        <v>2.6315789473684212</v>
      </c>
      <c r="Q122" s="360"/>
      <c r="R122" s="458">
        <f>'ГП-4 2023 расклад'!F121</f>
        <v>2.9850746268656718</v>
      </c>
      <c r="S122" s="466">
        <f>'ГП-4 2018 расклад'!G127</f>
        <v>28</v>
      </c>
      <c r="T122" s="361">
        <f>'ГП-4 2019 расклад'!G125</f>
        <v>31</v>
      </c>
      <c r="U122" s="354">
        <f>'ГП-4 2020 расклад'!G123</f>
        <v>26</v>
      </c>
      <c r="V122" s="357"/>
      <c r="W122" s="354">
        <f>'ГП-4 2023 расклад'!G121</f>
        <v>42</v>
      </c>
      <c r="X122" s="261">
        <f>'ГП-4 2018 расклад'!H127</f>
        <v>51.851851851851855</v>
      </c>
      <c r="Y122" s="368">
        <f>'ГП-4 2019 расклад'!H125</f>
        <v>50</v>
      </c>
      <c r="Z122" s="481">
        <f>'ГП-4 2020 расклад'!H123</f>
        <v>34.210526315789473</v>
      </c>
      <c r="AA122" s="360"/>
      <c r="AB122" s="458">
        <f>'ГП-4 2023 расклад'!H121</f>
        <v>62.686567164179102</v>
      </c>
      <c r="AC122" s="262">
        <f>'ГП-4 2018 расклад'!I127</f>
        <v>24</v>
      </c>
      <c r="AD122" s="361">
        <f>'ГП-4 2019 расклад'!I125</f>
        <v>20</v>
      </c>
      <c r="AE122" s="354">
        <f>'ГП-4 2020 расклад'!I123</f>
        <v>48</v>
      </c>
      <c r="AF122" s="357"/>
      <c r="AG122" s="354">
        <f>'ГП-4 2023 расклад'!I121</f>
        <v>23</v>
      </c>
      <c r="AH122" s="261">
        <f>'ГП-4 2018 расклад'!J127</f>
        <v>44.444444444444443</v>
      </c>
      <c r="AI122" s="365">
        <f>'ГП-4 2019 расклад'!J125</f>
        <v>32.258064516129032</v>
      </c>
      <c r="AJ122" s="446">
        <f>'ГП-4 2020 расклад'!J123</f>
        <v>63.157894736842103</v>
      </c>
      <c r="AK122" s="366"/>
      <c r="AL122" s="446">
        <f>'ГП-4 2023 расклад'!J121</f>
        <v>34.328358208955223</v>
      </c>
      <c r="AM122" s="450">
        <f>'ГП-4 2018 расклад'!K127</f>
        <v>96.296296296296291</v>
      </c>
      <c r="AN122" s="167">
        <f>'ГП-4 2019 расклад'!K125</f>
        <v>82.258064516129039</v>
      </c>
      <c r="AO122" s="488">
        <f>'ГП-4 2020 расклад'!K123</f>
        <v>97.368421052631575</v>
      </c>
      <c r="AP122" s="292"/>
      <c r="AQ122" s="25">
        <f>'ГП-4 2023 расклад'!K121</f>
        <v>97.014925373134332</v>
      </c>
    </row>
    <row r="123" spans="1:43" x14ac:dyDescent="0.25">
      <c r="A123" s="367">
        <v>7</v>
      </c>
      <c r="B123" s="354">
        <v>70510</v>
      </c>
      <c r="C123" s="355" t="s">
        <v>71</v>
      </c>
      <c r="D123" s="356">
        <f>'ГП-4 2018 расклад'!M128</f>
        <v>43</v>
      </c>
      <c r="E123" s="357">
        <f>'ГП-4 2019 расклад'!M126</f>
        <v>45</v>
      </c>
      <c r="F123" s="357">
        <f>'ГП-4 2020 расклад'!D124</f>
        <v>63</v>
      </c>
      <c r="G123" s="357"/>
      <c r="H123" s="362">
        <f>'ГП-4 2023 расклад'!D122</f>
        <v>37</v>
      </c>
      <c r="I123" s="457">
        <f>'ГП-4 2018 расклад'!E128</f>
        <v>0</v>
      </c>
      <c r="J123" s="358">
        <f>'ГП-4 2019 расклад'!E126</f>
        <v>0</v>
      </c>
      <c r="K123" s="358">
        <f>'ГП-4 2020 расклад'!E124</f>
        <v>0</v>
      </c>
      <c r="L123" s="358"/>
      <c r="M123" s="358">
        <f>'ГП-4 2023 расклад'!E122</f>
        <v>0</v>
      </c>
      <c r="N123" s="263">
        <f>'ГП-4 2018 расклад'!F128</f>
        <v>0</v>
      </c>
      <c r="O123" s="359">
        <f>'ГП-4 2019 расклад'!F126</f>
        <v>0</v>
      </c>
      <c r="P123" s="481">
        <f>'ГП-4 2020 расклад'!F124</f>
        <v>0</v>
      </c>
      <c r="Q123" s="360"/>
      <c r="R123" s="458">
        <f>'ГП-4 2023 расклад'!F122</f>
        <v>0</v>
      </c>
      <c r="S123" s="466">
        <f>'ГП-4 2018 расклад'!G128</f>
        <v>17</v>
      </c>
      <c r="T123" s="361">
        <f>'ГП-4 2019 расклад'!G126</f>
        <v>19</v>
      </c>
      <c r="U123" s="354">
        <f>'ГП-4 2020 расклад'!G124</f>
        <v>28</v>
      </c>
      <c r="V123" s="357"/>
      <c r="W123" s="354">
        <f>'ГП-4 2023 расклад'!G122</f>
        <v>21</v>
      </c>
      <c r="X123" s="261">
        <f>'ГП-4 2018 расклад'!H128</f>
        <v>39.534883720930232</v>
      </c>
      <c r="Y123" s="368">
        <f>'ГП-4 2019 расклад'!H126</f>
        <v>42.222222222222221</v>
      </c>
      <c r="Z123" s="481">
        <f>'ГП-4 2020 расклад'!H124</f>
        <v>44.444444444444443</v>
      </c>
      <c r="AA123" s="360"/>
      <c r="AB123" s="458">
        <f>'ГП-4 2023 расклад'!H122</f>
        <v>56.756756756756758</v>
      </c>
      <c r="AC123" s="262">
        <f>'ГП-4 2018 расклад'!I128</f>
        <v>26</v>
      </c>
      <c r="AD123" s="361">
        <f>'ГП-4 2019 расклад'!I126</f>
        <v>26</v>
      </c>
      <c r="AE123" s="354">
        <f>'ГП-4 2020 расклад'!I124</f>
        <v>35</v>
      </c>
      <c r="AF123" s="357"/>
      <c r="AG123" s="354">
        <f>'ГП-4 2023 расклад'!I122</f>
        <v>16</v>
      </c>
      <c r="AH123" s="261">
        <f>'ГП-4 2018 расклад'!J128</f>
        <v>60.465116279069768</v>
      </c>
      <c r="AI123" s="365">
        <f>'ГП-4 2019 расклад'!J126</f>
        <v>57.777777777777779</v>
      </c>
      <c r="AJ123" s="446">
        <f>'ГП-4 2020 расклад'!J124</f>
        <v>55.555555555555557</v>
      </c>
      <c r="AK123" s="366"/>
      <c r="AL123" s="446">
        <f>'ГП-4 2023 расклад'!J122</f>
        <v>43.243243243243242</v>
      </c>
      <c r="AM123" s="450">
        <f>'ГП-4 2018 расклад'!K128</f>
        <v>100</v>
      </c>
      <c r="AN123" s="167">
        <f>'ГП-4 2019 расклад'!K126</f>
        <v>100</v>
      </c>
      <c r="AO123" s="488">
        <f>'ГП-4 2020 расклад'!K124</f>
        <v>100</v>
      </c>
      <c r="AP123" s="292"/>
      <c r="AQ123" s="25">
        <f>'ГП-4 2023 расклад'!K122</f>
        <v>100</v>
      </c>
    </row>
    <row r="124" spans="1:43" ht="15" customHeight="1" x14ac:dyDescent="0.25">
      <c r="A124" s="367">
        <v>8</v>
      </c>
      <c r="B124" s="354">
        <v>10880</v>
      </c>
      <c r="C124" s="370" t="s">
        <v>155</v>
      </c>
      <c r="D124" s="402">
        <f>'ГП-4 2018 расклад'!M129</f>
        <v>195</v>
      </c>
      <c r="E124" s="357">
        <f>'ГП-4 2019 расклад'!M127</f>
        <v>405</v>
      </c>
      <c r="F124" s="371">
        <f>'ГП-4 2020 расклад'!D125</f>
        <v>384</v>
      </c>
      <c r="G124" s="371"/>
      <c r="H124" s="374">
        <f>'ГП-4 2023 расклад'!D123</f>
        <v>404</v>
      </c>
      <c r="I124" s="461">
        <f>'ГП-4 2018 расклад'!E129</f>
        <v>24</v>
      </c>
      <c r="J124" s="358">
        <f>'ГП-4 2019 расклад'!E127</f>
        <v>16</v>
      </c>
      <c r="K124" s="372">
        <f>'ГП-4 2020 расклад'!E125</f>
        <v>12</v>
      </c>
      <c r="L124" s="372"/>
      <c r="M124" s="372">
        <f>'ГП-4 2023 расклад'!E123</f>
        <v>35</v>
      </c>
      <c r="N124" s="260">
        <f>'ГП-4 2018 расклад'!F129</f>
        <v>12.307692307692308</v>
      </c>
      <c r="O124" s="359">
        <f>'ГП-4 2019 расклад'!F127</f>
        <v>3.9506172839506171</v>
      </c>
      <c r="P124" s="483">
        <f>'ГП-4 2020 расклад'!F125</f>
        <v>3.125</v>
      </c>
      <c r="Q124" s="373"/>
      <c r="R124" s="459">
        <f>'ГП-4 2023 расклад'!F123</f>
        <v>8.6633663366336631</v>
      </c>
      <c r="S124" s="467">
        <f>'ГП-4 2018 расклад'!G129</f>
        <v>101</v>
      </c>
      <c r="T124" s="361">
        <f>'ГП-4 2019 расклад'!G127</f>
        <v>218</v>
      </c>
      <c r="U124" s="369">
        <f>'ГП-4 2020 расклад'!G125</f>
        <v>190</v>
      </c>
      <c r="V124" s="371"/>
      <c r="W124" s="369">
        <f>'ГП-4 2023 расклад'!G123</f>
        <v>169</v>
      </c>
      <c r="X124" s="258">
        <f>'ГП-4 2018 расклад'!H129</f>
        <v>51.794871794871796</v>
      </c>
      <c r="Y124" s="368">
        <f>'ГП-4 2019 расклад'!H127</f>
        <v>53.827160493827158</v>
      </c>
      <c r="Z124" s="483">
        <f>'ГП-4 2020 расклад'!H125</f>
        <v>49.479166666666664</v>
      </c>
      <c r="AA124" s="373"/>
      <c r="AB124" s="459">
        <f>'ГП-4 2023 расклад'!H123</f>
        <v>41.831683168316829</v>
      </c>
      <c r="AC124" s="259">
        <f>'ГП-4 2018 расклад'!I129</f>
        <v>70</v>
      </c>
      <c r="AD124" s="361">
        <f>'ГП-4 2019 расклад'!I127</f>
        <v>171</v>
      </c>
      <c r="AE124" s="369">
        <f>'ГП-4 2020 расклад'!I125</f>
        <v>182</v>
      </c>
      <c r="AF124" s="371"/>
      <c r="AG124" s="369">
        <f>'ГП-4 2023 расклад'!I123</f>
        <v>200</v>
      </c>
      <c r="AH124" s="258">
        <f>'ГП-4 2018 расклад'!J129</f>
        <v>35.897435897435898</v>
      </c>
      <c r="AI124" s="365">
        <f>'ГП-4 2019 расклад'!J127</f>
        <v>42.222222222222221</v>
      </c>
      <c r="AJ124" s="447">
        <f>'ГП-4 2020 расклад'!J125</f>
        <v>47.395833333333336</v>
      </c>
      <c r="AK124" s="375"/>
      <c r="AL124" s="447">
        <f>'ГП-4 2023 расклад'!J123</f>
        <v>49.504950495049506</v>
      </c>
      <c r="AM124" s="451">
        <f>'ГП-4 2018 расклад'!K129</f>
        <v>87.692307692307693</v>
      </c>
      <c r="AN124" s="167">
        <f>'ГП-4 2019 расклад'!K127</f>
        <v>96.049382716049379</v>
      </c>
      <c r="AO124" s="489">
        <f>'ГП-4 2020 расклад'!K125</f>
        <v>96.875</v>
      </c>
      <c r="AP124" s="307"/>
      <c r="AQ124" s="29">
        <f>'ГП-4 2023 расклад'!K123</f>
        <v>91.336633663366342</v>
      </c>
    </row>
    <row r="125" spans="1:43" ht="15" customHeight="1" thickBot="1" x14ac:dyDescent="0.3">
      <c r="A125" s="422">
        <v>9</v>
      </c>
      <c r="B125" s="391">
        <v>10890</v>
      </c>
      <c r="C125" s="392" t="s">
        <v>156</v>
      </c>
      <c r="D125" s="423"/>
      <c r="E125" s="424"/>
      <c r="F125" s="424">
        <f>'ГП-4 2020 расклад'!D126</f>
        <v>78</v>
      </c>
      <c r="G125" s="424"/>
      <c r="H125" s="456">
        <f>'ГП-4 2023 расклад'!D124</f>
        <v>305</v>
      </c>
      <c r="I125" s="464"/>
      <c r="J125" s="425"/>
      <c r="K125" s="440">
        <f>'ГП-4 2020 расклад'!E126</f>
        <v>6</v>
      </c>
      <c r="L125" s="425"/>
      <c r="M125" s="440">
        <f>'ГП-4 2023 расклад'!E124</f>
        <v>22</v>
      </c>
      <c r="N125" s="441"/>
      <c r="O125" s="440"/>
      <c r="P125" s="484">
        <f>'ГП-4 2020 расклад'!F126</f>
        <v>7.6923076923076925</v>
      </c>
      <c r="Q125" s="440"/>
      <c r="R125" s="465">
        <f>'ГП-4 2023 расклад'!F124</f>
        <v>7.2131147540983607</v>
      </c>
      <c r="S125" s="441"/>
      <c r="T125" s="440"/>
      <c r="U125" s="440">
        <f>'ГП-4 2020 расклад'!G126</f>
        <v>36</v>
      </c>
      <c r="V125" s="440"/>
      <c r="W125" s="440">
        <f>'ГП-4 2023 расклад'!G124</f>
        <v>165</v>
      </c>
      <c r="X125" s="441"/>
      <c r="Y125" s="426"/>
      <c r="Z125" s="440">
        <f>'ГП-4 2020 расклад'!H126</f>
        <v>46.153846153846153</v>
      </c>
      <c r="AA125" s="440"/>
      <c r="AB125" s="465">
        <f>'ГП-4 2023 расклад'!H124</f>
        <v>54.098360655737707</v>
      </c>
      <c r="AC125" s="442"/>
      <c r="AD125" s="440"/>
      <c r="AE125" s="440">
        <f>'ГП-4 2020 расклад'!I126</f>
        <v>36</v>
      </c>
      <c r="AF125" s="440"/>
      <c r="AG125" s="440">
        <f>'ГП-4 2023 расклад'!I124</f>
        <v>118</v>
      </c>
      <c r="AH125" s="443"/>
      <c r="AI125" s="444"/>
      <c r="AJ125" s="444">
        <f>'ГП-4 2020 расклад'!J126</f>
        <v>46.153846153846153</v>
      </c>
      <c r="AK125" s="444"/>
      <c r="AL125" s="472">
        <f>'ГП-4 2023 расклад'!J124</f>
        <v>38.688524590163937</v>
      </c>
      <c r="AM125" s="443"/>
      <c r="AN125" s="444"/>
      <c r="AO125" s="490">
        <f>'ГП-4 2020 расклад'!K126</f>
        <v>92.307692307692307</v>
      </c>
      <c r="AP125" s="444"/>
      <c r="AQ125" s="477">
        <f>'ГП-4 2023 расклад'!K124</f>
        <v>92.786885245901644</v>
      </c>
    </row>
    <row r="126" spans="1:43" ht="15.75" thickBot="1" x14ac:dyDescent="0.3">
      <c r="AH126" s="257"/>
      <c r="AI126" s="257"/>
      <c r="AJ126" s="257"/>
      <c r="AK126" s="257"/>
      <c r="AL126" s="257" t="s">
        <v>111</v>
      </c>
      <c r="AM126" s="433">
        <f>'ГП-4 2018 расклад'!K130</f>
        <v>96.374056333908726</v>
      </c>
      <c r="AN126" s="449">
        <f>'ГП-4 2019 расклад'!K128</f>
        <v>96.95202942745334</v>
      </c>
      <c r="AO126" s="491">
        <f>'ГП-4 2020 расклад'!K127</f>
        <v>95.872768349107147</v>
      </c>
      <c r="AP126" s="473"/>
      <c r="AQ126" s="478">
        <f>'ГП-4 2023 расклад'!K125</f>
        <v>95.937227876526748</v>
      </c>
    </row>
    <row r="127" spans="1:43" x14ac:dyDescent="0.25">
      <c r="AH127" s="71"/>
      <c r="AI127" s="71"/>
      <c r="AJ127" s="71"/>
      <c r="AK127" s="71"/>
      <c r="AL127" s="71"/>
    </row>
    <row r="129" spans="14:18" x14ac:dyDescent="0.25">
      <c r="N129" s="71"/>
      <c r="O129" s="71"/>
      <c r="P129" s="71"/>
      <c r="Q129" s="71"/>
      <c r="R129" s="71"/>
    </row>
  </sheetData>
  <mergeCells count="16">
    <mergeCell ref="A2:C2"/>
    <mergeCell ref="AC4:AL4"/>
    <mergeCell ref="AM4:AQ4"/>
    <mergeCell ref="I5:M5"/>
    <mergeCell ref="N5:R5"/>
    <mergeCell ref="S5:W5"/>
    <mergeCell ref="X5:AB5"/>
    <mergeCell ref="AC5:AG5"/>
    <mergeCell ref="AH5:AL5"/>
    <mergeCell ref="AM5:AQ5"/>
    <mergeCell ref="A4:A6"/>
    <mergeCell ref="B4:B6"/>
    <mergeCell ref="C4:C6"/>
    <mergeCell ref="D4:H5"/>
    <mergeCell ref="I4:R4"/>
    <mergeCell ref="S4:AB4"/>
  </mergeCells>
  <conditionalFormatting sqref="M9:M125">
    <cfRule type="cellIs" dxfId="70" priority="9" operator="equal">
      <formula>0</formula>
    </cfRule>
  </conditionalFormatting>
  <conditionalFormatting sqref="R8:R125">
    <cfRule type="cellIs" dxfId="69" priority="6" operator="equal">
      <formula>0</formula>
    </cfRule>
    <cfRule type="cellIs" dxfId="68" priority="7" operator="between">
      <formula>9.99</formula>
      <formula>0.01</formula>
    </cfRule>
    <cfRule type="cellIs" dxfId="67" priority="8" operator="greaterThanOrEqual">
      <formula>10</formula>
    </cfRule>
  </conditionalFormatting>
  <conditionalFormatting sqref="I8:K125">
    <cfRule type="containsBlanks" dxfId="66" priority="17">
      <formula>LEN(TRIM(I8))=0</formula>
    </cfRule>
    <cfRule type="cellIs" dxfId="65" priority="19" operator="equal">
      <formula>0</formula>
    </cfRule>
  </conditionalFormatting>
  <conditionalFormatting sqref="N8:P125">
    <cfRule type="containsBlanks" dxfId="64" priority="20">
      <formula>LEN(TRIM(N8))=0</formula>
    </cfRule>
    <cfRule type="cellIs" dxfId="63" priority="21" operator="equal">
      <formula>0</formula>
    </cfRule>
    <cfRule type="cellIs" dxfId="62" priority="22" operator="between">
      <formula>0.1</formula>
      <formula>10</formula>
    </cfRule>
    <cfRule type="cellIs" dxfId="61" priority="23" operator="greaterThanOrEqual">
      <formula>10</formula>
    </cfRule>
  </conditionalFormatting>
  <conditionalFormatting sqref="AM7:AO126">
    <cfRule type="cellIs" dxfId="60" priority="356" operator="equal">
      <formula>$AM$126</formula>
    </cfRule>
    <cfRule type="containsBlanks" dxfId="59" priority="357">
      <formula>LEN(TRIM(AM7))=0</formula>
    </cfRule>
    <cfRule type="cellIs" dxfId="58" priority="358" operator="lessThan">
      <formula>75</formula>
    </cfRule>
    <cfRule type="cellIs" dxfId="57" priority="359" operator="between">
      <formula>$AM$126</formula>
      <formula>75</formula>
    </cfRule>
    <cfRule type="cellIs" dxfId="56" priority="360" operator="between">
      <formula>98</formula>
      <formula>$AM$126</formula>
    </cfRule>
    <cfRule type="cellIs" dxfId="55" priority="361" operator="between">
      <formula>100</formula>
      <formula>98</formula>
    </cfRule>
  </conditionalFormatting>
  <conditionalFormatting sqref="AQ7:AQ126">
    <cfRule type="cellIs" dxfId="54" priority="346" operator="equal">
      <formula>$AQ$126</formula>
    </cfRule>
    <cfRule type="cellIs" dxfId="53" priority="347" operator="lessThan">
      <formula>75</formula>
    </cfRule>
    <cfRule type="cellIs" dxfId="52" priority="348" operator="between">
      <formula>75</formula>
      <formula>$AQ$126</formula>
    </cfRule>
    <cfRule type="cellIs" dxfId="51" priority="349" operator="between">
      <formula>$AQ$126</formula>
      <formula>98</formula>
    </cfRule>
    <cfRule type="cellIs" dxfId="50" priority="350" operator="between">
      <formula>98</formula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0"/>
  <sheetViews>
    <sheetView zoomScale="90" zoomScaleNormal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1" customWidth="1"/>
    <col min="2" max="2" width="9.7109375" style="1" customWidth="1"/>
    <col min="3" max="3" width="31.7109375" style="1" customWidth="1"/>
    <col min="4" max="5" width="8.7109375" style="1" customWidth="1"/>
    <col min="6" max="6" width="7.7109375" style="1" customWidth="1"/>
    <col min="7" max="7" width="8.7109375" style="1" customWidth="1"/>
    <col min="8" max="8" width="7.7109375" style="1" customWidth="1"/>
    <col min="9" max="9" width="8.7109375" style="1" customWidth="1"/>
    <col min="10" max="10" width="7.7109375" style="1" customWidth="1"/>
    <col min="11" max="11" width="8.7109375" style="1" customWidth="1"/>
    <col min="12" max="12" width="7.7109375" style="1" customWidth="1"/>
    <col min="13" max="13" width="10.5703125" style="1" customWidth="1"/>
    <col min="14" max="17" width="9.7109375" style="1" customWidth="1"/>
    <col min="18" max="16384" width="9.140625" style="1"/>
  </cols>
  <sheetData>
    <row r="1" spans="1:17" ht="18" customHeight="1" x14ac:dyDescent="0.25">
      <c r="M1" s="196"/>
      <c r="N1" s="192" t="s">
        <v>137</v>
      </c>
    </row>
    <row r="2" spans="1:17" ht="18" customHeight="1" x14ac:dyDescent="0.25">
      <c r="C2" s="492" t="s">
        <v>110</v>
      </c>
      <c r="D2" s="492"/>
      <c r="K2" s="22">
        <v>2018</v>
      </c>
      <c r="M2" s="194"/>
      <c r="N2" s="192" t="s">
        <v>138</v>
      </c>
    </row>
    <row r="3" spans="1:17" ht="18" customHeight="1" thickBot="1" x14ac:dyDescent="0.3">
      <c r="M3" s="195"/>
      <c r="N3" s="192" t="s">
        <v>139</v>
      </c>
    </row>
    <row r="4" spans="1:17" ht="18" customHeight="1" thickBot="1" x14ac:dyDescent="0.3">
      <c r="A4" s="525" t="s">
        <v>0</v>
      </c>
      <c r="B4" s="527" t="s">
        <v>105</v>
      </c>
      <c r="C4" s="527" t="s">
        <v>106</v>
      </c>
      <c r="D4" s="529" t="s">
        <v>112</v>
      </c>
      <c r="E4" s="523" t="s">
        <v>108</v>
      </c>
      <c r="F4" s="523"/>
      <c r="G4" s="523"/>
      <c r="H4" s="523"/>
      <c r="I4" s="523"/>
      <c r="J4" s="523"/>
      <c r="K4" s="524"/>
      <c r="M4" s="193"/>
      <c r="N4" s="192" t="s">
        <v>140</v>
      </c>
    </row>
    <row r="5" spans="1:17" ht="94.5" customHeight="1" thickBot="1" x14ac:dyDescent="0.3">
      <c r="A5" s="526"/>
      <c r="B5" s="528" t="s">
        <v>107</v>
      </c>
      <c r="C5" s="528"/>
      <c r="D5" s="530"/>
      <c r="E5" s="31" t="s">
        <v>124</v>
      </c>
      <c r="F5" s="31" t="s">
        <v>1</v>
      </c>
      <c r="G5" s="32" t="s">
        <v>2</v>
      </c>
      <c r="H5" s="32" t="s">
        <v>1</v>
      </c>
      <c r="I5" s="33" t="s">
        <v>3</v>
      </c>
      <c r="J5" s="32" t="s">
        <v>1</v>
      </c>
      <c r="K5" s="34" t="s">
        <v>109</v>
      </c>
      <c r="M5" s="212" t="s">
        <v>141</v>
      </c>
      <c r="N5" s="211" t="s">
        <v>143</v>
      </c>
      <c r="O5" s="211" t="s">
        <v>142</v>
      </c>
      <c r="P5" s="211" t="s">
        <v>144</v>
      </c>
      <c r="Q5" s="213" t="s">
        <v>145</v>
      </c>
    </row>
    <row r="6" spans="1:17" ht="15" customHeight="1" thickBot="1" x14ac:dyDescent="0.3">
      <c r="A6" s="46"/>
      <c r="B6" s="47"/>
      <c r="C6" s="48" t="s">
        <v>113</v>
      </c>
      <c r="D6" s="47">
        <f>D7+D8+D18+D32+D52+D72+D88+D119</f>
        <v>9676</v>
      </c>
      <c r="E6" s="47">
        <f>E7+E8+E18+E32+E52+E72+E88+E119</f>
        <v>304</v>
      </c>
      <c r="F6" s="76">
        <f>E6*100/D6</f>
        <v>3.1417941298057048</v>
      </c>
      <c r="G6" s="67">
        <f>G7+G8+G18+G32+G52+G72+G88+G119</f>
        <v>4780</v>
      </c>
      <c r="H6" s="75">
        <f t="shared" ref="H6:H69" si="0">G6*100/D6</f>
        <v>49.400578751550228</v>
      </c>
      <c r="I6" s="68">
        <f>I7+I8+I18+I32+I52+I72+I88+I119</f>
        <v>4592</v>
      </c>
      <c r="J6" s="75">
        <f>I6*100/D6</f>
        <v>47.457627118644069</v>
      </c>
      <c r="K6" s="74">
        <f>(G6+I6)*100/D6</f>
        <v>96.858205870194297</v>
      </c>
      <c r="L6" s="71"/>
      <c r="M6" s="428">
        <f>D6</f>
        <v>9676</v>
      </c>
      <c r="N6" s="429">
        <f>N8+N18+N32+N52+N72+N88+N119</f>
        <v>9297</v>
      </c>
      <c r="O6" s="430">
        <f>K6</f>
        <v>96.858205870194297</v>
      </c>
      <c r="P6" s="431">
        <f>P7+P8+P18+P32+P52+P72+P88+P119</f>
        <v>304</v>
      </c>
      <c r="Q6" s="432">
        <f>F6</f>
        <v>3.1417941298057048</v>
      </c>
    </row>
    <row r="7" spans="1:17" ht="15" customHeight="1" thickBot="1" x14ac:dyDescent="0.3">
      <c r="A7" s="52">
        <v>1</v>
      </c>
      <c r="B7" s="66">
        <v>50050</v>
      </c>
      <c r="C7" s="12" t="s">
        <v>92</v>
      </c>
      <c r="D7" s="77">
        <f>E7+G7+I7</f>
        <v>77</v>
      </c>
      <c r="E7" s="53">
        <v>2</v>
      </c>
      <c r="F7" s="78">
        <f>E7*100/D7</f>
        <v>2.5974025974025974</v>
      </c>
      <c r="G7" s="77">
        <v>41</v>
      </c>
      <c r="H7" s="30">
        <f t="shared" si="0"/>
        <v>53.246753246753244</v>
      </c>
      <c r="I7" s="77">
        <v>34</v>
      </c>
      <c r="J7" s="30">
        <f>I7*100/D7</f>
        <v>44.155844155844157</v>
      </c>
      <c r="K7" s="79">
        <f>(G7+I7)*100/D7</f>
        <v>97.402597402597408</v>
      </c>
      <c r="M7" s="229">
        <f t="shared" ref="M7:M70" si="1">D7</f>
        <v>77</v>
      </c>
      <c r="N7" s="215">
        <f t="shared" ref="N7:N70" si="2">O7*M7/100</f>
        <v>75</v>
      </c>
      <c r="O7" s="230">
        <f t="shared" ref="O7:O70" si="3">K7</f>
        <v>97.402597402597408</v>
      </c>
      <c r="P7" s="231">
        <f>E7</f>
        <v>2</v>
      </c>
      <c r="Q7" s="232">
        <f>F7</f>
        <v>2.5974025974025974</v>
      </c>
    </row>
    <row r="8" spans="1:17" ht="15" customHeight="1" thickBot="1" x14ac:dyDescent="0.3">
      <c r="A8" s="49"/>
      <c r="B8" s="50"/>
      <c r="C8" s="51" t="s">
        <v>114</v>
      </c>
      <c r="D8" s="50">
        <f>SUM(D9:D17)</f>
        <v>729</v>
      </c>
      <c r="E8" s="50">
        <f>SUM(E9:E17)</f>
        <v>37</v>
      </c>
      <c r="F8" s="69">
        <f>E8*100/D8</f>
        <v>5.0754458161865568</v>
      </c>
      <c r="G8" s="41">
        <f>SUM(G9:G17)</f>
        <v>364</v>
      </c>
      <c r="H8" s="70">
        <f t="shared" si="0"/>
        <v>49.93141289437586</v>
      </c>
      <c r="I8" s="40">
        <f>SUM(I9:I17)</f>
        <v>328</v>
      </c>
      <c r="J8" s="70">
        <f t="shared" ref="J8:J11" si="4">I8*100/D8</f>
        <v>44.993141289437588</v>
      </c>
      <c r="K8" s="72">
        <f>AVERAGE(K9:K17)</f>
        <v>95.110203634964662</v>
      </c>
      <c r="L8" s="71"/>
      <c r="M8" s="233">
        <f t="shared" si="1"/>
        <v>729</v>
      </c>
      <c r="N8" s="216">
        <f>SUM(N9:N17)</f>
        <v>692</v>
      </c>
      <c r="O8" s="234">
        <f t="shared" si="3"/>
        <v>95.110203634964662</v>
      </c>
      <c r="P8" s="235">
        <f>SUM(P9:P17)</f>
        <v>37</v>
      </c>
      <c r="Q8" s="236">
        <f>F8</f>
        <v>5.0754458161865568</v>
      </c>
    </row>
    <row r="9" spans="1:17" ht="15" customHeight="1" x14ac:dyDescent="0.25">
      <c r="A9" s="3">
        <v>1</v>
      </c>
      <c r="B9" s="2">
        <v>10003</v>
      </c>
      <c r="C9" s="14" t="s">
        <v>73</v>
      </c>
      <c r="D9" s="80">
        <f t="shared" ref="D9:D17" si="5">E9+G9+I9</f>
        <v>47</v>
      </c>
      <c r="E9" s="107">
        <v>2</v>
      </c>
      <c r="F9" s="82">
        <f t="shared" ref="F9" si="6">E9*100/D9</f>
        <v>4.2553191489361701</v>
      </c>
      <c r="G9" s="109">
        <v>27</v>
      </c>
      <c r="H9" s="37">
        <f t="shared" si="0"/>
        <v>57.446808510638299</v>
      </c>
      <c r="I9" s="111">
        <v>18</v>
      </c>
      <c r="J9" s="19">
        <f>I9*100/D9</f>
        <v>38.297872340425535</v>
      </c>
      <c r="K9" s="25">
        <f>(G9+I9)*100/D9</f>
        <v>95.744680851063833</v>
      </c>
      <c r="M9" s="237">
        <f t="shared" si="1"/>
        <v>47</v>
      </c>
      <c r="N9" s="217">
        <f t="shared" si="2"/>
        <v>45</v>
      </c>
      <c r="O9" s="238">
        <f t="shared" si="3"/>
        <v>95.744680851063833</v>
      </c>
      <c r="P9" s="239">
        <f>E9</f>
        <v>2</v>
      </c>
      <c r="Q9" s="228">
        <f>F9</f>
        <v>4.2553191489361701</v>
      </c>
    </row>
    <row r="10" spans="1:17" ht="15" customHeight="1" x14ac:dyDescent="0.25">
      <c r="A10" s="4">
        <v>2</v>
      </c>
      <c r="B10" s="2">
        <v>10002</v>
      </c>
      <c r="C10" s="185" t="s">
        <v>4</v>
      </c>
      <c r="D10" s="80">
        <f t="shared" si="5"/>
        <v>93</v>
      </c>
      <c r="E10" s="107"/>
      <c r="F10" s="82"/>
      <c r="G10" s="109">
        <v>47</v>
      </c>
      <c r="H10" s="37">
        <f t="shared" si="0"/>
        <v>50.537634408602152</v>
      </c>
      <c r="I10" s="112">
        <v>46</v>
      </c>
      <c r="J10" s="19">
        <f t="shared" si="4"/>
        <v>49.462365591397848</v>
      </c>
      <c r="K10" s="25">
        <f t="shared" ref="K10:K11" si="7">(G10+I10)*100/D10</f>
        <v>100</v>
      </c>
      <c r="M10" s="240">
        <f t="shared" si="1"/>
        <v>93</v>
      </c>
      <c r="N10" s="218">
        <f t="shared" si="2"/>
        <v>93</v>
      </c>
      <c r="O10" s="241">
        <f t="shared" si="3"/>
        <v>100</v>
      </c>
      <c r="P10" s="242">
        <f t="shared" ref="P10:P17" si="8">E10</f>
        <v>0</v>
      </c>
      <c r="Q10" s="225">
        <f t="shared" ref="Q10:Q17" si="9">F10</f>
        <v>0</v>
      </c>
    </row>
    <row r="11" spans="1:17" ht="15" customHeight="1" x14ac:dyDescent="0.25">
      <c r="A11" s="4">
        <v>3</v>
      </c>
      <c r="B11" s="2">
        <v>10090</v>
      </c>
      <c r="C11" s="204" t="s">
        <v>74</v>
      </c>
      <c r="D11" s="80">
        <f t="shared" si="5"/>
        <v>149</v>
      </c>
      <c r="E11" s="107">
        <v>13</v>
      </c>
      <c r="F11" s="82">
        <f>E11*100/D11</f>
        <v>8.724832214765101</v>
      </c>
      <c r="G11" s="109">
        <v>78</v>
      </c>
      <c r="H11" s="37">
        <f t="shared" si="0"/>
        <v>52.348993288590606</v>
      </c>
      <c r="I11" s="113">
        <v>58</v>
      </c>
      <c r="J11" s="19">
        <f t="shared" si="4"/>
        <v>38.926174496644293</v>
      </c>
      <c r="K11" s="25">
        <f t="shared" si="7"/>
        <v>91.275167785234899</v>
      </c>
      <c r="M11" s="240">
        <f t="shared" si="1"/>
        <v>149</v>
      </c>
      <c r="N11" s="218">
        <f t="shared" si="2"/>
        <v>136</v>
      </c>
      <c r="O11" s="241">
        <f t="shared" si="3"/>
        <v>91.275167785234899</v>
      </c>
      <c r="P11" s="242">
        <f t="shared" si="8"/>
        <v>13</v>
      </c>
      <c r="Q11" s="225">
        <f t="shared" si="9"/>
        <v>8.724832214765101</v>
      </c>
    </row>
    <row r="12" spans="1:17" ht="15" customHeight="1" x14ac:dyDescent="0.25">
      <c r="A12" s="4">
        <v>4</v>
      </c>
      <c r="B12" s="2">
        <v>10004</v>
      </c>
      <c r="C12" s="185" t="s">
        <v>5</v>
      </c>
      <c r="D12" s="80">
        <f t="shared" si="5"/>
        <v>70</v>
      </c>
      <c r="E12" s="107"/>
      <c r="F12" s="82"/>
      <c r="G12" s="109">
        <v>24</v>
      </c>
      <c r="H12" s="37">
        <f t="shared" si="0"/>
        <v>34.285714285714285</v>
      </c>
      <c r="I12" s="111">
        <v>46</v>
      </c>
      <c r="J12" s="19">
        <f>I12*100/D12</f>
        <v>65.714285714285708</v>
      </c>
      <c r="K12" s="25">
        <f>(G12+I12)*100/D12</f>
        <v>100</v>
      </c>
      <c r="M12" s="240">
        <f t="shared" si="1"/>
        <v>70</v>
      </c>
      <c r="N12" s="218">
        <f t="shared" si="2"/>
        <v>70</v>
      </c>
      <c r="O12" s="241">
        <f t="shared" si="3"/>
        <v>100</v>
      </c>
      <c r="P12" s="243">
        <f t="shared" si="8"/>
        <v>0</v>
      </c>
      <c r="Q12" s="225">
        <f t="shared" si="9"/>
        <v>0</v>
      </c>
    </row>
    <row r="13" spans="1:17" ht="15" customHeight="1" x14ac:dyDescent="0.25">
      <c r="A13" s="4">
        <v>5</v>
      </c>
      <c r="B13" s="2">
        <v>10001</v>
      </c>
      <c r="C13" s="14" t="s">
        <v>72</v>
      </c>
      <c r="D13" s="80">
        <f t="shared" si="5"/>
        <v>46</v>
      </c>
      <c r="E13" s="107">
        <v>5</v>
      </c>
      <c r="F13" s="82">
        <f t="shared" ref="F13" si="10">E13*100/D13</f>
        <v>10.869565217391305</v>
      </c>
      <c r="G13" s="109">
        <v>20</v>
      </c>
      <c r="H13" s="37">
        <f t="shared" si="0"/>
        <v>43.478260869565219</v>
      </c>
      <c r="I13" s="111">
        <v>21</v>
      </c>
      <c r="J13" s="19">
        <f>I13*100/D13</f>
        <v>45.652173913043477</v>
      </c>
      <c r="K13" s="25">
        <f>(G13+I13)*100/D13</f>
        <v>89.130434782608702</v>
      </c>
      <c r="M13" s="240">
        <f t="shared" si="1"/>
        <v>46</v>
      </c>
      <c r="N13" s="218">
        <f t="shared" si="2"/>
        <v>41</v>
      </c>
      <c r="O13" s="241">
        <f t="shared" si="3"/>
        <v>89.130434782608702</v>
      </c>
      <c r="P13" s="243">
        <f t="shared" si="8"/>
        <v>5</v>
      </c>
      <c r="Q13" s="225">
        <f t="shared" si="9"/>
        <v>10.869565217391305</v>
      </c>
    </row>
    <row r="14" spans="1:17" ht="15" customHeight="1" x14ac:dyDescent="0.25">
      <c r="A14" s="4">
        <v>6</v>
      </c>
      <c r="B14" s="2">
        <v>10120</v>
      </c>
      <c r="C14" s="14" t="s">
        <v>75</v>
      </c>
      <c r="D14" s="80">
        <f t="shared" si="5"/>
        <v>71</v>
      </c>
      <c r="E14" s="107">
        <v>1</v>
      </c>
      <c r="F14" s="82">
        <f t="shared" ref="F14:F22" si="11">E14*100/D14</f>
        <v>1.408450704225352</v>
      </c>
      <c r="G14" s="109">
        <v>44</v>
      </c>
      <c r="H14" s="37">
        <f t="shared" si="0"/>
        <v>61.971830985915496</v>
      </c>
      <c r="I14" s="111">
        <v>26</v>
      </c>
      <c r="J14" s="19">
        <f t="shared" ref="J14:J77" si="12">I14*100/D14</f>
        <v>36.619718309859152</v>
      </c>
      <c r="K14" s="25">
        <f t="shared" ref="K14:K77" si="13">(G14+I14)*100/D14</f>
        <v>98.591549295774641</v>
      </c>
      <c r="M14" s="240">
        <f t="shared" si="1"/>
        <v>71</v>
      </c>
      <c r="N14" s="218">
        <f t="shared" si="2"/>
        <v>69.999999999999986</v>
      </c>
      <c r="O14" s="241">
        <f t="shared" si="3"/>
        <v>98.591549295774641</v>
      </c>
      <c r="P14" s="243">
        <f t="shared" si="8"/>
        <v>1</v>
      </c>
      <c r="Q14" s="225">
        <f t="shared" si="9"/>
        <v>1.408450704225352</v>
      </c>
    </row>
    <row r="15" spans="1:17" ht="15" customHeight="1" x14ac:dyDescent="0.25">
      <c r="A15" s="4">
        <v>7</v>
      </c>
      <c r="B15" s="2">
        <v>10190</v>
      </c>
      <c r="C15" s="14" t="s">
        <v>6</v>
      </c>
      <c r="D15" s="80">
        <f t="shared" si="5"/>
        <v>100</v>
      </c>
      <c r="E15" s="107">
        <v>5</v>
      </c>
      <c r="F15" s="82">
        <f t="shared" si="11"/>
        <v>5</v>
      </c>
      <c r="G15" s="109">
        <v>50</v>
      </c>
      <c r="H15" s="37">
        <f t="shared" si="0"/>
        <v>50</v>
      </c>
      <c r="I15" s="111">
        <v>45</v>
      </c>
      <c r="J15" s="19">
        <f t="shared" si="12"/>
        <v>45</v>
      </c>
      <c r="K15" s="25">
        <f t="shared" si="13"/>
        <v>95</v>
      </c>
      <c r="M15" s="240">
        <f t="shared" si="1"/>
        <v>100</v>
      </c>
      <c r="N15" s="218">
        <f t="shared" si="2"/>
        <v>95</v>
      </c>
      <c r="O15" s="241">
        <f t="shared" si="3"/>
        <v>95</v>
      </c>
      <c r="P15" s="243">
        <f t="shared" si="8"/>
        <v>5</v>
      </c>
      <c r="Q15" s="225">
        <f t="shared" si="9"/>
        <v>5</v>
      </c>
    </row>
    <row r="16" spans="1:17" ht="15" customHeight="1" x14ac:dyDescent="0.25">
      <c r="A16" s="4">
        <v>8</v>
      </c>
      <c r="B16" s="2">
        <v>10320</v>
      </c>
      <c r="C16" s="204" t="s">
        <v>7</v>
      </c>
      <c r="D16" s="80">
        <f t="shared" si="5"/>
        <v>80</v>
      </c>
      <c r="E16" s="107">
        <v>11</v>
      </c>
      <c r="F16" s="82">
        <f t="shared" si="11"/>
        <v>13.75</v>
      </c>
      <c r="G16" s="109">
        <v>43</v>
      </c>
      <c r="H16" s="37">
        <f t="shared" si="0"/>
        <v>53.75</v>
      </c>
      <c r="I16" s="111">
        <v>26</v>
      </c>
      <c r="J16" s="19">
        <f t="shared" si="12"/>
        <v>32.5</v>
      </c>
      <c r="K16" s="25">
        <f t="shared" si="13"/>
        <v>86.25</v>
      </c>
      <c r="M16" s="240">
        <f t="shared" si="1"/>
        <v>80</v>
      </c>
      <c r="N16" s="218">
        <f t="shared" si="2"/>
        <v>69</v>
      </c>
      <c r="O16" s="241">
        <f t="shared" si="3"/>
        <v>86.25</v>
      </c>
      <c r="P16" s="243">
        <f t="shared" si="8"/>
        <v>11</v>
      </c>
      <c r="Q16" s="225">
        <f t="shared" si="9"/>
        <v>13.75</v>
      </c>
    </row>
    <row r="17" spans="1:17" ht="15" customHeight="1" thickBot="1" x14ac:dyDescent="0.3">
      <c r="A17" s="5">
        <v>9</v>
      </c>
      <c r="B17" s="18">
        <v>10860</v>
      </c>
      <c r="C17" s="191" t="s">
        <v>123</v>
      </c>
      <c r="D17" s="85">
        <f t="shared" si="5"/>
        <v>73</v>
      </c>
      <c r="E17" s="108"/>
      <c r="F17" s="87"/>
      <c r="G17" s="110">
        <v>31</v>
      </c>
      <c r="H17" s="43">
        <f t="shared" si="0"/>
        <v>42.465753424657535</v>
      </c>
      <c r="I17" s="114">
        <v>42</v>
      </c>
      <c r="J17" s="28">
        <f t="shared" si="12"/>
        <v>57.534246575342465</v>
      </c>
      <c r="K17" s="29">
        <f t="shared" si="13"/>
        <v>100</v>
      </c>
      <c r="M17" s="244">
        <f t="shared" si="1"/>
        <v>73</v>
      </c>
      <c r="N17" s="219">
        <f t="shared" si="2"/>
        <v>73</v>
      </c>
      <c r="O17" s="245">
        <f t="shared" si="3"/>
        <v>100</v>
      </c>
      <c r="P17" s="246">
        <f t="shared" si="8"/>
        <v>0</v>
      </c>
      <c r="Q17" s="247">
        <f t="shared" si="9"/>
        <v>0</v>
      </c>
    </row>
    <row r="18" spans="1:17" ht="15" customHeight="1" thickBot="1" x14ac:dyDescent="0.3">
      <c r="A18" s="44"/>
      <c r="B18" s="54"/>
      <c r="C18" s="54" t="s">
        <v>115</v>
      </c>
      <c r="D18" s="54">
        <f>SUM(D19:D31)</f>
        <v>1050</v>
      </c>
      <c r="E18" s="54">
        <f>SUM(E19:E31)</f>
        <v>20</v>
      </c>
      <c r="F18" s="42">
        <f t="shared" si="11"/>
        <v>1.9047619047619047</v>
      </c>
      <c r="G18" s="54">
        <f>SUM(G19:G31)</f>
        <v>566</v>
      </c>
      <c r="H18" s="42">
        <f>G18*100/D18</f>
        <v>53.904761904761905</v>
      </c>
      <c r="I18" s="54">
        <f>SUM(I19:I31)</f>
        <v>464</v>
      </c>
      <c r="J18" s="54">
        <f>I18*100/D18</f>
        <v>44.19047619047619</v>
      </c>
      <c r="K18" s="59">
        <f>AVERAGE(K19:K31)</f>
        <v>97.889865566060124</v>
      </c>
      <c r="L18" s="71"/>
      <c r="M18" s="233">
        <f t="shared" si="1"/>
        <v>1050</v>
      </c>
      <c r="N18" s="216">
        <f>SUM(N19:N31)</f>
        <v>1030</v>
      </c>
      <c r="O18" s="234">
        <f t="shared" si="3"/>
        <v>97.889865566060124</v>
      </c>
      <c r="P18" s="235">
        <f>SUM(P19:P31)</f>
        <v>20</v>
      </c>
      <c r="Q18" s="236">
        <f>F18</f>
        <v>1.9047619047619047</v>
      </c>
    </row>
    <row r="19" spans="1:17" ht="15" customHeight="1" x14ac:dyDescent="0.25">
      <c r="A19" s="4">
        <v>1</v>
      </c>
      <c r="B19" s="20">
        <v>20040</v>
      </c>
      <c r="C19" s="16" t="s">
        <v>8</v>
      </c>
      <c r="D19" s="88">
        <f t="shared" ref="D19:D31" si="14">E19+G19+I19</f>
        <v>83</v>
      </c>
      <c r="E19" s="117">
        <v>1</v>
      </c>
      <c r="F19" s="90">
        <f t="shared" si="11"/>
        <v>1.2048192771084338</v>
      </c>
      <c r="G19" s="120">
        <v>44</v>
      </c>
      <c r="H19" s="91">
        <f t="shared" si="0"/>
        <v>53.012048192771083</v>
      </c>
      <c r="I19" s="123">
        <v>38</v>
      </c>
      <c r="J19" s="21">
        <f t="shared" si="12"/>
        <v>45.783132530120483</v>
      </c>
      <c r="K19" s="92">
        <f t="shared" si="13"/>
        <v>98.795180722891573</v>
      </c>
      <c r="M19" s="237">
        <f t="shared" si="1"/>
        <v>83</v>
      </c>
      <c r="N19" s="217">
        <f t="shared" si="2"/>
        <v>82</v>
      </c>
      <c r="O19" s="238">
        <f t="shared" si="3"/>
        <v>98.795180722891573</v>
      </c>
      <c r="P19" s="248">
        <f t="shared" ref="P19:P31" si="15">E19</f>
        <v>1</v>
      </c>
      <c r="Q19" s="228">
        <f t="shared" ref="Q19:Q31" si="16">F19</f>
        <v>1.2048192771084338</v>
      </c>
    </row>
    <row r="20" spans="1:17" ht="15" customHeight="1" x14ac:dyDescent="0.25">
      <c r="A20" s="4">
        <v>2</v>
      </c>
      <c r="B20" s="2">
        <v>20061</v>
      </c>
      <c r="C20" s="14" t="s">
        <v>10</v>
      </c>
      <c r="D20" s="80">
        <f t="shared" si="14"/>
        <v>51</v>
      </c>
      <c r="E20" s="115">
        <v>1</v>
      </c>
      <c r="F20" s="82">
        <f t="shared" si="11"/>
        <v>1.9607843137254901</v>
      </c>
      <c r="G20" s="118">
        <v>29</v>
      </c>
      <c r="H20" s="37">
        <f>G20*100/D20</f>
        <v>56.862745098039213</v>
      </c>
      <c r="I20" s="121">
        <v>21</v>
      </c>
      <c r="J20" s="19">
        <f>I20*100/D20</f>
        <v>41.176470588235297</v>
      </c>
      <c r="K20" s="93">
        <f>(G20+I20)*100/D20</f>
        <v>98.039215686274517</v>
      </c>
      <c r="M20" s="240">
        <f t="shared" si="1"/>
        <v>51</v>
      </c>
      <c r="N20" s="218">
        <f t="shared" si="2"/>
        <v>50</v>
      </c>
      <c r="O20" s="241">
        <f t="shared" si="3"/>
        <v>98.039215686274517</v>
      </c>
      <c r="P20" s="243">
        <f t="shared" si="15"/>
        <v>1</v>
      </c>
      <c r="Q20" s="225">
        <f t="shared" si="16"/>
        <v>1.9607843137254901</v>
      </c>
    </row>
    <row r="21" spans="1:17" ht="15" customHeight="1" x14ac:dyDescent="0.25">
      <c r="A21" s="4">
        <v>3</v>
      </c>
      <c r="B21" s="2">
        <v>21020</v>
      </c>
      <c r="C21" s="14" t="s">
        <v>17</v>
      </c>
      <c r="D21" s="80">
        <f t="shared" si="14"/>
        <v>87</v>
      </c>
      <c r="E21" s="115">
        <v>1</v>
      </c>
      <c r="F21" s="82">
        <f t="shared" si="11"/>
        <v>1.1494252873563218</v>
      </c>
      <c r="G21" s="118">
        <v>39</v>
      </c>
      <c r="H21" s="37">
        <f>G21*100/D21</f>
        <v>44.827586206896555</v>
      </c>
      <c r="I21" s="121">
        <v>47</v>
      </c>
      <c r="J21" s="19">
        <f>I21*100/D21</f>
        <v>54.022988505747129</v>
      </c>
      <c r="K21" s="93">
        <f>(G21+I21)*100/D21</f>
        <v>98.850574712643677</v>
      </c>
      <c r="M21" s="240">
        <f t="shared" si="1"/>
        <v>87</v>
      </c>
      <c r="N21" s="218">
        <f t="shared" si="2"/>
        <v>86</v>
      </c>
      <c r="O21" s="241">
        <f t="shared" si="3"/>
        <v>98.850574712643677</v>
      </c>
      <c r="P21" s="243">
        <f t="shared" si="15"/>
        <v>1</v>
      </c>
      <c r="Q21" s="225">
        <f t="shared" si="16"/>
        <v>1.1494252873563218</v>
      </c>
    </row>
    <row r="22" spans="1:17" ht="15" customHeight="1" x14ac:dyDescent="0.25">
      <c r="A22" s="4">
        <v>4</v>
      </c>
      <c r="B22" s="2">
        <v>20060</v>
      </c>
      <c r="C22" s="14" t="s">
        <v>9</v>
      </c>
      <c r="D22" s="80">
        <f t="shared" si="14"/>
        <v>149</v>
      </c>
      <c r="E22" s="115">
        <v>2</v>
      </c>
      <c r="F22" s="82">
        <f t="shared" si="11"/>
        <v>1.3422818791946309</v>
      </c>
      <c r="G22" s="118">
        <v>84</v>
      </c>
      <c r="H22" s="37">
        <f t="shared" si="0"/>
        <v>56.375838926174495</v>
      </c>
      <c r="I22" s="121">
        <v>63</v>
      </c>
      <c r="J22" s="19">
        <f t="shared" si="12"/>
        <v>42.281879194630875</v>
      </c>
      <c r="K22" s="93">
        <f t="shared" si="13"/>
        <v>98.65771812080537</v>
      </c>
      <c r="M22" s="240">
        <f t="shared" si="1"/>
        <v>149</v>
      </c>
      <c r="N22" s="218">
        <f t="shared" si="2"/>
        <v>147</v>
      </c>
      <c r="O22" s="241">
        <f t="shared" si="3"/>
        <v>98.65771812080537</v>
      </c>
      <c r="P22" s="243">
        <f t="shared" si="15"/>
        <v>2</v>
      </c>
      <c r="Q22" s="225">
        <f t="shared" si="16"/>
        <v>1.3422818791946309</v>
      </c>
    </row>
    <row r="23" spans="1:17" ht="15" customHeight="1" x14ac:dyDescent="0.25">
      <c r="A23" s="4">
        <v>5</v>
      </c>
      <c r="B23" s="2">
        <v>20400</v>
      </c>
      <c r="C23" s="185" t="s">
        <v>77</v>
      </c>
      <c r="D23" s="80">
        <f t="shared" si="14"/>
        <v>129</v>
      </c>
      <c r="E23" s="115"/>
      <c r="F23" s="82"/>
      <c r="G23" s="118">
        <v>59</v>
      </c>
      <c r="H23" s="37">
        <f>G23*100/D23</f>
        <v>45.736434108527135</v>
      </c>
      <c r="I23" s="121">
        <v>70</v>
      </c>
      <c r="J23" s="19">
        <f>I23*100/D23</f>
        <v>54.263565891472865</v>
      </c>
      <c r="K23" s="93">
        <f>(G23+I23)*100/D23</f>
        <v>100</v>
      </c>
      <c r="M23" s="240">
        <f t="shared" si="1"/>
        <v>129</v>
      </c>
      <c r="N23" s="218">
        <f t="shared" si="2"/>
        <v>129</v>
      </c>
      <c r="O23" s="241">
        <f t="shared" si="3"/>
        <v>100</v>
      </c>
      <c r="P23" s="243">
        <f t="shared" si="15"/>
        <v>0</v>
      </c>
      <c r="Q23" s="225">
        <f t="shared" si="16"/>
        <v>0</v>
      </c>
    </row>
    <row r="24" spans="1:17" ht="15" customHeight="1" x14ac:dyDescent="0.25">
      <c r="A24" s="4">
        <v>6</v>
      </c>
      <c r="B24" s="2">
        <v>20080</v>
      </c>
      <c r="C24" s="14" t="s">
        <v>76</v>
      </c>
      <c r="D24" s="80">
        <f t="shared" si="14"/>
        <v>87</v>
      </c>
      <c r="E24" s="115">
        <v>2</v>
      </c>
      <c r="F24" s="82">
        <f t="shared" ref="F24" si="17">E24*100/D24</f>
        <v>2.2988505747126435</v>
      </c>
      <c r="G24" s="118">
        <v>45</v>
      </c>
      <c r="H24" s="37">
        <f t="shared" si="0"/>
        <v>51.724137931034484</v>
      </c>
      <c r="I24" s="121">
        <v>40</v>
      </c>
      <c r="J24" s="19">
        <f t="shared" si="12"/>
        <v>45.977011494252871</v>
      </c>
      <c r="K24" s="93">
        <f t="shared" si="13"/>
        <v>97.701149425287355</v>
      </c>
      <c r="M24" s="240">
        <f t="shared" si="1"/>
        <v>87</v>
      </c>
      <c r="N24" s="218">
        <f t="shared" si="2"/>
        <v>85</v>
      </c>
      <c r="O24" s="241">
        <f t="shared" si="3"/>
        <v>97.701149425287355</v>
      </c>
      <c r="P24" s="243">
        <f t="shared" si="15"/>
        <v>2</v>
      </c>
      <c r="Q24" s="225">
        <f t="shared" si="16"/>
        <v>2.2988505747126435</v>
      </c>
    </row>
    <row r="25" spans="1:17" ht="15" customHeight="1" x14ac:dyDescent="0.25">
      <c r="A25" s="4">
        <v>7</v>
      </c>
      <c r="B25" s="2">
        <v>20460</v>
      </c>
      <c r="C25" s="14" t="s">
        <v>11</v>
      </c>
      <c r="D25" s="80">
        <f t="shared" si="14"/>
        <v>82</v>
      </c>
      <c r="E25" s="115">
        <v>6</v>
      </c>
      <c r="F25" s="82">
        <f>E25*100/D25</f>
        <v>7.3170731707317076</v>
      </c>
      <c r="G25" s="118">
        <v>48</v>
      </c>
      <c r="H25" s="37">
        <f t="shared" si="0"/>
        <v>58.536585365853661</v>
      </c>
      <c r="I25" s="121">
        <v>28</v>
      </c>
      <c r="J25" s="19">
        <f t="shared" si="12"/>
        <v>34.146341463414636</v>
      </c>
      <c r="K25" s="93">
        <f t="shared" si="13"/>
        <v>92.682926829268297</v>
      </c>
      <c r="M25" s="240">
        <f t="shared" si="1"/>
        <v>82</v>
      </c>
      <c r="N25" s="218">
        <f t="shared" si="2"/>
        <v>76</v>
      </c>
      <c r="O25" s="241">
        <f t="shared" si="3"/>
        <v>92.682926829268297</v>
      </c>
      <c r="P25" s="243">
        <f t="shared" si="15"/>
        <v>6</v>
      </c>
      <c r="Q25" s="225">
        <f t="shared" si="16"/>
        <v>7.3170731707317076</v>
      </c>
    </row>
    <row r="26" spans="1:17" ht="15" customHeight="1" x14ac:dyDescent="0.25">
      <c r="A26" s="4">
        <v>8</v>
      </c>
      <c r="B26" s="2">
        <v>20490</v>
      </c>
      <c r="C26" s="14" t="s">
        <v>12</v>
      </c>
      <c r="D26" s="80">
        <f t="shared" si="14"/>
        <v>53</v>
      </c>
      <c r="E26" s="115">
        <v>1</v>
      </c>
      <c r="F26" s="82">
        <f t="shared" ref="F26" si="18">E26*100/D26</f>
        <v>1.8867924528301887</v>
      </c>
      <c r="G26" s="118">
        <v>27</v>
      </c>
      <c r="H26" s="37">
        <f t="shared" si="0"/>
        <v>50.943396226415096</v>
      </c>
      <c r="I26" s="121">
        <v>25</v>
      </c>
      <c r="J26" s="19">
        <f t="shared" si="12"/>
        <v>47.169811320754718</v>
      </c>
      <c r="K26" s="93">
        <f t="shared" si="13"/>
        <v>98.113207547169807</v>
      </c>
      <c r="M26" s="240">
        <f t="shared" si="1"/>
        <v>53</v>
      </c>
      <c r="N26" s="218">
        <f t="shared" si="2"/>
        <v>52</v>
      </c>
      <c r="O26" s="241">
        <f t="shared" si="3"/>
        <v>98.113207547169807</v>
      </c>
      <c r="P26" s="243">
        <f t="shared" si="15"/>
        <v>1</v>
      </c>
      <c r="Q26" s="225">
        <f t="shared" si="16"/>
        <v>1.8867924528301887</v>
      </c>
    </row>
    <row r="27" spans="1:17" ht="15" customHeight="1" x14ac:dyDescent="0.25">
      <c r="A27" s="4">
        <v>9</v>
      </c>
      <c r="B27" s="2">
        <v>20550</v>
      </c>
      <c r="C27" s="14" t="s">
        <v>13</v>
      </c>
      <c r="D27" s="80">
        <f t="shared" si="14"/>
        <v>71</v>
      </c>
      <c r="E27" s="115">
        <v>2</v>
      </c>
      <c r="F27" s="82">
        <f t="shared" ref="F27:F64" si="19">E27*100/D27</f>
        <v>2.816901408450704</v>
      </c>
      <c r="G27" s="118">
        <v>44</v>
      </c>
      <c r="H27" s="37">
        <f t="shared" si="0"/>
        <v>61.971830985915496</v>
      </c>
      <c r="I27" s="121">
        <v>25</v>
      </c>
      <c r="J27" s="19">
        <f t="shared" si="12"/>
        <v>35.2112676056338</v>
      </c>
      <c r="K27" s="93">
        <f t="shared" si="13"/>
        <v>97.183098591549296</v>
      </c>
      <c r="M27" s="240">
        <f t="shared" si="1"/>
        <v>71</v>
      </c>
      <c r="N27" s="218">
        <f t="shared" si="2"/>
        <v>69</v>
      </c>
      <c r="O27" s="241">
        <f t="shared" si="3"/>
        <v>97.183098591549296</v>
      </c>
      <c r="P27" s="243">
        <f t="shared" si="15"/>
        <v>2</v>
      </c>
      <c r="Q27" s="225">
        <f t="shared" si="16"/>
        <v>2.816901408450704</v>
      </c>
    </row>
    <row r="28" spans="1:17" ht="15" customHeight="1" x14ac:dyDescent="0.25">
      <c r="A28" s="4">
        <v>10</v>
      </c>
      <c r="B28" s="2">
        <v>20630</v>
      </c>
      <c r="C28" s="14" t="s">
        <v>14</v>
      </c>
      <c r="D28" s="80">
        <f t="shared" si="14"/>
        <v>83</v>
      </c>
      <c r="E28" s="115">
        <v>1</v>
      </c>
      <c r="F28" s="82">
        <f t="shared" si="19"/>
        <v>1.2048192771084338</v>
      </c>
      <c r="G28" s="118">
        <v>42</v>
      </c>
      <c r="H28" s="37">
        <f t="shared" si="0"/>
        <v>50.602409638554214</v>
      </c>
      <c r="I28" s="121">
        <v>40</v>
      </c>
      <c r="J28" s="19">
        <f t="shared" si="12"/>
        <v>48.192771084337352</v>
      </c>
      <c r="K28" s="93">
        <f t="shared" si="13"/>
        <v>98.795180722891573</v>
      </c>
      <c r="M28" s="240">
        <f t="shared" si="1"/>
        <v>83</v>
      </c>
      <c r="N28" s="218">
        <f t="shared" si="2"/>
        <v>82</v>
      </c>
      <c r="O28" s="241">
        <f t="shared" si="3"/>
        <v>98.795180722891573</v>
      </c>
      <c r="P28" s="243">
        <f t="shared" si="15"/>
        <v>1</v>
      </c>
      <c r="Q28" s="225">
        <f t="shared" si="16"/>
        <v>1.2048192771084338</v>
      </c>
    </row>
    <row r="29" spans="1:17" ht="15" customHeight="1" x14ac:dyDescent="0.25">
      <c r="A29" s="4">
        <v>11</v>
      </c>
      <c r="B29" s="2">
        <v>20810</v>
      </c>
      <c r="C29" s="185" t="s">
        <v>15</v>
      </c>
      <c r="D29" s="80">
        <f t="shared" si="14"/>
        <v>76</v>
      </c>
      <c r="E29" s="115"/>
      <c r="F29" s="82"/>
      <c r="G29" s="118">
        <v>49</v>
      </c>
      <c r="H29" s="37">
        <f t="shared" si="0"/>
        <v>64.473684210526315</v>
      </c>
      <c r="I29" s="121">
        <v>27</v>
      </c>
      <c r="J29" s="19">
        <f t="shared" si="12"/>
        <v>35.526315789473685</v>
      </c>
      <c r="K29" s="93">
        <f t="shared" si="13"/>
        <v>100</v>
      </c>
      <c r="M29" s="240">
        <f t="shared" si="1"/>
        <v>76</v>
      </c>
      <c r="N29" s="218">
        <f t="shared" si="2"/>
        <v>76</v>
      </c>
      <c r="O29" s="241">
        <f t="shared" si="3"/>
        <v>100</v>
      </c>
      <c r="P29" s="243">
        <f t="shared" si="15"/>
        <v>0</v>
      </c>
      <c r="Q29" s="225">
        <f t="shared" si="16"/>
        <v>0</v>
      </c>
    </row>
    <row r="30" spans="1:17" ht="15" customHeight="1" x14ac:dyDescent="0.25">
      <c r="A30" s="4">
        <v>12</v>
      </c>
      <c r="B30" s="2">
        <v>20900</v>
      </c>
      <c r="C30" s="14" t="s">
        <v>16</v>
      </c>
      <c r="D30" s="80">
        <f t="shared" si="14"/>
        <v>48</v>
      </c>
      <c r="E30" s="115">
        <v>3</v>
      </c>
      <c r="F30" s="82">
        <f t="shared" si="19"/>
        <v>6.25</v>
      </c>
      <c r="G30" s="118">
        <v>24</v>
      </c>
      <c r="H30" s="37">
        <f t="shared" si="0"/>
        <v>50</v>
      </c>
      <c r="I30" s="121">
        <v>21</v>
      </c>
      <c r="J30" s="19">
        <f t="shared" si="12"/>
        <v>43.75</v>
      </c>
      <c r="K30" s="93">
        <f t="shared" si="13"/>
        <v>93.75</v>
      </c>
      <c r="M30" s="240">
        <f t="shared" si="1"/>
        <v>48</v>
      </c>
      <c r="N30" s="220">
        <f t="shared" si="2"/>
        <v>45</v>
      </c>
      <c r="O30" s="241">
        <f t="shared" si="3"/>
        <v>93.75</v>
      </c>
      <c r="P30" s="220">
        <f t="shared" si="15"/>
        <v>3</v>
      </c>
      <c r="Q30" s="225">
        <f t="shared" si="16"/>
        <v>6.25</v>
      </c>
    </row>
    <row r="31" spans="1:17" ht="15" customHeight="1" thickBot="1" x14ac:dyDescent="0.3">
      <c r="A31" s="5">
        <v>13</v>
      </c>
      <c r="B31" s="18">
        <v>21350</v>
      </c>
      <c r="C31" s="191" t="s">
        <v>18</v>
      </c>
      <c r="D31" s="85">
        <f t="shared" si="14"/>
        <v>51</v>
      </c>
      <c r="E31" s="116"/>
      <c r="F31" s="87"/>
      <c r="G31" s="119">
        <v>32</v>
      </c>
      <c r="H31" s="43">
        <f t="shared" si="0"/>
        <v>62.745098039215684</v>
      </c>
      <c r="I31" s="122">
        <v>19</v>
      </c>
      <c r="J31" s="28">
        <f t="shared" si="12"/>
        <v>37.254901960784316</v>
      </c>
      <c r="K31" s="94">
        <f t="shared" si="13"/>
        <v>100</v>
      </c>
      <c r="M31" s="249">
        <f t="shared" si="1"/>
        <v>51</v>
      </c>
      <c r="N31" s="221">
        <f t="shared" si="2"/>
        <v>51</v>
      </c>
      <c r="O31" s="245">
        <f t="shared" si="3"/>
        <v>100</v>
      </c>
      <c r="P31" s="221">
        <f t="shared" si="15"/>
        <v>0</v>
      </c>
      <c r="Q31" s="250">
        <f t="shared" si="16"/>
        <v>0</v>
      </c>
    </row>
    <row r="32" spans="1:17" ht="15" customHeight="1" thickBot="1" x14ac:dyDescent="0.3">
      <c r="A32" s="55"/>
      <c r="B32" s="54"/>
      <c r="C32" s="40" t="s">
        <v>116</v>
      </c>
      <c r="D32" s="56">
        <f>SUM(D33:D51)</f>
        <v>1350</v>
      </c>
      <c r="E32" s="57">
        <f>SUM(E33:E51)</f>
        <v>29</v>
      </c>
      <c r="F32" s="58">
        <f t="shared" si="19"/>
        <v>2.1481481481481484</v>
      </c>
      <c r="G32" s="56">
        <f>SUM(G33:G51)</f>
        <v>700</v>
      </c>
      <c r="H32" s="42">
        <f>G32*100/D32</f>
        <v>51.851851851851855</v>
      </c>
      <c r="I32" s="56">
        <f>SUM(I33:I51)</f>
        <v>621</v>
      </c>
      <c r="J32" s="42">
        <f>I32*100/D32</f>
        <v>46</v>
      </c>
      <c r="K32" s="59">
        <f>AVERAGE(K33:K51)</f>
        <v>97.75306217758623</v>
      </c>
      <c r="L32" s="71"/>
      <c r="M32" s="233">
        <f t="shared" si="1"/>
        <v>1350</v>
      </c>
      <c r="N32" s="222">
        <f>SUM(N33:N51)</f>
        <v>1321</v>
      </c>
      <c r="O32" s="234">
        <f t="shared" si="3"/>
        <v>97.75306217758623</v>
      </c>
      <c r="P32" s="222">
        <f>SUM(P33:P51)</f>
        <v>29</v>
      </c>
      <c r="Q32" s="236">
        <f>F32</f>
        <v>2.1481481481481484</v>
      </c>
    </row>
    <row r="33" spans="1:17" ht="15" customHeight="1" x14ac:dyDescent="0.25">
      <c r="A33" s="4">
        <v>1</v>
      </c>
      <c r="B33" s="2">
        <v>30070</v>
      </c>
      <c r="C33" s="14" t="s">
        <v>79</v>
      </c>
      <c r="D33" s="80">
        <f t="shared" ref="D33:D51" si="20">E33+G33+I33</f>
        <v>83</v>
      </c>
      <c r="E33" s="124">
        <v>1</v>
      </c>
      <c r="F33" s="82">
        <f t="shared" si="19"/>
        <v>1.2048192771084338</v>
      </c>
      <c r="G33" s="127">
        <v>55</v>
      </c>
      <c r="H33" s="37">
        <f t="shared" si="0"/>
        <v>66.265060240963862</v>
      </c>
      <c r="I33" s="130">
        <v>27</v>
      </c>
      <c r="J33" s="19">
        <f t="shared" si="12"/>
        <v>32.53012048192771</v>
      </c>
      <c r="K33" s="93">
        <f t="shared" si="13"/>
        <v>98.795180722891573</v>
      </c>
      <c r="M33" s="237">
        <f t="shared" si="1"/>
        <v>83</v>
      </c>
      <c r="N33" s="217">
        <f t="shared" si="2"/>
        <v>82</v>
      </c>
      <c r="O33" s="238">
        <f t="shared" si="3"/>
        <v>98.795180722891573</v>
      </c>
      <c r="P33" s="248">
        <f t="shared" ref="P33:P51" si="21">E33</f>
        <v>1</v>
      </c>
      <c r="Q33" s="228">
        <f t="shared" ref="Q33:Q51" si="22">F33</f>
        <v>1.2048192771084338</v>
      </c>
    </row>
    <row r="34" spans="1:17" ht="15" customHeight="1" x14ac:dyDescent="0.25">
      <c r="A34" s="4">
        <v>2</v>
      </c>
      <c r="B34" s="2">
        <v>30480</v>
      </c>
      <c r="C34" s="185" t="s">
        <v>132</v>
      </c>
      <c r="D34" s="80">
        <f t="shared" si="20"/>
        <v>97</v>
      </c>
      <c r="E34" s="124"/>
      <c r="F34" s="82"/>
      <c r="G34" s="127">
        <v>53</v>
      </c>
      <c r="H34" s="37">
        <f t="shared" si="0"/>
        <v>54.639175257731956</v>
      </c>
      <c r="I34" s="130">
        <v>44</v>
      </c>
      <c r="J34" s="19">
        <f t="shared" si="12"/>
        <v>45.360824742268044</v>
      </c>
      <c r="K34" s="93">
        <f t="shared" si="13"/>
        <v>100</v>
      </c>
      <c r="M34" s="240">
        <f t="shared" si="1"/>
        <v>97</v>
      </c>
      <c r="N34" s="218">
        <f t="shared" si="2"/>
        <v>97</v>
      </c>
      <c r="O34" s="241">
        <f t="shared" si="3"/>
        <v>100</v>
      </c>
      <c r="P34" s="243">
        <f t="shared" si="21"/>
        <v>0</v>
      </c>
      <c r="Q34" s="225">
        <f t="shared" si="22"/>
        <v>0</v>
      </c>
    </row>
    <row r="35" spans="1:17" ht="15" customHeight="1" x14ac:dyDescent="0.25">
      <c r="A35" s="4">
        <v>3</v>
      </c>
      <c r="B35" s="18">
        <v>30460</v>
      </c>
      <c r="C35" s="17" t="s">
        <v>80</v>
      </c>
      <c r="D35" s="85">
        <f t="shared" si="20"/>
        <v>98</v>
      </c>
      <c r="E35" s="125">
        <v>1</v>
      </c>
      <c r="F35" s="87">
        <f t="shared" si="19"/>
        <v>1.0204081632653061</v>
      </c>
      <c r="G35" s="128">
        <v>39</v>
      </c>
      <c r="H35" s="43">
        <f t="shared" si="0"/>
        <v>39.795918367346935</v>
      </c>
      <c r="I35" s="131">
        <v>58</v>
      </c>
      <c r="J35" s="28">
        <f t="shared" si="12"/>
        <v>59.183673469387756</v>
      </c>
      <c r="K35" s="94">
        <f t="shared" si="13"/>
        <v>98.979591836734699</v>
      </c>
      <c r="M35" s="240">
        <f t="shared" si="1"/>
        <v>98</v>
      </c>
      <c r="N35" s="218">
        <f t="shared" si="2"/>
        <v>97</v>
      </c>
      <c r="O35" s="241">
        <f t="shared" si="3"/>
        <v>98.979591836734699</v>
      </c>
      <c r="P35" s="243">
        <f t="shared" si="21"/>
        <v>1</v>
      </c>
      <c r="Q35" s="225">
        <f t="shared" si="22"/>
        <v>1.0204081632653061</v>
      </c>
    </row>
    <row r="36" spans="1:17" ht="15" customHeight="1" x14ac:dyDescent="0.25">
      <c r="A36" s="4">
        <v>4</v>
      </c>
      <c r="B36" s="2">
        <v>30030</v>
      </c>
      <c r="C36" s="185" t="s">
        <v>78</v>
      </c>
      <c r="D36" s="80">
        <f t="shared" si="20"/>
        <v>73</v>
      </c>
      <c r="E36" s="124"/>
      <c r="F36" s="82"/>
      <c r="G36" s="127">
        <v>27</v>
      </c>
      <c r="H36" s="37">
        <f t="shared" si="0"/>
        <v>36.986301369863014</v>
      </c>
      <c r="I36" s="130">
        <v>46</v>
      </c>
      <c r="J36" s="19">
        <f t="shared" si="12"/>
        <v>63.013698630136986</v>
      </c>
      <c r="K36" s="93">
        <f t="shared" si="13"/>
        <v>100</v>
      </c>
      <c r="M36" s="240">
        <f t="shared" si="1"/>
        <v>73</v>
      </c>
      <c r="N36" s="218">
        <f t="shared" si="2"/>
        <v>73</v>
      </c>
      <c r="O36" s="241">
        <f t="shared" si="3"/>
        <v>100</v>
      </c>
      <c r="P36" s="243">
        <f t="shared" si="21"/>
        <v>0</v>
      </c>
      <c r="Q36" s="225">
        <f t="shared" si="22"/>
        <v>0</v>
      </c>
    </row>
    <row r="37" spans="1:17" ht="15" customHeight="1" x14ac:dyDescent="0.25">
      <c r="A37" s="4">
        <v>5</v>
      </c>
      <c r="B37" s="2">
        <v>31000</v>
      </c>
      <c r="C37" s="14" t="s">
        <v>81</v>
      </c>
      <c r="D37" s="80">
        <f t="shared" si="20"/>
        <v>92</v>
      </c>
      <c r="E37" s="124">
        <v>3</v>
      </c>
      <c r="F37" s="82">
        <f>E37*100/D37</f>
        <v>3.2608695652173911</v>
      </c>
      <c r="G37" s="127">
        <v>47</v>
      </c>
      <c r="H37" s="37">
        <f t="shared" si="0"/>
        <v>51.086956521739133</v>
      </c>
      <c r="I37" s="130">
        <v>42</v>
      </c>
      <c r="J37" s="19">
        <f t="shared" si="12"/>
        <v>45.652173913043477</v>
      </c>
      <c r="K37" s="93">
        <f t="shared" si="13"/>
        <v>96.739130434782609</v>
      </c>
      <c r="M37" s="240">
        <f t="shared" si="1"/>
        <v>92</v>
      </c>
      <c r="N37" s="218">
        <f t="shared" si="2"/>
        <v>89</v>
      </c>
      <c r="O37" s="241">
        <f t="shared" si="3"/>
        <v>96.739130434782609</v>
      </c>
      <c r="P37" s="242">
        <f t="shared" si="21"/>
        <v>3</v>
      </c>
      <c r="Q37" s="225">
        <f t="shared" si="22"/>
        <v>3.2608695652173911</v>
      </c>
    </row>
    <row r="38" spans="1:17" ht="15" customHeight="1" x14ac:dyDescent="0.25">
      <c r="A38" s="4">
        <v>6</v>
      </c>
      <c r="B38" s="2">
        <v>30130</v>
      </c>
      <c r="C38" s="14" t="s">
        <v>19</v>
      </c>
      <c r="D38" s="80">
        <f t="shared" si="20"/>
        <v>48</v>
      </c>
      <c r="E38" s="124">
        <v>3</v>
      </c>
      <c r="F38" s="82">
        <f>E38*100/D38</f>
        <v>6.25</v>
      </c>
      <c r="G38" s="127">
        <v>18</v>
      </c>
      <c r="H38" s="37">
        <f t="shared" si="0"/>
        <v>37.5</v>
      </c>
      <c r="I38" s="130">
        <v>27</v>
      </c>
      <c r="J38" s="19">
        <f t="shared" si="12"/>
        <v>56.25</v>
      </c>
      <c r="K38" s="93">
        <f t="shared" si="13"/>
        <v>93.75</v>
      </c>
      <c r="M38" s="240">
        <f t="shared" si="1"/>
        <v>48</v>
      </c>
      <c r="N38" s="218">
        <f t="shared" si="2"/>
        <v>45</v>
      </c>
      <c r="O38" s="241">
        <f t="shared" si="3"/>
        <v>93.75</v>
      </c>
      <c r="P38" s="242">
        <f t="shared" si="21"/>
        <v>3</v>
      </c>
      <c r="Q38" s="225">
        <f t="shared" si="22"/>
        <v>6.25</v>
      </c>
    </row>
    <row r="39" spans="1:17" ht="15" customHeight="1" x14ac:dyDescent="0.25">
      <c r="A39" s="4">
        <v>7</v>
      </c>
      <c r="B39" s="2">
        <v>30160</v>
      </c>
      <c r="C39" s="14" t="s">
        <v>20</v>
      </c>
      <c r="D39" s="80">
        <f t="shared" si="20"/>
        <v>79</v>
      </c>
      <c r="E39" s="124">
        <v>2</v>
      </c>
      <c r="F39" s="82">
        <f>E39*100/D39</f>
        <v>2.5316455696202533</v>
      </c>
      <c r="G39" s="127">
        <v>34</v>
      </c>
      <c r="H39" s="37">
        <f t="shared" si="0"/>
        <v>43.037974683544306</v>
      </c>
      <c r="I39" s="130">
        <v>43</v>
      </c>
      <c r="J39" s="19">
        <f t="shared" si="12"/>
        <v>54.430379746835442</v>
      </c>
      <c r="K39" s="93">
        <f t="shared" si="13"/>
        <v>97.468354430379748</v>
      </c>
      <c r="M39" s="240">
        <f t="shared" si="1"/>
        <v>79</v>
      </c>
      <c r="N39" s="218">
        <f t="shared" si="2"/>
        <v>77</v>
      </c>
      <c r="O39" s="241">
        <f t="shared" si="3"/>
        <v>97.468354430379748</v>
      </c>
      <c r="P39" s="242">
        <f t="shared" si="21"/>
        <v>2</v>
      </c>
      <c r="Q39" s="225">
        <f t="shared" si="22"/>
        <v>2.5316455696202533</v>
      </c>
    </row>
    <row r="40" spans="1:17" ht="15" customHeight="1" x14ac:dyDescent="0.25">
      <c r="A40" s="6">
        <v>8</v>
      </c>
      <c r="B40" s="2">
        <v>30310</v>
      </c>
      <c r="C40" s="185" t="s">
        <v>21</v>
      </c>
      <c r="D40" s="80">
        <f t="shared" si="20"/>
        <v>48</v>
      </c>
      <c r="E40" s="124"/>
      <c r="F40" s="82"/>
      <c r="G40" s="127">
        <v>34</v>
      </c>
      <c r="H40" s="37">
        <f t="shared" si="0"/>
        <v>70.833333333333329</v>
      </c>
      <c r="I40" s="130">
        <v>14</v>
      </c>
      <c r="J40" s="19">
        <f t="shared" si="12"/>
        <v>29.166666666666668</v>
      </c>
      <c r="K40" s="93">
        <f t="shared" si="13"/>
        <v>100</v>
      </c>
      <c r="M40" s="240">
        <f t="shared" si="1"/>
        <v>48</v>
      </c>
      <c r="N40" s="218">
        <f t="shared" si="2"/>
        <v>48</v>
      </c>
      <c r="O40" s="241">
        <f t="shared" si="3"/>
        <v>100</v>
      </c>
      <c r="P40" s="242">
        <f t="shared" si="21"/>
        <v>0</v>
      </c>
      <c r="Q40" s="225">
        <f t="shared" si="22"/>
        <v>0</v>
      </c>
    </row>
    <row r="41" spans="1:17" ht="15" customHeight="1" x14ac:dyDescent="0.25">
      <c r="A41" s="4">
        <v>9</v>
      </c>
      <c r="B41" s="2">
        <v>30440</v>
      </c>
      <c r="C41" s="14" t="s">
        <v>22</v>
      </c>
      <c r="D41" s="80">
        <f t="shared" si="20"/>
        <v>62</v>
      </c>
      <c r="E41" s="124">
        <v>5</v>
      </c>
      <c r="F41" s="82">
        <f t="shared" si="19"/>
        <v>8.064516129032258</v>
      </c>
      <c r="G41" s="127">
        <v>31</v>
      </c>
      <c r="H41" s="37">
        <f t="shared" si="0"/>
        <v>50</v>
      </c>
      <c r="I41" s="130">
        <v>26</v>
      </c>
      <c r="J41" s="19">
        <f t="shared" si="12"/>
        <v>41.935483870967744</v>
      </c>
      <c r="K41" s="93">
        <f t="shared" si="13"/>
        <v>91.935483870967744</v>
      </c>
      <c r="M41" s="240">
        <f t="shared" si="1"/>
        <v>62</v>
      </c>
      <c r="N41" s="218">
        <f t="shared" si="2"/>
        <v>57</v>
      </c>
      <c r="O41" s="241">
        <f t="shared" si="3"/>
        <v>91.935483870967744</v>
      </c>
      <c r="P41" s="242">
        <f t="shared" si="21"/>
        <v>5</v>
      </c>
      <c r="Q41" s="225">
        <f t="shared" si="22"/>
        <v>8.064516129032258</v>
      </c>
    </row>
    <row r="42" spans="1:17" ht="15" customHeight="1" x14ac:dyDescent="0.25">
      <c r="A42" s="4">
        <v>10</v>
      </c>
      <c r="B42" s="2">
        <v>30470</v>
      </c>
      <c r="C42" s="185" t="s">
        <v>23</v>
      </c>
      <c r="D42" s="80">
        <f t="shared" si="20"/>
        <v>49</v>
      </c>
      <c r="E42" s="124"/>
      <c r="F42" s="82"/>
      <c r="G42" s="127">
        <v>31</v>
      </c>
      <c r="H42" s="37">
        <f t="shared" si="0"/>
        <v>63.265306122448976</v>
      </c>
      <c r="I42" s="130">
        <v>18</v>
      </c>
      <c r="J42" s="19">
        <f t="shared" si="12"/>
        <v>36.734693877551024</v>
      </c>
      <c r="K42" s="93">
        <f t="shared" si="13"/>
        <v>100</v>
      </c>
      <c r="M42" s="240">
        <f t="shared" si="1"/>
        <v>49</v>
      </c>
      <c r="N42" s="218">
        <f t="shared" si="2"/>
        <v>49</v>
      </c>
      <c r="O42" s="241">
        <f t="shared" si="3"/>
        <v>100</v>
      </c>
      <c r="P42" s="242">
        <f t="shared" si="21"/>
        <v>0</v>
      </c>
      <c r="Q42" s="225">
        <f t="shared" si="22"/>
        <v>0</v>
      </c>
    </row>
    <row r="43" spans="1:17" ht="15" customHeight="1" x14ac:dyDescent="0.25">
      <c r="A43" s="4">
        <v>11</v>
      </c>
      <c r="B43" s="2">
        <v>30500</v>
      </c>
      <c r="C43" s="14" t="s">
        <v>24</v>
      </c>
      <c r="D43" s="80">
        <f t="shared" si="20"/>
        <v>38</v>
      </c>
      <c r="E43" s="124">
        <v>1</v>
      </c>
      <c r="F43" s="82">
        <f t="shared" ref="F43" si="23">E43*100/D43</f>
        <v>2.6315789473684212</v>
      </c>
      <c r="G43" s="127">
        <v>10</v>
      </c>
      <c r="H43" s="37">
        <f t="shared" si="0"/>
        <v>26.315789473684209</v>
      </c>
      <c r="I43" s="130">
        <v>27</v>
      </c>
      <c r="J43" s="19">
        <f t="shared" si="12"/>
        <v>71.05263157894737</v>
      </c>
      <c r="K43" s="93">
        <f t="shared" si="13"/>
        <v>97.368421052631575</v>
      </c>
      <c r="M43" s="240">
        <f t="shared" si="1"/>
        <v>38</v>
      </c>
      <c r="N43" s="218">
        <f t="shared" si="2"/>
        <v>37</v>
      </c>
      <c r="O43" s="241">
        <f t="shared" si="3"/>
        <v>97.368421052631575</v>
      </c>
      <c r="P43" s="243">
        <f t="shared" si="21"/>
        <v>1</v>
      </c>
      <c r="Q43" s="225">
        <f t="shared" si="22"/>
        <v>2.6315789473684212</v>
      </c>
    </row>
    <row r="44" spans="1:17" ht="15" customHeight="1" x14ac:dyDescent="0.25">
      <c r="A44" s="4">
        <v>12</v>
      </c>
      <c r="B44" s="2">
        <v>30530</v>
      </c>
      <c r="C44" s="14" t="s">
        <v>25</v>
      </c>
      <c r="D44" s="80">
        <f t="shared" si="20"/>
        <v>65</v>
      </c>
      <c r="E44" s="124">
        <v>1</v>
      </c>
      <c r="F44" s="82">
        <f t="shared" si="19"/>
        <v>1.5384615384615385</v>
      </c>
      <c r="G44" s="127">
        <v>38</v>
      </c>
      <c r="H44" s="37">
        <f t="shared" si="0"/>
        <v>58.46153846153846</v>
      </c>
      <c r="I44" s="130">
        <v>26</v>
      </c>
      <c r="J44" s="19">
        <f t="shared" si="12"/>
        <v>40</v>
      </c>
      <c r="K44" s="93">
        <f t="shared" si="13"/>
        <v>98.461538461538467</v>
      </c>
      <c r="M44" s="240">
        <f t="shared" si="1"/>
        <v>65</v>
      </c>
      <c r="N44" s="218">
        <f t="shared" si="2"/>
        <v>64</v>
      </c>
      <c r="O44" s="241">
        <f t="shared" si="3"/>
        <v>98.461538461538467</v>
      </c>
      <c r="P44" s="243">
        <f t="shared" si="21"/>
        <v>1</v>
      </c>
      <c r="Q44" s="225">
        <f t="shared" si="22"/>
        <v>1.5384615384615385</v>
      </c>
    </row>
    <row r="45" spans="1:17" ht="15" customHeight="1" x14ac:dyDescent="0.25">
      <c r="A45" s="4">
        <v>13</v>
      </c>
      <c r="B45" s="2">
        <v>30640</v>
      </c>
      <c r="C45" s="185" t="s">
        <v>26</v>
      </c>
      <c r="D45" s="80">
        <f t="shared" si="20"/>
        <v>88</v>
      </c>
      <c r="E45" s="124"/>
      <c r="F45" s="82"/>
      <c r="G45" s="127">
        <v>45</v>
      </c>
      <c r="H45" s="37">
        <f t="shared" si="0"/>
        <v>51.136363636363633</v>
      </c>
      <c r="I45" s="130">
        <v>43</v>
      </c>
      <c r="J45" s="19">
        <f t="shared" si="12"/>
        <v>48.863636363636367</v>
      </c>
      <c r="K45" s="93">
        <f t="shared" si="13"/>
        <v>100</v>
      </c>
      <c r="M45" s="240">
        <f t="shared" si="1"/>
        <v>88</v>
      </c>
      <c r="N45" s="218">
        <f t="shared" si="2"/>
        <v>88</v>
      </c>
      <c r="O45" s="241">
        <f t="shared" si="3"/>
        <v>100</v>
      </c>
      <c r="P45" s="243">
        <f t="shared" si="21"/>
        <v>0</v>
      </c>
      <c r="Q45" s="225">
        <f t="shared" si="22"/>
        <v>0</v>
      </c>
    </row>
    <row r="46" spans="1:17" ht="15" customHeight="1" x14ac:dyDescent="0.25">
      <c r="A46" s="4">
        <v>14</v>
      </c>
      <c r="B46" s="2">
        <v>30650</v>
      </c>
      <c r="C46" s="14" t="s">
        <v>27</v>
      </c>
      <c r="D46" s="80">
        <f t="shared" si="20"/>
        <v>67</v>
      </c>
      <c r="E46" s="124">
        <v>7</v>
      </c>
      <c r="F46" s="82">
        <f t="shared" si="19"/>
        <v>10.447761194029852</v>
      </c>
      <c r="G46" s="127">
        <v>37</v>
      </c>
      <c r="H46" s="37">
        <f t="shared" si="0"/>
        <v>55.223880597014926</v>
      </c>
      <c r="I46" s="130">
        <v>23</v>
      </c>
      <c r="J46" s="19">
        <f t="shared" si="12"/>
        <v>34.328358208955223</v>
      </c>
      <c r="K46" s="93">
        <f t="shared" si="13"/>
        <v>89.552238805970148</v>
      </c>
      <c r="M46" s="240">
        <f t="shared" si="1"/>
        <v>67</v>
      </c>
      <c r="N46" s="218">
        <f t="shared" si="2"/>
        <v>60</v>
      </c>
      <c r="O46" s="241">
        <f t="shared" si="3"/>
        <v>89.552238805970148</v>
      </c>
      <c r="P46" s="243">
        <f t="shared" si="21"/>
        <v>7</v>
      </c>
      <c r="Q46" s="225">
        <f t="shared" si="22"/>
        <v>10.447761194029852</v>
      </c>
    </row>
    <row r="47" spans="1:17" ht="15" customHeight="1" x14ac:dyDescent="0.25">
      <c r="A47" s="4">
        <v>15</v>
      </c>
      <c r="B47" s="2">
        <v>30790</v>
      </c>
      <c r="C47" s="185" t="s">
        <v>28</v>
      </c>
      <c r="D47" s="80">
        <f t="shared" si="20"/>
        <v>40</v>
      </c>
      <c r="E47" s="124"/>
      <c r="F47" s="82"/>
      <c r="G47" s="127">
        <v>18</v>
      </c>
      <c r="H47" s="37">
        <f t="shared" si="0"/>
        <v>45</v>
      </c>
      <c r="I47" s="130">
        <v>22</v>
      </c>
      <c r="J47" s="19">
        <f t="shared" si="12"/>
        <v>55</v>
      </c>
      <c r="K47" s="93">
        <f t="shared" si="13"/>
        <v>100</v>
      </c>
      <c r="M47" s="240">
        <f t="shared" si="1"/>
        <v>40</v>
      </c>
      <c r="N47" s="218">
        <f t="shared" si="2"/>
        <v>40</v>
      </c>
      <c r="O47" s="241">
        <f t="shared" si="3"/>
        <v>100</v>
      </c>
      <c r="P47" s="243">
        <f t="shared" si="21"/>
        <v>0</v>
      </c>
      <c r="Q47" s="225">
        <f t="shared" si="22"/>
        <v>0</v>
      </c>
    </row>
    <row r="48" spans="1:17" ht="15" customHeight="1" x14ac:dyDescent="0.25">
      <c r="A48" s="4">
        <v>16</v>
      </c>
      <c r="B48" s="2">
        <v>30880</v>
      </c>
      <c r="C48" s="14" t="s">
        <v>29</v>
      </c>
      <c r="D48" s="80">
        <f t="shared" si="20"/>
        <v>70</v>
      </c>
      <c r="E48" s="124">
        <v>2</v>
      </c>
      <c r="F48" s="82">
        <f t="shared" si="19"/>
        <v>2.8571428571428572</v>
      </c>
      <c r="G48" s="127">
        <v>38</v>
      </c>
      <c r="H48" s="37">
        <f t="shared" si="0"/>
        <v>54.285714285714285</v>
      </c>
      <c r="I48" s="130">
        <v>30</v>
      </c>
      <c r="J48" s="19">
        <f t="shared" si="12"/>
        <v>42.857142857142854</v>
      </c>
      <c r="K48" s="93">
        <f t="shared" si="13"/>
        <v>97.142857142857139</v>
      </c>
      <c r="M48" s="244">
        <f t="shared" si="1"/>
        <v>70</v>
      </c>
      <c r="N48" s="219">
        <f t="shared" si="2"/>
        <v>68</v>
      </c>
      <c r="O48" s="245">
        <f t="shared" si="3"/>
        <v>97.142857142857139</v>
      </c>
      <c r="P48" s="246">
        <f t="shared" si="21"/>
        <v>2</v>
      </c>
      <c r="Q48" s="247">
        <f t="shared" si="22"/>
        <v>2.8571428571428572</v>
      </c>
    </row>
    <row r="49" spans="1:17" ht="15" customHeight="1" x14ac:dyDescent="0.25">
      <c r="A49" s="6">
        <v>17</v>
      </c>
      <c r="B49" s="2">
        <v>30890</v>
      </c>
      <c r="C49" s="185" t="s">
        <v>30</v>
      </c>
      <c r="D49" s="80">
        <f t="shared" si="20"/>
        <v>68</v>
      </c>
      <c r="E49" s="124"/>
      <c r="F49" s="82"/>
      <c r="G49" s="127">
        <v>43</v>
      </c>
      <c r="H49" s="37">
        <f t="shared" si="0"/>
        <v>63.235294117647058</v>
      </c>
      <c r="I49" s="130">
        <v>25</v>
      </c>
      <c r="J49" s="19">
        <f t="shared" si="12"/>
        <v>36.764705882352942</v>
      </c>
      <c r="K49" s="93">
        <f t="shared" si="13"/>
        <v>100</v>
      </c>
      <c r="M49" s="251">
        <f t="shared" si="1"/>
        <v>68</v>
      </c>
      <c r="N49" s="223">
        <f t="shared" si="2"/>
        <v>68</v>
      </c>
      <c r="O49" s="241">
        <f t="shared" si="3"/>
        <v>100</v>
      </c>
      <c r="P49" s="223">
        <f t="shared" si="21"/>
        <v>0</v>
      </c>
      <c r="Q49" s="227">
        <f t="shared" si="22"/>
        <v>0</v>
      </c>
    </row>
    <row r="50" spans="1:17" ht="15" customHeight="1" x14ac:dyDescent="0.25">
      <c r="A50" s="4">
        <v>18</v>
      </c>
      <c r="B50" s="2">
        <v>30940</v>
      </c>
      <c r="C50" s="185" t="s">
        <v>31</v>
      </c>
      <c r="D50" s="80">
        <f t="shared" si="20"/>
        <v>81</v>
      </c>
      <c r="E50" s="124"/>
      <c r="F50" s="82"/>
      <c r="G50" s="127">
        <v>46</v>
      </c>
      <c r="H50" s="37">
        <f t="shared" si="0"/>
        <v>56.790123456790127</v>
      </c>
      <c r="I50" s="130">
        <v>35</v>
      </c>
      <c r="J50" s="19">
        <f t="shared" si="12"/>
        <v>43.209876543209873</v>
      </c>
      <c r="K50" s="93">
        <f t="shared" si="13"/>
        <v>100</v>
      </c>
      <c r="M50" s="237">
        <f t="shared" si="1"/>
        <v>81</v>
      </c>
      <c r="N50" s="217">
        <f t="shared" si="2"/>
        <v>81</v>
      </c>
      <c r="O50" s="238">
        <f t="shared" si="3"/>
        <v>100</v>
      </c>
      <c r="P50" s="248">
        <f t="shared" si="21"/>
        <v>0</v>
      </c>
      <c r="Q50" s="228">
        <f t="shared" si="22"/>
        <v>0</v>
      </c>
    </row>
    <row r="51" spans="1:17" ht="15" customHeight="1" thickBot="1" x14ac:dyDescent="0.3">
      <c r="A51" s="7">
        <v>19</v>
      </c>
      <c r="B51" s="26">
        <v>31480</v>
      </c>
      <c r="C51" s="15" t="s">
        <v>32</v>
      </c>
      <c r="D51" s="95">
        <f t="shared" si="20"/>
        <v>104</v>
      </c>
      <c r="E51" s="126">
        <v>3</v>
      </c>
      <c r="F51" s="97">
        <f t="shared" ref="F51" si="24">E51*100/D51</f>
        <v>2.8846153846153846</v>
      </c>
      <c r="G51" s="129">
        <v>56</v>
      </c>
      <c r="H51" s="39">
        <f t="shared" si="0"/>
        <v>53.846153846153847</v>
      </c>
      <c r="I51" s="132">
        <v>45</v>
      </c>
      <c r="J51" s="27">
        <f t="shared" si="12"/>
        <v>43.269230769230766</v>
      </c>
      <c r="K51" s="98">
        <f t="shared" si="13"/>
        <v>97.115384615384613</v>
      </c>
      <c r="M51" s="244">
        <f t="shared" si="1"/>
        <v>104</v>
      </c>
      <c r="N51" s="219">
        <f t="shared" si="2"/>
        <v>101</v>
      </c>
      <c r="O51" s="245">
        <f t="shared" si="3"/>
        <v>97.115384615384613</v>
      </c>
      <c r="P51" s="246">
        <f t="shared" si="21"/>
        <v>3</v>
      </c>
      <c r="Q51" s="247">
        <f t="shared" si="22"/>
        <v>2.8846153846153846</v>
      </c>
    </row>
    <row r="52" spans="1:17" ht="15" customHeight="1" thickBot="1" x14ac:dyDescent="0.3">
      <c r="A52" s="55"/>
      <c r="B52" s="54"/>
      <c r="C52" s="40" t="s">
        <v>117</v>
      </c>
      <c r="D52" s="56">
        <f>SUM(D53:D71)</f>
        <v>1433</v>
      </c>
      <c r="E52" s="57">
        <f>SUM(E53:E71)</f>
        <v>59</v>
      </c>
      <c r="F52" s="58">
        <f>E52*100/D52</f>
        <v>4.1172365666434052</v>
      </c>
      <c r="G52" s="56">
        <f>SUM(G53:G71)</f>
        <v>692</v>
      </c>
      <c r="H52" s="42">
        <f>G52*100/D52</f>
        <v>48.290300069783669</v>
      </c>
      <c r="I52" s="56">
        <f>SUM(I53:I71)</f>
        <v>682</v>
      </c>
      <c r="J52" s="42">
        <f>I52*100/D52</f>
        <v>47.592463363572925</v>
      </c>
      <c r="K52" s="59">
        <f>AVERAGE(K53:K71)</f>
        <v>95.54723626201833</v>
      </c>
      <c r="L52" s="71"/>
      <c r="M52" s="233">
        <f t="shared" si="1"/>
        <v>1433</v>
      </c>
      <c r="N52" s="222">
        <f>SUM(N53:N71)</f>
        <v>1374</v>
      </c>
      <c r="O52" s="234">
        <f t="shared" si="3"/>
        <v>95.54723626201833</v>
      </c>
      <c r="P52" s="235">
        <f>SUM(P53:P71)</f>
        <v>59</v>
      </c>
      <c r="Q52" s="236">
        <f>F52</f>
        <v>4.1172365666434052</v>
      </c>
    </row>
    <row r="53" spans="1:17" ht="15" customHeight="1" x14ac:dyDescent="0.25">
      <c r="A53" s="3">
        <v>1</v>
      </c>
      <c r="B53" s="23">
        <v>40010</v>
      </c>
      <c r="C53" s="13" t="s">
        <v>33</v>
      </c>
      <c r="D53" s="99">
        <f t="shared" ref="D53:D71" si="25">E53+G53+I53</f>
        <v>149</v>
      </c>
      <c r="E53" s="135">
        <v>8</v>
      </c>
      <c r="F53" s="101">
        <f t="shared" si="19"/>
        <v>5.3691275167785237</v>
      </c>
      <c r="G53" s="138">
        <v>71</v>
      </c>
      <c r="H53" s="38">
        <f t="shared" si="0"/>
        <v>47.651006711409394</v>
      </c>
      <c r="I53" s="141">
        <v>70</v>
      </c>
      <c r="J53" s="24">
        <f t="shared" si="12"/>
        <v>46.979865771812079</v>
      </c>
      <c r="K53" s="102">
        <f t="shared" si="13"/>
        <v>94.630872483221481</v>
      </c>
      <c r="M53" s="237">
        <f t="shared" si="1"/>
        <v>149</v>
      </c>
      <c r="N53" s="217">
        <f t="shared" si="2"/>
        <v>141</v>
      </c>
      <c r="O53" s="238">
        <f t="shared" si="3"/>
        <v>94.630872483221481</v>
      </c>
      <c r="P53" s="248">
        <f t="shared" ref="P53:P71" si="26">E53</f>
        <v>8</v>
      </c>
      <c r="Q53" s="228">
        <f t="shared" ref="Q53:Q71" si="27">F53</f>
        <v>5.3691275167785237</v>
      </c>
    </row>
    <row r="54" spans="1:17" ht="15" customHeight="1" x14ac:dyDescent="0.25">
      <c r="A54" s="4">
        <v>2</v>
      </c>
      <c r="B54" s="2">
        <v>40030</v>
      </c>
      <c r="C54" s="185" t="s">
        <v>131</v>
      </c>
      <c r="D54" s="80">
        <f t="shared" si="25"/>
        <v>59</v>
      </c>
      <c r="E54" s="133"/>
      <c r="F54" s="82"/>
      <c r="G54" s="136">
        <v>26</v>
      </c>
      <c r="H54" s="37">
        <f t="shared" si="0"/>
        <v>44.067796610169495</v>
      </c>
      <c r="I54" s="139">
        <v>33</v>
      </c>
      <c r="J54" s="19">
        <f t="shared" si="12"/>
        <v>55.932203389830505</v>
      </c>
      <c r="K54" s="93">
        <f t="shared" si="13"/>
        <v>100</v>
      </c>
      <c r="M54" s="240">
        <f t="shared" si="1"/>
        <v>59</v>
      </c>
      <c r="N54" s="218">
        <f t="shared" si="2"/>
        <v>59</v>
      </c>
      <c r="O54" s="241">
        <f t="shared" si="3"/>
        <v>100</v>
      </c>
      <c r="P54" s="243">
        <f t="shared" si="26"/>
        <v>0</v>
      </c>
      <c r="Q54" s="225">
        <f t="shared" si="27"/>
        <v>0</v>
      </c>
    </row>
    <row r="55" spans="1:17" ht="15" customHeight="1" x14ac:dyDescent="0.25">
      <c r="A55" s="4">
        <v>3</v>
      </c>
      <c r="B55" s="2">
        <v>40410</v>
      </c>
      <c r="C55" s="14" t="s">
        <v>86</v>
      </c>
      <c r="D55" s="80">
        <f t="shared" si="25"/>
        <v>134</v>
      </c>
      <c r="E55" s="133">
        <v>1</v>
      </c>
      <c r="F55" s="82">
        <f t="shared" ref="F55" si="28">E55*100/D55</f>
        <v>0.74626865671641796</v>
      </c>
      <c r="G55" s="136">
        <v>53</v>
      </c>
      <c r="H55" s="37">
        <f t="shared" si="0"/>
        <v>39.552238805970148</v>
      </c>
      <c r="I55" s="139">
        <v>80</v>
      </c>
      <c r="J55" s="19">
        <f t="shared" si="12"/>
        <v>59.701492537313435</v>
      </c>
      <c r="K55" s="93">
        <f t="shared" si="13"/>
        <v>99.253731343283576</v>
      </c>
      <c r="M55" s="240">
        <f t="shared" si="1"/>
        <v>134</v>
      </c>
      <c r="N55" s="218">
        <f t="shared" si="2"/>
        <v>133</v>
      </c>
      <c r="O55" s="241">
        <f t="shared" si="3"/>
        <v>99.253731343283576</v>
      </c>
      <c r="P55" s="243">
        <f t="shared" si="26"/>
        <v>1</v>
      </c>
      <c r="Q55" s="225">
        <f t="shared" si="27"/>
        <v>0.74626865671641796</v>
      </c>
    </row>
    <row r="56" spans="1:17" ht="15" customHeight="1" x14ac:dyDescent="0.25">
      <c r="A56" s="4">
        <v>4</v>
      </c>
      <c r="B56" s="2">
        <v>40011</v>
      </c>
      <c r="C56" s="204" t="s">
        <v>82</v>
      </c>
      <c r="D56" s="80">
        <f t="shared" si="25"/>
        <v>181</v>
      </c>
      <c r="E56" s="133">
        <v>13</v>
      </c>
      <c r="F56" s="82">
        <f>E56*100/D56</f>
        <v>7.1823204419889501</v>
      </c>
      <c r="G56" s="136">
        <v>75</v>
      </c>
      <c r="H56" s="37">
        <f t="shared" si="0"/>
        <v>41.436464088397791</v>
      </c>
      <c r="I56" s="139">
        <v>93</v>
      </c>
      <c r="J56" s="19">
        <f t="shared" si="12"/>
        <v>51.381215469613259</v>
      </c>
      <c r="K56" s="93">
        <f t="shared" si="13"/>
        <v>92.817679558011051</v>
      </c>
      <c r="M56" s="240">
        <f t="shared" si="1"/>
        <v>181</v>
      </c>
      <c r="N56" s="218">
        <f t="shared" si="2"/>
        <v>168</v>
      </c>
      <c r="O56" s="241">
        <f t="shared" si="3"/>
        <v>92.817679558011051</v>
      </c>
      <c r="P56" s="243">
        <f t="shared" si="26"/>
        <v>13</v>
      </c>
      <c r="Q56" s="225">
        <f t="shared" si="27"/>
        <v>7.1823204419889501</v>
      </c>
    </row>
    <row r="57" spans="1:17" ht="15" customHeight="1" x14ac:dyDescent="0.25">
      <c r="A57" s="4">
        <v>5</v>
      </c>
      <c r="B57" s="2">
        <v>40080</v>
      </c>
      <c r="C57" s="14" t="s">
        <v>83</v>
      </c>
      <c r="D57" s="80">
        <f t="shared" si="25"/>
        <v>124</v>
      </c>
      <c r="E57" s="133">
        <v>1</v>
      </c>
      <c r="F57" s="82">
        <f t="shared" ref="F57" si="29">E57*100/D57</f>
        <v>0.80645161290322576</v>
      </c>
      <c r="G57" s="136">
        <v>62</v>
      </c>
      <c r="H57" s="37">
        <f t="shared" si="0"/>
        <v>50</v>
      </c>
      <c r="I57" s="139">
        <v>61</v>
      </c>
      <c r="J57" s="19">
        <f t="shared" si="12"/>
        <v>49.193548387096776</v>
      </c>
      <c r="K57" s="93">
        <f t="shared" si="13"/>
        <v>99.193548387096769</v>
      </c>
      <c r="M57" s="240">
        <f t="shared" si="1"/>
        <v>124</v>
      </c>
      <c r="N57" s="218">
        <f t="shared" si="2"/>
        <v>123</v>
      </c>
      <c r="O57" s="241">
        <f t="shared" si="3"/>
        <v>99.193548387096769</v>
      </c>
      <c r="P57" s="243">
        <f t="shared" si="26"/>
        <v>1</v>
      </c>
      <c r="Q57" s="225">
        <f t="shared" si="27"/>
        <v>0.80645161290322576</v>
      </c>
    </row>
    <row r="58" spans="1:17" ht="15" customHeight="1" x14ac:dyDescent="0.25">
      <c r="A58" s="4">
        <v>6</v>
      </c>
      <c r="B58" s="2">
        <v>40100</v>
      </c>
      <c r="C58" s="14" t="s">
        <v>35</v>
      </c>
      <c r="D58" s="80">
        <f t="shared" si="25"/>
        <v>73</v>
      </c>
      <c r="E58" s="133">
        <v>3</v>
      </c>
      <c r="F58" s="82">
        <f>E58*100/D58</f>
        <v>4.1095890410958908</v>
      </c>
      <c r="G58" s="136">
        <v>40</v>
      </c>
      <c r="H58" s="37">
        <f t="shared" si="0"/>
        <v>54.794520547945204</v>
      </c>
      <c r="I58" s="139">
        <v>30</v>
      </c>
      <c r="J58" s="19">
        <f t="shared" si="12"/>
        <v>41.095890410958901</v>
      </c>
      <c r="K58" s="93">
        <f t="shared" si="13"/>
        <v>95.890410958904113</v>
      </c>
      <c r="M58" s="240">
        <f t="shared" si="1"/>
        <v>73</v>
      </c>
      <c r="N58" s="218">
        <f t="shared" si="2"/>
        <v>70</v>
      </c>
      <c r="O58" s="241">
        <f t="shared" si="3"/>
        <v>95.890410958904113</v>
      </c>
      <c r="P58" s="243">
        <f t="shared" si="26"/>
        <v>3</v>
      </c>
      <c r="Q58" s="225">
        <f t="shared" si="27"/>
        <v>4.1095890410958908</v>
      </c>
    </row>
    <row r="59" spans="1:17" ht="15" customHeight="1" x14ac:dyDescent="0.25">
      <c r="A59" s="4">
        <v>7</v>
      </c>
      <c r="B59" s="2">
        <v>40020</v>
      </c>
      <c r="C59" s="14" t="s">
        <v>118</v>
      </c>
      <c r="D59" s="80">
        <f t="shared" si="25"/>
        <v>28</v>
      </c>
      <c r="E59" s="133">
        <v>3</v>
      </c>
      <c r="F59" s="82">
        <f t="shared" ref="F59" si="30">E59*100/D59</f>
        <v>10.714285714285714</v>
      </c>
      <c r="G59" s="136">
        <v>17</v>
      </c>
      <c r="H59" s="37">
        <f t="shared" si="0"/>
        <v>60.714285714285715</v>
      </c>
      <c r="I59" s="139">
        <v>8</v>
      </c>
      <c r="J59" s="19">
        <f t="shared" si="12"/>
        <v>28.571428571428573</v>
      </c>
      <c r="K59" s="93">
        <f t="shared" si="13"/>
        <v>89.285714285714292</v>
      </c>
      <c r="M59" s="240">
        <f t="shared" si="1"/>
        <v>28</v>
      </c>
      <c r="N59" s="218">
        <f t="shared" si="2"/>
        <v>25</v>
      </c>
      <c r="O59" s="241">
        <f t="shared" si="3"/>
        <v>89.285714285714292</v>
      </c>
      <c r="P59" s="243">
        <f t="shared" si="26"/>
        <v>3</v>
      </c>
      <c r="Q59" s="225">
        <f t="shared" si="27"/>
        <v>10.714285714285714</v>
      </c>
    </row>
    <row r="60" spans="1:17" ht="15" customHeight="1" x14ac:dyDescent="0.25">
      <c r="A60" s="4">
        <v>8</v>
      </c>
      <c r="B60" s="2">
        <v>40031</v>
      </c>
      <c r="C60" s="14" t="s">
        <v>34</v>
      </c>
      <c r="D60" s="80">
        <f t="shared" si="25"/>
        <v>63</v>
      </c>
      <c r="E60" s="133">
        <v>5</v>
      </c>
      <c r="F60" s="82">
        <f t="shared" si="19"/>
        <v>7.9365079365079367</v>
      </c>
      <c r="G60" s="136">
        <v>28</v>
      </c>
      <c r="H60" s="37">
        <f t="shared" si="0"/>
        <v>44.444444444444443</v>
      </c>
      <c r="I60" s="139">
        <v>30</v>
      </c>
      <c r="J60" s="19">
        <f t="shared" si="12"/>
        <v>47.61904761904762</v>
      </c>
      <c r="K60" s="93">
        <f t="shared" si="13"/>
        <v>92.063492063492063</v>
      </c>
      <c r="M60" s="240">
        <f t="shared" si="1"/>
        <v>63</v>
      </c>
      <c r="N60" s="218">
        <f t="shared" si="2"/>
        <v>58</v>
      </c>
      <c r="O60" s="241">
        <f t="shared" si="3"/>
        <v>92.063492063492063</v>
      </c>
      <c r="P60" s="243">
        <f t="shared" si="26"/>
        <v>5</v>
      </c>
      <c r="Q60" s="225">
        <f t="shared" si="27"/>
        <v>7.9365079365079367</v>
      </c>
    </row>
    <row r="61" spans="1:17" ht="15" customHeight="1" x14ac:dyDescent="0.25">
      <c r="A61" s="4">
        <v>9</v>
      </c>
      <c r="B61" s="2">
        <v>40210</v>
      </c>
      <c r="C61" s="14" t="s">
        <v>36</v>
      </c>
      <c r="D61" s="80">
        <f t="shared" si="25"/>
        <v>51</v>
      </c>
      <c r="E61" s="133">
        <v>6</v>
      </c>
      <c r="F61" s="82">
        <f t="shared" si="19"/>
        <v>11.764705882352942</v>
      </c>
      <c r="G61" s="136">
        <v>27</v>
      </c>
      <c r="H61" s="37">
        <f t="shared" si="0"/>
        <v>52.941176470588232</v>
      </c>
      <c r="I61" s="139">
        <v>18</v>
      </c>
      <c r="J61" s="19">
        <f t="shared" si="12"/>
        <v>35.294117647058826</v>
      </c>
      <c r="K61" s="93">
        <f t="shared" si="13"/>
        <v>88.235294117647058</v>
      </c>
      <c r="M61" s="240">
        <f t="shared" si="1"/>
        <v>51</v>
      </c>
      <c r="N61" s="218">
        <f t="shared" si="2"/>
        <v>45</v>
      </c>
      <c r="O61" s="241">
        <f t="shared" si="3"/>
        <v>88.235294117647058</v>
      </c>
      <c r="P61" s="243">
        <f t="shared" si="26"/>
        <v>6</v>
      </c>
      <c r="Q61" s="225">
        <f t="shared" si="27"/>
        <v>11.764705882352942</v>
      </c>
    </row>
    <row r="62" spans="1:17" ht="15" customHeight="1" x14ac:dyDescent="0.25">
      <c r="A62" s="4">
        <v>10</v>
      </c>
      <c r="B62" s="2">
        <v>40300</v>
      </c>
      <c r="C62" s="185" t="s">
        <v>84</v>
      </c>
      <c r="D62" s="80">
        <f t="shared" si="25"/>
        <v>26</v>
      </c>
      <c r="E62" s="133"/>
      <c r="F62" s="82"/>
      <c r="G62" s="136">
        <v>12</v>
      </c>
      <c r="H62" s="37">
        <f t="shared" si="0"/>
        <v>46.153846153846153</v>
      </c>
      <c r="I62" s="139">
        <v>14</v>
      </c>
      <c r="J62" s="19">
        <f t="shared" si="12"/>
        <v>53.846153846153847</v>
      </c>
      <c r="K62" s="93">
        <f t="shared" si="13"/>
        <v>100</v>
      </c>
      <c r="M62" s="240">
        <f t="shared" si="1"/>
        <v>26</v>
      </c>
      <c r="N62" s="218">
        <f t="shared" si="2"/>
        <v>26</v>
      </c>
      <c r="O62" s="241">
        <f t="shared" si="3"/>
        <v>100</v>
      </c>
      <c r="P62" s="243">
        <f t="shared" si="26"/>
        <v>0</v>
      </c>
      <c r="Q62" s="225">
        <f t="shared" si="27"/>
        <v>0</v>
      </c>
    </row>
    <row r="63" spans="1:17" ht="15" customHeight="1" x14ac:dyDescent="0.25">
      <c r="A63" s="4">
        <v>11</v>
      </c>
      <c r="B63" s="2">
        <v>40360</v>
      </c>
      <c r="C63" s="14" t="s">
        <v>37</v>
      </c>
      <c r="D63" s="80">
        <f t="shared" si="25"/>
        <v>41</v>
      </c>
      <c r="E63" s="133">
        <v>4</v>
      </c>
      <c r="F63" s="82">
        <f t="shared" si="19"/>
        <v>9.7560975609756095</v>
      </c>
      <c r="G63" s="136">
        <v>19</v>
      </c>
      <c r="H63" s="37">
        <f t="shared" si="0"/>
        <v>46.341463414634148</v>
      </c>
      <c r="I63" s="139">
        <v>18</v>
      </c>
      <c r="J63" s="19">
        <f t="shared" si="12"/>
        <v>43.902439024390247</v>
      </c>
      <c r="K63" s="93">
        <f t="shared" si="13"/>
        <v>90.243902439024396</v>
      </c>
      <c r="M63" s="240">
        <f t="shared" si="1"/>
        <v>41</v>
      </c>
      <c r="N63" s="218">
        <f t="shared" si="2"/>
        <v>37</v>
      </c>
      <c r="O63" s="241">
        <f t="shared" si="3"/>
        <v>90.243902439024396</v>
      </c>
      <c r="P63" s="242">
        <f t="shared" si="26"/>
        <v>4</v>
      </c>
      <c r="Q63" s="225">
        <f t="shared" si="27"/>
        <v>9.7560975609756095</v>
      </c>
    </row>
    <row r="64" spans="1:17" ht="15" customHeight="1" x14ac:dyDescent="0.25">
      <c r="A64" s="4">
        <v>12</v>
      </c>
      <c r="B64" s="2">
        <v>40390</v>
      </c>
      <c r="C64" s="14" t="s">
        <v>85</v>
      </c>
      <c r="D64" s="80">
        <f t="shared" si="25"/>
        <v>47</v>
      </c>
      <c r="E64" s="133">
        <v>1</v>
      </c>
      <c r="F64" s="82">
        <f t="shared" si="19"/>
        <v>2.1276595744680851</v>
      </c>
      <c r="G64" s="136">
        <v>26</v>
      </c>
      <c r="H64" s="37">
        <f t="shared" si="0"/>
        <v>55.319148936170215</v>
      </c>
      <c r="I64" s="139">
        <v>20</v>
      </c>
      <c r="J64" s="19">
        <f t="shared" si="12"/>
        <v>42.553191489361701</v>
      </c>
      <c r="K64" s="93">
        <f t="shared" si="13"/>
        <v>97.872340425531917</v>
      </c>
      <c r="M64" s="240">
        <f t="shared" si="1"/>
        <v>47</v>
      </c>
      <c r="N64" s="218">
        <f t="shared" si="2"/>
        <v>46</v>
      </c>
      <c r="O64" s="241">
        <f t="shared" si="3"/>
        <v>97.872340425531917</v>
      </c>
      <c r="P64" s="242">
        <f t="shared" si="26"/>
        <v>1</v>
      </c>
      <c r="Q64" s="225">
        <f t="shared" si="27"/>
        <v>2.1276595744680851</v>
      </c>
    </row>
    <row r="65" spans="1:17" ht="15" customHeight="1" x14ac:dyDescent="0.25">
      <c r="A65" s="4">
        <v>13</v>
      </c>
      <c r="B65" s="2">
        <v>40720</v>
      </c>
      <c r="C65" s="185" t="s">
        <v>130</v>
      </c>
      <c r="D65" s="80">
        <f t="shared" si="25"/>
        <v>74</v>
      </c>
      <c r="E65" s="133"/>
      <c r="F65" s="82"/>
      <c r="G65" s="136">
        <v>45</v>
      </c>
      <c r="H65" s="37">
        <f t="shared" si="0"/>
        <v>60.810810810810814</v>
      </c>
      <c r="I65" s="139">
        <v>29</v>
      </c>
      <c r="J65" s="19">
        <f t="shared" si="12"/>
        <v>39.189189189189186</v>
      </c>
      <c r="K65" s="93">
        <f t="shared" si="13"/>
        <v>100</v>
      </c>
      <c r="M65" s="240">
        <f t="shared" si="1"/>
        <v>74</v>
      </c>
      <c r="N65" s="218">
        <f t="shared" si="2"/>
        <v>74</v>
      </c>
      <c r="O65" s="241">
        <f t="shared" si="3"/>
        <v>100</v>
      </c>
      <c r="P65" s="242">
        <f t="shared" si="26"/>
        <v>0</v>
      </c>
      <c r="Q65" s="225">
        <f t="shared" si="27"/>
        <v>0</v>
      </c>
    </row>
    <row r="66" spans="1:17" ht="15" customHeight="1" x14ac:dyDescent="0.25">
      <c r="A66" s="4">
        <v>14</v>
      </c>
      <c r="B66" s="2">
        <v>40730</v>
      </c>
      <c r="C66" s="14" t="s">
        <v>87</v>
      </c>
      <c r="D66" s="80">
        <f t="shared" si="25"/>
        <v>20</v>
      </c>
      <c r="E66" s="133">
        <v>1</v>
      </c>
      <c r="F66" s="82">
        <f t="shared" ref="F66:F67" si="31">E66*100/D66</f>
        <v>5</v>
      </c>
      <c r="G66" s="136">
        <v>11</v>
      </c>
      <c r="H66" s="37">
        <f t="shared" si="0"/>
        <v>55</v>
      </c>
      <c r="I66" s="139">
        <v>8</v>
      </c>
      <c r="J66" s="19">
        <f t="shared" si="12"/>
        <v>40</v>
      </c>
      <c r="K66" s="93">
        <f t="shared" si="13"/>
        <v>95</v>
      </c>
      <c r="M66" s="240">
        <f t="shared" si="1"/>
        <v>20</v>
      </c>
      <c r="N66" s="218">
        <f t="shared" si="2"/>
        <v>19</v>
      </c>
      <c r="O66" s="241">
        <f t="shared" si="3"/>
        <v>95</v>
      </c>
      <c r="P66" s="242">
        <f t="shared" si="26"/>
        <v>1</v>
      </c>
      <c r="Q66" s="225">
        <f t="shared" si="27"/>
        <v>5</v>
      </c>
    </row>
    <row r="67" spans="1:17" ht="15" customHeight="1" x14ac:dyDescent="0.25">
      <c r="A67" s="4">
        <v>15</v>
      </c>
      <c r="B67" s="2">
        <v>40820</v>
      </c>
      <c r="C67" s="14" t="s">
        <v>88</v>
      </c>
      <c r="D67" s="80">
        <f t="shared" si="25"/>
        <v>73</v>
      </c>
      <c r="E67" s="133">
        <v>6</v>
      </c>
      <c r="F67" s="82">
        <f t="shared" si="31"/>
        <v>8.2191780821917817</v>
      </c>
      <c r="G67" s="136">
        <v>39</v>
      </c>
      <c r="H67" s="37">
        <f t="shared" si="0"/>
        <v>53.424657534246577</v>
      </c>
      <c r="I67" s="139">
        <v>28</v>
      </c>
      <c r="J67" s="19">
        <f t="shared" si="12"/>
        <v>38.356164383561641</v>
      </c>
      <c r="K67" s="93">
        <f t="shared" si="13"/>
        <v>91.780821917808225</v>
      </c>
      <c r="M67" s="240">
        <f t="shared" si="1"/>
        <v>73</v>
      </c>
      <c r="N67" s="218">
        <f t="shared" si="2"/>
        <v>67</v>
      </c>
      <c r="O67" s="241">
        <f t="shared" si="3"/>
        <v>91.780821917808225</v>
      </c>
      <c r="P67" s="243">
        <f t="shared" si="26"/>
        <v>6</v>
      </c>
      <c r="Q67" s="225">
        <f t="shared" si="27"/>
        <v>8.2191780821917817</v>
      </c>
    </row>
    <row r="68" spans="1:17" ht="15" customHeight="1" x14ac:dyDescent="0.25">
      <c r="A68" s="4">
        <v>16</v>
      </c>
      <c r="B68" s="2">
        <v>40840</v>
      </c>
      <c r="C68" s="185" t="s">
        <v>38</v>
      </c>
      <c r="D68" s="80">
        <f t="shared" si="25"/>
        <v>49</v>
      </c>
      <c r="E68" s="133"/>
      <c r="F68" s="82"/>
      <c r="G68" s="136">
        <v>19</v>
      </c>
      <c r="H68" s="37">
        <f t="shared" si="0"/>
        <v>38.775510204081634</v>
      </c>
      <c r="I68" s="139">
        <v>30</v>
      </c>
      <c r="J68" s="19">
        <f t="shared" si="12"/>
        <v>61.224489795918366</v>
      </c>
      <c r="K68" s="93">
        <f t="shared" si="13"/>
        <v>100</v>
      </c>
      <c r="M68" s="244">
        <f t="shared" si="1"/>
        <v>49</v>
      </c>
      <c r="N68" s="219">
        <f t="shared" si="2"/>
        <v>49</v>
      </c>
      <c r="O68" s="245">
        <f t="shared" si="3"/>
        <v>100</v>
      </c>
      <c r="P68" s="246">
        <f t="shared" si="26"/>
        <v>0</v>
      </c>
      <c r="Q68" s="247">
        <f t="shared" si="27"/>
        <v>0</v>
      </c>
    </row>
    <row r="69" spans="1:17" ht="15" customHeight="1" x14ac:dyDescent="0.25">
      <c r="A69" s="6">
        <v>17</v>
      </c>
      <c r="B69" s="2">
        <v>40950</v>
      </c>
      <c r="C69" s="185" t="s">
        <v>39</v>
      </c>
      <c r="D69" s="80">
        <f t="shared" si="25"/>
        <v>82</v>
      </c>
      <c r="E69" s="133"/>
      <c r="F69" s="82"/>
      <c r="G69" s="136">
        <v>42</v>
      </c>
      <c r="H69" s="37">
        <f t="shared" si="0"/>
        <v>51.219512195121951</v>
      </c>
      <c r="I69" s="139">
        <v>40</v>
      </c>
      <c r="J69" s="19">
        <f t="shared" si="12"/>
        <v>48.780487804878049</v>
      </c>
      <c r="K69" s="93">
        <f t="shared" si="13"/>
        <v>100</v>
      </c>
      <c r="M69" s="251">
        <f t="shared" si="1"/>
        <v>82</v>
      </c>
      <c r="N69" s="223">
        <f t="shared" si="2"/>
        <v>82</v>
      </c>
      <c r="O69" s="241">
        <f t="shared" si="3"/>
        <v>100</v>
      </c>
      <c r="P69" s="223">
        <f t="shared" si="26"/>
        <v>0</v>
      </c>
      <c r="Q69" s="227">
        <f t="shared" si="27"/>
        <v>0</v>
      </c>
    </row>
    <row r="70" spans="1:17" ht="15" customHeight="1" x14ac:dyDescent="0.25">
      <c r="A70" s="4">
        <v>18</v>
      </c>
      <c r="B70" s="2">
        <v>40990</v>
      </c>
      <c r="C70" s="14" t="s">
        <v>40</v>
      </c>
      <c r="D70" s="80">
        <f t="shared" si="25"/>
        <v>103</v>
      </c>
      <c r="E70" s="133">
        <v>2</v>
      </c>
      <c r="F70" s="82">
        <f>E70*100/D70</f>
        <v>1.941747572815534</v>
      </c>
      <c r="G70" s="136">
        <v>52</v>
      </c>
      <c r="H70" s="37">
        <f t="shared" ref="H70:H124" si="32">G70*100/D70</f>
        <v>50.485436893203882</v>
      </c>
      <c r="I70" s="139">
        <v>49</v>
      </c>
      <c r="J70" s="19">
        <f t="shared" si="12"/>
        <v>47.572815533980581</v>
      </c>
      <c r="K70" s="93">
        <f t="shared" si="13"/>
        <v>98.05825242718447</v>
      </c>
      <c r="M70" s="240">
        <f t="shared" si="1"/>
        <v>103</v>
      </c>
      <c r="N70" s="220">
        <f t="shared" si="2"/>
        <v>101</v>
      </c>
      <c r="O70" s="241">
        <f t="shared" si="3"/>
        <v>98.05825242718447</v>
      </c>
      <c r="P70" s="220">
        <f t="shared" si="26"/>
        <v>2</v>
      </c>
      <c r="Q70" s="225">
        <f t="shared" si="27"/>
        <v>1.941747572815534</v>
      </c>
    </row>
    <row r="71" spans="1:17" ht="15" customHeight="1" thickBot="1" x14ac:dyDescent="0.3">
      <c r="A71" s="7">
        <v>19</v>
      </c>
      <c r="B71" s="26">
        <v>40133</v>
      </c>
      <c r="C71" s="15" t="s">
        <v>41</v>
      </c>
      <c r="D71" s="95">
        <f t="shared" si="25"/>
        <v>56</v>
      </c>
      <c r="E71" s="134">
        <v>5</v>
      </c>
      <c r="F71" s="97">
        <f>E71*100/D71</f>
        <v>8.9285714285714288</v>
      </c>
      <c r="G71" s="137">
        <v>28</v>
      </c>
      <c r="H71" s="39">
        <f t="shared" si="32"/>
        <v>50</v>
      </c>
      <c r="I71" s="140">
        <v>23</v>
      </c>
      <c r="J71" s="27">
        <f t="shared" si="12"/>
        <v>41.071428571428569</v>
      </c>
      <c r="K71" s="98">
        <f t="shared" si="13"/>
        <v>91.071428571428569</v>
      </c>
      <c r="M71" s="229">
        <f t="shared" ref="M71:M129" si="33">D71</f>
        <v>56</v>
      </c>
      <c r="N71" s="215">
        <f t="shared" ref="N71:N129" si="34">O71*M71/100</f>
        <v>51</v>
      </c>
      <c r="O71" s="230">
        <f t="shared" ref="O71:O129" si="35">K71</f>
        <v>91.071428571428569</v>
      </c>
      <c r="P71" s="231">
        <f t="shared" si="26"/>
        <v>5</v>
      </c>
      <c r="Q71" s="232">
        <f t="shared" si="27"/>
        <v>8.9285714285714288</v>
      </c>
    </row>
    <row r="72" spans="1:17" ht="15" customHeight="1" thickBot="1" x14ac:dyDescent="0.3">
      <c r="A72" s="55"/>
      <c r="B72" s="54"/>
      <c r="C72" s="40" t="s">
        <v>119</v>
      </c>
      <c r="D72" s="56">
        <f>SUM(D73:D87)</f>
        <v>1164</v>
      </c>
      <c r="E72" s="57">
        <f>SUM(E73:E87)</f>
        <v>29</v>
      </c>
      <c r="F72" s="58">
        <f>E72*100/D72</f>
        <v>2.4914089347079038</v>
      </c>
      <c r="G72" s="56">
        <f>SUM(G73:G87)</f>
        <v>540</v>
      </c>
      <c r="H72" s="42">
        <f t="shared" si="32"/>
        <v>46.391752577319586</v>
      </c>
      <c r="I72" s="56">
        <f>SUM(I73:I87)</f>
        <v>595</v>
      </c>
      <c r="J72" s="42">
        <f t="shared" si="12"/>
        <v>51.116838487972508</v>
      </c>
      <c r="K72" s="59">
        <f>AVERAGE(K73:K87)</f>
        <v>97.317719223986572</v>
      </c>
      <c r="L72" s="71"/>
      <c r="M72" s="233">
        <f t="shared" si="33"/>
        <v>1164</v>
      </c>
      <c r="N72" s="216">
        <f>SUM(N73:N87)</f>
        <v>1135</v>
      </c>
      <c r="O72" s="234">
        <f t="shared" si="35"/>
        <v>97.317719223986572</v>
      </c>
      <c r="P72" s="235">
        <f>SUM(P73:P87)</f>
        <v>29</v>
      </c>
      <c r="Q72" s="236">
        <f>F72</f>
        <v>2.4914089347079038</v>
      </c>
    </row>
    <row r="73" spans="1:17" ht="15" customHeight="1" x14ac:dyDescent="0.25">
      <c r="A73" s="3">
        <v>1</v>
      </c>
      <c r="B73" s="2">
        <v>50040</v>
      </c>
      <c r="C73" s="197" t="s">
        <v>91</v>
      </c>
      <c r="D73" s="80">
        <f t="shared" ref="D73:D87" si="36">E73+G73+I73</f>
        <v>72</v>
      </c>
      <c r="E73" s="142"/>
      <c r="F73" s="82"/>
      <c r="G73" s="144">
        <v>16</v>
      </c>
      <c r="H73" s="37">
        <f t="shared" si="32"/>
        <v>22.222222222222221</v>
      </c>
      <c r="I73" s="146">
        <v>56</v>
      </c>
      <c r="J73" s="19">
        <f t="shared" si="12"/>
        <v>77.777777777777771</v>
      </c>
      <c r="K73" s="93">
        <f>(G73+I73)*100/D73</f>
        <v>100</v>
      </c>
      <c r="M73" s="237">
        <f t="shared" si="33"/>
        <v>72</v>
      </c>
      <c r="N73" s="217">
        <f t="shared" si="34"/>
        <v>72</v>
      </c>
      <c r="O73" s="238">
        <f t="shared" si="35"/>
        <v>100</v>
      </c>
      <c r="P73" s="280">
        <f t="shared" ref="P73:P87" si="37">E73</f>
        <v>0</v>
      </c>
      <c r="Q73" s="281">
        <f t="shared" ref="Q73:Q87" si="38">F73</f>
        <v>0</v>
      </c>
    </row>
    <row r="74" spans="1:17" ht="15" customHeight="1" x14ac:dyDescent="0.25">
      <c r="A74" s="4">
        <v>2</v>
      </c>
      <c r="B74" s="2">
        <v>50003</v>
      </c>
      <c r="C74" s="197" t="s">
        <v>90</v>
      </c>
      <c r="D74" s="80">
        <f t="shared" si="36"/>
        <v>106</v>
      </c>
      <c r="E74" s="142"/>
      <c r="F74" s="82"/>
      <c r="G74" s="144">
        <v>48</v>
      </c>
      <c r="H74" s="37">
        <f t="shared" si="32"/>
        <v>45.283018867924525</v>
      </c>
      <c r="I74" s="146">
        <v>58</v>
      </c>
      <c r="J74" s="19">
        <f t="shared" si="12"/>
        <v>54.716981132075475</v>
      </c>
      <c r="K74" s="93">
        <f t="shared" si="13"/>
        <v>100</v>
      </c>
      <c r="M74" s="240">
        <f t="shared" si="33"/>
        <v>106</v>
      </c>
      <c r="N74" s="218">
        <f t="shared" si="34"/>
        <v>106</v>
      </c>
      <c r="O74" s="241">
        <f t="shared" si="35"/>
        <v>100</v>
      </c>
      <c r="P74" s="282">
        <f t="shared" si="37"/>
        <v>0</v>
      </c>
      <c r="Q74" s="283">
        <f t="shared" si="38"/>
        <v>0</v>
      </c>
    </row>
    <row r="75" spans="1:17" ht="15" customHeight="1" x14ac:dyDescent="0.25">
      <c r="A75" s="4">
        <v>3</v>
      </c>
      <c r="B75" s="2">
        <v>50060</v>
      </c>
      <c r="C75" s="197" t="s">
        <v>42</v>
      </c>
      <c r="D75" s="80">
        <f t="shared" si="36"/>
        <v>51</v>
      </c>
      <c r="E75" s="142"/>
      <c r="F75" s="82"/>
      <c r="G75" s="144">
        <v>27</v>
      </c>
      <c r="H75" s="37">
        <f t="shared" si="32"/>
        <v>52.941176470588232</v>
      </c>
      <c r="I75" s="146">
        <v>24</v>
      </c>
      <c r="J75" s="19">
        <f t="shared" si="12"/>
        <v>47.058823529411768</v>
      </c>
      <c r="K75" s="93">
        <f t="shared" si="13"/>
        <v>100</v>
      </c>
      <c r="M75" s="240">
        <f t="shared" si="33"/>
        <v>51</v>
      </c>
      <c r="N75" s="218">
        <f t="shared" si="34"/>
        <v>51</v>
      </c>
      <c r="O75" s="241">
        <f t="shared" si="35"/>
        <v>100</v>
      </c>
      <c r="P75" s="284">
        <f t="shared" si="37"/>
        <v>0</v>
      </c>
      <c r="Q75" s="283">
        <f t="shared" si="38"/>
        <v>0</v>
      </c>
    </row>
    <row r="76" spans="1:17" ht="15" customHeight="1" x14ac:dyDescent="0.25">
      <c r="A76" s="4">
        <v>4</v>
      </c>
      <c r="B76" s="2">
        <v>50170</v>
      </c>
      <c r="C76" s="12" t="s">
        <v>93</v>
      </c>
      <c r="D76" s="80">
        <f t="shared" si="36"/>
        <v>45</v>
      </c>
      <c r="E76" s="142">
        <v>5</v>
      </c>
      <c r="F76" s="82">
        <f t="shared" ref="F76:F83" si="39">E76*100/D76</f>
        <v>11.111111111111111</v>
      </c>
      <c r="G76" s="144">
        <v>25</v>
      </c>
      <c r="H76" s="37">
        <f t="shared" si="32"/>
        <v>55.555555555555557</v>
      </c>
      <c r="I76" s="146">
        <v>15</v>
      </c>
      <c r="J76" s="19">
        <f t="shared" si="12"/>
        <v>33.333333333333336</v>
      </c>
      <c r="K76" s="93">
        <f t="shared" si="13"/>
        <v>88.888888888888886</v>
      </c>
      <c r="M76" s="240">
        <f t="shared" si="33"/>
        <v>45</v>
      </c>
      <c r="N76" s="218">
        <f t="shared" si="34"/>
        <v>40</v>
      </c>
      <c r="O76" s="241">
        <f t="shared" si="35"/>
        <v>88.888888888888886</v>
      </c>
      <c r="P76" s="284">
        <f t="shared" si="37"/>
        <v>5</v>
      </c>
      <c r="Q76" s="283">
        <f t="shared" si="38"/>
        <v>11.111111111111111</v>
      </c>
    </row>
    <row r="77" spans="1:17" ht="15" customHeight="1" x14ac:dyDescent="0.25">
      <c r="A77" s="4">
        <v>5</v>
      </c>
      <c r="B77" s="2">
        <v>50230</v>
      </c>
      <c r="C77" s="197" t="s">
        <v>94</v>
      </c>
      <c r="D77" s="80">
        <f t="shared" si="36"/>
        <v>70</v>
      </c>
      <c r="E77" s="142"/>
      <c r="F77" s="82"/>
      <c r="G77" s="144">
        <v>36</v>
      </c>
      <c r="H77" s="37">
        <f t="shared" si="32"/>
        <v>51.428571428571431</v>
      </c>
      <c r="I77" s="146">
        <v>34</v>
      </c>
      <c r="J77" s="19">
        <f t="shared" si="12"/>
        <v>48.571428571428569</v>
      </c>
      <c r="K77" s="93">
        <f t="shared" si="13"/>
        <v>100</v>
      </c>
      <c r="M77" s="240">
        <f t="shared" si="33"/>
        <v>70</v>
      </c>
      <c r="N77" s="218">
        <f t="shared" si="34"/>
        <v>70</v>
      </c>
      <c r="O77" s="241">
        <f t="shared" si="35"/>
        <v>100</v>
      </c>
      <c r="P77" s="284">
        <f t="shared" si="37"/>
        <v>0</v>
      </c>
      <c r="Q77" s="283">
        <f t="shared" si="38"/>
        <v>0</v>
      </c>
    </row>
    <row r="78" spans="1:17" ht="15" customHeight="1" x14ac:dyDescent="0.25">
      <c r="A78" s="4">
        <v>6</v>
      </c>
      <c r="B78" s="2">
        <v>50340</v>
      </c>
      <c r="C78" s="12" t="s">
        <v>95</v>
      </c>
      <c r="D78" s="80">
        <f t="shared" si="36"/>
        <v>90</v>
      </c>
      <c r="E78" s="142">
        <v>1</v>
      </c>
      <c r="F78" s="82">
        <f t="shared" si="39"/>
        <v>1.1111111111111112</v>
      </c>
      <c r="G78" s="144">
        <v>47</v>
      </c>
      <c r="H78" s="37">
        <f t="shared" si="32"/>
        <v>52.222222222222221</v>
      </c>
      <c r="I78" s="146">
        <v>42</v>
      </c>
      <c r="J78" s="19">
        <f t="shared" ref="J78:J124" si="40">I78*100/D78</f>
        <v>46.666666666666664</v>
      </c>
      <c r="K78" s="93">
        <f t="shared" ref="K78:K124" si="41">(G78+I78)*100/D78</f>
        <v>98.888888888888886</v>
      </c>
      <c r="M78" s="240">
        <f t="shared" si="33"/>
        <v>90</v>
      </c>
      <c r="N78" s="218">
        <f t="shared" si="34"/>
        <v>89</v>
      </c>
      <c r="O78" s="241">
        <f t="shared" si="35"/>
        <v>98.888888888888886</v>
      </c>
      <c r="P78" s="284">
        <f t="shared" si="37"/>
        <v>1</v>
      </c>
      <c r="Q78" s="283">
        <f t="shared" si="38"/>
        <v>1.1111111111111112</v>
      </c>
    </row>
    <row r="79" spans="1:17" ht="15" customHeight="1" x14ac:dyDescent="0.25">
      <c r="A79" s="4">
        <v>7</v>
      </c>
      <c r="B79" s="2">
        <v>50420</v>
      </c>
      <c r="C79" s="197" t="s">
        <v>96</v>
      </c>
      <c r="D79" s="80">
        <f t="shared" si="36"/>
        <v>103</v>
      </c>
      <c r="E79" s="142"/>
      <c r="F79" s="82"/>
      <c r="G79" s="144">
        <v>53</v>
      </c>
      <c r="H79" s="37">
        <f t="shared" si="32"/>
        <v>51.456310679611647</v>
      </c>
      <c r="I79" s="146">
        <v>50</v>
      </c>
      <c r="J79" s="19">
        <f t="shared" si="40"/>
        <v>48.543689320388353</v>
      </c>
      <c r="K79" s="93">
        <f t="shared" si="41"/>
        <v>100</v>
      </c>
      <c r="M79" s="240">
        <f t="shared" si="33"/>
        <v>103</v>
      </c>
      <c r="N79" s="218">
        <f t="shared" si="34"/>
        <v>103</v>
      </c>
      <c r="O79" s="241">
        <f t="shared" si="35"/>
        <v>100</v>
      </c>
      <c r="P79" s="284">
        <f t="shared" si="37"/>
        <v>0</v>
      </c>
      <c r="Q79" s="283">
        <f t="shared" si="38"/>
        <v>0</v>
      </c>
    </row>
    <row r="80" spans="1:17" ht="15" customHeight="1" x14ac:dyDescent="0.25">
      <c r="A80" s="4">
        <v>8</v>
      </c>
      <c r="B80" s="2">
        <v>50450</v>
      </c>
      <c r="C80" s="12" t="s">
        <v>97</v>
      </c>
      <c r="D80" s="80">
        <f t="shared" si="36"/>
        <v>90</v>
      </c>
      <c r="E80" s="142">
        <v>7</v>
      </c>
      <c r="F80" s="82">
        <f t="shared" si="39"/>
        <v>7.7777777777777777</v>
      </c>
      <c r="G80" s="144">
        <v>45</v>
      </c>
      <c r="H80" s="37">
        <f t="shared" si="32"/>
        <v>50</v>
      </c>
      <c r="I80" s="146">
        <v>38</v>
      </c>
      <c r="J80" s="19">
        <f t="shared" si="40"/>
        <v>42.222222222222221</v>
      </c>
      <c r="K80" s="93">
        <f t="shared" si="41"/>
        <v>92.222222222222229</v>
      </c>
      <c r="M80" s="240">
        <f t="shared" si="33"/>
        <v>90</v>
      </c>
      <c r="N80" s="218">
        <f t="shared" si="34"/>
        <v>83</v>
      </c>
      <c r="O80" s="241">
        <f t="shared" si="35"/>
        <v>92.222222222222229</v>
      </c>
      <c r="P80" s="282">
        <f t="shared" si="37"/>
        <v>7</v>
      </c>
      <c r="Q80" s="283">
        <f t="shared" si="38"/>
        <v>7.7777777777777777</v>
      </c>
    </row>
    <row r="81" spans="1:17" ht="15" customHeight="1" x14ac:dyDescent="0.25">
      <c r="A81" s="4">
        <v>9</v>
      </c>
      <c r="B81" s="2">
        <v>50620</v>
      </c>
      <c r="C81" s="12" t="s">
        <v>98</v>
      </c>
      <c r="D81" s="80">
        <f t="shared" si="36"/>
        <v>79</v>
      </c>
      <c r="E81" s="142">
        <v>1</v>
      </c>
      <c r="F81" s="82">
        <f t="shared" si="39"/>
        <v>1.2658227848101267</v>
      </c>
      <c r="G81" s="144">
        <v>43</v>
      </c>
      <c r="H81" s="37">
        <f t="shared" si="32"/>
        <v>54.430379746835442</v>
      </c>
      <c r="I81" s="146">
        <v>35</v>
      </c>
      <c r="J81" s="19">
        <f t="shared" si="40"/>
        <v>44.303797468354432</v>
      </c>
      <c r="K81" s="93">
        <f t="shared" si="41"/>
        <v>98.734177215189874</v>
      </c>
      <c r="M81" s="240">
        <f t="shared" si="33"/>
        <v>79</v>
      </c>
      <c r="N81" s="218">
        <f t="shared" si="34"/>
        <v>78</v>
      </c>
      <c r="O81" s="241">
        <f t="shared" si="35"/>
        <v>98.734177215189874</v>
      </c>
      <c r="P81" s="284">
        <f t="shared" si="37"/>
        <v>1</v>
      </c>
      <c r="Q81" s="283">
        <f t="shared" si="38"/>
        <v>1.2658227848101267</v>
      </c>
    </row>
    <row r="82" spans="1:17" ht="15" customHeight="1" x14ac:dyDescent="0.25">
      <c r="A82" s="4">
        <v>10</v>
      </c>
      <c r="B82" s="2">
        <v>50760</v>
      </c>
      <c r="C82" s="197" t="s">
        <v>99</v>
      </c>
      <c r="D82" s="80">
        <f t="shared" si="36"/>
        <v>93</v>
      </c>
      <c r="E82" s="142"/>
      <c r="F82" s="82"/>
      <c r="G82" s="144">
        <v>44</v>
      </c>
      <c r="H82" s="37">
        <f t="shared" si="32"/>
        <v>47.311827956989248</v>
      </c>
      <c r="I82" s="146">
        <v>49</v>
      </c>
      <c r="J82" s="19">
        <f t="shared" si="40"/>
        <v>52.688172043010752</v>
      </c>
      <c r="K82" s="93">
        <f t="shared" si="41"/>
        <v>100</v>
      </c>
      <c r="M82" s="244">
        <f t="shared" si="33"/>
        <v>93</v>
      </c>
      <c r="N82" s="219">
        <f t="shared" si="34"/>
        <v>93</v>
      </c>
      <c r="O82" s="241">
        <f t="shared" si="35"/>
        <v>100</v>
      </c>
      <c r="P82" s="285">
        <f t="shared" si="37"/>
        <v>0</v>
      </c>
      <c r="Q82" s="286">
        <f t="shared" si="38"/>
        <v>0</v>
      </c>
    </row>
    <row r="83" spans="1:17" ht="15" customHeight="1" x14ac:dyDescent="0.25">
      <c r="A83" s="4">
        <v>11</v>
      </c>
      <c r="B83" s="18">
        <v>50780</v>
      </c>
      <c r="C83" s="65" t="s">
        <v>100</v>
      </c>
      <c r="D83" s="85">
        <f t="shared" si="36"/>
        <v>107</v>
      </c>
      <c r="E83" s="143">
        <v>3</v>
      </c>
      <c r="F83" s="87">
        <f t="shared" si="39"/>
        <v>2.8037383177570092</v>
      </c>
      <c r="G83" s="145">
        <v>45</v>
      </c>
      <c r="H83" s="43">
        <f t="shared" si="32"/>
        <v>42.056074766355138</v>
      </c>
      <c r="I83" s="147">
        <v>59</v>
      </c>
      <c r="J83" s="28">
        <f t="shared" si="40"/>
        <v>55.140186915887853</v>
      </c>
      <c r="K83" s="94">
        <f t="shared" si="41"/>
        <v>97.196261682242991</v>
      </c>
      <c r="M83" s="214">
        <f t="shared" si="33"/>
        <v>107</v>
      </c>
      <c r="N83" s="214">
        <f t="shared" si="34"/>
        <v>104</v>
      </c>
      <c r="O83" s="245">
        <f t="shared" si="35"/>
        <v>97.196261682242991</v>
      </c>
      <c r="P83" s="290">
        <f t="shared" si="37"/>
        <v>3</v>
      </c>
      <c r="Q83" s="287">
        <f t="shared" si="38"/>
        <v>2.8037383177570092</v>
      </c>
    </row>
    <row r="84" spans="1:17" ht="15" customHeight="1" x14ac:dyDescent="0.25">
      <c r="A84" s="4">
        <v>12</v>
      </c>
      <c r="B84" s="2">
        <v>50001</v>
      </c>
      <c r="C84" s="12" t="s">
        <v>89</v>
      </c>
      <c r="D84" s="80">
        <f t="shared" si="36"/>
        <v>64</v>
      </c>
      <c r="E84" s="142">
        <v>1</v>
      </c>
      <c r="F84" s="82">
        <f>E84*100/D84</f>
        <v>1.5625</v>
      </c>
      <c r="G84" s="144">
        <v>25</v>
      </c>
      <c r="H84" s="37">
        <f>G84*100/D84</f>
        <v>39.0625</v>
      </c>
      <c r="I84" s="146">
        <v>38</v>
      </c>
      <c r="J84" s="19">
        <f>I84*100/D84</f>
        <v>59.375</v>
      </c>
      <c r="K84" s="93">
        <f>(G84+I84)*100/D84</f>
        <v>98.4375</v>
      </c>
      <c r="M84" s="251">
        <f t="shared" si="33"/>
        <v>64</v>
      </c>
      <c r="N84" s="223">
        <f t="shared" si="34"/>
        <v>63</v>
      </c>
      <c r="O84" s="241">
        <f t="shared" si="35"/>
        <v>98.4375</v>
      </c>
      <c r="P84" s="288">
        <f t="shared" si="37"/>
        <v>1</v>
      </c>
      <c r="Q84" s="289">
        <f t="shared" si="38"/>
        <v>1.5625</v>
      </c>
    </row>
    <row r="85" spans="1:17" ht="15" customHeight="1" x14ac:dyDescent="0.25">
      <c r="A85" s="4">
        <v>13</v>
      </c>
      <c r="B85" s="2">
        <v>50930</v>
      </c>
      <c r="C85" s="197" t="s">
        <v>101</v>
      </c>
      <c r="D85" s="80">
        <f t="shared" si="36"/>
        <v>51</v>
      </c>
      <c r="E85" s="142"/>
      <c r="F85" s="82"/>
      <c r="G85" s="144">
        <v>20</v>
      </c>
      <c r="H85" s="37">
        <f t="shared" si="32"/>
        <v>39.215686274509807</v>
      </c>
      <c r="I85" s="146">
        <v>31</v>
      </c>
      <c r="J85" s="19">
        <f t="shared" si="40"/>
        <v>60.784313725490193</v>
      </c>
      <c r="K85" s="93">
        <f t="shared" si="41"/>
        <v>100</v>
      </c>
      <c r="M85" s="237">
        <f t="shared" si="33"/>
        <v>51</v>
      </c>
      <c r="N85" s="217">
        <f t="shared" si="34"/>
        <v>51</v>
      </c>
      <c r="O85" s="238">
        <f t="shared" si="35"/>
        <v>100</v>
      </c>
      <c r="P85" s="280">
        <f t="shared" si="37"/>
        <v>0</v>
      </c>
      <c r="Q85" s="281">
        <f t="shared" si="38"/>
        <v>0</v>
      </c>
    </row>
    <row r="86" spans="1:17" ht="15" customHeight="1" x14ac:dyDescent="0.25">
      <c r="A86" s="4">
        <v>14</v>
      </c>
      <c r="B86" s="2">
        <v>50970</v>
      </c>
      <c r="C86" s="12" t="s">
        <v>102</v>
      </c>
      <c r="D86" s="80">
        <f t="shared" si="36"/>
        <v>50</v>
      </c>
      <c r="E86" s="142">
        <v>3</v>
      </c>
      <c r="F86" s="82">
        <f t="shared" ref="F86:F117" si="42">E86*100/D86</f>
        <v>6</v>
      </c>
      <c r="G86" s="144">
        <v>23</v>
      </c>
      <c r="H86" s="37">
        <f t="shared" si="32"/>
        <v>46</v>
      </c>
      <c r="I86" s="146">
        <v>24</v>
      </c>
      <c r="J86" s="19">
        <f t="shared" si="40"/>
        <v>48</v>
      </c>
      <c r="K86" s="93">
        <f t="shared" si="41"/>
        <v>94</v>
      </c>
      <c r="M86" s="240">
        <f t="shared" si="33"/>
        <v>50</v>
      </c>
      <c r="N86" s="218">
        <f t="shared" si="34"/>
        <v>47</v>
      </c>
      <c r="O86" s="241">
        <f t="shared" si="35"/>
        <v>94</v>
      </c>
      <c r="P86" s="284">
        <f t="shared" si="37"/>
        <v>3</v>
      </c>
      <c r="Q86" s="283">
        <f t="shared" si="38"/>
        <v>6</v>
      </c>
    </row>
    <row r="87" spans="1:17" ht="15" customHeight="1" thickBot="1" x14ac:dyDescent="0.3">
      <c r="A87" s="5">
        <v>15</v>
      </c>
      <c r="B87" s="18">
        <v>51370</v>
      </c>
      <c r="C87" s="65" t="s">
        <v>103</v>
      </c>
      <c r="D87" s="85">
        <f t="shared" si="36"/>
        <v>93</v>
      </c>
      <c r="E87" s="143">
        <v>8</v>
      </c>
      <c r="F87" s="87">
        <f t="shared" si="42"/>
        <v>8.6021505376344081</v>
      </c>
      <c r="G87" s="145">
        <v>43</v>
      </c>
      <c r="H87" s="43">
        <f t="shared" si="32"/>
        <v>46.236559139784944</v>
      </c>
      <c r="I87" s="147">
        <v>42</v>
      </c>
      <c r="J87" s="28">
        <f t="shared" si="40"/>
        <v>45.161290322580648</v>
      </c>
      <c r="K87" s="94">
        <f t="shared" si="41"/>
        <v>91.397849462365585</v>
      </c>
      <c r="M87" s="244">
        <f t="shared" si="33"/>
        <v>93</v>
      </c>
      <c r="N87" s="219">
        <f t="shared" si="34"/>
        <v>85</v>
      </c>
      <c r="O87" s="245">
        <f t="shared" si="35"/>
        <v>91.397849462365585</v>
      </c>
      <c r="P87" s="285">
        <f t="shared" si="37"/>
        <v>8</v>
      </c>
      <c r="Q87" s="286">
        <f t="shared" si="38"/>
        <v>8.6021505376344081</v>
      </c>
    </row>
    <row r="88" spans="1:17" ht="15" customHeight="1" thickBot="1" x14ac:dyDescent="0.3">
      <c r="A88" s="44"/>
      <c r="B88" s="54"/>
      <c r="C88" s="54" t="s">
        <v>120</v>
      </c>
      <c r="D88" s="54">
        <f>SUM(D89:D118)</f>
        <v>3208</v>
      </c>
      <c r="E88" s="54">
        <f>SUM(E89:E118)</f>
        <v>87</v>
      </c>
      <c r="F88" s="42">
        <f>E88*100/D88</f>
        <v>2.7119700748129674</v>
      </c>
      <c r="G88" s="54">
        <f>SUM(G89:G118)</f>
        <v>1582</v>
      </c>
      <c r="H88" s="42">
        <f>G88*100/D88</f>
        <v>49.314214463840401</v>
      </c>
      <c r="I88" s="54">
        <f>SUM(I89:I118)</f>
        <v>1539</v>
      </c>
      <c r="J88" s="42">
        <f>I88*100/D88</f>
        <v>47.973815461346632</v>
      </c>
      <c r="K88" s="73">
        <f>AVERAGE(K89:K118)</f>
        <v>96.175875492065202</v>
      </c>
      <c r="L88" s="71"/>
      <c r="M88" s="233">
        <f t="shared" si="33"/>
        <v>3208</v>
      </c>
      <c r="N88" s="216">
        <f>SUM(N89:N118)</f>
        <v>3121</v>
      </c>
      <c r="O88" s="234">
        <f t="shared" si="35"/>
        <v>96.175875492065202</v>
      </c>
      <c r="P88" s="235">
        <f>SUM(P89:P118)</f>
        <v>87</v>
      </c>
      <c r="Q88" s="236">
        <f>F88</f>
        <v>2.7119700748129674</v>
      </c>
    </row>
    <row r="89" spans="1:17" ht="15" customHeight="1" x14ac:dyDescent="0.25">
      <c r="A89" s="4">
        <v>1</v>
      </c>
      <c r="B89" s="20">
        <v>60010</v>
      </c>
      <c r="C89" s="198" t="s">
        <v>44</v>
      </c>
      <c r="D89" s="88">
        <f t="shared" ref="D89:D117" si="43">E89+G89+I89</f>
        <v>80</v>
      </c>
      <c r="E89" s="150"/>
      <c r="F89" s="90"/>
      <c r="G89" s="153">
        <v>28</v>
      </c>
      <c r="H89" s="91">
        <f t="shared" si="32"/>
        <v>35</v>
      </c>
      <c r="I89" s="158">
        <v>52</v>
      </c>
      <c r="J89" s="21">
        <f t="shared" si="40"/>
        <v>65</v>
      </c>
      <c r="K89" s="92">
        <f t="shared" si="41"/>
        <v>100</v>
      </c>
      <c r="M89" s="237">
        <f t="shared" si="33"/>
        <v>80</v>
      </c>
      <c r="N89" s="217">
        <f t="shared" si="34"/>
        <v>80</v>
      </c>
      <c r="O89" s="238">
        <f t="shared" si="35"/>
        <v>100</v>
      </c>
      <c r="P89" s="248">
        <f t="shared" ref="P89:P118" si="44">E89</f>
        <v>0</v>
      </c>
      <c r="Q89" s="228">
        <f t="shared" ref="Q89:Q118" si="45">F89</f>
        <v>0</v>
      </c>
    </row>
    <row r="90" spans="1:17" ht="15" customHeight="1" x14ac:dyDescent="0.25">
      <c r="A90" s="4">
        <v>2</v>
      </c>
      <c r="B90" s="2">
        <v>60020</v>
      </c>
      <c r="C90" s="14" t="s">
        <v>45</v>
      </c>
      <c r="D90" s="80">
        <f t="shared" si="43"/>
        <v>46</v>
      </c>
      <c r="E90" s="148">
        <v>5</v>
      </c>
      <c r="F90" s="82">
        <f t="shared" si="42"/>
        <v>10.869565217391305</v>
      </c>
      <c r="G90" s="151">
        <v>28</v>
      </c>
      <c r="H90" s="37">
        <f t="shared" si="32"/>
        <v>60.869565217391305</v>
      </c>
      <c r="I90" s="156">
        <v>13</v>
      </c>
      <c r="J90" s="19">
        <f t="shared" si="40"/>
        <v>28.260869565217391</v>
      </c>
      <c r="K90" s="93">
        <f t="shared" si="41"/>
        <v>89.130434782608702</v>
      </c>
      <c r="M90" s="240">
        <f t="shared" si="33"/>
        <v>46</v>
      </c>
      <c r="N90" s="218">
        <f t="shared" si="34"/>
        <v>41</v>
      </c>
      <c r="O90" s="241">
        <f t="shared" si="35"/>
        <v>89.130434782608702</v>
      </c>
      <c r="P90" s="242">
        <f t="shared" si="44"/>
        <v>5</v>
      </c>
      <c r="Q90" s="225">
        <f t="shared" si="45"/>
        <v>10.869565217391305</v>
      </c>
    </row>
    <row r="91" spans="1:17" ht="15" customHeight="1" x14ac:dyDescent="0.25">
      <c r="A91" s="4">
        <v>3</v>
      </c>
      <c r="B91" s="2">
        <v>60050</v>
      </c>
      <c r="C91" s="14" t="s">
        <v>46</v>
      </c>
      <c r="D91" s="80">
        <f t="shared" si="43"/>
        <v>99</v>
      </c>
      <c r="E91" s="148">
        <v>3</v>
      </c>
      <c r="F91" s="82">
        <f t="shared" si="42"/>
        <v>3.0303030303030303</v>
      </c>
      <c r="G91" s="151">
        <v>45</v>
      </c>
      <c r="H91" s="37">
        <f t="shared" si="32"/>
        <v>45.454545454545453</v>
      </c>
      <c r="I91" s="156">
        <v>51</v>
      </c>
      <c r="J91" s="19">
        <f t="shared" si="40"/>
        <v>51.515151515151516</v>
      </c>
      <c r="K91" s="93">
        <f t="shared" si="41"/>
        <v>96.969696969696969</v>
      </c>
      <c r="M91" s="240">
        <f t="shared" si="33"/>
        <v>99</v>
      </c>
      <c r="N91" s="218">
        <f t="shared" si="34"/>
        <v>96</v>
      </c>
      <c r="O91" s="241">
        <f t="shared" si="35"/>
        <v>96.969696969696969</v>
      </c>
      <c r="P91" s="242">
        <f t="shared" si="44"/>
        <v>3</v>
      </c>
      <c r="Q91" s="225">
        <f t="shared" si="45"/>
        <v>3.0303030303030303</v>
      </c>
    </row>
    <row r="92" spans="1:17" ht="15" customHeight="1" x14ac:dyDescent="0.25">
      <c r="A92" s="4">
        <v>4</v>
      </c>
      <c r="B92" s="2">
        <v>60070</v>
      </c>
      <c r="C92" s="185" t="s">
        <v>47</v>
      </c>
      <c r="D92" s="80">
        <f t="shared" si="43"/>
        <v>107</v>
      </c>
      <c r="E92" s="148"/>
      <c r="F92" s="82"/>
      <c r="G92" s="151">
        <v>47</v>
      </c>
      <c r="H92" s="37">
        <f t="shared" si="32"/>
        <v>43.925233644859816</v>
      </c>
      <c r="I92" s="156">
        <v>60</v>
      </c>
      <c r="J92" s="19">
        <f t="shared" si="40"/>
        <v>56.074766355140184</v>
      </c>
      <c r="K92" s="93">
        <f t="shared" si="41"/>
        <v>100</v>
      </c>
      <c r="M92" s="240">
        <f t="shared" si="33"/>
        <v>107</v>
      </c>
      <c r="N92" s="218">
        <f t="shared" si="34"/>
        <v>107</v>
      </c>
      <c r="O92" s="241">
        <f t="shared" si="35"/>
        <v>100</v>
      </c>
      <c r="P92" s="242">
        <f t="shared" si="44"/>
        <v>0</v>
      </c>
      <c r="Q92" s="225">
        <f t="shared" si="45"/>
        <v>0</v>
      </c>
    </row>
    <row r="93" spans="1:17" ht="15" customHeight="1" x14ac:dyDescent="0.25">
      <c r="A93" s="4">
        <v>5</v>
      </c>
      <c r="B93" s="2">
        <v>60180</v>
      </c>
      <c r="C93" s="14" t="s">
        <v>48</v>
      </c>
      <c r="D93" s="80">
        <f t="shared" si="43"/>
        <v>155</v>
      </c>
      <c r="E93" s="148">
        <v>3</v>
      </c>
      <c r="F93" s="82">
        <f t="shared" si="42"/>
        <v>1.935483870967742</v>
      </c>
      <c r="G93" s="151">
        <v>64</v>
      </c>
      <c r="H93" s="37">
        <f t="shared" si="32"/>
        <v>41.29032258064516</v>
      </c>
      <c r="I93" s="156">
        <v>88</v>
      </c>
      <c r="J93" s="19">
        <f t="shared" si="40"/>
        <v>56.774193548387096</v>
      </c>
      <c r="K93" s="93">
        <f t="shared" si="41"/>
        <v>98.064516129032256</v>
      </c>
      <c r="M93" s="240">
        <f t="shared" si="33"/>
        <v>155</v>
      </c>
      <c r="N93" s="218">
        <f t="shared" si="34"/>
        <v>152</v>
      </c>
      <c r="O93" s="241">
        <f t="shared" si="35"/>
        <v>98.064516129032256</v>
      </c>
      <c r="P93" s="242">
        <f t="shared" si="44"/>
        <v>3</v>
      </c>
      <c r="Q93" s="225">
        <f t="shared" si="45"/>
        <v>1.935483870967742</v>
      </c>
    </row>
    <row r="94" spans="1:17" ht="15" customHeight="1" x14ac:dyDescent="0.25">
      <c r="A94" s="4">
        <v>6</v>
      </c>
      <c r="B94" s="2">
        <v>60220</v>
      </c>
      <c r="C94" s="14" t="s">
        <v>49</v>
      </c>
      <c r="D94" s="80">
        <f t="shared" si="43"/>
        <v>64</v>
      </c>
      <c r="E94" s="148">
        <v>2</v>
      </c>
      <c r="F94" s="82">
        <f t="shared" si="42"/>
        <v>3.125</v>
      </c>
      <c r="G94" s="151">
        <v>34</v>
      </c>
      <c r="H94" s="37">
        <f t="shared" si="32"/>
        <v>53.125</v>
      </c>
      <c r="I94" s="156">
        <v>28</v>
      </c>
      <c r="J94" s="19">
        <f t="shared" si="40"/>
        <v>43.75</v>
      </c>
      <c r="K94" s="93">
        <f t="shared" si="41"/>
        <v>96.875</v>
      </c>
      <c r="M94" s="240">
        <f t="shared" si="33"/>
        <v>64</v>
      </c>
      <c r="N94" s="218">
        <f t="shared" si="34"/>
        <v>62</v>
      </c>
      <c r="O94" s="241">
        <f t="shared" si="35"/>
        <v>96.875</v>
      </c>
      <c r="P94" s="242">
        <f t="shared" si="44"/>
        <v>2</v>
      </c>
      <c r="Q94" s="225">
        <f t="shared" si="45"/>
        <v>3.125</v>
      </c>
    </row>
    <row r="95" spans="1:17" ht="15" customHeight="1" x14ac:dyDescent="0.25">
      <c r="A95" s="4">
        <v>7</v>
      </c>
      <c r="B95" s="2">
        <v>60240</v>
      </c>
      <c r="C95" s="14" t="s">
        <v>50</v>
      </c>
      <c r="D95" s="80">
        <f t="shared" si="43"/>
        <v>157</v>
      </c>
      <c r="E95" s="148">
        <v>2</v>
      </c>
      <c r="F95" s="82">
        <f t="shared" si="42"/>
        <v>1.2738853503184713</v>
      </c>
      <c r="G95" s="151">
        <v>90</v>
      </c>
      <c r="H95" s="37">
        <f t="shared" si="32"/>
        <v>57.324840764331213</v>
      </c>
      <c r="I95" s="156">
        <v>65</v>
      </c>
      <c r="J95" s="19">
        <f t="shared" si="40"/>
        <v>41.401273885350321</v>
      </c>
      <c r="K95" s="93">
        <f t="shared" si="41"/>
        <v>98.726114649681534</v>
      </c>
      <c r="M95" s="240">
        <f t="shared" si="33"/>
        <v>157</v>
      </c>
      <c r="N95" s="218">
        <f t="shared" si="34"/>
        <v>155</v>
      </c>
      <c r="O95" s="241">
        <f t="shared" si="35"/>
        <v>98.726114649681534</v>
      </c>
      <c r="P95" s="243">
        <f t="shared" si="44"/>
        <v>2</v>
      </c>
      <c r="Q95" s="225">
        <f t="shared" si="45"/>
        <v>1.2738853503184713</v>
      </c>
    </row>
    <row r="96" spans="1:17" ht="15" customHeight="1" x14ac:dyDescent="0.25">
      <c r="A96" s="4">
        <v>8</v>
      </c>
      <c r="B96" s="2">
        <v>60560</v>
      </c>
      <c r="C96" s="185" t="s">
        <v>51</v>
      </c>
      <c r="D96" s="80">
        <f t="shared" si="43"/>
        <v>53</v>
      </c>
      <c r="E96" s="148"/>
      <c r="F96" s="82"/>
      <c r="G96" s="151">
        <v>30</v>
      </c>
      <c r="H96" s="37">
        <f t="shared" si="32"/>
        <v>56.60377358490566</v>
      </c>
      <c r="I96" s="156">
        <v>23</v>
      </c>
      <c r="J96" s="19">
        <f t="shared" si="40"/>
        <v>43.39622641509434</v>
      </c>
      <c r="K96" s="93">
        <f t="shared" si="41"/>
        <v>100</v>
      </c>
      <c r="M96" s="240">
        <f t="shared" si="33"/>
        <v>53</v>
      </c>
      <c r="N96" s="218">
        <f t="shared" si="34"/>
        <v>53</v>
      </c>
      <c r="O96" s="241">
        <f t="shared" si="35"/>
        <v>100</v>
      </c>
      <c r="P96" s="243">
        <f t="shared" si="44"/>
        <v>0</v>
      </c>
      <c r="Q96" s="225">
        <f t="shared" si="45"/>
        <v>0</v>
      </c>
    </row>
    <row r="97" spans="1:17" ht="15" customHeight="1" x14ac:dyDescent="0.25">
      <c r="A97" s="4">
        <v>9</v>
      </c>
      <c r="B97" s="2">
        <v>60660</v>
      </c>
      <c r="C97" s="14" t="s">
        <v>52</v>
      </c>
      <c r="D97" s="80">
        <f t="shared" si="43"/>
        <v>26</v>
      </c>
      <c r="E97" s="148">
        <v>4</v>
      </c>
      <c r="F97" s="82">
        <f t="shared" si="42"/>
        <v>15.384615384615385</v>
      </c>
      <c r="G97" s="151">
        <v>13</v>
      </c>
      <c r="H97" s="37">
        <f t="shared" si="32"/>
        <v>50</v>
      </c>
      <c r="I97" s="156">
        <v>9</v>
      </c>
      <c r="J97" s="19">
        <f t="shared" si="40"/>
        <v>34.615384615384613</v>
      </c>
      <c r="K97" s="93">
        <f t="shared" si="41"/>
        <v>84.615384615384613</v>
      </c>
      <c r="M97" s="240">
        <f t="shared" si="33"/>
        <v>26</v>
      </c>
      <c r="N97" s="218">
        <f t="shared" si="34"/>
        <v>22</v>
      </c>
      <c r="O97" s="241">
        <f t="shared" si="35"/>
        <v>84.615384615384613</v>
      </c>
      <c r="P97" s="243">
        <f t="shared" si="44"/>
        <v>4</v>
      </c>
      <c r="Q97" s="225">
        <f t="shared" si="45"/>
        <v>15.384615384615385</v>
      </c>
    </row>
    <row r="98" spans="1:17" ht="15" customHeight="1" x14ac:dyDescent="0.25">
      <c r="A98" s="4">
        <v>10</v>
      </c>
      <c r="B98" s="2">
        <v>60001</v>
      </c>
      <c r="C98" s="14" t="s">
        <v>43</v>
      </c>
      <c r="D98" s="80">
        <f t="shared" si="43"/>
        <v>73</v>
      </c>
      <c r="E98" s="148">
        <v>2</v>
      </c>
      <c r="F98" s="82">
        <f>E98*100/D98</f>
        <v>2.7397260273972601</v>
      </c>
      <c r="G98" s="151">
        <v>37</v>
      </c>
      <c r="H98" s="37">
        <f>G98*100/D98</f>
        <v>50.684931506849317</v>
      </c>
      <c r="I98" s="156">
        <v>34</v>
      </c>
      <c r="J98" s="19">
        <f>I98*100/D98</f>
        <v>46.575342465753423</v>
      </c>
      <c r="K98" s="93">
        <f>(G98+I98)*100/D98</f>
        <v>97.260273972602747</v>
      </c>
      <c r="M98" s="240">
        <f t="shared" si="33"/>
        <v>73</v>
      </c>
      <c r="N98" s="218">
        <f t="shared" si="34"/>
        <v>71.000000000000014</v>
      </c>
      <c r="O98" s="241">
        <f t="shared" si="35"/>
        <v>97.260273972602747</v>
      </c>
      <c r="P98" s="243">
        <f t="shared" si="44"/>
        <v>2</v>
      </c>
      <c r="Q98" s="225">
        <f t="shared" si="45"/>
        <v>2.7397260273972601</v>
      </c>
    </row>
    <row r="99" spans="1:17" ht="15" customHeight="1" x14ac:dyDescent="0.25">
      <c r="A99" s="6">
        <v>11</v>
      </c>
      <c r="B99" s="2">
        <v>60701</v>
      </c>
      <c r="C99" s="14" t="s">
        <v>53</v>
      </c>
      <c r="D99" s="80">
        <f t="shared" si="43"/>
        <v>48</v>
      </c>
      <c r="E99" s="148">
        <v>3</v>
      </c>
      <c r="F99" s="82">
        <f t="shared" si="42"/>
        <v>6.25</v>
      </c>
      <c r="G99" s="151">
        <v>26</v>
      </c>
      <c r="H99" s="37">
        <f t="shared" si="32"/>
        <v>54.166666666666664</v>
      </c>
      <c r="I99" s="156">
        <v>19</v>
      </c>
      <c r="J99" s="19">
        <f t="shared" si="40"/>
        <v>39.583333333333336</v>
      </c>
      <c r="K99" s="93">
        <f t="shared" si="41"/>
        <v>93.75</v>
      </c>
      <c r="M99" s="240">
        <f t="shared" si="33"/>
        <v>48</v>
      </c>
      <c r="N99" s="218">
        <f t="shared" si="34"/>
        <v>45</v>
      </c>
      <c r="O99" s="241">
        <f t="shared" si="35"/>
        <v>93.75</v>
      </c>
      <c r="P99" s="243">
        <f t="shared" si="44"/>
        <v>3</v>
      </c>
      <c r="Q99" s="225">
        <f t="shared" si="45"/>
        <v>6.25</v>
      </c>
    </row>
    <row r="100" spans="1:17" ht="15" customHeight="1" x14ac:dyDescent="0.25">
      <c r="A100" s="4">
        <v>12</v>
      </c>
      <c r="B100" s="2">
        <v>60850</v>
      </c>
      <c r="C100" s="14" t="s">
        <v>54</v>
      </c>
      <c r="D100" s="80">
        <f t="shared" si="43"/>
        <v>95</v>
      </c>
      <c r="E100" s="148">
        <v>4</v>
      </c>
      <c r="F100" s="82">
        <f t="shared" si="42"/>
        <v>4.2105263157894735</v>
      </c>
      <c r="G100" s="151">
        <v>51</v>
      </c>
      <c r="H100" s="37">
        <f t="shared" si="32"/>
        <v>53.684210526315788</v>
      </c>
      <c r="I100" s="156">
        <v>40</v>
      </c>
      <c r="J100" s="19">
        <f t="shared" si="40"/>
        <v>42.10526315789474</v>
      </c>
      <c r="K100" s="93">
        <f t="shared" si="41"/>
        <v>95.78947368421052</v>
      </c>
      <c r="M100" s="240">
        <f t="shared" si="33"/>
        <v>95</v>
      </c>
      <c r="N100" s="218">
        <f t="shared" si="34"/>
        <v>91</v>
      </c>
      <c r="O100" s="241">
        <f t="shared" si="35"/>
        <v>95.78947368421052</v>
      </c>
      <c r="P100" s="243">
        <f t="shared" si="44"/>
        <v>4</v>
      </c>
      <c r="Q100" s="225">
        <f t="shared" si="45"/>
        <v>4.2105263157894735</v>
      </c>
    </row>
    <row r="101" spans="1:17" ht="15" customHeight="1" x14ac:dyDescent="0.25">
      <c r="A101" s="5">
        <v>13</v>
      </c>
      <c r="B101" s="2">
        <v>60910</v>
      </c>
      <c r="C101" s="14" t="s">
        <v>55</v>
      </c>
      <c r="D101" s="80">
        <f t="shared" si="43"/>
        <v>74</v>
      </c>
      <c r="E101" s="148">
        <v>7</v>
      </c>
      <c r="F101" s="82">
        <f t="shared" si="42"/>
        <v>9.4594594594594597</v>
      </c>
      <c r="G101" s="151">
        <v>45</v>
      </c>
      <c r="H101" s="37">
        <f t="shared" si="32"/>
        <v>60.810810810810814</v>
      </c>
      <c r="I101" s="156">
        <v>22</v>
      </c>
      <c r="J101" s="19">
        <f t="shared" si="40"/>
        <v>29.72972972972973</v>
      </c>
      <c r="K101" s="93">
        <f t="shared" si="41"/>
        <v>90.540540540540547</v>
      </c>
      <c r="M101" s="240">
        <f t="shared" si="33"/>
        <v>74</v>
      </c>
      <c r="N101" s="218">
        <f t="shared" si="34"/>
        <v>67.000000000000014</v>
      </c>
      <c r="O101" s="241">
        <f t="shared" si="35"/>
        <v>90.540540540540547</v>
      </c>
      <c r="P101" s="243">
        <f t="shared" si="44"/>
        <v>7</v>
      </c>
      <c r="Q101" s="225">
        <f t="shared" si="45"/>
        <v>9.4594594594594597</v>
      </c>
    </row>
    <row r="102" spans="1:17" ht="15" customHeight="1" x14ac:dyDescent="0.25">
      <c r="A102" s="8">
        <v>14</v>
      </c>
      <c r="B102" s="2">
        <v>60980</v>
      </c>
      <c r="C102" s="14" t="s">
        <v>56</v>
      </c>
      <c r="D102" s="80">
        <f t="shared" si="43"/>
        <v>63</v>
      </c>
      <c r="E102" s="148">
        <v>9</v>
      </c>
      <c r="F102" s="82">
        <f t="shared" si="42"/>
        <v>14.285714285714286</v>
      </c>
      <c r="G102" s="151">
        <v>30</v>
      </c>
      <c r="H102" s="37">
        <f t="shared" si="32"/>
        <v>47.61904761904762</v>
      </c>
      <c r="I102" s="156">
        <v>24</v>
      </c>
      <c r="J102" s="19">
        <f t="shared" si="40"/>
        <v>38.095238095238095</v>
      </c>
      <c r="K102" s="93">
        <f t="shared" si="41"/>
        <v>85.714285714285708</v>
      </c>
      <c r="M102" s="240">
        <f t="shared" si="33"/>
        <v>63</v>
      </c>
      <c r="N102" s="218">
        <f t="shared" si="34"/>
        <v>54</v>
      </c>
      <c r="O102" s="241">
        <f t="shared" si="35"/>
        <v>85.714285714285708</v>
      </c>
      <c r="P102" s="243">
        <f t="shared" si="44"/>
        <v>9</v>
      </c>
      <c r="Q102" s="225">
        <f t="shared" si="45"/>
        <v>14.285714285714286</v>
      </c>
    </row>
    <row r="103" spans="1:17" ht="15" customHeight="1" x14ac:dyDescent="0.25">
      <c r="A103" s="4">
        <v>15</v>
      </c>
      <c r="B103" s="2">
        <v>61080</v>
      </c>
      <c r="C103" s="14" t="s">
        <v>57</v>
      </c>
      <c r="D103" s="80">
        <f t="shared" si="43"/>
        <v>69</v>
      </c>
      <c r="E103" s="148">
        <v>2</v>
      </c>
      <c r="F103" s="82">
        <f t="shared" si="42"/>
        <v>2.8985507246376812</v>
      </c>
      <c r="G103" s="151">
        <v>38</v>
      </c>
      <c r="H103" s="37">
        <f t="shared" si="32"/>
        <v>55.072463768115945</v>
      </c>
      <c r="I103" s="156">
        <v>29</v>
      </c>
      <c r="J103" s="19">
        <f t="shared" si="40"/>
        <v>42.028985507246375</v>
      </c>
      <c r="K103" s="93">
        <f t="shared" si="41"/>
        <v>97.101449275362313</v>
      </c>
      <c r="M103" s="240">
        <f t="shared" si="33"/>
        <v>69</v>
      </c>
      <c r="N103" s="218">
        <f t="shared" si="34"/>
        <v>67</v>
      </c>
      <c r="O103" s="241">
        <f t="shared" si="35"/>
        <v>97.101449275362313</v>
      </c>
      <c r="P103" s="243">
        <f t="shared" si="44"/>
        <v>2</v>
      </c>
      <c r="Q103" s="225">
        <f t="shared" si="45"/>
        <v>2.8985507246376812</v>
      </c>
    </row>
    <row r="104" spans="1:17" ht="15" customHeight="1" x14ac:dyDescent="0.25">
      <c r="A104" s="4">
        <v>16</v>
      </c>
      <c r="B104" s="2">
        <v>61150</v>
      </c>
      <c r="C104" s="14" t="s">
        <v>58</v>
      </c>
      <c r="D104" s="80">
        <f t="shared" si="43"/>
        <v>83</v>
      </c>
      <c r="E104" s="148">
        <v>4</v>
      </c>
      <c r="F104" s="82">
        <f t="shared" si="42"/>
        <v>4.8192771084337354</v>
      </c>
      <c r="G104" s="151">
        <v>54</v>
      </c>
      <c r="H104" s="37">
        <f t="shared" si="32"/>
        <v>65.060240963855421</v>
      </c>
      <c r="I104" s="156">
        <v>25</v>
      </c>
      <c r="J104" s="19">
        <f t="shared" si="40"/>
        <v>30.120481927710845</v>
      </c>
      <c r="K104" s="93">
        <f t="shared" si="41"/>
        <v>95.180722891566262</v>
      </c>
      <c r="M104" s="240">
        <f t="shared" si="33"/>
        <v>83</v>
      </c>
      <c r="N104" s="218">
        <f t="shared" si="34"/>
        <v>79</v>
      </c>
      <c r="O104" s="241">
        <f t="shared" si="35"/>
        <v>95.180722891566262</v>
      </c>
      <c r="P104" s="243">
        <f t="shared" si="44"/>
        <v>4</v>
      </c>
      <c r="Q104" s="225">
        <f t="shared" si="45"/>
        <v>4.8192771084337354</v>
      </c>
    </row>
    <row r="105" spans="1:17" ht="15" customHeight="1" x14ac:dyDescent="0.25">
      <c r="A105" s="4">
        <v>17</v>
      </c>
      <c r="B105" s="2">
        <v>61210</v>
      </c>
      <c r="C105" s="14" t="s">
        <v>59</v>
      </c>
      <c r="D105" s="80">
        <f t="shared" si="43"/>
        <v>71</v>
      </c>
      <c r="E105" s="148">
        <v>2</v>
      </c>
      <c r="F105" s="82">
        <f t="shared" si="42"/>
        <v>2.816901408450704</v>
      </c>
      <c r="G105" s="151">
        <v>40</v>
      </c>
      <c r="H105" s="37">
        <f t="shared" si="32"/>
        <v>56.338028169014088</v>
      </c>
      <c r="I105" s="156">
        <v>29</v>
      </c>
      <c r="J105" s="19">
        <f t="shared" si="40"/>
        <v>40.845070422535208</v>
      </c>
      <c r="K105" s="93">
        <f t="shared" si="41"/>
        <v>97.183098591549296</v>
      </c>
      <c r="M105" s="240">
        <f t="shared" si="33"/>
        <v>71</v>
      </c>
      <c r="N105" s="218">
        <f t="shared" si="34"/>
        <v>69</v>
      </c>
      <c r="O105" s="241">
        <f t="shared" si="35"/>
        <v>97.183098591549296</v>
      </c>
      <c r="P105" s="243">
        <f t="shared" si="44"/>
        <v>2</v>
      </c>
      <c r="Q105" s="225">
        <f t="shared" si="45"/>
        <v>2.816901408450704</v>
      </c>
    </row>
    <row r="106" spans="1:17" ht="15" customHeight="1" x14ac:dyDescent="0.25">
      <c r="A106" s="4">
        <v>18</v>
      </c>
      <c r="B106" s="2">
        <v>61290</v>
      </c>
      <c r="C106" s="185" t="s">
        <v>60</v>
      </c>
      <c r="D106" s="80">
        <f t="shared" si="43"/>
        <v>81</v>
      </c>
      <c r="E106" s="148"/>
      <c r="F106" s="82"/>
      <c r="G106" s="151">
        <v>34</v>
      </c>
      <c r="H106" s="37">
        <f t="shared" si="32"/>
        <v>41.97530864197531</v>
      </c>
      <c r="I106" s="156">
        <v>47</v>
      </c>
      <c r="J106" s="19">
        <f t="shared" si="40"/>
        <v>58.02469135802469</v>
      </c>
      <c r="K106" s="93">
        <f t="shared" si="41"/>
        <v>100</v>
      </c>
      <c r="M106" s="240">
        <f t="shared" si="33"/>
        <v>81</v>
      </c>
      <c r="N106" s="218">
        <f t="shared" si="34"/>
        <v>81</v>
      </c>
      <c r="O106" s="241">
        <f t="shared" si="35"/>
        <v>100</v>
      </c>
      <c r="P106" s="243">
        <f t="shared" si="44"/>
        <v>0</v>
      </c>
      <c r="Q106" s="225">
        <f t="shared" si="45"/>
        <v>0</v>
      </c>
    </row>
    <row r="107" spans="1:17" ht="15" customHeight="1" x14ac:dyDescent="0.25">
      <c r="A107" s="4">
        <v>19</v>
      </c>
      <c r="B107" s="2">
        <v>61340</v>
      </c>
      <c r="C107" s="14" t="s">
        <v>61</v>
      </c>
      <c r="D107" s="80">
        <f t="shared" si="43"/>
        <v>95</v>
      </c>
      <c r="E107" s="148">
        <v>1</v>
      </c>
      <c r="F107" s="82">
        <f t="shared" si="42"/>
        <v>1.0526315789473684</v>
      </c>
      <c r="G107" s="151">
        <v>44</v>
      </c>
      <c r="H107" s="37">
        <f t="shared" si="32"/>
        <v>46.315789473684212</v>
      </c>
      <c r="I107" s="156">
        <v>50</v>
      </c>
      <c r="J107" s="19">
        <f t="shared" si="40"/>
        <v>52.631578947368418</v>
      </c>
      <c r="K107" s="93">
        <f t="shared" si="41"/>
        <v>98.94736842105263</v>
      </c>
      <c r="M107" s="240">
        <f t="shared" si="33"/>
        <v>95</v>
      </c>
      <c r="N107" s="218">
        <f t="shared" si="34"/>
        <v>94</v>
      </c>
      <c r="O107" s="241">
        <f t="shared" si="35"/>
        <v>98.94736842105263</v>
      </c>
      <c r="P107" s="243">
        <f t="shared" si="44"/>
        <v>1</v>
      </c>
      <c r="Q107" s="225">
        <f t="shared" si="45"/>
        <v>1.0526315789473684</v>
      </c>
    </row>
    <row r="108" spans="1:17" ht="15" customHeight="1" x14ac:dyDescent="0.25">
      <c r="A108" s="4">
        <v>20</v>
      </c>
      <c r="B108" s="2">
        <v>61390</v>
      </c>
      <c r="C108" s="14" t="s">
        <v>62</v>
      </c>
      <c r="D108" s="80">
        <f t="shared" si="43"/>
        <v>82</v>
      </c>
      <c r="E108" s="148">
        <v>6</v>
      </c>
      <c r="F108" s="82">
        <f t="shared" si="42"/>
        <v>7.3170731707317076</v>
      </c>
      <c r="G108" s="151">
        <v>43</v>
      </c>
      <c r="H108" s="37">
        <f t="shared" si="32"/>
        <v>52.439024390243901</v>
      </c>
      <c r="I108" s="156">
        <v>33</v>
      </c>
      <c r="J108" s="19">
        <f t="shared" si="40"/>
        <v>40.243902439024389</v>
      </c>
      <c r="K108" s="93">
        <f t="shared" si="41"/>
        <v>92.682926829268297</v>
      </c>
      <c r="M108" s="240">
        <f t="shared" si="33"/>
        <v>82</v>
      </c>
      <c r="N108" s="218">
        <f t="shared" si="34"/>
        <v>76</v>
      </c>
      <c r="O108" s="241">
        <f t="shared" si="35"/>
        <v>92.682926829268297</v>
      </c>
      <c r="P108" s="243">
        <f t="shared" si="44"/>
        <v>6</v>
      </c>
      <c r="Q108" s="225">
        <f t="shared" si="45"/>
        <v>7.3170731707317076</v>
      </c>
    </row>
    <row r="109" spans="1:17" ht="15" customHeight="1" x14ac:dyDescent="0.25">
      <c r="A109" s="6">
        <v>21</v>
      </c>
      <c r="B109" s="2">
        <v>61410</v>
      </c>
      <c r="C109" s="14" t="s">
        <v>63</v>
      </c>
      <c r="D109" s="80">
        <f t="shared" si="43"/>
        <v>89</v>
      </c>
      <c r="E109" s="148">
        <v>5</v>
      </c>
      <c r="F109" s="82">
        <f t="shared" si="42"/>
        <v>5.617977528089888</v>
      </c>
      <c r="G109" s="151">
        <v>43</v>
      </c>
      <c r="H109" s="37">
        <f t="shared" si="32"/>
        <v>48.314606741573037</v>
      </c>
      <c r="I109" s="156">
        <v>41</v>
      </c>
      <c r="J109" s="19">
        <f t="shared" si="40"/>
        <v>46.067415730337082</v>
      </c>
      <c r="K109" s="93">
        <f t="shared" si="41"/>
        <v>94.382022471910119</v>
      </c>
      <c r="M109" s="240">
        <f t="shared" si="33"/>
        <v>89</v>
      </c>
      <c r="N109" s="218">
        <f t="shared" si="34"/>
        <v>84</v>
      </c>
      <c r="O109" s="241">
        <f t="shared" si="35"/>
        <v>94.382022471910119</v>
      </c>
      <c r="P109" s="243">
        <f t="shared" si="44"/>
        <v>5</v>
      </c>
      <c r="Q109" s="225">
        <f t="shared" si="45"/>
        <v>5.617977528089888</v>
      </c>
    </row>
    <row r="110" spans="1:17" ht="15" customHeight="1" x14ac:dyDescent="0.25">
      <c r="A110" s="4">
        <v>22</v>
      </c>
      <c r="B110" s="2">
        <v>61430</v>
      </c>
      <c r="C110" s="14" t="s">
        <v>129</v>
      </c>
      <c r="D110" s="80">
        <f t="shared" si="43"/>
        <v>204</v>
      </c>
      <c r="E110" s="148">
        <v>1</v>
      </c>
      <c r="F110" s="82">
        <f t="shared" si="42"/>
        <v>0.49019607843137253</v>
      </c>
      <c r="G110" s="151">
        <v>91</v>
      </c>
      <c r="H110" s="37">
        <f t="shared" si="32"/>
        <v>44.607843137254903</v>
      </c>
      <c r="I110" s="156">
        <v>112</v>
      </c>
      <c r="J110" s="19">
        <f t="shared" si="40"/>
        <v>54.901960784313722</v>
      </c>
      <c r="K110" s="93">
        <f t="shared" si="41"/>
        <v>99.509803921568633</v>
      </c>
      <c r="M110" s="240">
        <f t="shared" si="33"/>
        <v>204</v>
      </c>
      <c r="N110" s="218">
        <f t="shared" si="34"/>
        <v>203</v>
      </c>
      <c r="O110" s="241">
        <f t="shared" si="35"/>
        <v>99.509803921568633</v>
      </c>
      <c r="P110" s="243">
        <f t="shared" si="44"/>
        <v>1</v>
      </c>
      <c r="Q110" s="225">
        <f t="shared" si="45"/>
        <v>0.49019607843137253</v>
      </c>
    </row>
    <row r="111" spans="1:17" ht="15" customHeight="1" x14ac:dyDescent="0.25">
      <c r="A111" s="4">
        <v>23</v>
      </c>
      <c r="B111" s="2">
        <v>61440</v>
      </c>
      <c r="C111" s="14" t="s">
        <v>64</v>
      </c>
      <c r="D111" s="80">
        <f t="shared" si="43"/>
        <v>223</v>
      </c>
      <c r="E111" s="148">
        <v>4</v>
      </c>
      <c r="F111" s="82">
        <f t="shared" si="42"/>
        <v>1.7937219730941705</v>
      </c>
      <c r="G111" s="151">
        <v>109</v>
      </c>
      <c r="H111" s="37">
        <f t="shared" si="32"/>
        <v>48.878923766816143</v>
      </c>
      <c r="I111" s="156">
        <v>110</v>
      </c>
      <c r="J111" s="19">
        <f t="shared" si="40"/>
        <v>49.327354260089685</v>
      </c>
      <c r="K111" s="93">
        <f t="shared" si="41"/>
        <v>98.206278026905835</v>
      </c>
      <c r="M111" s="240">
        <f t="shared" si="33"/>
        <v>223</v>
      </c>
      <c r="N111" s="218">
        <f t="shared" si="34"/>
        <v>219</v>
      </c>
      <c r="O111" s="241">
        <f t="shared" si="35"/>
        <v>98.206278026905835</v>
      </c>
      <c r="P111" s="242">
        <f t="shared" si="44"/>
        <v>4</v>
      </c>
      <c r="Q111" s="225">
        <f t="shared" si="45"/>
        <v>1.7937219730941705</v>
      </c>
    </row>
    <row r="112" spans="1:17" ht="15" customHeight="1" x14ac:dyDescent="0.25">
      <c r="A112" s="4">
        <v>24</v>
      </c>
      <c r="B112" s="2">
        <v>61450</v>
      </c>
      <c r="C112" s="14" t="s">
        <v>126</v>
      </c>
      <c r="D112" s="80">
        <f t="shared" si="43"/>
        <v>117</v>
      </c>
      <c r="E112" s="148">
        <v>2</v>
      </c>
      <c r="F112" s="82">
        <f t="shared" si="42"/>
        <v>1.7094017094017093</v>
      </c>
      <c r="G112" s="151">
        <v>63</v>
      </c>
      <c r="H112" s="37">
        <f t="shared" si="32"/>
        <v>53.846153846153847</v>
      </c>
      <c r="I112" s="156">
        <v>52</v>
      </c>
      <c r="J112" s="19">
        <f t="shared" si="40"/>
        <v>44.444444444444443</v>
      </c>
      <c r="K112" s="93">
        <f t="shared" si="41"/>
        <v>98.290598290598297</v>
      </c>
      <c r="M112" s="240">
        <f t="shared" si="33"/>
        <v>117</v>
      </c>
      <c r="N112" s="218">
        <f t="shared" ref="N112" si="46">O112*M112/100</f>
        <v>115</v>
      </c>
      <c r="O112" s="241">
        <f t="shared" si="35"/>
        <v>98.290598290598297</v>
      </c>
      <c r="P112" s="243">
        <f t="shared" si="44"/>
        <v>2</v>
      </c>
      <c r="Q112" s="225">
        <f t="shared" si="45"/>
        <v>1.7094017094017093</v>
      </c>
    </row>
    <row r="113" spans="1:17" ht="15" customHeight="1" x14ac:dyDescent="0.25">
      <c r="A113" s="4">
        <v>25</v>
      </c>
      <c r="B113" s="2">
        <v>61470</v>
      </c>
      <c r="C113" s="14" t="s">
        <v>65</v>
      </c>
      <c r="D113" s="80">
        <f t="shared" si="43"/>
        <v>95</v>
      </c>
      <c r="E113" s="148">
        <v>4</v>
      </c>
      <c r="F113" s="82">
        <f t="shared" si="42"/>
        <v>4.2105263157894735</v>
      </c>
      <c r="G113" s="151">
        <v>49</v>
      </c>
      <c r="H113" s="37">
        <f t="shared" si="32"/>
        <v>51.578947368421055</v>
      </c>
      <c r="I113" s="156">
        <v>42</v>
      </c>
      <c r="J113" s="19">
        <f t="shared" si="40"/>
        <v>44.210526315789473</v>
      </c>
      <c r="K113" s="93">
        <f t="shared" si="41"/>
        <v>95.78947368421052</v>
      </c>
      <c r="M113" s="240">
        <f t="shared" si="33"/>
        <v>95</v>
      </c>
      <c r="N113" s="218">
        <f t="shared" si="34"/>
        <v>91</v>
      </c>
      <c r="O113" s="241">
        <f t="shared" si="35"/>
        <v>95.78947368421052</v>
      </c>
      <c r="P113" s="243">
        <f t="shared" si="44"/>
        <v>4</v>
      </c>
      <c r="Q113" s="225">
        <f t="shared" si="45"/>
        <v>4.2105263157894735</v>
      </c>
    </row>
    <row r="114" spans="1:17" ht="15" customHeight="1" x14ac:dyDescent="0.25">
      <c r="A114" s="4">
        <v>26</v>
      </c>
      <c r="B114" s="2">
        <v>61490</v>
      </c>
      <c r="C114" s="185" t="s">
        <v>127</v>
      </c>
      <c r="D114" s="80">
        <f t="shared" si="43"/>
        <v>204</v>
      </c>
      <c r="E114" s="148"/>
      <c r="F114" s="82"/>
      <c r="G114" s="151">
        <v>86</v>
      </c>
      <c r="H114" s="37">
        <f t="shared" si="32"/>
        <v>42.156862745098039</v>
      </c>
      <c r="I114" s="156">
        <v>118</v>
      </c>
      <c r="J114" s="19">
        <f t="shared" si="40"/>
        <v>57.843137254901961</v>
      </c>
      <c r="K114" s="93">
        <f t="shared" si="41"/>
        <v>100</v>
      </c>
      <c r="M114" s="214">
        <f t="shared" si="33"/>
        <v>204</v>
      </c>
      <c r="N114" s="214">
        <f>O114*M114/100</f>
        <v>204</v>
      </c>
      <c r="O114" s="241">
        <f t="shared" si="35"/>
        <v>100</v>
      </c>
      <c r="P114" s="291">
        <f t="shared" si="44"/>
        <v>0</v>
      </c>
      <c r="Q114" s="226">
        <f t="shared" si="45"/>
        <v>0</v>
      </c>
    </row>
    <row r="115" spans="1:17" ht="15" customHeight="1" x14ac:dyDescent="0.25">
      <c r="A115" s="4">
        <v>27</v>
      </c>
      <c r="B115" s="2">
        <v>61500</v>
      </c>
      <c r="C115" s="14" t="s">
        <v>128</v>
      </c>
      <c r="D115" s="80">
        <f t="shared" si="43"/>
        <v>211</v>
      </c>
      <c r="E115" s="148">
        <v>9</v>
      </c>
      <c r="F115" s="82">
        <f t="shared" si="42"/>
        <v>4.2654028436018958</v>
      </c>
      <c r="G115" s="151">
        <v>105</v>
      </c>
      <c r="H115" s="37">
        <f t="shared" si="32"/>
        <v>49.763033175355453</v>
      </c>
      <c r="I115" s="156">
        <v>97</v>
      </c>
      <c r="J115" s="19">
        <f t="shared" si="40"/>
        <v>45.971563981042657</v>
      </c>
      <c r="K115" s="93">
        <f t="shared" si="41"/>
        <v>95.73459715639811</v>
      </c>
      <c r="M115" s="214">
        <f t="shared" si="33"/>
        <v>211</v>
      </c>
      <c r="N115" s="214">
        <f t="shared" si="34"/>
        <v>202</v>
      </c>
      <c r="O115" s="245">
        <f t="shared" si="35"/>
        <v>95.73459715639811</v>
      </c>
      <c r="P115" s="291">
        <f t="shared" si="44"/>
        <v>9</v>
      </c>
      <c r="Q115" s="226">
        <f t="shared" si="45"/>
        <v>4.2654028436018958</v>
      </c>
    </row>
    <row r="116" spans="1:17" ht="15" customHeight="1" x14ac:dyDescent="0.25">
      <c r="A116" s="4">
        <v>28</v>
      </c>
      <c r="B116" s="2">
        <v>61510</v>
      </c>
      <c r="C116" s="14" t="s">
        <v>66</v>
      </c>
      <c r="D116" s="80">
        <f t="shared" si="43"/>
        <v>218</v>
      </c>
      <c r="E116" s="148">
        <v>1</v>
      </c>
      <c r="F116" s="82">
        <f t="shared" si="42"/>
        <v>0.45871559633027525</v>
      </c>
      <c r="G116" s="151">
        <v>106</v>
      </c>
      <c r="H116" s="37">
        <f t="shared" si="32"/>
        <v>48.623853211009177</v>
      </c>
      <c r="I116" s="156">
        <v>111</v>
      </c>
      <c r="J116" s="19">
        <f t="shared" si="40"/>
        <v>50.917431192660551</v>
      </c>
      <c r="K116" s="93">
        <f t="shared" si="41"/>
        <v>99.541284403669721</v>
      </c>
      <c r="M116" s="251">
        <f t="shared" si="33"/>
        <v>218</v>
      </c>
      <c r="N116" s="223">
        <f t="shared" si="34"/>
        <v>217</v>
      </c>
      <c r="O116" s="241">
        <f t="shared" si="35"/>
        <v>99.541284403669721</v>
      </c>
      <c r="P116" s="223">
        <f t="shared" si="44"/>
        <v>1</v>
      </c>
      <c r="Q116" s="227">
        <f t="shared" si="45"/>
        <v>0.45871559633027525</v>
      </c>
    </row>
    <row r="117" spans="1:17" ht="15" customHeight="1" x14ac:dyDescent="0.25">
      <c r="A117" s="6">
        <v>29</v>
      </c>
      <c r="B117" s="18">
        <v>61520</v>
      </c>
      <c r="C117" s="17" t="s">
        <v>125</v>
      </c>
      <c r="D117" s="85">
        <f t="shared" si="43"/>
        <v>226</v>
      </c>
      <c r="E117" s="149">
        <v>2</v>
      </c>
      <c r="F117" s="87">
        <f t="shared" si="42"/>
        <v>0.88495575221238942</v>
      </c>
      <c r="G117" s="152">
        <v>109</v>
      </c>
      <c r="H117" s="43">
        <f t="shared" si="32"/>
        <v>48.230088495575224</v>
      </c>
      <c r="I117" s="157">
        <v>115</v>
      </c>
      <c r="J117" s="28">
        <f t="shared" si="40"/>
        <v>50.884955752212392</v>
      </c>
      <c r="K117" s="94">
        <f t="shared" si="41"/>
        <v>99.115044247787608</v>
      </c>
      <c r="M117" s="237">
        <f t="shared" si="33"/>
        <v>226</v>
      </c>
      <c r="N117" s="217">
        <f t="shared" si="34"/>
        <v>224</v>
      </c>
      <c r="O117" s="238">
        <f t="shared" si="35"/>
        <v>99.115044247787608</v>
      </c>
      <c r="P117" s="248">
        <f t="shared" si="44"/>
        <v>2</v>
      </c>
      <c r="Q117" s="228">
        <f t="shared" si="45"/>
        <v>0.88495575221238942</v>
      </c>
    </row>
    <row r="118" spans="1:17" ht="15" customHeight="1" thickBot="1" x14ac:dyDescent="0.3">
      <c r="A118" s="5">
        <v>30</v>
      </c>
      <c r="B118" s="18">
        <v>61540</v>
      </c>
      <c r="C118" s="17" t="s">
        <v>133</v>
      </c>
      <c r="D118" s="85"/>
      <c r="E118" s="199"/>
      <c r="F118" s="186"/>
      <c r="G118" s="85"/>
      <c r="H118" s="43"/>
      <c r="I118" s="85"/>
      <c r="J118" s="28"/>
      <c r="K118" s="94"/>
      <c r="M118" s="244">
        <f t="shared" si="33"/>
        <v>0</v>
      </c>
      <c r="N118" s="219">
        <f t="shared" si="34"/>
        <v>0</v>
      </c>
      <c r="O118" s="245">
        <f t="shared" si="35"/>
        <v>0</v>
      </c>
      <c r="P118" s="246">
        <f t="shared" si="44"/>
        <v>0</v>
      </c>
      <c r="Q118" s="247">
        <f t="shared" si="45"/>
        <v>0</v>
      </c>
    </row>
    <row r="119" spans="1:17" ht="15" customHeight="1" thickBot="1" x14ac:dyDescent="0.3">
      <c r="A119" s="55"/>
      <c r="B119" s="54"/>
      <c r="C119" s="40" t="s">
        <v>121</v>
      </c>
      <c r="D119" s="56">
        <f>SUM(D120:D129)</f>
        <v>665</v>
      </c>
      <c r="E119" s="57">
        <f>SUM(E120:E129)</f>
        <v>41</v>
      </c>
      <c r="F119" s="58">
        <f>E119*100/D119</f>
        <v>6.1654135338345863</v>
      </c>
      <c r="G119" s="56">
        <f>SUM(G120:G129)</f>
        <v>295</v>
      </c>
      <c r="H119" s="42">
        <f>G119*100/D119</f>
        <v>44.360902255639097</v>
      </c>
      <c r="I119" s="56">
        <f>SUM(I120:I129)</f>
        <v>329</v>
      </c>
      <c r="J119" s="42">
        <f>I119*100/D119</f>
        <v>49.473684210526315</v>
      </c>
      <c r="K119" s="59">
        <f>AVERAGE(K120:K129)</f>
        <v>93.548194794127213</v>
      </c>
      <c r="L119" s="71"/>
      <c r="M119" s="233">
        <f t="shared" si="33"/>
        <v>665</v>
      </c>
      <c r="N119" s="216">
        <f>SUM(N120:N129)</f>
        <v>624</v>
      </c>
      <c r="O119" s="234">
        <f t="shared" si="35"/>
        <v>93.548194794127213</v>
      </c>
      <c r="P119" s="222">
        <f>SUM(P120:P129)</f>
        <v>41</v>
      </c>
      <c r="Q119" s="236">
        <f>F119</f>
        <v>6.1654135338345863</v>
      </c>
    </row>
    <row r="120" spans="1:17" ht="15" customHeight="1" x14ac:dyDescent="0.25">
      <c r="A120" s="3">
        <v>1</v>
      </c>
      <c r="B120" s="23">
        <v>70020</v>
      </c>
      <c r="C120" s="202" t="s">
        <v>67</v>
      </c>
      <c r="D120" s="99">
        <f t="shared" ref="D120:D129" si="47">E120+G120+I120</f>
        <v>82</v>
      </c>
      <c r="E120" s="176"/>
      <c r="F120" s="101"/>
      <c r="G120" s="179">
        <v>18</v>
      </c>
      <c r="H120" s="38">
        <f t="shared" si="32"/>
        <v>21.951219512195124</v>
      </c>
      <c r="I120" s="183">
        <v>64</v>
      </c>
      <c r="J120" s="24">
        <f t="shared" si="40"/>
        <v>78.048780487804876</v>
      </c>
      <c r="K120" s="102">
        <f t="shared" si="41"/>
        <v>100</v>
      </c>
      <c r="M120" s="237">
        <f t="shared" si="33"/>
        <v>82</v>
      </c>
      <c r="N120" s="217">
        <f t="shared" si="34"/>
        <v>82</v>
      </c>
      <c r="O120" s="238">
        <f t="shared" si="35"/>
        <v>100</v>
      </c>
      <c r="P120" s="248">
        <f t="shared" ref="P120:P129" si="48">E120</f>
        <v>0</v>
      </c>
      <c r="Q120" s="228">
        <f t="shared" ref="Q120:Q129" si="49">F120</f>
        <v>0</v>
      </c>
    </row>
    <row r="121" spans="1:17" s="154" customFormat="1" ht="15" customHeight="1" x14ac:dyDescent="0.25">
      <c r="A121" s="164">
        <v>2</v>
      </c>
      <c r="B121" s="163">
        <v>70050</v>
      </c>
      <c r="C121" s="165" t="s">
        <v>135</v>
      </c>
      <c r="D121" s="158">
        <f t="shared" ref="D121" si="50">E121+G121+I121</f>
        <v>47</v>
      </c>
      <c r="E121" s="175">
        <v>2</v>
      </c>
      <c r="F121" s="159">
        <f>E121*100/D121</f>
        <v>4.2553191489361701</v>
      </c>
      <c r="G121" s="178">
        <v>19</v>
      </c>
      <c r="H121" s="160">
        <f>G121*100/D121</f>
        <v>40.425531914893618</v>
      </c>
      <c r="I121" s="181">
        <v>26</v>
      </c>
      <c r="J121" s="155">
        <f>I121*100/D121</f>
        <v>55.319148936170215</v>
      </c>
      <c r="K121" s="161">
        <f>(G121+I121)*100/D121</f>
        <v>95.744680851063833</v>
      </c>
      <c r="M121" s="240">
        <f t="shared" si="33"/>
        <v>47</v>
      </c>
      <c r="N121" s="218">
        <f t="shared" si="34"/>
        <v>45</v>
      </c>
      <c r="O121" s="241">
        <f t="shared" si="35"/>
        <v>95.744680851063833</v>
      </c>
      <c r="P121" s="243">
        <f t="shared" si="48"/>
        <v>2</v>
      </c>
      <c r="Q121" s="225">
        <f t="shared" si="49"/>
        <v>4.2553191489361701</v>
      </c>
    </row>
    <row r="122" spans="1:17" ht="15" customHeight="1" x14ac:dyDescent="0.25">
      <c r="A122" s="4">
        <v>3</v>
      </c>
      <c r="B122" s="2">
        <v>70110</v>
      </c>
      <c r="C122" s="14" t="s">
        <v>69</v>
      </c>
      <c r="D122" s="83">
        <f t="shared" si="47"/>
        <v>66</v>
      </c>
      <c r="E122" s="175">
        <v>3</v>
      </c>
      <c r="F122" s="82">
        <f>E122*100/D122</f>
        <v>4.5454545454545459</v>
      </c>
      <c r="G122" s="178">
        <v>31</v>
      </c>
      <c r="H122" s="37">
        <f>G122*100/D122</f>
        <v>46.969696969696969</v>
      </c>
      <c r="I122" s="181">
        <v>32</v>
      </c>
      <c r="J122" s="19">
        <f>I122*100/D122</f>
        <v>48.484848484848484</v>
      </c>
      <c r="K122" s="93">
        <f>(G122+I122)*100/D122</f>
        <v>95.454545454545453</v>
      </c>
      <c r="M122" s="240">
        <f t="shared" si="33"/>
        <v>66</v>
      </c>
      <c r="N122" s="218">
        <f t="shared" si="34"/>
        <v>63</v>
      </c>
      <c r="O122" s="241">
        <f t="shared" si="35"/>
        <v>95.454545454545453</v>
      </c>
      <c r="P122" s="243">
        <f t="shared" si="48"/>
        <v>3</v>
      </c>
      <c r="Q122" s="225">
        <f t="shared" si="49"/>
        <v>4.5454545454545459</v>
      </c>
    </row>
    <row r="123" spans="1:17" ht="15" customHeight="1" x14ac:dyDescent="0.25">
      <c r="A123" s="4">
        <v>4</v>
      </c>
      <c r="B123" s="2">
        <v>70021</v>
      </c>
      <c r="C123" s="185" t="s">
        <v>68</v>
      </c>
      <c r="D123" s="80">
        <f t="shared" si="47"/>
        <v>45</v>
      </c>
      <c r="E123" s="174"/>
      <c r="F123" s="82"/>
      <c r="G123" s="178">
        <v>16</v>
      </c>
      <c r="H123" s="37">
        <f t="shared" si="32"/>
        <v>35.555555555555557</v>
      </c>
      <c r="I123" s="181">
        <v>29</v>
      </c>
      <c r="J123" s="19">
        <f t="shared" si="40"/>
        <v>64.444444444444443</v>
      </c>
      <c r="K123" s="93">
        <f t="shared" si="41"/>
        <v>100</v>
      </c>
      <c r="M123" s="240">
        <f t="shared" si="33"/>
        <v>45</v>
      </c>
      <c r="N123" s="218">
        <f t="shared" si="34"/>
        <v>45</v>
      </c>
      <c r="O123" s="241">
        <f t="shared" si="35"/>
        <v>100</v>
      </c>
      <c r="P123" s="243">
        <f t="shared" si="48"/>
        <v>0</v>
      </c>
      <c r="Q123" s="252">
        <f t="shared" si="49"/>
        <v>0</v>
      </c>
    </row>
    <row r="124" spans="1:17" ht="15" customHeight="1" x14ac:dyDescent="0.25">
      <c r="A124" s="6">
        <v>5</v>
      </c>
      <c r="B124" s="2">
        <v>70040</v>
      </c>
      <c r="C124" s="14" t="s">
        <v>104</v>
      </c>
      <c r="D124" s="80">
        <f t="shared" si="47"/>
        <v>20</v>
      </c>
      <c r="E124" s="174">
        <v>5</v>
      </c>
      <c r="F124" s="182">
        <f>E124*100/D124</f>
        <v>25</v>
      </c>
      <c r="G124" s="178">
        <v>13</v>
      </c>
      <c r="H124" s="37">
        <f t="shared" si="32"/>
        <v>65</v>
      </c>
      <c r="I124" s="181">
        <v>2</v>
      </c>
      <c r="J124" s="19">
        <f t="shared" si="40"/>
        <v>10</v>
      </c>
      <c r="K124" s="93">
        <f t="shared" si="41"/>
        <v>75</v>
      </c>
      <c r="M124" s="240">
        <f t="shared" si="33"/>
        <v>20</v>
      </c>
      <c r="N124" s="218">
        <f t="shared" si="34"/>
        <v>15</v>
      </c>
      <c r="O124" s="241">
        <f t="shared" si="35"/>
        <v>75</v>
      </c>
      <c r="P124" s="243">
        <f t="shared" si="48"/>
        <v>5</v>
      </c>
      <c r="Q124" s="252">
        <f t="shared" si="49"/>
        <v>25</v>
      </c>
    </row>
    <row r="125" spans="1:17" ht="15" customHeight="1" x14ac:dyDescent="0.25">
      <c r="A125" s="9">
        <v>6</v>
      </c>
      <c r="B125" s="2">
        <v>70100</v>
      </c>
      <c r="C125" s="185" t="s">
        <v>122</v>
      </c>
      <c r="D125" s="80">
        <f t="shared" si="47"/>
        <v>79</v>
      </c>
      <c r="E125" s="174"/>
      <c r="F125" s="82"/>
      <c r="G125" s="178">
        <v>30</v>
      </c>
      <c r="H125" s="37">
        <f>G125*100/D125</f>
        <v>37.974683544303801</v>
      </c>
      <c r="I125" s="181">
        <v>49</v>
      </c>
      <c r="J125" s="19">
        <f>I125*100/D125</f>
        <v>62.025316455696199</v>
      </c>
      <c r="K125" s="93">
        <f>(G125+I125)*100/D125</f>
        <v>100</v>
      </c>
      <c r="M125" s="240">
        <f t="shared" si="33"/>
        <v>79</v>
      </c>
      <c r="N125" s="218">
        <f t="shared" si="34"/>
        <v>79</v>
      </c>
      <c r="O125" s="241">
        <f t="shared" si="35"/>
        <v>100</v>
      </c>
      <c r="P125" s="243">
        <f t="shared" si="48"/>
        <v>0</v>
      </c>
      <c r="Q125" s="252">
        <f t="shared" si="49"/>
        <v>0</v>
      </c>
    </row>
    <row r="126" spans="1:17" s="162" customFormat="1" ht="15" customHeight="1" x14ac:dyDescent="0.25">
      <c r="A126" s="172">
        <v>7</v>
      </c>
      <c r="B126" s="171">
        <v>70140</v>
      </c>
      <c r="C126" s="173" t="s">
        <v>136</v>
      </c>
      <c r="D126" s="168">
        <f t="shared" ref="D126" si="51">E126+G126+I126</f>
        <v>34</v>
      </c>
      <c r="E126" s="174">
        <v>5</v>
      </c>
      <c r="F126" s="169">
        <f>E126*100/D126</f>
        <v>14.705882352941176</v>
      </c>
      <c r="G126" s="178">
        <v>22</v>
      </c>
      <c r="H126" s="167">
        <f>G126*100/D126</f>
        <v>64.705882352941174</v>
      </c>
      <c r="I126" s="181">
        <v>7</v>
      </c>
      <c r="J126" s="166">
        <f>I126*100/D126</f>
        <v>20.588235294117649</v>
      </c>
      <c r="K126" s="170">
        <f>(G126+I126)*100/D126</f>
        <v>85.294117647058826</v>
      </c>
      <c r="M126" s="240">
        <f t="shared" si="33"/>
        <v>34</v>
      </c>
      <c r="N126" s="218">
        <f t="shared" si="34"/>
        <v>29</v>
      </c>
      <c r="O126" s="241">
        <f t="shared" si="35"/>
        <v>85.294117647058826</v>
      </c>
      <c r="P126" s="243">
        <f t="shared" si="48"/>
        <v>5</v>
      </c>
      <c r="Q126" s="252">
        <f t="shared" si="49"/>
        <v>14.705882352941176</v>
      </c>
    </row>
    <row r="127" spans="1:17" ht="15" customHeight="1" x14ac:dyDescent="0.25">
      <c r="A127" s="10">
        <v>8</v>
      </c>
      <c r="B127" s="2">
        <v>70270</v>
      </c>
      <c r="C127" s="14" t="s">
        <v>70</v>
      </c>
      <c r="D127" s="80">
        <f t="shared" si="47"/>
        <v>54</v>
      </c>
      <c r="E127" s="174">
        <v>2</v>
      </c>
      <c r="F127" s="82">
        <f>E127*100/D127</f>
        <v>3.7037037037037037</v>
      </c>
      <c r="G127" s="178">
        <v>28</v>
      </c>
      <c r="H127" s="37">
        <f>G127*100/D127</f>
        <v>51.851851851851855</v>
      </c>
      <c r="I127" s="181">
        <v>24</v>
      </c>
      <c r="J127" s="19">
        <f>I127*100/D127</f>
        <v>44.444444444444443</v>
      </c>
      <c r="K127" s="93">
        <f>(G127+I127)*100/D127</f>
        <v>96.296296296296291</v>
      </c>
      <c r="M127" s="240">
        <f t="shared" si="33"/>
        <v>54</v>
      </c>
      <c r="N127" s="218">
        <f t="shared" si="34"/>
        <v>52</v>
      </c>
      <c r="O127" s="241">
        <f t="shared" si="35"/>
        <v>96.296296296296291</v>
      </c>
      <c r="P127" s="243">
        <f t="shared" si="48"/>
        <v>2</v>
      </c>
      <c r="Q127" s="252">
        <f t="shared" si="49"/>
        <v>3.7037037037037037</v>
      </c>
    </row>
    <row r="128" spans="1:17" ht="15" customHeight="1" x14ac:dyDescent="0.25">
      <c r="A128" s="10">
        <v>9</v>
      </c>
      <c r="B128" s="2">
        <v>70510</v>
      </c>
      <c r="C128" s="200" t="s">
        <v>71</v>
      </c>
      <c r="D128" s="80">
        <f t="shared" si="47"/>
        <v>43</v>
      </c>
      <c r="E128" s="174"/>
      <c r="F128" s="82"/>
      <c r="G128" s="178">
        <v>17</v>
      </c>
      <c r="H128" s="37">
        <f>G128*100/D128</f>
        <v>39.534883720930232</v>
      </c>
      <c r="I128" s="181">
        <v>26</v>
      </c>
      <c r="J128" s="19">
        <f>I128*100/D128</f>
        <v>60.465116279069768</v>
      </c>
      <c r="K128" s="93">
        <f>(G128+I128)*100/D128</f>
        <v>100</v>
      </c>
      <c r="M128" s="240">
        <f t="shared" si="33"/>
        <v>43</v>
      </c>
      <c r="N128" s="218">
        <f t="shared" si="34"/>
        <v>43</v>
      </c>
      <c r="O128" s="241">
        <f t="shared" si="35"/>
        <v>100</v>
      </c>
      <c r="P128" s="243">
        <f t="shared" si="48"/>
        <v>0</v>
      </c>
      <c r="Q128" s="252">
        <f t="shared" si="49"/>
        <v>0</v>
      </c>
    </row>
    <row r="129" spans="1:17" ht="15" customHeight="1" thickBot="1" x14ac:dyDescent="0.3">
      <c r="A129" s="11">
        <v>10</v>
      </c>
      <c r="B129" s="35">
        <v>10880</v>
      </c>
      <c r="C129" s="210" t="s">
        <v>134</v>
      </c>
      <c r="D129" s="103">
        <f t="shared" si="47"/>
        <v>195</v>
      </c>
      <c r="E129" s="177">
        <v>24</v>
      </c>
      <c r="F129" s="105">
        <f>E129*100/D129</f>
        <v>12.307692307692308</v>
      </c>
      <c r="G129" s="180">
        <v>101</v>
      </c>
      <c r="H129" s="45">
        <f>G129*100/D129</f>
        <v>51.794871794871796</v>
      </c>
      <c r="I129" s="184">
        <v>70</v>
      </c>
      <c r="J129" s="36">
        <f>I129*100/D129</f>
        <v>35.897435897435898</v>
      </c>
      <c r="K129" s="106">
        <f>(G129+I129)*100/D129</f>
        <v>87.692307692307693</v>
      </c>
      <c r="M129" s="253">
        <f t="shared" si="33"/>
        <v>195</v>
      </c>
      <c r="N129" s="224">
        <f t="shared" si="34"/>
        <v>171</v>
      </c>
      <c r="O129" s="254">
        <f t="shared" si="35"/>
        <v>87.692307692307693</v>
      </c>
      <c r="P129" s="255">
        <f t="shared" si="48"/>
        <v>24</v>
      </c>
      <c r="Q129" s="256">
        <f t="shared" si="49"/>
        <v>12.307692307692308</v>
      </c>
    </row>
    <row r="130" spans="1:17" ht="15" customHeight="1" x14ac:dyDescent="0.25">
      <c r="E130" s="60"/>
      <c r="F130" s="60"/>
      <c r="H130" s="61"/>
      <c r="I130" s="62"/>
      <c r="J130" s="63" t="s">
        <v>111</v>
      </c>
      <c r="K130" s="64">
        <f>AVERAGE(K7,K9:K17,K19:K31,K33:K51,K53:K71,K73:K87,K89:K118,K120:K129)</f>
        <v>96.374056333908726</v>
      </c>
    </row>
  </sheetData>
  <mergeCells count="6">
    <mergeCell ref="E4:K4"/>
    <mergeCell ref="C2:D2"/>
    <mergeCell ref="A4:A5"/>
    <mergeCell ref="B4:B5"/>
    <mergeCell ref="C4:C5"/>
    <mergeCell ref="D4:D5"/>
  </mergeCells>
  <conditionalFormatting sqref="K6:K130">
    <cfRule type="cellIs" dxfId="49" priority="21" stopIfTrue="1" operator="equal">
      <formula>$K$130</formula>
    </cfRule>
    <cfRule type="cellIs" dxfId="48" priority="35" stopIfTrue="1" operator="lessThan">
      <formula>75</formula>
    </cfRule>
    <cfRule type="cellIs" dxfId="47" priority="36" stopIfTrue="1" operator="between">
      <formula>$K$130</formula>
      <formula>75</formula>
    </cfRule>
    <cfRule type="cellIs" dxfId="46" priority="37" stopIfTrue="1" operator="between">
      <formula>98</formula>
      <formula>$K$130</formula>
    </cfRule>
    <cfRule type="cellIs" dxfId="45" priority="38" stopIfTrue="1" operator="between">
      <formula>100</formula>
      <formula>98</formula>
    </cfRule>
  </conditionalFormatting>
  <conditionalFormatting sqref="K6:K129">
    <cfRule type="containsBlanks" dxfId="44" priority="24" stopIfTrue="1">
      <formula>LEN(TRIM(K6))=0</formula>
    </cfRule>
  </conditionalFormatting>
  <conditionalFormatting sqref="F6:F117 F119:F129">
    <cfRule type="cellIs" dxfId="43" priority="17" operator="equal">
      <formula>0</formula>
    </cfRule>
    <cfRule type="cellIs" dxfId="42" priority="19" operator="between">
      <formula>0.1</formula>
      <formula>10</formula>
    </cfRule>
    <cfRule type="cellIs" dxfId="41" priority="20" operator="greaterThanOrEqual">
      <formula>10</formula>
    </cfRule>
  </conditionalFormatting>
  <conditionalFormatting sqref="E7:E117 E119:E129">
    <cfRule type="cellIs" dxfId="40" priority="16" operator="equal">
      <formula>0</formula>
    </cfRule>
  </conditionalFormatting>
  <conditionalFormatting sqref="O7:O129">
    <cfRule type="cellIs" dxfId="39" priority="3" operator="equal">
      <formula>98</formula>
    </cfRule>
    <cfRule type="cellIs" dxfId="38" priority="4" operator="greaterThanOrEqual">
      <formula>98</formula>
    </cfRule>
  </conditionalFormatting>
  <conditionalFormatting sqref="Q7:Q129">
    <cfRule type="cellIs" dxfId="37" priority="1" operator="greaterThanOrEqual">
      <formula>10</formula>
    </cfRule>
    <cfRule type="cellIs" dxfId="36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"/>
  <sheetViews>
    <sheetView zoomScale="90" zoomScaleNormal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1" customWidth="1"/>
    <col min="2" max="2" width="9.7109375" style="1" customWidth="1"/>
    <col min="3" max="3" width="31.7109375" style="1" customWidth="1"/>
    <col min="4" max="4" width="7.85546875" style="1" customWidth="1"/>
    <col min="5" max="5" width="8.5703125" style="1" customWidth="1"/>
    <col min="6" max="6" width="7.7109375" style="1" customWidth="1"/>
    <col min="7" max="7" width="8.7109375" style="1" customWidth="1"/>
    <col min="8" max="8" width="7.7109375" style="1" customWidth="1"/>
    <col min="9" max="9" width="8.7109375" style="1" customWidth="1"/>
    <col min="10" max="10" width="7.7109375" style="1" customWidth="1"/>
    <col min="11" max="11" width="8.7109375" style="1" customWidth="1"/>
    <col min="12" max="12" width="7.7109375" style="1" customWidth="1"/>
    <col min="13" max="13" width="10.5703125" style="1" customWidth="1"/>
    <col min="14" max="17" width="9.7109375" style="1" customWidth="1"/>
    <col min="18" max="16384" width="9.140625" style="1"/>
  </cols>
  <sheetData>
    <row r="1" spans="1:17" ht="18" customHeight="1" x14ac:dyDescent="0.25">
      <c r="M1" s="201"/>
      <c r="N1" s="187" t="s">
        <v>137</v>
      </c>
    </row>
    <row r="2" spans="1:17" ht="18" customHeight="1" x14ac:dyDescent="0.25">
      <c r="C2" s="492" t="s">
        <v>110</v>
      </c>
      <c r="D2" s="492"/>
      <c r="K2" s="22">
        <v>2019</v>
      </c>
      <c r="M2" s="189"/>
      <c r="N2" s="187" t="s">
        <v>138</v>
      </c>
    </row>
    <row r="3" spans="1:17" ht="18" customHeight="1" thickBot="1" x14ac:dyDescent="0.3">
      <c r="M3" s="190"/>
      <c r="N3" s="187" t="s">
        <v>139</v>
      </c>
    </row>
    <row r="4" spans="1:17" ht="18" customHeight="1" thickBot="1" x14ac:dyDescent="0.3">
      <c r="A4" s="525" t="s">
        <v>0</v>
      </c>
      <c r="B4" s="527" t="s">
        <v>105</v>
      </c>
      <c r="C4" s="527" t="s">
        <v>106</v>
      </c>
      <c r="D4" s="529" t="s">
        <v>112</v>
      </c>
      <c r="E4" s="523" t="s">
        <v>108</v>
      </c>
      <c r="F4" s="523"/>
      <c r="G4" s="523"/>
      <c r="H4" s="523"/>
      <c r="I4" s="523"/>
      <c r="J4" s="523"/>
      <c r="K4" s="524"/>
      <c r="M4" s="188"/>
      <c r="N4" s="187" t="s">
        <v>140</v>
      </c>
    </row>
    <row r="5" spans="1:17" ht="85.5" customHeight="1" thickBot="1" x14ac:dyDescent="0.3">
      <c r="A5" s="526"/>
      <c r="B5" s="528" t="s">
        <v>107</v>
      </c>
      <c r="C5" s="528"/>
      <c r="D5" s="530"/>
      <c r="E5" s="31" t="s">
        <v>124</v>
      </c>
      <c r="F5" s="31" t="s">
        <v>1</v>
      </c>
      <c r="G5" s="32" t="s">
        <v>2</v>
      </c>
      <c r="H5" s="32" t="s">
        <v>1</v>
      </c>
      <c r="I5" s="33" t="s">
        <v>3</v>
      </c>
      <c r="J5" s="32" t="s">
        <v>1</v>
      </c>
      <c r="K5" s="34" t="s">
        <v>109</v>
      </c>
      <c r="M5" s="309" t="s">
        <v>141</v>
      </c>
      <c r="N5" s="310" t="s">
        <v>143</v>
      </c>
      <c r="O5" s="310" t="s">
        <v>142</v>
      </c>
      <c r="P5" s="310" t="s">
        <v>144</v>
      </c>
      <c r="Q5" s="311" t="s">
        <v>145</v>
      </c>
    </row>
    <row r="6" spans="1:17" ht="15" customHeight="1" thickBot="1" x14ac:dyDescent="0.3">
      <c r="A6" s="46"/>
      <c r="B6" s="47"/>
      <c r="C6" s="48" t="s">
        <v>113</v>
      </c>
      <c r="D6" s="47">
        <f>D7+D8+D18+D32+D52+D72+D88+D119</f>
        <v>11155</v>
      </c>
      <c r="E6" s="47">
        <f>E7+E8+E18+E32+E52+E72+E88+E119</f>
        <v>338</v>
      </c>
      <c r="F6" s="76">
        <f>E6*100/D6</f>
        <v>3.030031376064545</v>
      </c>
      <c r="G6" s="67">
        <f>G7+G8+G18+G32+G52+G72+G88+G119</f>
        <v>5542</v>
      </c>
      <c r="H6" s="75">
        <f t="shared" ref="H6:H13" si="0">G6*100/D6</f>
        <v>49.681757059614526</v>
      </c>
      <c r="I6" s="68">
        <f>I7+I8+I18+I32+I52+I72+I88+I119</f>
        <v>5275</v>
      </c>
      <c r="J6" s="75">
        <f>I6*100/D6</f>
        <v>47.288211564320932</v>
      </c>
      <c r="K6" s="74">
        <f>(G6+I6)*100/D6</f>
        <v>96.969968623935458</v>
      </c>
      <c r="L6" s="71"/>
      <c r="M6" s="317">
        <f>D6</f>
        <v>11155</v>
      </c>
      <c r="N6" s="318">
        <f>N8+N18+N32+N52+N72+N88+N119</f>
        <v>10736</v>
      </c>
      <c r="O6" s="319">
        <f>K6</f>
        <v>96.969968623935458</v>
      </c>
      <c r="P6" s="320">
        <f>P7+P8+P18+P32+P52+P72+P88+P119</f>
        <v>338</v>
      </c>
      <c r="Q6" s="321">
        <f>F6</f>
        <v>3.030031376064545</v>
      </c>
    </row>
    <row r="7" spans="1:17" ht="15" customHeight="1" thickBot="1" x14ac:dyDescent="0.3">
      <c r="A7" s="52">
        <v>1</v>
      </c>
      <c r="B7" s="66">
        <v>50050</v>
      </c>
      <c r="C7" s="12" t="s">
        <v>92</v>
      </c>
      <c r="D7" s="77">
        <f>E7+G7+I7</f>
        <v>84</v>
      </c>
      <c r="E7" s="53">
        <v>3</v>
      </c>
      <c r="F7" s="78">
        <f>E7*100/D7</f>
        <v>3.5714285714285716</v>
      </c>
      <c r="G7" s="77">
        <v>32</v>
      </c>
      <c r="H7" s="30">
        <f t="shared" si="0"/>
        <v>38.095238095238095</v>
      </c>
      <c r="I7" s="77">
        <v>49</v>
      </c>
      <c r="J7" s="30">
        <f>I7*100/D7</f>
        <v>58.333333333333336</v>
      </c>
      <c r="K7" s="79">
        <f>(G7+I7)*100/D7</f>
        <v>96.428571428571431</v>
      </c>
      <c r="M7" s="312">
        <f t="shared" ref="M7:M70" si="1">D7</f>
        <v>84</v>
      </c>
      <c r="N7" s="313">
        <f t="shared" ref="N7:N70" si="2">O7*M7/100</f>
        <v>81</v>
      </c>
      <c r="O7" s="314">
        <f t="shared" ref="O7:O70" si="3">K7</f>
        <v>96.428571428571431</v>
      </c>
      <c r="P7" s="315">
        <f>E7</f>
        <v>3</v>
      </c>
      <c r="Q7" s="316">
        <f>F7</f>
        <v>3.5714285714285716</v>
      </c>
    </row>
    <row r="8" spans="1:17" ht="15" customHeight="1" thickBot="1" x14ac:dyDescent="0.3">
      <c r="A8" s="49"/>
      <c r="B8" s="50"/>
      <c r="C8" s="51" t="s">
        <v>114</v>
      </c>
      <c r="D8" s="50">
        <f>SUM(D9:D17)</f>
        <v>810</v>
      </c>
      <c r="E8" s="50">
        <f>SUM(E9:E17)</f>
        <v>24</v>
      </c>
      <c r="F8" s="69">
        <f>E8*100/D8</f>
        <v>2.9629629629629628</v>
      </c>
      <c r="G8" s="41">
        <f>SUM(G9:G17)</f>
        <v>409</v>
      </c>
      <c r="H8" s="70">
        <f t="shared" si="0"/>
        <v>50.493827160493829</v>
      </c>
      <c r="I8" s="40">
        <f>SUM(I9:I17)</f>
        <v>377</v>
      </c>
      <c r="J8" s="70">
        <f t="shared" ref="J8:J11" si="4">I8*100/D8</f>
        <v>46.543209876543209</v>
      </c>
      <c r="K8" s="72">
        <f>AVERAGE(K9:K17)</f>
        <v>97.573079113276833</v>
      </c>
      <c r="L8" s="71"/>
      <c r="M8" s="322">
        <f t="shared" si="1"/>
        <v>810</v>
      </c>
      <c r="N8" s="323">
        <f>SUM(N9:N17)</f>
        <v>786</v>
      </c>
      <c r="O8" s="324">
        <f t="shared" si="3"/>
        <v>97.573079113276833</v>
      </c>
      <c r="P8" s="325">
        <f>SUM(P9:P17)</f>
        <v>24</v>
      </c>
      <c r="Q8" s="279">
        <f>F8</f>
        <v>2.9629629629629628</v>
      </c>
    </row>
    <row r="9" spans="1:17" ht="15" customHeight="1" x14ac:dyDescent="0.25">
      <c r="A9" s="3">
        <v>1</v>
      </c>
      <c r="B9" s="2">
        <v>10003</v>
      </c>
      <c r="C9" s="185" t="s">
        <v>73</v>
      </c>
      <c r="D9" s="80">
        <f t="shared" ref="D9:D17" si="5">E9+G9+I9</f>
        <v>73</v>
      </c>
      <c r="E9" s="81"/>
      <c r="F9" s="82"/>
      <c r="G9" s="80">
        <v>21</v>
      </c>
      <c r="H9" s="37">
        <f t="shared" si="0"/>
        <v>28.767123287671232</v>
      </c>
      <c r="I9" s="80">
        <v>52</v>
      </c>
      <c r="J9" s="19">
        <f>I9*100/D9</f>
        <v>71.232876712328761</v>
      </c>
      <c r="K9" s="25">
        <f>(G9+I9)*100/D9</f>
        <v>100</v>
      </c>
      <c r="M9" s="308">
        <f t="shared" si="1"/>
        <v>73</v>
      </c>
      <c r="N9" s="295">
        <f t="shared" si="2"/>
        <v>73</v>
      </c>
      <c r="O9" s="296">
        <f t="shared" si="3"/>
        <v>100</v>
      </c>
      <c r="P9" s="297">
        <f>E9</f>
        <v>0</v>
      </c>
      <c r="Q9" s="278">
        <f>F9</f>
        <v>0</v>
      </c>
    </row>
    <row r="10" spans="1:17" ht="15" customHeight="1" x14ac:dyDescent="0.25">
      <c r="A10" s="4">
        <v>2</v>
      </c>
      <c r="B10" s="2">
        <v>10002</v>
      </c>
      <c r="C10" s="185" t="s">
        <v>4</v>
      </c>
      <c r="D10" s="80">
        <f t="shared" si="5"/>
        <v>103</v>
      </c>
      <c r="E10" s="81"/>
      <c r="F10" s="82"/>
      <c r="G10" s="80">
        <v>51</v>
      </c>
      <c r="H10" s="37">
        <f t="shared" si="0"/>
        <v>49.514563106796118</v>
      </c>
      <c r="I10" s="83">
        <v>52</v>
      </c>
      <c r="J10" s="19">
        <f t="shared" si="4"/>
        <v>50.485436893203882</v>
      </c>
      <c r="K10" s="25">
        <f t="shared" ref="K10:K11" si="6">(G10+I10)*100/D10</f>
        <v>100</v>
      </c>
      <c r="M10" s="298">
        <f t="shared" si="1"/>
        <v>103</v>
      </c>
      <c r="N10" s="294">
        <f t="shared" si="2"/>
        <v>103</v>
      </c>
      <c r="O10" s="293">
        <f t="shared" si="3"/>
        <v>100</v>
      </c>
      <c r="P10" s="292">
        <f t="shared" ref="P10:Q17" si="7">E10</f>
        <v>0</v>
      </c>
      <c r="Q10" s="25">
        <f t="shared" si="7"/>
        <v>0</v>
      </c>
    </row>
    <row r="11" spans="1:17" ht="15" customHeight="1" x14ac:dyDescent="0.25">
      <c r="A11" s="4">
        <v>3</v>
      </c>
      <c r="B11" s="2">
        <v>10090</v>
      </c>
      <c r="C11" s="204" t="s">
        <v>74</v>
      </c>
      <c r="D11" s="205">
        <f t="shared" si="5"/>
        <v>142</v>
      </c>
      <c r="E11" s="206">
        <v>14</v>
      </c>
      <c r="F11" s="82">
        <f>E11*100/D11</f>
        <v>9.8591549295774641</v>
      </c>
      <c r="G11" s="80">
        <v>89</v>
      </c>
      <c r="H11" s="37">
        <f t="shared" si="0"/>
        <v>62.676056338028168</v>
      </c>
      <c r="I11" s="84">
        <v>39</v>
      </c>
      <c r="J11" s="19">
        <f t="shared" si="4"/>
        <v>27.464788732394368</v>
      </c>
      <c r="K11" s="25">
        <f t="shared" si="6"/>
        <v>90.140845070422529</v>
      </c>
      <c r="M11" s="298">
        <f t="shared" si="1"/>
        <v>142</v>
      </c>
      <c r="N11" s="294">
        <f t="shared" si="2"/>
        <v>128</v>
      </c>
      <c r="O11" s="293">
        <f t="shared" si="3"/>
        <v>90.140845070422529</v>
      </c>
      <c r="P11" s="292">
        <f t="shared" si="7"/>
        <v>14</v>
      </c>
      <c r="Q11" s="25">
        <f t="shared" si="7"/>
        <v>9.8591549295774641</v>
      </c>
    </row>
    <row r="12" spans="1:17" ht="15" customHeight="1" x14ac:dyDescent="0.25">
      <c r="A12" s="4">
        <v>4</v>
      </c>
      <c r="B12" s="2">
        <v>10004</v>
      </c>
      <c r="C12" s="14" t="s">
        <v>5</v>
      </c>
      <c r="D12" s="80">
        <f t="shared" si="5"/>
        <v>110</v>
      </c>
      <c r="E12" s="81">
        <v>1</v>
      </c>
      <c r="F12" s="82">
        <f>E12*100/D12</f>
        <v>0.90909090909090906</v>
      </c>
      <c r="G12" s="80">
        <v>60</v>
      </c>
      <c r="H12" s="37">
        <f t="shared" si="0"/>
        <v>54.545454545454547</v>
      </c>
      <c r="I12" s="80">
        <v>49</v>
      </c>
      <c r="J12" s="19">
        <f>I12*100/D12</f>
        <v>44.545454545454547</v>
      </c>
      <c r="K12" s="25">
        <f>(G12+I12)*100/D12</f>
        <v>99.090909090909093</v>
      </c>
      <c r="M12" s="298">
        <f t="shared" si="1"/>
        <v>110</v>
      </c>
      <c r="N12" s="294">
        <f t="shared" si="2"/>
        <v>109</v>
      </c>
      <c r="O12" s="293">
        <f t="shared" si="3"/>
        <v>99.090909090909093</v>
      </c>
      <c r="P12" s="292">
        <f t="shared" si="7"/>
        <v>1</v>
      </c>
      <c r="Q12" s="25">
        <f t="shared" si="7"/>
        <v>0.90909090909090906</v>
      </c>
    </row>
    <row r="13" spans="1:17" ht="15" customHeight="1" x14ac:dyDescent="0.25">
      <c r="A13" s="4">
        <v>5</v>
      </c>
      <c r="B13" s="2">
        <v>10001</v>
      </c>
      <c r="C13" s="185" t="s">
        <v>72</v>
      </c>
      <c r="D13" s="80">
        <f t="shared" si="5"/>
        <v>50</v>
      </c>
      <c r="E13" s="81"/>
      <c r="F13" s="82"/>
      <c r="G13" s="80">
        <v>16</v>
      </c>
      <c r="H13" s="37">
        <f t="shared" si="0"/>
        <v>32</v>
      </c>
      <c r="I13" s="80">
        <v>34</v>
      </c>
      <c r="J13" s="19">
        <f>I13*100/D13</f>
        <v>68</v>
      </c>
      <c r="K13" s="25">
        <f>(G13+I13)*100/D13</f>
        <v>100</v>
      </c>
      <c r="M13" s="298">
        <f t="shared" si="1"/>
        <v>50</v>
      </c>
      <c r="N13" s="294">
        <f t="shared" si="2"/>
        <v>50</v>
      </c>
      <c r="O13" s="293">
        <f t="shared" si="3"/>
        <v>100</v>
      </c>
      <c r="P13" s="292">
        <f t="shared" si="7"/>
        <v>0</v>
      </c>
      <c r="Q13" s="25">
        <f t="shared" si="7"/>
        <v>0</v>
      </c>
    </row>
    <row r="14" spans="1:17" ht="15" customHeight="1" x14ac:dyDescent="0.25">
      <c r="A14" s="4">
        <v>6</v>
      </c>
      <c r="B14" s="2">
        <v>10120</v>
      </c>
      <c r="C14" s="14" t="s">
        <v>75</v>
      </c>
      <c r="D14" s="80">
        <f t="shared" si="5"/>
        <v>76</v>
      </c>
      <c r="E14" s="81">
        <v>1</v>
      </c>
      <c r="F14" s="82">
        <f t="shared" ref="F14:F19" si="8">E14*100/D14</f>
        <v>1.3157894736842106</v>
      </c>
      <c r="G14" s="80">
        <v>47</v>
      </c>
      <c r="H14" s="37">
        <f t="shared" ref="H14:H74" si="9">G14*100/D14</f>
        <v>61.842105263157897</v>
      </c>
      <c r="I14" s="80">
        <v>28</v>
      </c>
      <c r="J14" s="19">
        <f t="shared" ref="J14:J74" si="10">I14*100/D14</f>
        <v>36.842105263157897</v>
      </c>
      <c r="K14" s="25">
        <f t="shared" ref="K14:K74" si="11">(G14+I14)*100/D14</f>
        <v>98.684210526315795</v>
      </c>
      <c r="M14" s="298">
        <f t="shared" si="1"/>
        <v>76</v>
      </c>
      <c r="N14" s="294">
        <f t="shared" si="2"/>
        <v>75</v>
      </c>
      <c r="O14" s="293">
        <f t="shared" si="3"/>
        <v>98.684210526315795</v>
      </c>
      <c r="P14" s="292">
        <f t="shared" si="7"/>
        <v>1</v>
      </c>
      <c r="Q14" s="25">
        <f t="shared" si="7"/>
        <v>1.3157894736842106</v>
      </c>
    </row>
    <row r="15" spans="1:17" ht="15" customHeight="1" x14ac:dyDescent="0.25">
      <c r="A15" s="4">
        <v>7</v>
      </c>
      <c r="B15" s="2">
        <v>10190</v>
      </c>
      <c r="C15" s="14" t="s">
        <v>6</v>
      </c>
      <c r="D15" s="80">
        <f t="shared" si="5"/>
        <v>102</v>
      </c>
      <c r="E15" s="81">
        <v>2</v>
      </c>
      <c r="F15" s="82">
        <f t="shared" si="8"/>
        <v>1.9607843137254901</v>
      </c>
      <c r="G15" s="80">
        <v>47</v>
      </c>
      <c r="H15" s="37">
        <f t="shared" si="9"/>
        <v>46.078431372549019</v>
      </c>
      <c r="I15" s="80">
        <v>53</v>
      </c>
      <c r="J15" s="19">
        <f t="shared" si="10"/>
        <v>51.96078431372549</v>
      </c>
      <c r="K15" s="25">
        <f t="shared" si="11"/>
        <v>98.039215686274517</v>
      </c>
      <c r="M15" s="298">
        <f t="shared" si="1"/>
        <v>102</v>
      </c>
      <c r="N15" s="294">
        <f t="shared" si="2"/>
        <v>100</v>
      </c>
      <c r="O15" s="293">
        <f t="shared" si="3"/>
        <v>98.039215686274517</v>
      </c>
      <c r="P15" s="292">
        <f t="shared" si="7"/>
        <v>2</v>
      </c>
      <c r="Q15" s="25">
        <f t="shared" si="7"/>
        <v>1.9607843137254901</v>
      </c>
    </row>
    <row r="16" spans="1:17" ht="15" customHeight="1" x14ac:dyDescent="0.25">
      <c r="A16" s="4">
        <v>8</v>
      </c>
      <c r="B16" s="2">
        <v>10320</v>
      </c>
      <c r="C16" s="14" t="s">
        <v>7</v>
      </c>
      <c r="D16" s="80">
        <f t="shared" si="5"/>
        <v>79</v>
      </c>
      <c r="E16" s="81">
        <v>3</v>
      </c>
      <c r="F16" s="82">
        <f t="shared" si="8"/>
        <v>3.7974683544303796</v>
      </c>
      <c r="G16" s="80">
        <v>32</v>
      </c>
      <c r="H16" s="37">
        <f t="shared" si="9"/>
        <v>40.506329113924053</v>
      </c>
      <c r="I16" s="80">
        <v>44</v>
      </c>
      <c r="J16" s="19">
        <f t="shared" si="10"/>
        <v>55.696202531645568</v>
      </c>
      <c r="K16" s="25">
        <f t="shared" si="11"/>
        <v>96.202531645569621</v>
      </c>
      <c r="M16" s="298">
        <f t="shared" si="1"/>
        <v>79</v>
      </c>
      <c r="N16" s="294">
        <f t="shared" si="2"/>
        <v>76</v>
      </c>
      <c r="O16" s="293">
        <f t="shared" si="3"/>
        <v>96.202531645569621</v>
      </c>
      <c r="P16" s="292">
        <f t="shared" si="7"/>
        <v>3</v>
      </c>
      <c r="Q16" s="25">
        <f t="shared" si="7"/>
        <v>3.7974683544303796</v>
      </c>
    </row>
    <row r="17" spans="1:17" ht="15" customHeight="1" thickBot="1" x14ac:dyDescent="0.3">
      <c r="A17" s="5">
        <v>9</v>
      </c>
      <c r="B17" s="18">
        <v>10860</v>
      </c>
      <c r="C17" s="17" t="s">
        <v>123</v>
      </c>
      <c r="D17" s="85">
        <f t="shared" si="5"/>
        <v>75</v>
      </c>
      <c r="E17" s="86">
        <v>3</v>
      </c>
      <c r="F17" s="87">
        <f t="shared" si="8"/>
        <v>4</v>
      </c>
      <c r="G17" s="85">
        <v>46</v>
      </c>
      <c r="H17" s="43">
        <f t="shared" si="9"/>
        <v>61.333333333333336</v>
      </c>
      <c r="I17" s="85">
        <v>26</v>
      </c>
      <c r="J17" s="28">
        <f t="shared" si="10"/>
        <v>34.666666666666664</v>
      </c>
      <c r="K17" s="29">
        <f t="shared" si="11"/>
        <v>96</v>
      </c>
      <c r="M17" s="304">
        <f t="shared" si="1"/>
        <v>75</v>
      </c>
      <c r="N17" s="305">
        <f t="shared" si="2"/>
        <v>72</v>
      </c>
      <c r="O17" s="306">
        <f t="shared" si="3"/>
        <v>96</v>
      </c>
      <c r="P17" s="307">
        <f t="shared" si="7"/>
        <v>3</v>
      </c>
      <c r="Q17" s="29">
        <f t="shared" si="7"/>
        <v>4</v>
      </c>
    </row>
    <row r="18" spans="1:17" ht="15" customHeight="1" thickBot="1" x14ac:dyDescent="0.3">
      <c r="A18" s="44"/>
      <c r="B18" s="54"/>
      <c r="C18" s="54" t="s">
        <v>115</v>
      </c>
      <c r="D18" s="54">
        <f>SUM(D19:D31)</f>
        <v>1131</v>
      </c>
      <c r="E18" s="54">
        <f>SUM(E19:E31)</f>
        <v>27</v>
      </c>
      <c r="F18" s="42">
        <f t="shared" si="8"/>
        <v>2.3872679045092839</v>
      </c>
      <c r="G18" s="54">
        <f>SUM(G19:G31)</f>
        <v>592</v>
      </c>
      <c r="H18" s="42">
        <f>G18*100/D18</f>
        <v>52.343059239610966</v>
      </c>
      <c r="I18" s="54">
        <f>SUM(I19:I31)</f>
        <v>512</v>
      </c>
      <c r="J18" s="54">
        <f>I18*100/D18</f>
        <v>45.269672855879755</v>
      </c>
      <c r="K18" s="59">
        <f>AVERAGE(K19:K31)</f>
        <v>97.199108279630593</v>
      </c>
      <c r="L18" s="71"/>
      <c r="M18" s="322">
        <f t="shared" si="1"/>
        <v>1131</v>
      </c>
      <c r="N18" s="323">
        <f>SUM(N19:N31)</f>
        <v>1104</v>
      </c>
      <c r="O18" s="324">
        <f t="shared" si="3"/>
        <v>97.199108279630593</v>
      </c>
      <c r="P18" s="325">
        <f>SUM(P19:P31)</f>
        <v>27</v>
      </c>
      <c r="Q18" s="279">
        <f>F18</f>
        <v>2.3872679045092839</v>
      </c>
    </row>
    <row r="19" spans="1:17" ht="15" customHeight="1" x14ac:dyDescent="0.25">
      <c r="A19" s="4">
        <v>1</v>
      </c>
      <c r="B19" s="20">
        <v>20040</v>
      </c>
      <c r="C19" s="16" t="s">
        <v>8</v>
      </c>
      <c r="D19" s="88">
        <f t="shared" ref="D19:D31" si="12">E19+G19+I19</f>
        <v>82</v>
      </c>
      <c r="E19" s="89">
        <v>2</v>
      </c>
      <c r="F19" s="90">
        <f t="shared" si="8"/>
        <v>2.4390243902439024</v>
      </c>
      <c r="G19" s="88">
        <v>45</v>
      </c>
      <c r="H19" s="91">
        <f t="shared" si="9"/>
        <v>54.878048780487802</v>
      </c>
      <c r="I19" s="88">
        <v>35</v>
      </c>
      <c r="J19" s="21">
        <f t="shared" si="10"/>
        <v>42.68292682926829</v>
      </c>
      <c r="K19" s="92">
        <f t="shared" si="11"/>
        <v>97.560975609756099</v>
      </c>
      <c r="M19" s="308">
        <f t="shared" si="1"/>
        <v>82</v>
      </c>
      <c r="N19" s="295">
        <f t="shared" si="2"/>
        <v>80</v>
      </c>
      <c r="O19" s="296">
        <f t="shared" si="3"/>
        <v>97.560975609756099</v>
      </c>
      <c r="P19" s="297">
        <f t="shared" ref="P19:Q31" si="13">E19</f>
        <v>2</v>
      </c>
      <c r="Q19" s="278">
        <f t="shared" si="13"/>
        <v>2.4390243902439024</v>
      </c>
    </row>
    <row r="20" spans="1:17" ht="15" customHeight="1" x14ac:dyDescent="0.25">
      <c r="A20" s="4">
        <v>2</v>
      </c>
      <c r="B20" s="2">
        <v>20061</v>
      </c>
      <c r="C20" s="185" t="s">
        <v>10</v>
      </c>
      <c r="D20" s="80">
        <f t="shared" si="12"/>
        <v>53</v>
      </c>
      <c r="E20" s="81"/>
      <c r="F20" s="82"/>
      <c r="G20" s="80">
        <v>21</v>
      </c>
      <c r="H20" s="37">
        <f>G20*100/D20</f>
        <v>39.622641509433961</v>
      </c>
      <c r="I20" s="80">
        <v>32</v>
      </c>
      <c r="J20" s="19">
        <f>I20*100/D20</f>
        <v>60.377358490566039</v>
      </c>
      <c r="K20" s="93">
        <f>(G20+I20)*100/D20</f>
        <v>100</v>
      </c>
      <c r="M20" s="298">
        <f t="shared" si="1"/>
        <v>53</v>
      </c>
      <c r="N20" s="294">
        <f t="shared" si="2"/>
        <v>53</v>
      </c>
      <c r="O20" s="293">
        <f t="shared" si="3"/>
        <v>100</v>
      </c>
      <c r="P20" s="292">
        <f t="shared" si="13"/>
        <v>0</v>
      </c>
      <c r="Q20" s="25">
        <f t="shared" si="13"/>
        <v>0</v>
      </c>
    </row>
    <row r="21" spans="1:17" ht="15" customHeight="1" x14ac:dyDescent="0.25">
      <c r="A21" s="4">
        <v>3</v>
      </c>
      <c r="B21" s="2">
        <v>21020</v>
      </c>
      <c r="C21" s="185" t="s">
        <v>17</v>
      </c>
      <c r="D21" s="80">
        <f t="shared" si="12"/>
        <v>102</v>
      </c>
      <c r="E21" s="81"/>
      <c r="F21" s="82"/>
      <c r="G21" s="80">
        <v>55</v>
      </c>
      <c r="H21" s="37">
        <f>G21*100/D21</f>
        <v>53.921568627450981</v>
      </c>
      <c r="I21" s="80">
        <v>47</v>
      </c>
      <c r="J21" s="19">
        <f>I21*100/D21</f>
        <v>46.078431372549019</v>
      </c>
      <c r="K21" s="93">
        <f>(G21+I21)*100/D21</f>
        <v>100</v>
      </c>
      <c r="M21" s="298">
        <f t="shared" si="1"/>
        <v>102</v>
      </c>
      <c r="N21" s="294">
        <f t="shared" si="2"/>
        <v>102</v>
      </c>
      <c r="O21" s="293">
        <f t="shared" si="3"/>
        <v>100</v>
      </c>
      <c r="P21" s="292">
        <f t="shared" si="13"/>
        <v>0</v>
      </c>
      <c r="Q21" s="25">
        <f t="shared" si="13"/>
        <v>0</v>
      </c>
    </row>
    <row r="22" spans="1:17" ht="15" customHeight="1" x14ac:dyDescent="0.25">
      <c r="A22" s="4">
        <v>4</v>
      </c>
      <c r="B22" s="2">
        <v>20060</v>
      </c>
      <c r="C22" s="185" t="s">
        <v>9</v>
      </c>
      <c r="D22" s="80">
        <f t="shared" si="12"/>
        <v>152</v>
      </c>
      <c r="E22" s="81"/>
      <c r="F22" s="82"/>
      <c r="G22" s="80">
        <v>93</v>
      </c>
      <c r="H22" s="37">
        <f t="shared" si="9"/>
        <v>61.184210526315788</v>
      </c>
      <c r="I22" s="80">
        <v>59</v>
      </c>
      <c r="J22" s="19">
        <f t="shared" si="10"/>
        <v>38.815789473684212</v>
      </c>
      <c r="K22" s="93">
        <f t="shared" si="11"/>
        <v>100</v>
      </c>
      <c r="M22" s="298">
        <f t="shared" si="1"/>
        <v>152</v>
      </c>
      <c r="N22" s="294">
        <f t="shared" si="2"/>
        <v>152</v>
      </c>
      <c r="O22" s="293">
        <f t="shared" si="3"/>
        <v>100</v>
      </c>
      <c r="P22" s="292">
        <f t="shared" si="13"/>
        <v>0</v>
      </c>
      <c r="Q22" s="25">
        <f t="shared" si="13"/>
        <v>0</v>
      </c>
    </row>
    <row r="23" spans="1:17" ht="15" customHeight="1" x14ac:dyDescent="0.25">
      <c r="A23" s="4">
        <v>5</v>
      </c>
      <c r="B23" s="2">
        <v>20400</v>
      </c>
      <c r="C23" s="14" t="s">
        <v>77</v>
      </c>
      <c r="D23" s="80">
        <f t="shared" si="12"/>
        <v>133</v>
      </c>
      <c r="E23" s="81">
        <v>1</v>
      </c>
      <c r="F23" s="82">
        <f>E23*100/D23</f>
        <v>0.75187969924812026</v>
      </c>
      <c r="G23" s="80">
        <v>66</v>
      </c>
      <c r="H23" s="37">
        <f>G23*100/D23</f>
        <v>49.624060150375939</v>
      </c>
      <c r="I23" s="80">
        <v>66</v>
      </c>
      <c r="J23" s="19">
        <f>I23*100/D23</f>
        <v>49.624060150375939</v>
      </c>
      <c r="K23" s="93">
        <f>(G23+I23)*100/D23</f>
        <v>99.248120300751879</v>
      </c>
      <c r="M23" s="298">
        <f t="shared" si="1"/>
        <v>133</v>
      </c>
      <c r="N23" s="294">
        <f t="shared" si="2"/>
        <v>132</v>
      </c>
      <c r="O23" s="293">
        <f t="shared" si="3"/>
        <v>99.248120300751879</v>
      </c>
      <c r="P23" s="292">
        <f t="shared" si="13"/>
        <v>1</v>
      </c>
      <c r="Q23" s="25">
        <f t="shared" si="13"/>
        <v>0.75187969924812026</v>
      </c>
    </row>
    <row r="24" spans="1:17" ht="15" customHeight="1" x14ac:dyDescent="0.25">
      <c r="A24" s="4">
        <v>6</v>
      </c>
      <c r="B24" s="2">
        <v>20080</v>
      </c>
      <c r="C24" s="185" t="s">
        <v>76</v>
      </c>
      <c r="D24" s="80">
        <f t="shared" si="12"/>
        <v>100</v>
      </c>
      <c r="E24" s="81"/>
      <c r="F24" s="82"/>
      <c r="G24" s="80">
        <v>46</v>
      </c>
      <c r="H24" s="37">
        <f t="shared" si="9"/>
        <v>46</v>
      </c>
      <c r="I24" s="80">
        <v>54</v>
      </c>
      <c r="J24" s="19">
        <f t="shared" si="10"/>
        <v>54</v>
      </c>
      <c r="K24" s="93">
        <f t="shared" si="11"/>
        <v>100</v>
      </c>
      <c r="M24" s="298">
        <f t="shared" si="1"/>
        <v>100</v>
      </c>
      <c r="N24" s="294">
        <f t="shared" si="2"/>
        <v>100</v>
      </c>
      <c r="O24" s="293">
        <f t="shared" si="3"/>
        <v>100</v>
      </c>
      <c r="P24" s="292">
        <f t="shared" si="13"/>
        <v>0</v>
      </c>
      <c r="Q24" s="25">
        <f t="shared" si="13"/>
        <v>0</v>
      </c>
    </row>
    <row r="25" spans="1:17" ht="15" customHeight="1" x14ac:dyDescent="0.25">
      <c r="A25" s="4">
        <v>7</v>
      </c>
      <c r="B25" s="2">
        <v>20460</v>
      </c>
      <c r="C25" s="14" t="s">
        <v>11</v>
      </c>
      <c r="D25" s="80">
        <f t="shared" si="12"/>
        <v>85</v>
      </c>
      <c r="E25" s="81">
        <v>1</v>
      </c>
      <c r="F25" s="82">
        <f>E25*100/D25</f>
        <v>1.1764705882352942</v>
      </c>
      <c r="G25" s="80">
        <v>45</v>
      </c>
      <c r="H25" s="37">
        <f t="shared" si="9"/>
        <v>52.941176470588232</v>
      </c>
      <c r="I25" s="80">
        <v>39</v>
      </c>
      <c r="J25" s="19">
        <f t="shared" si="10"/>
        <v>45.882352941176471</v>
      </c>
      <c r="K25" s="93">
        <f t="shared" si="11"/>
        <v>98.82352941176471</v>
      </c>
      <c r="M25" s="298">
        <f t="shared" si="1"/>
        <v>85</v>
      </c>
      <c r="N25" s="294">
        <f t="shared" si="2"/>
        <v>84</v>
      </c>
      <c r="O25" s="293">
        <f t="shared" si="3"/>
        <v>98.82352941176471</v>
      </c>
      <c r="P25" s="292">
        <f t="shared" si="13"/>
        <v>1</v>
      </c>
      <c r="Q25" s="25">
        <f t="shared" si="13"/>
        <v>1.1764705882352942</v>
      </c>
    </row>
    <row r="26" spans="1:17" ht="15" customHeight="1" x14ac:dyDescent="0.25">
      <c r="A26" s="4">
        <v>8</v>
      </c>
      <c r="B26" s="2">
        <v>20490</v>
      </c>
      <c r="C26" s="185" t="s">
        <v>12</v>
      </c>
      <c r="D26" s="80">
        <f t="shared" si="12"/>
        <v>45</v>
      </c>
      <c r="E26" s="81"/>
      <c r="F26" s="82"/>
      <c r="G26" s="80">
        <v>21</v>
      </c>
      <c r="H26" s="37">
        <f t="shared" si="9"/>
        <v>46.666666666666664</v>
      </c>
      <c r="I26" s="80">
        <v>24</v>
      </c>
      <c r="J26" s="19">
        <f t="shared" si="10"/>
        <v>53.333333333333336</v>
      </c>
      <c r="K26" s="93">
        <f t="shared" si="11"/>
        <v>100</v>
      </c>
      <c r="M26" s="298">
        <f t="shared" si="1"/>
        <v>45</v>
      </c>
      <c r="N26" s="294">
        <f t="shared" si="2"/>
        <v>45</v>
      </c>
      <c r="O26" s="293">
        <f t="shared" si="3"/>
        <v>100</v>
      </c>
      <c r="P26" s="292">
        <f t="shared" si="13"/>
        <v>0</v>
      </c>
      <c r="Q26" s="25">
        <f t="shared" si="13"/>
        <v>0</v>
      </c>
    </row>
    <row r="27" spans="1:17" ht="15" customHeight="1" x14ac:dyDescent="0.25">
      <c r="A27" s="4">
        <v>9</v>
      </c>
      <c r="B27" s="2">
        <v>20550</v>
      </c>
      <c r="C27" s="14" t="s">
        <v>13</v>
      </c>
      <c r="D27" s="80">
        <f t="shared" si="12"/>
        <v>49</v>
      </c>
      <c r="E27" s="81">
        <v>4</v>
      </c>
      <c r="F27" s="82">
        <f t="shared" ref="F27:F32" si="14">E27*100/D27</f>
        <v>8.1632653061224492</v>
      </c>
      <c r="G27" s="80">
        <v>22</v>
      </c>
      <c r="H27" s="37">
        <f t="shared" si="9"/>
        <v>44.897959183673471</v>
      </c>
      <c r="I27" s="80">
        <v>23</v>
      </c>
      <c r="J27" s="19">
        <f t="shared" si="10"/>
        <v>46.938775510204081</v>
      </c>
      <c r="K27" s="93">
        <f t="shared" si="11"/>
        <v>91.836734693877546</v>
      </c>
      <c r="M27" s="298">
        <f t="shared" si="1"/>
        <v>49</v>
      </c>
      <c r="N27" s="294">
        <f t="shared" si="2"/>
        <v>45</v>
      </c>
      <c r="O27" s="293">
        <f t="shared" si="3"/>
        <v>91.836734693877546</v>
      </c>
      <c r="P27" s="292">
        <f t="shared" si="13"/>
        <v>4</v>
      </c>
      <c r="Q27" s="25">
        <f t="shared" si="13"/>
        <v>8.1632653061224492</v>
      </c>
    </row>
    <row r="28" spans="1:17" ht="15" customHeight="1" x14ac:dyDescent="0.25">
      <c r="A28" s="4">
        <v>10</v>
      </c>
      <c r="B28" s="2">
        <v>20630</v>
      </c>
      <c r="C28" s="14" t="s">
        <v>14</v>
      </c>
      <c r="D28" s="80">
        <f t="shared" si="12"/>
        <v>84</v>
      </c>
      <c r="E28" s="81">
        <v>2</v>
      </c>
      <c r="F28" s="82">
        <f t="shared" si="14"/>
        <v>2.3809523809523809</v>
      </c>
      <c r="G28" s="80">
        <v>54</v>
      </c>
      <c r="H28" s="37">
        <f t="shared" si="9"/>
        <v>64.285714285714292</v>
      </c>
      <c r="I28" s="80">
        <v>28</v>
      </c>
      <c r="J28" s="19">
        <f t="shared" si="10"/>
        <v>33.333333333333336</v>
      </c>
      <c r="K28" s="93">
        <f t="shared" si="11"/>
        <v>97.61904761904762</v>
      </c>
      <c r="M28" s="298">
        <f t="shared" si="1"/>
        <v>84</v>
      </c>
      <c r="N28" s="294">
        <f t="shared" si="2"/>
        <v>82</v>
      </c>
      <c r="O28" s="293">
        <f t="shared" si="3"/>
        <v>97.61904761904762</v>
      </c>
      <c r="P28" s="292">
        <f t="shared" si="13"/>
        <v>2</v>
      </c>
      <c r="Q28" s="25">
        <f t="shared" si="13"/>
        <v>2.3809523809523809</v>
      </c>
    </row>
    <row r="29" spans="1:17" ht="15" customHeight="1" x14ac:dyDescent="0.25">
      <c r="A29" s="4">
        <v>11</v>
      </c>
      <c r="B29" s="2">
        <v>20810</v>
      </c>
      <c r="C29" s="14" t="s">
        <v>15</v>
      </c>
      <c r="D29" s="80">
        <f t="shared" si="12"/>
        <v>96</v>
      </c>
      <c r="E29" s="81">
        <v>4</v>
      </c>
      <c r="F29" s="82">
        <f t="shared" si="14"/>
        <v>4.166666666666667</v>
      </c>
      <c r="G29" s="80">
        <v>55</v>
      </c>
      <c r="H29" s="37">
        <f t="shared" si="9"/>
        <v>57.291666666666664</v>
      </c>
      <c r="I29" s="80">
        <v>37</v>
      </c>
      <c r="J29" s="19">
        <f t="shared" si="10"/>
        <v>38.541666666666664</v>
      </c>
      <c r="K29" s="93">
        <f t="shared" si="11"/>
        <v>95.833333333333329</v>
      </c>
      <c r="M29" s="298">
        <f t="shared" si="1"/>
        <v>96</v>
      </c>
      <c r="N29" s="294">
        <f t="shared" si="2"/>
        <v>92</v>
      </c>
      <c r="O29" s="293">
        <f t="shared" si="3"/>
        <v>95.833333333333329</v>
      </c>
      <c r="P29" s="292">
        <f t="shared" si="13"/>
        <v>4</v>
      </c>
      <c r="Q29" s="25">
        <f t="shared" si="13"/>
        <v>4.166666666666667</v>
      </c>
    </row>
    <row r="30" spans="1:17" ht="15" customHeight="1" x14ac:dyDescent="0.25">
      <c r="A30" s="4">
        <v>12</v>
      </c>
      <c r="B30" s="2">
        <v>20900</v>
      </c>
      <c r="C30" s="204" t="s">
        <v>16</v>
      </c>
      <c r="D30" s="205">
        <f t="shared" si="12"/>
        <v>75</v>
      </c>
      <c r="E30" s="206">
        <v>11</v>
      </c>
      <c r="F30" s="207">
        <f t="shared" si="14"/>
        <v>14.666666666666666</v>
      </c>
      <c r="G30" s="80">
        <v>27</v>
      </c>
      <c r="H30" s="37">
        <f t="shared" si="9"/>
        <v>36</v>
      </c>
      <c r="I30" s="80">
        <v>37</v>
      </c>
      <c r="J30" s="19">
        <f t="shared" si="10"/>
        <v>49.333333333333336</v>
      </c>
      <c r="K30" s="93">
        <f t="shared" si="11"/>
        <v>85.333333333333329</v>
      </c>
      <c r="M30" s="298">
        <f t="shared" si="1"/>
        <v>75</v>
      </c>
      <c r="N30" s="294">
        <f t="shared" si="2"/>
        <v>64</v>
      </c>
      <c r="O30" s="293">
        <f t="shared" si="3"/>
        <v>85.333333333333329</v>
      </c>
      <c r="P30" s="292">
        <f t="shared" si="13"/>
        <v>11</v>
      </c>
      <c r="Q30" s="25">
        <f t="shared" si="13"/>
        <v>14.666666666666666</v>
      </c>
    </row>
    <row r="31" spans="1:17" ht="15" customHeight="1" thickBot="1" x14ac:dyDescent="0.3">
      <c r="A31" s="5">
        <v>13</v>
      </c>
      <c r="B31" s="18">
        <v>21350</v>
      </c>
      <c r="C31" s="17" t="s">
        <v>18</v>
      </c>
      <c r="D31" s="85">
        <f t="shared" si="12"/>
        <v>75</v>
      </c>
      <c r="E31" s="86">
        <v>2</v>
      </c>
      <c r="F31" s="87">
        <f t="shared" si="14"/>
        <v>2.6666666666666665</v>
      </c>
      <c r="G31" s="85">
        <v>42</v>
      </c>
      <c r="H31" s="43">
        <f t="shared" si="9"/>
        <v>56</v>
      </c>
      <c r="I31" s="85">
        <v>31</v>
      </c>
      <c r="J31" s="28">
        <f t="shared" si="10"/>
        <v>41.333333333333336</v>
      </c>
      <c r="K31" s="94">
        <f t="shared" si="11"/>
        <v>97.333333333333329</v>
      </c>
      <c r="M31" s="304">
        <f t="shared" si="1"/>
        <v>75</v>
      </c>
      <c r="N31" s="305">
        <f t="shared" si="2"/>
        <v>73</v>
      </c>
      <c r="O31" s="306">
        <f t="shared" si="3"/>
        <v>97.333333333333329</v>
      </c>
      <c r="P31" s="307">
        <f t="shared" si="13"/>
        <v>2</v>
      </c>
      <c r="Q31" s="29">
        <f t="shared" si="13"/>
        <v>2.6666666666666665</v>
      </c>
    </row>
    <row r="32" spans="1:17" ht="15" customHeight="1" thickBot="1" x14ac:dyDescent="0.3">
      <c r="A32" s="55"/>
      <c r="B32" s="54"/>
      <c r="C32" s="40" t="s">
        <v>116</v>
      </c>
      <c r="D32" s="56">
        <f>SUM(D33:D51)</f>
        <v>1623</v>
      </c>
      <c r="E32" s="57">
        <f>SUM(E33:E51)</f>
        <v>40</v>
      </c>
      <c r="F32" s="58">
        <f t="shared" si="14"/>
        <v>2.4645717806531113</v>
      </c>
      <c r="G32" s="56">
        <f>SUM(G33:G51)</f>
        <v>770</v>
      </c>
      <c r="H32" s="42">
        <f>G32*100/D32</f>
        <v>47.4430067775724</v>
      </c>
      <c r="I32" s="56">
        <f>SUM(I33:I51)</f>
        <v>813</v>
      </c>
      <c r="J32" s="42">
        <f>I32*100/D32</f>
        <v>50.092421441774491</v>
      </c>
      <c r="K32" s="59">
        <f>AVERAGE(K33:K51)</f>
        <v>97.473558964363178</v>
      </c>
      <c r="L32" s="71"/>
      <c r="M32" s="322">
        <f t="shared" si="1"/>
        <v>1623</v>
      </c>
      <c r="N32" s="323">
        <f>SUM(N33:N51)</f>
        <v>1583</v>
      </c>
      <c r="O32" s="324">
        <f t="shared" si="3"/>
        <v>97.473558964363178</v>
      </c>
      <c r="P32" s="325">
        <f>SUM(P33:P51)</f>
        <v>40</v>
      </c>
      <c r="Q32" s="279">
        <f>F32</f>
        <v>2.4645717806531113</v>
      </c>
    </row>
    <row r="33" spans="1:17" ht="15" customHeight="1" x14ac:dyDescent="0.25">
      <c r="A33" s="4">
        <v>1</v>
      </c>
      <c r="B33" s="2">
        <v>30070</v>
      </c>
      <c r="C33" s="14" t="s">
        <v>79</v>
      </c>
      <c r="D33" s="80">
        <f t="shared" ref="D33:D51" si="15">E33+G33+I33</f>
        <v>86</v>
      </c>
      <c r="E33" s="81">
        <v>1</v>
      </c>
      <c r="F33" s="82">
        <f t="shared" ref="F33:F69" si="16">E33*100/D33</f>
        <v>1.1627906976744187</v>
      </c>
      <c r="G33" s="80">
        <v>44</v>
      </c>
      <c r="H33" s="37">
        <f t="shared" si="9"/>
        <v>51.162790697674417</v>
      </c>
      <c r="I33" s="80">
        <v>41</v>
      </c>
      <c r="J33" s="19">
        <f t="shared" si="10"/>
        <v>47.674418604651166</v>
      </c>
      <c r="K33" s="93">
        <f t="shared" si="11"/>
        <v>98.837209302325576</v>
      </c>
      <c r="M33" s="308">
        <f t="shared" si="1"/>
        <v>86</v>
      </c>
      <c r="N33" s="295">
        <f t="shared" si="2"/>
        <v>85</v>
      </c>
      <c r="O33" s="296">
        <f t="shared" si="3"/>
        <v>98.837209302325576</v>
      </c>
      <c r="P33" s="297">
        <f t="shared" ref="P33:Q51" si="17">E33</f>
        <v>1</v>
      </c>
      <c r="Q33" s="278">
        <f t="shared" si="17"/>
        <v>1.1627906976744187</v>
      </c>
    </row>
    <row r="34" spans="1:17" ht="15" customHeight="1" x14ac:dyDescent="0.25">
      <c r="A34" s="4">
        <v>2</v>
      </c>
      <c r="B34" s="2">
        <v>30480</v>
      </c>
      <c r="C34" s="14" t="s">
        <v>132</v>
      </c>
      <c r="D34" s="80">
        <f t="shared" si="15"/>
        <v>130</v>
      </c>
      <c r="E34" s="81">
        <v>2</v>
      </c>
      <c r="F34" s="82">
        <f t="shared" si="16"/>
        <v>1.5384615384615385</v>
      </c>
      <c r="G34" s="80">
        <v>52</v>
      </c>
      <c r="H34" s="37">
        <f t="shared" ref="H34:H41" si="18">G34*100/D34</f>
        <v>40</v>
      </c>
      <c r="I34" s="80">
        <v>76</v>
      </c>
      <c r="J34" s="19">
        <f t="shared" ref="J34:J41" si="19">I34*100/D34</f>
        <v>58.46153846153846</v>
      </c>
      <c r="K34" s="93">
        <f t="shared" ref="K34:K41" si="20">(G34+I34)*100/D34</f>
        <v>98.461538461538467</v>
      </c>
      <c r="M34" s="298">
        <f t="shared" si="1"/>
        <v>130</v>
      </c>
      <c r="N34" s="294">
        <f t="shared" si="2"/>
        <v>128</v>
      </c>
      <c r="O34" s="293">
        <f t="shared" si="3"/>
        <v>98.461538461538467</v>
      </c>
      <c r="P34" s="292">
        <f t="shared" si="17"/>
        <v>2</v>
      </c>
      <c r="Q34" s="25">
        <f t="shared" si="17"/>
        <v>1.5384615384615385</v>
      </c>
    </row>
    <row r="35" spans="1:17" ht="15" customHeight="1" x14ac:dyDescent="0.25">
      <c r="A35" s="4">
        <v>3</v>
      </c>
      <c r="B35" s="18">
        <v>30460</v>
      </c>
      <c r="C35" s="17" t="s">
        <v>80</v>
      </c>
      <c r="D35" s="85">
        <f t="shared" si="15"/>
        <v>108</v>
      </c>
      <c r="E35" s="86">
        <v>1</v>
      </c>
      <c r="F35" s="87">
        <f t="shared" si="16"/>
        <v>0.92592592592592593</v>
      </c>
      <c r="G35" s="85">
        <v>55</v>
      </c>
      <c r="H35" s="43">
        <f t="shared" si="18"/>
        <v>50.925925925925924</v>
      </c>
      <c r="I35" s="85">
        <v>52</v>
      </c>
      <c r="J35" s="28">
        <f t="shared" si="19"/>
        <v>48.148148148148145</v>
      </c>
      <c r="K35" s="94">
        <f t="shared" si="20"/>
        <v>99.074074074074076</v>
      </c>
      <c r="M35" s="298">
        <f t="shared" si="1"/>
        <v>108</v>
      </c>
      <c r="N35" s="294">
        <f t="shared" si="2"/>
        <v>107</v>
      </c>
      <c r="O35" s="293">
        <f t="shared" si="3"/>
        <v>99.074074074074076</v>
      </c>
      <c r="P35" s="292">
        <f t="shared" si="17"/>
        <v>1</v>
      </c>
      <c r="Q35" s="25">
        <f t="shared" si="17"/>
        <v>0.92592592592592593</v>
      </c>
    </row>
    <row r="36" spans="1:17" ht="15" customHeight="1" x14ac:dyDescent="0.25">
      <c r="A36" s="4">
        <v>4</v>
      </c>
      <c r="B36" s="2">
        <v>30030</v>
      </c>
      <c r="C36" s="14" t="s">
        <v>78</v>
      </c>
      <c r="D36" s="80">
        <f t="shared" si="15"/>
        <v>112</v>
      </c>
      <c r="E36" s="81">
        <v>3</v>
      </c>
      <c r="F36" s="82">
        <f t="shared" si="16"/>
        <v>2.6785714285714284</v>
      </c>
      <c r="G36" s="80">
        <v>54</v>
      </c>
      <c r="H36" s="37">
        <f t="shared" si="18"/>
        <v>48.214285714285715</v>
      </c>
      <c r="I36" s="80">
        <v>55</v>
      </c>
      <c r="J36" s="19">
        <f t="shared" si="19"/>
        <v>49.107142857142854</v>
      </c>
      <c r="K36" s="93">
        <f t="shared" si="20"/>
        <v>97.321428571428569</v>
      </c>
      <c r="M36" s="298">
        <f t="shared" si="1"/>
        <v>112</v>
      </c>
      <c r="N36" s="294">
        <f t="shared" si="2"/>
        <v>109</v>
      </c>
      <c r="O36" s="293">
        <f t="shared" si="3"/>
        <v>97.321428571428569</v>
      </c>
      <c r="P36" s="292">
        <f t="shared" si="17"/>
        <v>3</v>
      </c>
      <c r="Q36" s="25">
        <f t="shared" si="17"/>
        <v>2.6785714285714284</v>
      </c>
    </row>
    <row r="37" spans="1:17" ht="15" customHeight="1" x14ac:dyDescent="0.25">
      <c r="A37" s="4">
        <v>5</v>
      </c>
      <c r="B37" s="2">
        <v>31000</v>
      </c>
      <c r="C37" s="14" t="s">
        <v>81</v>
      </c>
      <c r="D37" s="80">
        <f t="shared" si="15"/>
        <v>95</v>
      </c>
      <c r="E37" s="81">
        <v>4</v>
      </c>
      <c r="F37" s="82">
        <f>E37*100/D37</f>
        <v>4.2105263157894735</v>
      </c>
      <c r="G37" s="80">
        <v>52</v>
      </c>
      <c r="H37" s="37">
        <f t="shared" si="18"/>
        <v>54.736842105263158</v>
      </c>
      <c r="I37" s="80">
        <v>39</v>
      </c>
      <c r="J37" s="19">
        <f t="shared" si="19"/>
        <v>41.05263157894737</v>
      </c>
      <c r="K37" s="93">
        <f t="shared" si="20"/>
        <v>95.78947368421052</v>
      </c>
      <c r="M37" s="298">
        <f t="shared" si="1"/>
        <v>95</v>
      </c>
      <c r="N37" s="294">
        <f t="shared" si="2"/>
        <v>91</v>
      </c>
      <c r="O37" s="293">
        <f t="shared" si="3"/>
        <v>95.78947368421052</v>
      </c>
      <c r="P37" s="292">
        <f t="shared" si="17"/>
        <v>4</v>
      </c>
      <c r="Q37" s="25">
        <f t="shared" si="17"/>
        <v>4.2105263157894735</v>
      </c>
    </row>
    <row r="38" spans="1:17" ht="15" customHeight="1" x14ac:dyDescent="0.25">
      <c r="A38" s="4">
        <v>6</v>
      </c>
      <c r="B38" s="2">
        <v>30130</v>
      </c>
      <c r="C38" s="14" t="s">
        <v>19</v>
      </c>
      <c r="D38" s="80">
        <f t="shared" si="15"/>
        <v>52</v>
      </c>
      <c r="E38" s="81">
        <v>2</v>
      </c>
      <c r="F38" s="82">
        <f>E38*100/D38</f>
        <v>3.8461538461538463</v>
      </c>
      <c r="G38" s="80">
        <v>27</v>
      </c>
      <c r="H38" s="37">
        <f t="shared" si="18"/>
        <v>51.92307692307692</v>
      </c>
      <c r="I38" s="80">
        <v>23</v>
      </c>
      <c r="J38" s="19">
        <f t="shared" si="19"/>
        <v>44.230769230769234</v>
      </c>
      <c r="K38" s="93">
        <f t="shared" si="20"/>
        <v>96.15384615384616</v>
      </c>
      <c r="M38" s="298">
        <f t="shared" si="1"/>
        <v>52</v>
      </c>
      <c r="N38" s="294">
        <f t="shared" si="2"/>
        <v>50</v>
      </c>
      <c r="O38" s="293">
        <f t="shared" si="3"/>
        <v>96.15384615384616</v>
      </c>
      <c r="P38" s="292">
        <f t="shared" si="17"/>
        <v>2</v>
      </c>
      <c r="Q38" s="25">
        <f t="shared" si="17"/>
        <v>3.8461538461538463</v>
      </c>
    </row>
    <row r="39" spans="1:17" ht="15" customHeight="1" x14ac:dyDescent="0.25">
      <c r="A39" s="4">
        <v>7</v>
      </c>
      <c r="B39" s="2">
        <v>30160</v>
      </c>
      <c r="C39" s="14" t="s">
        <v>20</v>
      </c>
      <c r="D39" s="80">
        <f t="shared" si="15"/>
        <v>76</v>
      </c>
      <c r="E39" s="81">
        <v>7</v>
      </c>
      <c r="F39" s="82">
        <f>E39*100/D39</f>
        <v>9.2105263157894743</v>
      </c>
      <c r="G39" s="80">
        <v>35</v>
      </c>
      <c r="H39" s="37">
        <f t="shared" si="18"/>
        <v>46.05263157894737</v>
      </c>
      <c r="I39" s="80">
        <v>34</v>
      </c>
      <c r="J39" s="19">
        <f t="shared" si="19"/>
        <v>44.736842105263158</v>
      </c>
      <c r="K39" s="93">
        <f t="shared" si="20"/>
        <v>90.78947368421052</v>
      </c>
      <c r="M39" s="298">
        <f t="shared" si="1"/>
        <v>76</v>
      </c>
      <c r="N39" s="294">
        <f t="shared" si="2"/>
        <v>69</v>
      </c>
      <c r="O39" s="293">
        <f t="shared" si="3"/>
        <v>90.78947368421052</v>
      </c>
      <c r="P39" s="292">
        <f t="shared" si="17"/>
        <v>7</v>
      </c>
      <c r="Q39" s="25">
        <f t="shared" si="17"/>
        <v>9.2105263157894743</v>
      </c>
    </row>
    <row r="40" spans="1:17" ht="15" customHeight="1" x14ac:dyDescent="0.25">
      <c r="A40" s="6">
        <v>8</v>
      </c>
      <c r="B40" s="2">
        <v>30310</v>
      </c>
      <c r="C40" s="185" t="s">
        <v>21</v>
      </c>
      <c r="D40" s="80">
        <f t="shared" si="15"/>
        <v>75</v>
      </c>
      <c r="E40" s="81"/>
      <c r="F40" s="82"/>
      <c r="G40" s="80">
        <v>43</v>
      </c>
      <c r="H40" s="37">
        <f t="shared" si="18"/>
        <v>57.333333333333336</v>
      </c>
      <c r="I40" s="80">
        <v>32</v>
      </c>
      <c r="J40" s="19">
        <f t="shared" si="19"/>
        <v>42.666666666666664</v>
      </c>
      <c r="K40" s="93">
        <f t="shared" si="20"/>
        <v>100</v>
      </c>
      <c r="M40" s="298">
        <f t="shared" si="1"/>
        <v>75</v>
      </c>
      <c r="N40" s="294">
        <f t="shared" si="2"/>
        <v>75</v>
      </c>
      <c r="O40" s="293">
        <f t="shared" si="3"/>
        <v>100</v>
      </c>
      <c r="P40" s="292">
        <f t="shared" si="17"/>
        <v>0</v>
      </c>
      <c r="Q40" s="25">
        <f t="shared" si="17"/>
        <v>0</v>
      </c>
    </row>
    <row r="41" spans="1:17" ht="15" customHeight="1" x14ac:dyDescent="0.25">
      <c r="A41" s="4">
        <v>9</v>
      </c>
      <c r="B41" s="2">
        <v>30440</v>
      </c>
      <c r="C41" s="14" t="s">
        <v>22</v>
      </c>
      <c r="D41" s="80">
        <f t="shared" si="15"/>
        <v>85</v>
      </c>
      <c r="E41" s="81">
        <v>8</v>
      </c>
      <c r="F41" s="82">
        <f t="shared" si="16"/>
        <v>9.4117647058823533</v>
      </c>
      <c r="G41" s="80">
        <v>42</v>
      </c>
      <c r="H41" s="37">
        <f t="shared" si="18"/>
        <v>49.411764705882355</v>
      </c>
      <c r="I41" s="80">
        <v>35</v>
      </c>
      <c r="J41" s="19">
        <f t="shared" si="19"/>
        <v>41.176470588235297</v>
      </c>
      <c r="K41" s="93">
        <f t="shared" si="20"/>
        <v>90.588235294117652</v>
      </c>
      <c r="M41" s="298">
        <f t="shared" si="1"/>
        <v>85</v>
      </c>
      <c r="N41" s="294">
        <f t="shared" si="2"/>
        <v>77</v>
      </c>
      <c r="O41" s="293">
        <f t="shared" si="3"/>
        <v>90.588235294117652</v>
      </c>
      <c r="P41" s="292">
        <f t="shared" si="17"/>
        <v>8</v>
      </c>
      <c r="Q41" s="25">
        <f t="shared" si="17"/>
        <v>9.4117647058823533</v>
      </c>
    </row>
    <row r="42" spans="1:17" ht="15" customHeight="1" x14ac:dyDescent="0.25">
      <c r="A42" s="4">
        <v>10</v>
      </c>
      <c r="B42" s="2">
        <v>30470</v>
      </c>
      <c r="C42" s="14" t="s">
        <v>23</v>
      </c>
      <c r="D42" s="80">
        <f t="shared" si="15"/>
        <v>65</v>
      </c>
      <c r="E42" s="81">
        <v>1</v>
      </c>
      <c r="F42" s="82">
        <f t="shared" si="16"/>
        <v>1.5384615384615385</v>
      </c>
      <c r="G42" s="80">
        <v>18</v>
      </c>
      <c r="H42" s="37">
        <f t="shared" si="9"/>
        <v>27.692307692307693</v>
      </c>
      <c r="I42" s="80">
        <v>46</v>
      </c>
      <c r="J42" s="19">
        <f t="shared" si="10"/>
        <v>70.769230769230774</v>
      </c>
      <c r="K42" s="93">
        <f t="shared" si="11"/>
        <v>98.461538461538467</v>
      </c>
      <c r="M42" s="298">
        <f t="shared" si="1"/>
        <v>65</v>
      </c>
      <c r="N42" s="294">
        <f t="shared" si="2"/>
        <v>64</v>
      </c>
      <c r="O42" s="293">
        <f t="shared" si="3"/>
        <v>98.461538461538467</v>
      </c>
      <c r="P42" s="292">
        <f t="shared" si="17"/>
        <v>1</v>
      </c>
      <c r="Q42" s="25">
        <f t="shared" si="17"/>
        <v>1.5384615384615385</v>
      </c>
    </row>
    <row r="43" spans="1:17" ht="15" customHeight="1" x14ac:dyDescent="0.25">
      <c r="A43" s="4">
        <v>11</v>
      </c>
      <c r="B43" s="2">
        <v>30500</v>
      </c>
      <c r="C43" s="185" t="s">
        <v>24</v>
      </c>
      <c r="D43" s="80">
        <f t="shared" si="15"/>
        <v>39</v>
      </c>
      <c r="E43" s="81"/>
      <c r="F43" s="82"/>
      <c r="G43" s="80">
        <v>16</v>
      </c>
      <c r="H43" s="37">
        <f t="shared" si="9"/>
        <v>41.025641025641029</v>
      </c>
      <c r="I43" s="80">
        <v>23</v>
      </c>
      <c r="J43" s="19">
        <f t="shared" si="10"/>
        <v>58.974358974358971</v>
      </c>
      <c r="K43" s="93">
        <f t="shared" si="11"/>
        <v>100</v>
      </c>
      <c r="M43" s="298">
        <f t="shared" si="1"/>
        <v>39</v>
      </c>
      <c r="N43" s="294">
        <f t="shared" si="2"/>
        <v>39</v>
      </c>
      <c r="O43" s="293">
        <f t="shared" si="3"/>
        <v>100</v>
      </c>
      <c r="P43" s="292">
        <f t="shared" si="17"/>
        <v>0</v>
      </c>
      <c r="Q43" s="25">
        <f t="shared" si="17"/>
        <v>0</v>
      </c>
    </row>
    <row r="44" spans="1:17" ht="15" customHeight="1" x14ac:dyDescent="0.25">
      <c r="A44" s="4">
        <v>12</v>
      </c>
      <c r="B44" s="2">
        <v>30530</v>
      </c>
      <c r="C44" s="14" t="s">
        <v>25</v>
      </c>
      <c r="D44" s="80">
        <f t="shared" si="15"/>
        <v>82</v>
      </c>
      <c r="E44" s="81">
        <v>4</v>
      </c>
      <c r="F44" s="82">
        <f t="shared" si="16"/>
        <v>4.8780487804878048</v>
      </c>
      <c r="G44" s="80">
        <v>43</v>
      </c>
      <c r="H44" s="37">
        <f t="shared" si="9"/>
        <v>52.439024390243901</v>
      </c>
      <c r="I44" s="80">
        <v>35</v>
      </c>
      <c r="J44" s="19">
        <f t="shared" si="10"/>
        <v>42.68292682926829</v>
      </c>
      <c r="K44" s="93">
        <f t="shared" si="11"/>
        <v>95.121951219512198</v>
      </c>
      <c r="M44" s="298">
        <f t="shared" si="1"/>
        <v>82</v>
      </c>
      <c r="N44" s="294">
        <f t="shared" si="2"/>
        <v>78</v>
      </c>
      <c r="O44" s="293">
        <f t="shared" si="3"/>
        <v>95.121951219512198</v>
      </c>
      <c r="P44" s="292">
        <f t="shared" si="17"/>
        <v>4</v>
      </c>
      <c r="Q44" s="25">
        <f t="shared" si="17"/>
        <v>4.8780487804878048</v>
      </c>
    </row>
    <row r="45" spans="1:17" ht="15" customHeight="1" x14ac:dyDescent="0.25">
      <c r="A45" s="4">
        <v>13</v>
      </c>
      <c r="B45" s="2">
        <v>30640</v>
      </c>
      <c r="C45" s="14" t="s">
        <v>26</v>
      </c>
      <c r="D45" s="80">
        <f t="shared" si="15"/>
        <v>97</v>
      </c>
      <c r="E45" s="81">
        <v>1</v>
      </c>
      <c r="F45" s="82">
        <f t="shared" si="16"/>
        <v>1.0309278350515463</v>
      </c>
      <c r="G45" s="80">
        <v>54</v>
      </c>
      <c r="H45" s="37">
        <f t="shared" si="9"/>
        <v>55.670103092783506</v>
      </c>
      <c r="I45" s="80">
        <v>42</v>
      </c>
      <c r="J45" s="19">
        <f t="shared" si="10"/>
        <v>43.298969072164951</v>
      </c>
      <c r="K45" s="93">
        <f t="shared" si="11"/>
        <v>98.969072164948457</v>
      </c>
      <c r="M45" s="298">
        <f t="shared" si="1"/>
        <v>97</v>
      </c>
      <c r="N45" s="294">
        <f t="shared" si="2"/>
        <v>96</v>
      </c>
      <c r="O45" s="293">
        <f t="shared" si="3"/>
        <v>98.969072164948457</v>
      </c>
      <c r="P45" s="292">
        <f t="shared" si="17"/>
        <v>1</v>
      </c>
      <c r="Q45" s="25">
        <f t="shared" si="17"/>
        <v>1.0309278350515463</v>
      </c>
    </row>
    <row r="46" spans="1:17" ht="15" customHeight="1" x14ac:dyDescent="0.25">
      <c r="A46" s="4">
        <v>14</v>
      </c>
      <c r="B46" s="2">
        <v>30650</v>
      </c>
      <c r="C46" s="14" t="s">
        <v>27</v>
      </c>
      <c r="D46" s="80">
        <f t="shared" si="15"/>
        <v>109</v>
      </c>
      <c r="E46" s="81">
        <v>3</v>
      </c>
      <c r="F46" s="82">
        <f t="shared" si="16"/>
        <v>2.7522935779816513</v>
      </c>
      <c r="G46" s="80">
        <v>34</v>
      </c>
      <c r="H46" s="37">
        <f t="shared" si="9"/>
        <v>31.192660550458715</v>
      </c>
      <c r="I46" s="80">
        <v>72</v>
      </c>
      <c r="J46" s="19">
        <f t="shared" si="10"/>
        <v>66.055045871559628</v>
      </c>
      <c r="K46" s="93">
        <f t="shared" si="11"/>
        <v>97.247706422018354</v>
      </c>
      <c r="M46" s="298">
        <f t="shared" si="1"/>
        <v>109</v>
      </c>
      <c r="N46" s="294">
        <f t="shared" si="2"/>
        <v>106</v>
      </c>
      <c r="O46" s="293">
        <f t="shared" si="3"/>
        <v>97.247706422018354</v>
      </c>
      <c r="P46" s="292">
        <f t="shared" si="17"/>
        <v>3</v>
      </c>
      <c r="Q46" s="25">
        <f t="shared" si="17"/>
        <v>2.7522935779816513</v>
      </c>
    </row>
    <row r="47" spans="1:17" ht="15" customHeight="1" x14ac:dyDescent="0.25">
      <c r="A47" s="4">
        <v>15</v>
      </c>
      <c r="B47" s="2">
        <v>30790</v>
      </c>
      <c r="C47" s="14" t="s">
        <v>28</v>
      </c>
      <c r="D47" s="80">
        <f t="shared" si="15"/>
        <v>51</v>
      </c>
      <c r="E47" s="81">
        <v>1</v>
      </c>
      <c r="F47" s="82">
        <f t="shared" si="16"/>
        <v>1.9607843137254901</v>
      </c>
      <c r="G47" s="80">
        <v>30</v>
      </c>
      <c r="H47" s="37">
        <f t="shared" si="9"/>
        <v>58.823529411764703</v>
      </c>
      <c r="I47" s="80">
        <v>20</v>
      </c>
      <c r="J47" s="19">
        <f t="shared" si="10"/>
        <v>39.215686274509807</v>
      </c>
      <c r="K47" s="93">
        <f t="shared" si="11"/>
        <v>98.039215686274517</v>
      </c>
      <c r="M47" s="298">
        <f t="shared" si="1"/>
        <v>51</v>
      </c>
      <c r="N47" s="294">
        <f t="shared" si="2"/>
        <v>50</v>
      </c>
      <c r="O47" s="293">
        <f t="shared" si="3"/>
        <v>98.039215686274517</v>
      </c>
      <c r="P47" s="292">
        <f t="shared" si="17"/>
        <v>1</v>
      </c>
      <c r="Q47" s="25">
        <f t="shared" si="17"/>
        <v>1.9607843137254901</v>
      </c>
    </row>
    <row r="48" spans="1:17" ht="15" customHeight="1" x14ac:dyDescent="0.25">
      <c r="A48" s="4">
        <v>16</v>
      </c>
      <c r="B48" s="2">
        <v>30880</v>
      </c>
      <c r="C48" s="14" t="s">
        <v>29</v>
      </c>
      <c r="D48" s="80">
        <f t="shared" si="15"/>
        <v>70</v>
      </c>
      <c r="E48" s="81">
        <v>2</v>
      </c>
      <c r="F48" s="82">
        <f t="shared" si="16"/>
        <v>2.8571428571428572</v>
      </c>
      <c r="G48" s="80">
        <v>34</v>
      </c>
      <c r="H48" s="37">
        <f t="shared" si="9"/>
        <v>48.571428571428569</v>
      </c>
      <c r="I48" s="80">
        <v>34</v>
      </c>
      <c r="J48" s="19">
        <f t="shared" si="10"/>
        <v>48.571428571428569</v>
      </c>
      <c r="K48" s="93">
        <f t="shared" si="11"/>
        <v>97.142857142857139</v>
      </c>
      <c r="M48" s="298">
        <f t="shared" si="1"/>
        <v>70</v>
      </c>
      <c r="N48" s="294">
        <f t="shared" si="2"/>
        <v>68</v>
      </c>
      <c r="O48" s="293">
        <f t="shared" si="3"/>
        <v>97.142857142857139</v>
      </c>
      <c r="P48" s="292">
        <f t="shared" si="17"/>
        <v>2</v>
      </c>
      <c r="Q48" s="25">
        <f t="shared" si="17"/>
        <v>2.8571428571428572</v>
      </c>
    </row>
    <row r="49" spans="1:17" ht="15" customHeight="1" x14ac:dyDescent="0.25">
      <c r="A49" s="6">
        <v>17</v>
      </c>
      <c r="B49" s="2">
        <v>30890</v>
      </c>
      <c r="C49" s="185" t="s">
        <v>30</v>
      </c>
      <c r="D49" s="80">
        <f t="shared" si="15"/>
        <v>76</v>
      </c>
      <c r="E49" s="81"/>
      <c r="F49" s="82"/>
      <c r="G49" s="80">
        <v>40</v>
      </c>
      <c r="H49" s="37">
        <f t="shared" si="9"/>
        <v>52.631578947368418</v>
      </c>
      <c r="I49" s="80">
        <v>36</v>
      </c>
      <c r="J49" s="19">
        <f t="shared" si="10"/>
        <v>47.368421052631582</v>
      </c>
      <c r="K49" s="93">
        <f t="shared" si="11"/>
        <v>100</v>
      </c>
      <c r="M49" s="298">
        <f t="shared" si="1"/>
        <v>76</v>
      </c>
      <c r="N49" s="294">
        <f t="shared" si="2"/>
        <v>76</v>
      </c>
      <c r="O49" s="293">
        <f t="shared" si="3"/>
        <v>100</v>
      </c>
      <c r="P49" s="292">
        <f t="shared" si="17"/>
        <v>0</v>
      </c>
      <c r="Q49" s="25">
        <f t="shared" si="17"/>
        <v>0</v>
      </c>
    </row>
    <row r="50" spans="1:17" ht="15" customHeight="1" x14ac:dyDescent="0.25">
      <c r="A50" s="4">
        <v>18</v>
      </c>
      <c r="B50" s="2">
        <v>30940</v>
      </c>
      <c r="C50" s="185" t="s">
        <v>31</v>
      </c>
      <c r="D50" s="80">
        <f t="shared" si="15"/>
        <v>105</v>
      </c>
      <c r="E50" s="81"/>
      <c r="F50" s="82"/>
      <c r="G50" s="80">
        <v>34</v>
      </c>
      <c r="H50" s="37">
        <f t="shared" si="9"/>
        <v>32.38095238095238</v>
      </c>
      <c r="I50" s="80">
        <v>71</v>
      </c>
      <c r="J50" s="19">
        <f t="shared" si="10"/>
        <v>67.61904761904762</v>
      </c>
      <c r="K50" s="93">
        <f t="shared" si="11"/>
        <v>100</v>
      </c>
      <c r="M50" s="298">
        <f t="shared" si="1"/>
        <v>105</v>
      </c>
      <c r="N50" s="294">
        <f t="shared" si="2"/>
        <v>105</v>
      </c>
      <c r="O50" s="293">
        <f t="shared" si="3"/>
        <v>100</v>
      </c>
      <c r="P50" s="292">
        <f t="shared" si="17"/>
        <v>0</v>
      </c>
      <c r="Q50" s="25">
        <f t="shared" si="17"/>
        <v>0</v>
      </c>
    </row>
    <row r="51" spans="1:17" ht="15" customHeight="1" thickBot="1" x14ac:dyDescent="0.3">
      <c r="A51" s="7">
        <v>19</v>
      </c>
      <c r="B51" s="26">
        <v>31480</v>
      </c>
      <c r="C51" s="203" t="s">
        <v>32</v>
      </c>
      <c r="D51" s="95">
        <f t="shared" si="15"/>
        <v>110</v>
      </c>
      <c r="E51" s="96"/>
      <c r="F51" s="97"/>
      <c r="G51" s="95">
        <v>63</v>
      </c>
      <c r="H51" s="39">
        <f t="shared" si="9"/>
        <v>57.272727272727273</v>
      </c>
      <c r="I51" s="95">
        <v>47</v>
      </c>
      <c r="J51" s="27">
        <f t="shared" si="10"/>
        <v>42.727272727272727</v>
      </c>
      <c r="K51" s="98">
        <f t="shared" si="11"/>
        <v>100</v>
      </c>
      <c r="M51" s="304">
        <f t="shared" si="1"/>
        <v>110</v>
      </c>
      <c r="N51" s="305">
        <f t="shared" si="2"/>
        <v>110</v>
      </c>
      <c r="O51" s="306">
        <f t="shared" si="3"/>
        <v>100</v>
      </c>
      <c r="P51" s="307">
        <f t="shared" si="17"/>
        <v>0</v>
      </c>
      <c r="Q51" s="29">
        <f t="shared" si="17"/>
        <v>0</v>
      </c>
    </row>
    <row r="52" spans="1:17" ht="15" customHeight="1" thickBot="1" x14ac:dyDescent="0.3">
      <c r="A52" s="55"/>
      <c r="B52" s="54"/>
      <c r="C52" s="40" t="s">
        <v>117</v>
      </c>
      <c r="D52" s="56">
        <f>SUM(D53:D71)</f>
        <v>1641</v>
      </c>
      <c r="E52" s="57">
        <f>SUM(E53:E71)</f>
        <v>49</v>
      </c>
      <c r="F52" s="58">
        <f>E52*100/D52</f>
        <v>2.9859841560024374</v>
      </c>
      <c r="G52" s="56">
        <f>SUM(G53:G71)</f>
        <v>841</v>
      </c>
      <c r="H52" s="42">
        <f>G52*100/D52</f>
        <v>51.249238269347956</v>
      </c>
      <c r="I52" s="56">
        <f>SUM(I53:I71)</f>
        <v>751</v>
      </c>
      <c r="J52" s="42">
        <f>I52*100/D52</f>
        <v>45.764777574649607</v>
      </c>
      <c r="K52" s="59">
        <f>AVERAGE(K53:K71)</f>
        <v>97.299960935891775</v>
      </c>
      <c r="L52" s="71"/>
      <c r="M52" s="322">
        <f t="shared" si="1"/>
        <v>1641</v>
      </c>
      <c r="N52" s="323">
        <f>SUM(N53:N71)</f>
        <v>1592</v>
      </c>
      <c r="O52" s="324">
        <f t="shared" si="3"/>
        <v>97.299960935891775</v>
      </c>
      <c r="P52" s="325">
        <f>SUM(P53:P71)</f>
        <v>49</v>
      </c>
      <c r="Q52" s="279">
        <f>F52</f>
        <v>2.9859841560024374</v>
      </c>
    </row>
    <row r="53" spans="1:17" ht="15" customHeight="1" x14ac:dyDescent="0.25">
      <c r="A53" s="3">
        <v>1</v>
      </c>
      <c r="B53" s="23">
        <v>40010</v>
      </c>
      <c r="C53" s="208" t="s">
        <v>33</v>
      </c>
      <c r="D53" s="99">
        <f t="shared" ref="D53:D71" si="21">E53+G53+I53</f>
        <v>179</v>
      </c>
      <c r="E53" s="100">
        <v>14</v>
      </c>
      <c r="F53" s="101">
        <f t="shared" si="16"/>
        <v>7.8212290502793298</v>
      </c>
      <c r="G53" s="99">
        <v>109</v>
      </c>
      <c r="H53" s="38">
        <f t="shared" si="9"/>
        <v>60.893854748603353</v>
      </c>
      <c r="I53" s="99">
        <v>56</v>
      </c>
      <c r="J53" s="24">
        <f t="shared" si="10"/>
        <v>31.284916201117319</v>
      </c>
      <c r="K53" s="102">
        <f t="shared" si="11"/>
        <v>92.178770949720672</v>
      </c>
      <c r="M53" s="308">
        <f t="shared" si="1"/>
        <v>179</v>
      </c>
      <c r="N53" s="295">
        <f t="shared" si="2"/>
        <v>165</v>
      </c>
      <c r="O53" s="296">
        <f t="shared" si="3"/>
        <v>92.178770949720672</v>
      </c>
      <c r="P53" s="297">
        <f t="shared" ref="P53:Q71" si="22">E53</f>
        <v>14</v>
      </c>
      <c r="Q53" s="278">
        <f t="shared" si="22"/>
        <v>7.8212290502793298</v>
      </c>
    </row>
    <row r="54" spans="1:17" ht="15" customHeight="1" x14ac:dyDescent="0.25">
      <c r="A54" s="4">
        <v>2</v>
      </c>
      <c r="B54" s="2">
        <v>40030</v>
      </c>
      <c r="C54" s="185" t="s">
        <v>131</v>
      </c>
      <c r="D54" s="80">
        <f t="shared" si="21"/>
        <v>46</v>
      </c>
      <c r="E54" s="81"/>
      <c r="F54" s="82"/>
      <c r="G54" s="80">
        <v>11</v>
      </c>
      <c r="H54" s="37">
        <f t="shared" ref="H54:H59" si="23">G54*100/D54</f>
        <v>23.913043478260871</v>
      </c>
      <c r="I54" s="80">
        <v>35</v>
      </c>
      <c r="J54" s="19">
        <f t="shared" ref="J54:J59" si="24">I54*100/D54</f>
        <v>76.086956521739125</v>
      </c>
      <c r="K54" s="93">
        <f t="shared" ref="K54:K59" si="25">(G54+I54)*100/D54</f>
        <v>100</v>
      </c>
      <c r="M54" s="298">
        <f t="shared" si="1"/>
        <v>46</v>
      </c>
      <c r="N54" s="294">
        <f t="shared" si="2"/>
        <v>46</v>
      </c>
      <c r="O54" s="293">
        <f t="shared" si="3"/>
        <v>100</v>
      </c>
      <c r="P54" s="292">
        <f t="shared" si="22"/>
        <v>0</v>
      </c>
      <c r="Q54" s="25">
        <f t="shared" si="22"/>
        <v>0</v>
      </c>
    </row>
    <row r="55" spans="1:17" ht="15" customHeight="1" x14ac:dyDescent="0.25">
      <c r="A55" s="4">
        <v>3</v>
      </c>
      <c r="B55" s="2">
        <v>40410</v>
      </c>
      <c r="C55" s="185" t="s">
        <v>86</v>
      </c>
      <c r="D55" s="80">
        <f t="shared" si="21"/>
        <v>186</v>
      </c>
      <c r="E55" s="81"/>
      <c r="F55" s="82"/>
      <c r="G55" s="80">
        <v>99</v>
      </c>
      <c r="H55" s="37">
        <f t="shared" si="23"/>
        <v>53.225806451612904</v>
      </c>
      <c r="I55" s="80">
        <v>87</v>
      </c>
      <c r="J55" s="19">
        <f t="shared" si="24"/>
        <v>46.774193548387096</v>
      </c>
      <c r="K55" s="93">
        <f t="shared" si="25"/>
        <v>100</v>
      </c>
      <c r="M55" s="298">
        <f t="shared" si="1"/>
        <v>186</v>
      </c>
      <c r="N55" s="294">
        <f t="shared" si="2"/>
        <v>186</v>
      </c>
      <c r="O55" s="293">
        <f t="shared" si="3"/>
        <v>100</v>
      </c>
      <c r="P55" s="292">
        <f t="shared" si="22"/>
        <v>0</v>
      </c>
      <c r="Q55" s="25">
        <f t="shared" si="22"/>
        <v>0</v>
      </c>
    </row>
    <row r="56" spans="1:17" ht="15" customHeight="1" x14ac:dyDescent="0.25">
      <c r="A56" s="4">
        <v>4</v>
      </c>
      <c r="B56" s="2">
        <v>40011</v>
      </c>
      <c r="C56" s="14" t="s">
        <v>82</v>
      </c>
      <c r="D56" s="80">
        <f t="shared" si="21"/>
        <v>191</v>
      </c>
      <c r="E56" s="81">
        <v>5</v>
      </c>
      <c r="F56" s="82">
        <f>E56*100/D56</f>
        <v>2.6178010471204187</v>
      </c>
      <c r="G56" s="80">
        <v>90</v>
      </c>
      <c r="H56" s="37">
        <f t="shared" si="23"/>
        <v>47.120418848167539</v>
      </c>
      <c r="I56" s="80">
        <v>96</v>
      </c>
      <c r="J56" s="19">
        <f t="shared" si="24"/>
        <v>50.261780104712045</v>
      </c>
      <c r="K56" s="93">
        <f t="shared" si="25"/>
        <v>97.382198952879577</v>
      </c>
      <c r="M56" s="298">
        <f t="shared" si="1"/>
        <v>191</v>
      </c>
      <c r="N56" s="294">
        <f t="shared" si="2"/>
        <v>186</v>
      </c>
      <c r="O56" s="293">
        <f t="shared" si="3"/>
        <v>97.382198952879577</v>
      </c>
      <c r="P56" s="292">
        <f t="shared" si="22"/>
        <v>5</v>
      </c>
      <c r="Q56" s="25">
        <f t="shared" si="22"/>
        <v>2.6178010471204187</v>
      </c>
    </row>
    <row r="57" spans="1:17" ht="15" customHeight="1" x14ac:dyDescent="0.25">
      <c r="A57" s="4">
        <v>5</v>
      </c>
      <c r="B57" s="2">
        <v>40080</v>
      </c>
      <c r="C57" s="185" t="s">
        <v>83</v>
      </c>
      <c r="D57" s="80">
        <f t="shared" si="21"/>
        <v>125</v>
      </c>
      <c r="E57" s="81"/>
      <c r="F57" s="82"/>
      <c r="G57" s="80">
        <v>59</v>
      </c>
      <c r="H57" s="37">
        <f t="shared" si="23"/>
        <v>47.2</v>
      </c>
      <c r="I57" s="80">
        <v>66</v>
      </c>
      <c r="J57" s="19">
        <f t="shared" si="24"/>
        <v>52.8</v>
      </c>
      <c r="K57" s="93">
        <f t="shared" si="25"/>
        <v>100</v>
      </c>
      <c r="M57" s="298">
        <f t="shared" si="1"/>
        <v>125</v>
      </c>
      <c r="N57" s="294">
        <f t="shared" si="2"/>
        <v>125</v>
      </c>
      <c r="O57" s="293">
        <f t="shared" si="3"/>
        <v>100</v>
      </c>
      <c r="P57" s="292">
        <f t="shared" si="22"/>
        <v>0</v>
      </c>
      <c r="Q57" s="25">
        <f t="shared" si="22"/>
        <v>0</v>
      </c>
    </row>
    <row r="58" spans="1:17" ht="15" customHeight="1" x14ac:dyDescent="0.25">
      <c r="A58" s="4">
        <v>6</v>
      </c>
      <c r="B58" s="2">
        <v>40100</v>
      </c>
      <c r="C58" s="14" t="s">
        <v>35</v>
      </c>
      <c r="D58" s="80">
        <f t="shared" si="21"/>
        <v>74</v>
      </c>
      <c r="E58" s="81">
        <v>2</v>
      </c>
      <c r="F58" s="82">
        <f>E58*100/D58</f>
        <v>2.7027027027027026</v>
      </c>
      <c r="G58" s="80">
        <v>39</v>
      </c>
      <c r="H58" s="37">
        <f t="shared" si="23"/>
        <v>52.702702702702702</v>
      </c>
      <c r="I58" s="80">
        <v>33</v>
      </c>
      <c r="J58" s="19">
        <f t="shared" si="24"/>
        <v>44.594594594594597</v>
      </c>
      <c r="K58" s="93">
        <f t="shared" si="25"/>
        <v>97.297297297297291</v>
      </c>
      <c r="M58" s="298">
        <f t="shared" si="1"/>
        <v>74</v>
      </c>
      <c r="N58" s="294">
        <f t="shared" si="2"/>
        <v>72</v>
      </c>
      <c r="O58" s="293">
        <f t="shared" si="3"/>
        <v>97.297297297297291</v>
      </c>
      <c r="P58" s="292">
        <f t="shared" si="22"/>
        <v>2</v>
      </c>
      <c r="Q58" s="25">
        <f t="shared" si="22"/>
        <v>2.7027027027027026</v>
      </c>
    </row>
    <row r="59" spans="1:17" ht="15" customHeight="1" x14ac:dyDescent="0.25">
      <c r="A59" s="4">
        <v>7</v>
      </c>
      <c r="B59" s="2">
        <v>40020</v>
      </c>
      <c r="C59" s="185" t="s">
        <v>118</v>
      </c>
      <c r="D59" s="80">
        <f t="shared" si="21"/>
        <v>31</v>
      </c>
      <c r="E59" s="81"/>
      <c r="F59" s="82"/>
      <c r="G59" s="80">
        <v>7</v>
      </c>
      <c r="H59" s="37">
        <f t="shared" si="23"/>
        <v>22.580645161290324</v>
      </c>
      <c r="I59" s="80">
        <v>24</v>
      </c>
      <c r="J59" s="19">
        <f t="shared" si="24"/>
        <v>77.41935483870968</v>
      </c>
      <c r="K59" s="93">
        <f t="shared" si="25"/>
        <v>100</v>
      </c>
      <c r="M59" s="298">
        <f t="shared" si="1"/>
        <v>31</v>
      </c>
      <c r="N59" s="294">
        <f t="shared" si="2"/>
        <v>31</v>
      </c>
      <c r="O59" s="293">
        <f t="shared" si="3"/>
        <v>100</v>
      </c>
      <c r="P59" s="292">
        <f t="shared" si="22"/>
        <v>0</v>
      </c>
      <c r="Q59" s="25">
        <f t="shared" si="22"/>
        <v>0</v>
      </c>
    </row>
    <row r="60" spans="1:17" ht="15" customHeight="1" x14ac:dyDescent="0.25">
      <c r="A60" s="4">
        <v>8</v>
      </c>
      <c r="B60" s="2">
        <v>40031</v>
      </c>
      <c r="C60" s="14" t="s">
        <v>34</v>
      </c>
      <c r="D60" s="80">
        <f t="shared" si="21"/>
        <v>115</v>
      </c>
      <c r="E60" s="81">
        <v>4</v>
      </c>
      <c r="F60" s="82">
        <f t="shared" si="16"/>
        <v>3.4782608695652173</v>
      </c>
      <c r="G60" s="80">
        <v>66</v>
      </c>
      <c r="H60" s="37">
        <f t="shared" si="9"/>
        <v>57.391304347826086</v>
      </c>
      <c r="I60" s="80">
        <v>45</v>
      </c>
      <c r="J60" s="19">
        <f t="shared" si="10"/>
        <v>39.130434782608695</v>
      </c>
      <c r="K60" s="93">
        <f t="shared" si="11"/>
        <v>96.521739130434781</v>
      </c>
      <c r="M60" s="298">
        <f t="shared" si="1"/>
        <v>115</v>
      </c>
      <c r="N60" s="294">
        <f t="shared" si="2"/>
        <v>111</v>
      </c>
      <c r="O60" s="293">
        <f t="shared" si="3"/>
        <v>96.521739130434781</v>
      </c>
      <c r="P60" s="292">
        <f t="shared" si="22"/>
        <v>4</v>
      </c>
      <c r="Q60" s="25">
        <f t="shared" si="22"/>
        <v>3.4782608695652173</v>
      </c>
    </row>
    <row r="61" spans="1:17" ht="15" customHeight="1" x14ac:dyDescent="0.25">
      <c r="A61" s="4">
        <v>9</v>
      </c>
      <c r="B61" s="2">
        <v>40210</v>
      </c>
      <c r="C61" s="14" t="s">
        <v>36</v>
      </c>
      <c r="D61" s="80">
        <f t="shared" si="21"/>
        <v>48</v>
      </c>
      <c r="E61" s="81">
        <v>3</v>
      </c>
      <c r="F61" s="82">
        <f t="shared" si="16"/>
        <v>6.25</v>
      </c>
      <c r="G61" s="80">
        <v>28</v>
      </c>
      <c r="H61" s="37">
        <f t="shared" si="9"/>
        <v>58.333333333333336</v>
      </c>
      <c r="I61" s="80">
        <v>17</v>
      </c>
      <c r="J61" s="19">
        <f t="shared" si="10"/>
        <v>35.416666666666664</v>
      </c>
      <c r="K61" s="93">
        <f t="shared" si="11"/>
        <v>93.75</v>
      </c>
      <c r="M61" s="298">
        <f t="shared" si="1"/>
        <v>48</v>
      </c>
      <c r="N61" s="294">
        <f t="shared" si="2"/>
        <v>45</v>
      </c>
      <c r="O61" s="293">
        <f t="shared" si="3"/>
        <v>93.75</v>
      </c>
      <c r="P61" s="292">
        <f t="shared" si="22"/>
        <v>3</v>
      </c>
      <c r="Q61" s="25">
        <f t="shared" si="22"/>
        <v>6.25</v>
      </c>
    </row>
    <row r="62" spans="1:17" ht="15" customHeight="1" x14ac:dyDescent="0.25">
      <c r="A62" s="4">
        <v>10</v>
      </c>
      <c r="B62" s="2">
        <v>40300</v>
      </c>
      <c r="C62" s="185" t="s">
        <v>84</v>
      </c>
      <c r="D62" s="80">
        <f t="shared" si="21"/>
        <v>25</v>
      </c>
      <c r="E62" s="81"/>
      <c r="F62" s="82"/>
      <c r="G62" s="80">
        <v>11</v>
      </c>
      <c r="H62" s="37">
        <f t="shared" si="9"/>
        <v>44</v>
      </c>
      <c r="I62" s="80">
        <v>14</v>
      </c>
      <c r="J62" s="19">
        <f t="shared" si="10"/>
        <v>56</v>
      </c>
      <c r="K62" s="93">
        <f t="shared" si="11"/>
        <v>100</v>
      </c>
      <c r="M62" s="298">
        <f t="shared" si="1"/>
        <v>25</v>
      </c>
      <c r="N62" s="294">
        <f t="shared" si="2"/>
        <v>25</v>
      </c>
      <c r="O62" s="293">
        <f t="shared" si="3"/>
        <v>100</v>
      </c>
      <c r="P62" s="292">
        <f t="shared" si="22"/>
        <v>0</v>
      </c>
      <c r="Q62" s="25">
        <f t="shared" si="22"/>
        <v>0</v>
      </c>
    </row>
    <row r="63" spans="1:17" ht="15" customHeight="1" x14ac:dyDescent="0.25">
      <c r="A63" s="4">
        <v>11</v>
      </c>
      <c r="B63" s="2">
        <v>40360</v>
      </c>
      <c r="C63" s="14" t="s">
        <v>37</v>
      </c>
      <c r="D63" s="80">
        <f t="shared" si="21"/>
        <v>73</v>
      </c>
      <c r="E63" s="81">
        <v>3</v>
      </c>
      <c r="F63" s="82">
        <f t="shared" si="16"/>
        <v>4.1095890410958908</v>
      </c>
      <c r="G63" s="80">
        <v>34</v>
      </c>
      <c r="H63" s="37">
        <f t="shared" si="9"/>
        <v>46.575342465753423</v>
      </c>
      <c r="I63" s="80">
        <v>36</v>
      </c>
      <c r="J63" s="19">
        <f t="shared" si="10"/>
        <v>49.315068493150683</v>
      </c>
      <c r="K63" s="93">
        <f t="shared" si="11"/>
        <v>95.890410958904113</v>
      </c>
      <c r="M63" s="298">
        <f t="shared" si="1"/>
        <v>73</v>
      </c>
      <c r="N63" s="294">
        <f t="shared" si="2"/>
        <v>70</v>
      </c>
      <c r="O63" s="293">
        <f t="shared" si="3"/>
        <v>95.890410958904113</v>
      </c>
      <c r="P63" s="292">
        <f t="shared" si="22"/>
        <v>3</v>
      </c>
      <c r="Q63" s="25">
        <f t="shared" si="22"/>
        <v>4.1095890410958908</v>
      </c>
    </row>
    <row r="64" spans="1:17" ht="15" customHeight="1" x14ac:dyDescent="0.25">
      <c r="A64" s="4">
        <v>12</v>
      </c>
      <c r="B64" s="2">
        <v>40390</v>
      </c>
      <c r="C64" s="14" t="s">
        <v>85</v>
      </c>
      <c r="D64" s="80">
        <f t="shared" si="21"/>
        <v>62</v>
      </c>
      <c r="E64" s="81">
        <v>4</v>
      </c>
      <c r="F64" s="82">
        <f t="shared" si="16"/>
        <v>6.4516129032258061</v>
      </c>
      <c r="G64" s="80">
        <v>34</v>
      </c>
      <c r="H64" s="37">
        <f t="shared" si="9"/>
        <v>54.838709677419352</v>
      </c>
      <c r="I64" s="80">
        <v>24</v>
      </c>
      <c r="J64" s="19">
        <f t="shared" si="10"/>
        <v>38.70967741935484</v>
      </c>
      <c r="K64" s="93">
        <f t="shared" si="11"/>
        <v>93.548387096774192</v>
      </c>
      <c r="M64" s="298">
        <f t="shared" si="1"/>
        <v>62</v>
      </c>
      <c r="N64" s="294">
        <f t="shared" si="2"/>
        <v>58</v>
      </c>
      <c r="O64" s="293">
        <f t="shared" si="3"/>
        <v>93.548387096774192</v>
      </c>
      <c r="P64" s="292">
        <f t="shared" si="22"/>
        <v>4</v>
      </c>
      <c r="Q64" s="25">
        <f t="shared" si="22"/>
        <v>6.4516129032258061</v>
      </c>
    </row>
    <row r="65" spans="1:17" ht="15" customHeight="1" x14ac:dyDescent="0.25">
      <c r="A65" s="4">
        <v>13</v>
      </c>
      <c r="B65" s="2">
        <v>40720</v>
      </c>
      <c r="C65" s="14" t="s">
        <v>130</v>
      </c>
      <c r="D65" s="80">
        <f t="shared" si="21"/>
        <v>80</v>
      </c>
      <c r="E65" s="81">
        <v>5</v>
      </c>
      <c r="F65" s="82">
        <f t="shared" si="16"/>
        <v>6.25</v>
      </c>
      <c r="G65" s="80">
        <v>43</v>
      </c>
      <c r="H65" s="37">
        <f t="shared" ref="H65:H73" si="26">G65*100/D65</f>
        <v>53.75</v>
      </c>
      <c r="I65" s="80">
        <v>32</v>
      </c>
      <c r="J65" s="19">
        <f t="shared" ref="J65:J73" si="27">I65*100/D65</f>
        <v>40</v>
      </c>
      <c r="K65" s="93">
        <f t="shared" ref="K65:K71" si="28">(G65+I65)*100/D65</f>
        <v>93.75</v>
      </c>
      <c r="M65" s="298">
        <f t="shared" si="1"/>
        <v>80</v>
      </c>
      <c r="N65" s="294">
        <f t="shared" si="2"/>
        <v>75</v>
      </c>
      <c r="O65" s="293">
        <f t="shared" si="3"/>
        <v>93.75</v>
      </c>
      <c r="P65" s="292">
        <f t="shared" si="22"/>
        <v>5</v>
      </c>
      <c r="Q65" s="25">
        <f t="shared" si="22"/>
        <v>6.25</v>
      </c>
    </row>
    <row r="66" spans="1:17" ht="15" customHeight="1" x14ac:dyDescent="0.25">
      <c r="A66" s="4">
        <v>14</v>
      </c>
      <c r="B66" s="2">
        <v>40730</v>
      </c>
      <c r="C66" s="185" t="s">
        <v>87</v>
      </c>
      <c r="D66" s="80">
        <f t="shared" si="21"/>
        <v>22</v>
      </c>
      <c r="E66" s="81"/>
      <c r="F66" s="82"/>
      <c r="G66" s="80">
        <v>20</v>
      </c>
      <c r="H66" s="37">
        <f t="shared" si="26"/>
        <v>90.909090909090907</v>
      </c>
      <c r="I66" s="80">
        <v>2</v>
      </c>
      <c r="J66" s="19">
        <f t="shared" si="27"/>
        <v>9.0909090909090917</v>
      </c>
      <c r="K66" s="93">
        <f t="shared" si="28"/>
        <v>100</v>
      </c>
      <c r="M66" s="298">
        <f t="shared" si="1"/>
        <v>22</v>
      </c>
      <c r="N66" s="294">
        <f t="shared" si="2"/>
        <v>22</v>
      </c>
      <c r="O66" s="293">
        <f t="shared" si="3"/>
        <v>100</v>
      </c>
      <c r="P66" s="292">
        <f t="shared" si="22"/>
        <v>0</v>
      </c>
      <c r="Q66" s="25">
        <f t="shared" si="22"/>
        <v>0</v>
      </c>
    </row>
    <row r="67" spans="1:17" ht="15" customHeight="1" x14ac:dyDescent="0.25">
      <c r="A67" s="4">
        <v>15</v>
      </c>
      <c r="B67" s="2">
        <v>40820</v>
      </c>
      <c r="C67" s="185" t="s">
        <v>88</v>
      </c>
      <c r="D67" s="80">
        <f t="shared" si="21"/>
        <v>70</v>
      </c>
      <c r="E67" s="81"/>
      <c r="F67" s="82"/>
      <c r="G67" s="80">
        <v>37</v>
      </c>
      <c r="H67" s="37">
        <f t="shared" si="26"/>
        <v>52.857142857142854</v>
      </c>
      <c r="I67" s="80">
        <v>33</v>
      </c>
      <c r="J67" s="19">
        <f t="shared" si="27"/>
        <v>47.142857142857146</v>
      </c>
      <c r="K67" s="93">
        <f t="shared" si="28"/>
        <v>100</v>
      </c>
      <c r="M67" s="298">
        <f t="shared" si="1"/>
        <v>70</v>
      </c>
      <c r="N67" s="294">
        <f t="shared" si="2"/>
        <v>70</v>
      </c>
      <c r="O67" s="293">
        <f t="shared" si="3"/>
        <v>100</v>
      </c>
      <c r="P67" s="292">
        <f t="shared" si="22"/>
        <v>0</v>
      </c>
      <c r="Q67" s="25">
        <f t="shared" si="22"/>
        <v>0</v>
      </c>
    </row>
    <row r="68" spans="1:17" ht="15" customHeight="1" x14ac:dyDescent="0.25">
      <c r="A68" s="4">
        <v>16</v>
      </c>
      <c r="B68" s="2">
        <v>40840</v>
      </c>
      <c r="C68" s="185" t="s">
        <v>38</v>
      </c>
      <c r="D68" s="80">
        <f t="shared" si="21"/>
        <v>64</v>
      </c>
      <c r="E68" s="81"/>
      <c r="F68" s="82"/>
      <c r="G68" s="80">
        <v>38</v>
      </c>
      <c r="H68" s="37">
        <f t="shared" si="26"/>
        <v>59.375</v>
      </c>
      <c r="I68" s="80">
        <v>26</v>
      </c>
      <c r="J68" s="19">
        <f t="shared" si="27"/>
        <v>40.625</v>
      </c>
      <c r="K68" s="93">
        <f t="shared" si="28"/>
        <v>100</v>
      </c>
      <c r="M68" s="298">
        <f t="shared" si="1"/>
        <v>64</v>
      </c>
      <c r="N68" s="294">
        <f t="shared" si="2"/>
        <v>64</v>
      </c>
      <c r="O68" s="293">
        <f t="shared" si="3"/>
        <v>100</v>
      </c>
      <c r="P68" s="292">
        <f t="shared" si="22"/>
        <v>0</v>
      </c>
      <c r="Q68" s="25">
        <f t="shared" si="22"/>
        <v>0</v>
      </c>
    </row>
    <row r="69" spans="1:17" ht="15" customHeight="1" x14ac:dyDescent="0.25">
      <c r="A69" s="6">
        <v>17</v>
      </c>
      <c r="B69" s="2">
        <v>40950</v>
      </c>
      <c r="C69" s="14" t="s">
        <v>39</v>
      </c>
      <c r="D69" s="80">
        <f t="shared" si="21"/>
        <v>91</v>
      </c>
      <c r="E69" s="81">
        <v>4</v>
      </c>
      <c r="F69" s="82">
        <f t="shared" si="16"/>
        <v>4.395604395604396</v>
      </c>
      <c r="G69" s="80">
        <v>38</v>
      </c>
      <c r="H69" s="37">
        <f t="shared" si="26"/>
        <v>41.758241758241759</v>
      </c>
      <c r="I69" s="80">
        <v>49</v>
      </c>
      <c r="J69" s="19">
        <f t="shared" si="27"/>
        <v>53.846153846153847</v>
      </c>
      <c r="K69" s="93">
        <f t="shared" si="28"/>
        <v>95.604395604395606</v>
      </c>
      <c r="M69" s="298">
        <f t="shared" si="1"/>
        <v>91</v>
      </c>
      <c r="N69" s="294">
        <f t="shared" si="2"/>
        <v>87</v>
      </c>
      <c r="O69" s="293">
        <f t="shared" si="3"/>
        <v>95.604395604395606</v>
      </c>
      <c r="P69" s="292">
        <f t="shared" si="22"/>
        <v>4</v>
      </c>
      <c r="Q69" s="25">
        <f t="shared" si="22"/>
        <v>4.395604395604396</v>
      </c>
    </row>
    <row r="70" spans="1:17" ht="15" customHeight="1" x14ac:dyDescent="0.25">
      <c r="A70" s="4">
        <v>18</v>
      </c>
      <c r="B70" s="2">
        <v>40990</v>
      </c>
      <c r="C70" s="14" t="s">
        <v>40</v>
      </c>
      <c r="D70" s="80">
        <f t="shared" si="21"/>
        <v>102</v>
      </c>
      <c r="E70" s="81">
        <v>2</v>
      </c>
      <c r="F70" s="82">
        <f>E70*100/D70</f>
        <v>1.9607843137254901</v>
      </c>
      <c r="G70" s="80">
        <v>46</v>
      </c>
      <c r="H70" s="37">
        <f t="shared" si="26"/>
        <v>45.098039215686278</v>
      </c>
      <c r="I70" s="80">
        <v>54</v>
      </c>
      <c r="J70" s="19">
        <f t="shared" si="27"/>
        <v>52.941176470588232</v>
      </c>
      <c r="K70" s="93">
        <f t="shared" si="28"/>
        <v>98.039215686274517</v>
      </c>
      <c r="M70" s="298">
        <f t="shared" si="1"/>
        <v>102</v>
      </c>
      <c r="N70" s="294">
        <f t="shared" si="2"/>
        <v>100</v>
      </c>
      <c r="O70" s="293">
        <f t="shared" si="3"/>
        <v>98.039215686274517</v>
      </c>
      <c r="P70" s="292">
        <f t="shared" si="22"/>
        <v>2</v>
      </c>
      <c r="Q70" s="25">
        <f t="shared" si="22"/>
        <v>1.9607843137254901</v>
      </c>
    </row>
    <row r="71" spans="1:17" ht="15" customHeight="1" thickBot="1" x14ac:dyDescent="0.3">
      <c r="A71" s="7">
        <v>19</v>
      </c>
      <c r="B71" s="26">
        <v>40133</v>
      </c>
      <c r="C71" s="15" t="s">
        <v>41</v>
      </c>
      <c r="D71" s="95">
        <f t="shared" si="21"/>
        <v>57</v>
      </c>
      <c r="E71" s="96">
        <v>3</v>
      </c>
      <c r="F71" s="97">
        <f>E71*100/D71</f>
        <v>5.2631578947368425</v>
      </c>
      <c r="G71" s="95">
        <v>32</v>
      </c>
      <c r="H71" s="39">
        <f t="shared" si="26"/>
        <v>56.140350877192979</v>
      </c>
      <c r="I71" s="95">
        <v>22</v>
      </c>
      <c r="J71" s="27">
        <f t="shared" si="27"/>
        <v>38.596491228070178</v>
      </c>
      <c r="K71" s="98">
        <f t="shared" si="28"/>
        <v>94.736842105263165</v>
      </c>
      <c r="M71" s="304">
        <f t="shared" ref="M71:M127" si="29">D71</f>
        <v>57</v>
      </c>
      <c r="N71" s="305">
        <f t="shared" ref="N71:N127" si="30">O71*M71/100</f>
        <v>54</v>
      </c>
      <c r="O71" s="306">
        <f t="shared" ref="O71:O127" si="31">K71</f>
        <v>94.736842105263165</v>
      </c>
      <c r="P71" s="307">
        <f t="shared" si="22"/>
        <v>3</v>
      </c>
      <c r="Q71" s="29">
        <f t="shared" si="22"/>
        <v>5.2631578947368425</v>
      </c>
    </row>
    <row r="72" spans="1:17" ht="15" customHeight="1" thickBot="1" x14ac:dyDescent="0.3">
      <c r="A72" s="55"/>
      <c r="B72" s="54"/>
      <c r="C72" s="40" t="s">
        <v>119</v>
      </c>
      <c r="D72" s="56">
        <f>SUM(D73:D87)</f>
        <v>1378</v>
      </c>
      <c r="E72" s="57">
        <f>SUM(E73:E87)</f>
        <v>55</v>
      </c>
      <c r="F72" s="58">
        <f>E72*100/D72</f>
        <v>3.991291727140784</v>
      </c>
      <c r="G72" s="56">
        <f>SUM(G73:G87)</f>
        <v>664</v>
      </c>
      <c r="H72" s="42">
        <f t="shared" si="26"/>
        <v>48.185776487663283</v>
      </c>
      <c r="I72" s="56">
        <f>SUM(I73:I87)</f>
        <v>659</v>
      </c>
      <c r="J72" s="42">
        <f t="shared" si="27"/>
        <v>47.822931785195934</v>
      </c>
      <c r="K72" s="59">
        <f>AVERAGE(K73:K87)</f>
        <v>96.086902404415014</v>
      </c>
      <c r="L72" s="71"/>
      <c r="M72" s="322">
        <f t="shared" si="29"/>
        <v>1378</v>
      </c>
      <c r="N72" s="323">
        <f>SUM(N73:N87)</f>
        <v>1323</v>
      </c>
      <c r="O72" s="324">
        <f t="shared" si="31"/>
        <v>96.086902404415014</v>
      </c>
      <c r="P72" s="325">
        <f>SUM(P73:P87)</f>
        <v>55</v>
      </c>
      <c r="Q72" s="279">
        <f>F72</f>
        <v>3.991291727140784</v>
      </c>
    </row>
    <row r="73" spans="1:17" ht="15" customHeight="1" x14ac:dyDescent="0.25">
      <c r="A73" s="3">
        <v>1</v>
      </c>
      <c r="B73" s="2">
        <v>50040</v>
      </c>
      <c r="C73" s="197" t="s">
        <v>91</v>
      </c>
      <c r="D73" s="80">
        <f t="shared" ref="D73:D87" si="32">E73+G73+I73</f>
        <v>101</v>
      </c>
      <c r="E73" s="81"/>
      <c r="F73" s="82"/>
      <c r="G73" s="80">
        <v>39</v>
      </c>
      <c r="H73" s="37">
        <f t="shared" si="26"/>
        <v>38.613861386138616</v>
      </c>
      <c r="I73" s="80">
        <v>62</v>
      </c>
      <c r="J73" s="19">
        <f t="shared" si="27"/>
        <v>61.386138613861384</v>
      </c>
      <c r="K73" s="93">
        <f>(G73+I73)*100/D73</f>
        <v>100</v>
      </c>
      <c r="M73" s="308">
        <f t="shared" si="29"/>
        <v>101</v>
      </c>
      <c r="N73" s="295">
        <f t="shared" si="30"/>
        <v>101</v>
      </c>
      <c r="O73" s="296">
        <f t="shared" si="31"/>
        <v>100</v>
      </c>
      <c r="P73" s="297">
        <f t="shared" ref="P73:Q87" si="33">E73</f>
        <v>0</v>
      </c>
      <c r="Q73" s="278">
        <f t="shared" si="33"/>
        <v>0</v>
      </c>
    </row>
    <row r="74" spans="1:17" ht="15" customHeight="1" x14ac:dyDescent="0.25">
      <c r="A74" s="4">
        <v>2</v>
      </c>
      <c r="B74" s="2">
        <v>50003</v>
      </c>
      <c r="C74" s="12" t="s">
        <v>90</v>
      </c>
      <c r="D74" s="80">
        <f t="shared" si="32"/>
        <v>126</v>
      </c>
      <c r="E74" s="81">
        <v>4</v>
      </c>
      <c r="F74" s="82">
        <f t="shared" ref="F74:F79" si="34">E74*100/D74</f>
        <v>3.1746031746031744</v>
      </c>
      <c r="G74" s="80">
        <v>67</v>
      </c>
      <c r="H74" s="37">
        <f t="shared" si="9"/>
        <v>53.174603174603178</v>
      </c>
      <c r="I74" s="80">
        <v>55</v>
      </c>
      <c r="J74" s="19">
        <f t="shared" si="10"/>
        <v>43.650793650793652</v>
      </c>
      <c r="K74" s="93">
        <f t="shared" si="11"/>
        <v>96.825396825396822</v>
      </c>
      <c r="M74" s="298">
        <f t="shared" si="29"/>
        <v>126</v>
      </c>
      <c r="N74" s="294">
        <f t="shared" si="30"/>
        <v>122</v>
      </c>
      <c r="O74" s="293">
        <f t="shared" si="31"/>
        <v>96.825396825396822</v>
      </c>
      <c r="P74" s="292">
        <f t="shared" si="33"/>
        <v>4</v>
      </c>
      <c r="Q74" s="25">
        <f t="shared" si="33"/>
        <v>3.1746031746031744</v>
      </c>
    </row>
    <row r="75" spans="1:17" ht="15" customHeight="1" x14ac:dyDescent="0.25">
      <c r="A75" s="4">
        <v>3</v>
      </c>
      <c r="B75" s="2">
        <v>50060</v>
      </c>
      <c r="C75" s="197" t="s">
        <v>42</v>
      </c>
      <c r="D75" s="80">
        <f t="shared" si="32"/>
        <v>74</v>
      </c>
      <c r="E75" s="81"/>
      <c r="F75" s="82"/>
      <c r="G75" s="80">
        <v>38</v>
      </c>
      <c r="H75" s="37">
        <f t="shared" ref="H75:H123" si="35">G75*100/D75</f>
        <v>51.351351351351354</v>
      </c>
      <c r="I75" s="80">
        <v>36</v>
      </c>
      <c r="J75" s="19">
        <f t="shared" ref="J75:J123" si="36">I75*100/D75</f>
        <v>48.648648648648646</v>
      </c>
      <c r="K75" s="93">
        <f t="shared" ref="K75:K123" si="37">(G75+I75)*100/D75</f>
        <v>100</v>
      </c>
      <c r="M75" s="298">
        <f t="shared" si="29"/>
        <v>74</v>
      </c>
      <c r="N75" s="294">
        <f t="shared" si="30"/>
        <v>74</v>
      </c>
      <c r="O75" s="293">
        <f t="shared" si="31"/>
        <v>100</v>
      </c>
      <c r="P75" s="292">
        <f t="shared" si="33"/>
        <v>0</v>
      </c>
      <c r="Q75" s="25">
        <f t="shared" si="33"/>
        <v>0</v>
      </c>
    </row>
    <row r="76" spans="1:17" ht="15" customHeight="1" x14ac:dyDescent="0.25">
      <c r="A76" s="4">
        <v>4</v>
      </c>
      <c r="B76" s="2">
        <v>50170</v>
      </c>
      <c r="C76" s="209" t="s">
        <v>93</v>
      </c>
      <c r="D76" s="80">
        <f t="shared" si="32"/>
        <v>75</v>
      </c>
      <c r="E76" s="81">
        <v>12</v>
      </c>
      <c r="F76" s="82">
        <f t="shared" si="34"/>
        <v>16</v>
      </c>
      <c r="G76" s="80">
        <v>43</v>
      </c>
      <c r="H76" s="37">
        <f t="shared" si="35"/>
        <v>57.333333333333336</v>
      </c>
      <c r="I76" s="80">
        <v>20</v>
      </c>
      <c r="J76" s="19">
        <f t="shared" si="36"/>
        <v>26.666666666666668</v>
      </c>
      <c r="K76" s="93">
        <f t="shared" si="37"/>
        <v>84</v>
      </c>
      <c r="M76" s="298">
        <f t="shared" si="29"/>
        <v>75</v>
      </c>
      <c r="N76" s="294">
        <f t="shared" si="30"/>
        <v>63</v>
      </c>
      <c r="O76" s="293">
        <f t="shared" si="31"/>
        <v>84</v>
      </c>
      <c r="P76" s="292">
        <f t="shared" si="33"/>
        <v>12</v>
      </c>
      <c r="Q76" s="25">
        <f t="shared" si="33"/>
        <v>16</v>
      </c>
    </row>
    <row r="77" spans="1:17" ht="15" customHeight="1" x14ac:dyDescent="0.25">
      <c r="A77" s="4">
        <v>5</v>
      </c>
      <c r="B77" s="2">
        <v>50230</v>
      </c>
      <c r="C77" s="197" t="s">
        <v>94</v>
      </c>
      <c r="D77" s="80">
        <f t="shared" si="32"/>
        <v>76</v>
      </c>
      <c r="E77" s="81"/>
      <c r="F77" s="82"/>
      <c r="G77" s="80">
        <v>34</v>
      </c>
      <c r="H77" s="37">
        <f t="shared" si="35"/>
        <v>44.736842105263158</v>
      </c>
      <c r="I77" s="80">
        <v>42</v>
      </c>
      <c r="J77" s="19">
        <f t="shared" si="36"/>
        <v>55.263157894736842</v>
      </c>
      <c r="K77" s="93">
        <f t="shared" si="37"/>
        <v>100</v>
      </c>
      <c r="M77" s="298">
        <f t="shared" si="29"/>
        <v>76</v>
      </c>
      <c r="N77" s="294">
        <f t="shared" si="30"/>
        <v>76</v>
      </c>
      <c r="O77" s="293">
        <f t="shared" si="31"/>
        <v>100</v>
      </c>
      <c r="P77" s="292">
        <f t="shared" si="33"/>
        <v>0</v>
      </c>
      <c r="Q77" s="25">
        <f t="shared" si="33"/>
        <v>0</v>
      </c>
    </row>
    <row r="78" spans="1:17" ht="15" customHeight="1" x14ac:dyDescent="0.25">
      <c r="A78" s="4">
        <v>6</v>
      </c>
      <c r="B78" s="2">
        <v>50340</v>
      </c>
      <c r="C78" s="12" t="s">
        <v>95</v>
      </c>
      <c r="D78" s="80">
        <f t="shared" si="32"/>
        <v>62</v>
      </c>
      <c r="E78" s="81">
        <v>2</v>
      </c>
      <c r="F78" s="82">
        <f t="shared" si="34"/>
        <v>3.225806451612903</v>
      </c>
      <c r="G78" s="80">
        <v>33</v>
      </c>
      <c r="H78" s="37">
        <f t="shared" si="35"/>
        <v>53.225806451612904</v>
      </c>
      <c r="I78" s="80">
        <v>27</v>
      </c>
      <c r="J78" s="19">
        <f t="shared" si="36"/>
        <v>43.548387096774192</v>
      </c>
      <c r="K78" s="93">
        <f t="shared" si="37"/>
        <v>96.774193548387103</v>
      </c>
      <c r="M78" s="298">
        <f t="shared" si="29"/>
        <v>62</v>
      </c>
      <c r="N78" s="294">
        <f t="shared" si="30"/>
        <v>60</v>
      </c>
      <c r="O78" s="293">
        <f t="shared" si="31"/>
        <v>96.774193548387103</v>
      </c>
      <c r="P78" s="292">
        <f t="shared" si="33"/>
        <v>2</v>
      </c>
      <c r="Q78" s="25">
        <f t="shared" si="33"/>
        <v>3.225806451612903</v>
      </c>
    </row>
    <row r="79" spans="1:17" ht="15" customHeight="1" x14ac:dyDescent="0.25">
      <c r="A79" s="4">
        <v>7</v>
      </c>
      <c r="B79" s="2">
        <v>50420</v>
      </c>
      <c r="C79" s="12" t="s">
        <v>96</v>
      </c>
      <c r="D79" s="80">
        <f t="shared" si="32"/>
        <v>76</v>
      </c>
      <c r="E79" s="81">
        <v>7</v>
      </c>
      <c r="F79" s="82">
        <f t="shared" si="34"/>
        <v>9.2105263157894743</v>
      </c>
      <c r="G79" s="80">
        <v>46</v>
      </c>
      <c r="H79" s="37">
        <f t="shared" si="35"/>
        <v>60.526315789473685</v>
      </c>
      <c r="I79" s="80">
        <v>23</v>
      </c>
      <c r="J79" s="19">
        <f t="shared" si="36"/>
        <v>30.263157894736842</v>
      </c>
      <c r="K79" s="93">
        <f t="shared" si="37"/>
        <v>90.78947368421052</v>
      </c>
      <c r="M79" s="298">
        <f t="shared" si="29"/>
        <v>76</v>
      </c>
      <c r="N79" s="294">
        <f t="shared" si="30"/>
        <v>69</v>
      </c>
      <c r="O79" s="293">
        <f t="shared" si="31"/>
        <v>90.78947368421052</v>
      </c>
      <c r="P79" s="292">
        <f t="shared" si="33"/>
        <v>7</v>
      </c>
      <c r="Q79" s="25">
        <f t="shared" si="33"/>
        <v>9.2105263157894743</v>
      </c>
    </row>
    <row r="80" spans="1:17" ht="15" customHeight="1" x14ac:dyDescent="0.25">
      <c r="A80" s="4">
        <v>8</v>
      </c>
      <c r="B80" s="2">
        <v>50450</v>
      </c>
      <c r="C80" s="12" t="s">
        <v>97</v>
      </c>
      <c r="D80" s="80">
        <f t="shared" si="32"/>
        <v>127</v>
      </c>
      <c r="E80" s="81">
        <v>9</v>
      </c>
      <c r="F80" s="82">
        <f t="shared" ref="F80:F83" si="38">E80*100/D80</f>
        <v>7.0866141732283463</v>
      </c>
      <c r="G80" s="80">
        <v>61</v>
      </c>
      <c r="H80" s="37">
        <f t="shared" si="35"/>
        <v>48.031496062992126</v>
      </c>
      <c r="I80" s="80">
        <v>57</v>
      </c>
      <c r="J80" s="19">
        <f t="shared" si="36"/>
        <v>44.881889763779526</v>
      </c>
      <c r="K80" s="93">
        <f t="shared" si="37"/>
        <v>92.913385826771659</v>
      </c>
      <c r="M80" s="298">
        <f t="shared" si="29"/>
        <v>127</v>
      </c>
      <c r="N80" s="294">
        <f t="shared" si="30"/>
        <v>118</v>
      </c>
      <c r="O80" s="293">
        <f t="shared" si="31"/>
        <v>92.913385826771659</v>
      </c>
      <c r="P80" s="292">
        <f t="shared" si="33"/>
        <v>9</v>
      </c>
      <c r="Q80" s="25">
        <f t="shared" si="33"/>
        <v>7.0866141732283463</v>
      </c>
    </row>
    <row r="81" spans="1:17" ht="15" customHeight="1" x14ac:dyDescent="0.25">
      <c r="A81" s="4">
        <v>9</v>
      </c>
      <c r="B81" s="2">
        <v>50620</v>
      </c>
      <c r="C81" s="12" t="s">
        <v>98</v>
      </c>
      <c r="D81" s="80">
        <f t="shared" si="32"/>
        <v>78</v>
      </c>
      <c r="E81" s="81">
        <v>1</v>
      </c>
      <c r="F81" s="82">
        <f t="shared" si="38"/>
        <v>1.2820512820512822</v>
      </c>
      <c r="G81" s="80">
        <v>41</v>
      </c>
      <c r="H81" s="37">
        <f t="shared" si="35"/>
        <v>52.564102564102562</v>
      </c>
      <c r="I81" s="80">
        <v>36</v>
      </c>
      <c r="J81" s="19">
        <f t="shared" si="36"/>
        <v>46.153846153846153</v>
      </c>
      <c r="K81" s="93">
        <f t="shared" si="37"/>
        <v>98.717948717948715</v>
      </c>
      <c r="M81" s="298">
        <f t="shared" si="29"/>
        <v>78</v>
      </c>
      <c r="N81" s="294">
        <f t="shared" si="30"/>
        <v>77</v>
      </c>
      <c r="O81" s="293">
        <f t="shared" si="31"/>
        <v>98.717948717948715</v>
      </c>
      <c r="P81" s="292">
        <f t="shared" si="33"/>
        <v>1</v>
      </c>
      <c r="Q81" s="25">
        <f t="shared" si="33"/>
        <v>1.2820512820512822</v>
      </c>
    </row>
    <row r="82" spans="1:17" ht="15" customHeight="1" x14ac:dyDescent="0.25">
      <c r="A82" s="4">
        <v>10</v>
      </c>
      <c r="B82" s="2">
        <v>50760</v>
      </c>
      <c r="C82" s="12" t="s">
        <v>99</v>
      </c>
      <c r="D82" s="80">
        <f t="shared" si="32"/>
        <v>122</v>
      </c>
      <c r="E82" s="81">
        <v>3</v>
      </c>
      <c r="F82" s="82">
        <f t="shared" si="38"/>
        <v>2.459016393442623</v>
      </c>
      <c r="G82" s="80">
        <v>55</v>
      </c>
      <c r="H82" s="37">
        <f t="shared" si="35"/>
        <v>45.081967213114751</v>
      </c>
      <c r="I82" s="80">
        <v>64</v>
      </c>
      <c r="J82" s="19">
        <f t="shared" si="36"/>
        <v>52.459016393442624</v>
      </c>
      <c r="K82" s="93">
        <f t="shared" si="37"/>
        <v>97.540983606557376</v>
      </c>
      <c r="M82" s="298">
        <f t="shared" si="29"/>
        <v>122</v>
      </c>
      <c r="N82" s="294">
        <f t="shared" si="30"/>
        <v>119</v>
      </c>
      <c r="O82" s="293">
        <f t="shared" si="31"/>
        <v>97.540983606557376</v>
      </c>
      <c r="P82" s="292">
        <f t="shared" si="33"/>
        <v>3</v>
      </c>
      <c r="Q82" s="25">
        <f t="shared" si="33"/>
        <v>2.459016393442623</v>
      </c>
    </row>
    <row r="83" spans="1:17" ht="15" customHeight="1" x14ac:dyDescent="0.25">
      <c r="A83" s="4">
        <v>11</v>
      </c>
      <c r="B83" s="18">
        <v>50780</v>
      </c>
      <c r="C83" s="65" t="s">
        <v>100</v>
      </c>
      <c r="D83" s="85">
        <f t="shared" si="32"/>
        <v>131</v>
      </c>
      <c r="E83" s="86">
        <v>4</v>
      </c>
      <c r="F83" s="87">
        <f t="shared" si="38"/>
        <v>3.053435114503817</v>
      </c>
      <c r="G83" s="85">
        <v>41</v>
      </c>
      <c r="H83" s="43">
        <f t="shared" si="35"/>
        <v>31.297709923664122</v>
      </c>
      <c r="I83" s="85">
        <v>86</v>
      </c>
      <c r="J83" s="28">
        <f t="shared" si="36"/>
        <v>65.648854961832058</v>
      </c>
      <c r="K83" s="94">
        <f t="shared" si="37"/>
        <v>96.946564885496187</v>
      </c>
      <c r="M83" s="298">
        <f t="shared" si="29"/>
        <v>131</v>
      </c>
      <c r="N83" s="294">
        <f t="shared" si="30"/>
        <v>127</v>
      </c>
      <c r="O83" s="293">
        <f t="shared" si="31"/>
        <v>96.946564885496187</v>
      </c>
      <c r="P83" s="292">
        <f t="shared" si="33"/>
        <v>4</v>
      </c>
      <c r="Q83" s="25">
        <f t="shared" si="33"/>
        <v>3.053435114503817</v>
      </c>
    </row>
    <row r="84" spans="1:17" ht="15" customHeight="1" x14ac:dyDescent="0.25">
      <c r="A84" s="4">
        <v>12</v>
      </c>
      <c r="B84" s="2">
        <v>50001</v>
      </c>
      <c r="C84" s="12" t="s">
        <v>89</v>
      </c>
      <c r="D84" s="80">
        <f t="shared" si="32"/>
        <v>74</v>
      </c>
      <c r="E84" s="81">
        <v>2</v>
      </c>
      <c r="F84" s="82">
        <f>E84*100/D84</f>
        <v>2.7027027027027026</v>
      </c>
      <c r="G84" s="80">
        <v>40</v>
      </c>
      <c r="H84" s="37">
        <f>G84*100/D84</f>
        <v>54.054054054054056</v>
      </c>
      <c r="I84" s="80">
        <v>32</v>
      </c>
      <c r="J84" s="19">
        <f>I84*100/D84</f>
        <v>43.243243243243242</v>
      </c>
      <c r="K84" s="93">
        <f>(G84+I84)*100/D84</f>
        <v>97.297297297297291</v>
      </c>
      <c r="M84" s="298">
        <f t="shared" si="29"/>
        <v>74</v>
      </c>
      <c r="N84" s="294">
        <f t="shared" si="30"/>
        <v>72</v>
      </c>
      <c r="O84" s="293">
        <f t="shared" si="31"/>
        <v>97.297297297297291</v>
      </c>
      <c r="P84" s="292">
        <f t="shared" si="33"/>
        <v>2</v>
      </c>
      <c r="Q84" s="25">
        <f t="shared" si="33"/>
        <v>2.7027027027027026</v>
      </c>
    </row>
    <row r="85" spans="1:17" ht="15" customHeight="1" x14ac:dyDescent="0.25">
      <c r="A85" s="4">
        <v>13</v>
      </c>
      <c r="B85" s="2">
        <v>50930</v>
      </c>
      <c r="C85" s="12" t="s">
        <v>101</v>
      </c>
      <c r="D85" s="80">
        <f t="shared" si="32"/>
        <v>83</v>
      </c>
      <c r="E85" s="81">
        <v>5</v>
      </c>
      <c r="F85" s="82">
        <f t="shared" ref="F85" si="39">E85*100/D85</f>
        <v>6.024096385542169</v>
      </c>
      <c r="G85" s="80">
        <v>45</v>
      </c>
      <c r="H85" s="37">
        <f t="shared" si="35"/>
        <v>54.216867469879517</v>
      </c>
      <c r="I85" s="80">
        <v>33</v>
      </c>
      <c r="J85" s="19">
        <f t="shared" si="36"/>
        <v>39.75903614457831</v>
      </c>
      <c r="K85" s="93">
        <f t="shared" si="37"/>
        <v>93.975903614457835</v>
      </c>
      <c r="M85" s="298">
        <f t="shared" si="29"/>
        <v>83</v>
      </c>
      <c r="N85" s="294">
        <f t="shared" si="30"/>
        <v>78</v>
      </c>
      <c r="O85" s="293">
        <f t="shared" si="31"/>
        <v>93.975903614457835</v>
      </c>
      <c r="P85" s="292">
        <f t="shared" si="33"/>
        <v>5</v>
      </c>
      <c r="Q85" s="25">
        <f t="shared" si="33"/>
        <v>6.024096385542169</v>
      </c>
    </row>
    <row r="86" spans="1:17" ht="15" customHeight="1" x14ac:dyDescent="0.25">
      <c r="A86" s="4">
        <v>14</v>
      </c>
      <c r="B86" s="2">
        <v>50970</v>
      </c>
      <c r="C86" s="197" t="s">
        <v>102</v>
      </c>
      <c r="D86" s="80">
        <f t="shared" si="32"/>
        <v>39</v>
      </c>
      <c r="E86" s="81"/>
      <c r="F86" s="82"/>
      <c r="G86" s="80">
        <v>17</v>
      </c>
      <c r="H86" s="37">
        <f t="shared" si="35"/>
        <v>43.589743589743591</v>
      </c>
      <c r="I86" s="80">
        <v>22</v>
      </c>
      <c r="J86" s="19">
        <f t="shared" si="36"/>
        <v>56.410256410256409</v>
      </c>
      <c r="K86" s="93">
        <f t="shared" si="37"/>
        <v>100</v>
      </c>
      <c r="M86" s="298">
        <f t="shared" si="29"/>
        <v>39</v>
      </c>
      <c r="N86" s="294">
        <f t="shared" si="30"/>
        <v>39</v>
      </c>
      <c r="O86" s="293">
        <f t="shared" si="31"/>
        <v>100</v>
      </c>
      <c r="P86" s="292">
        <f t="shared" si="33"/>
        <v>0</v>
      </c>
      <c r="Q86" s="25">
        <f t="shared" si="33"/>
        <v>0</v>
      </c>
    </row>
    <row r="87" spans="1:17" ht="15" customHeight="1" thickBot="1" x14ac:dyDescent="0.3">
      <c r="A87" s="5">
        <v>15</v>
      </c>
      <c r="B87" s="18">
        <v>51370</v>
      </c>
      <c r="C87" s="65" t="s">
        <v>103</v>
      </c>
      <c r="D87" s="85">
        <f t="shared" si="32"/>
        <v>134</v>
      </c>
      <c r="E87" s="86">
        <v>6</v>
      </c>
      <c r="F87" s="87">
        <f t="shared" ref="F87:F116" si="40">E87*100/D87</f>
        <v>4.4776119402985071</v>
      </c>
      <c r="G87" s="85">
        <v>64</v>
      </c>
      <c r="H87" s="43">
        <f t="shared" si="35"/>
        <v>47.761194029850749</v>
      </c>
      <c r="I87" s="85">
        <v>64</v>
      </c>
      <c r="J87" s="28">
        <f t="shared" si="36"/>
        <v>47.761194029850749</v>
      </c>
      <c r="K87" s="94">
        <f t="shared" si="37"/>
        <v>95.522388059701498</v>
      </c>
      <c r="M87" s="304">
        <f t="shared" si="29"/>
        <v>134</v>
      </c>
      <c r="N87" s="305">
        <f t="shared" si="30"/>
        <v>128</v>
      </c>
      <c r="O87" s="306">
        <f t="shared" si="31"/>
        <v>95.522388059701498</v>
      </c>
      <c r="P87" s="307">
        <f t="shared" si="33"/>
        <v>6</v>
      </c>
      <c r="Q87" s="29">
        <f t="shared" si="33"/>
        <v>4.4776119402985071</v>
      </c>
    </row>
    <row r="88" spans="1:17" ht="15" customHeight="1" thickBot="1" x14ac:dyDescent="0.3">
      <c r="A88" s="44"/>
      <c r="B88" s="54"/>
      <c r="C88" s="54" t="s">
        <v>120</v>
      </c>
      <c r="D88" s="54">
        <f>SUM(D89:D118)</f>
        <v>3591</v>
      </c>
      <c r="E88" s="54">
        <f>SUM(E89:E118)</f>
        <v>110</v>
      </c>
      <c r="F88" s="42">
        <f>E88*100/D88</f>
        <v>3.0632135895293788</v>
      </c>
      <c r="G88" s="54">
        <f>SUM(G89:G118)</f>
        <v>1821</v>
      </c>
      <c r="H88" s="42">
        <f>G88*100/D88</f>
        <v>50.710108604845445</v>
      </c>
      <c r="I88" s="54">
        <f>SUM(I89:I118)</f>
        <v>1660</v>
      </c>
      <c r="J88" s="42">
        <f>I88*100/D88</f>
        <v>46.226677805625172</v>
      </c>
      <c r="K88" s="73">
        <f>AVERAGE(K89:K118)</f>
        <v>96.621540161352513</v>
      </c>
      <c r="L88" s="71"/>
      <c r="M88" s="322">
        <f t="shared" si="29"/>
        <v>3591</v>
      </c>
      <c r="N88" s="323">
        <f>SUM(N89:N118)</f>
        <v>3481</v>
      </c>
      <c r="O88" s="324">
        <f t="shared" si="31"/>
        <v>96.621540161352513</v>
      </c>
      <c r="P88" s="325">
        <f>SUM(P89:P118)</f>
        <v>110</v>
      </c>
      <c r="Q88" s="279">
        <f>F88</f>
        <v>3.0632135895293788</v>
      </c>
    </row>
    <row r="89" spans="1:17" ht="15" customHeight="1" x14ac:dyDescent="0.25">
      <c r="A89" s="4">
        <v>1</v>
      </c>
      <c r="B89" s="20">
        <v>60010</v>
      </c>
      <c r="C89" s="16" t="s">
        <v>44</v>
      </c>
      <c r="D89" s="88">
        <f t="shared" ref="D89:D118" si="41">E89+G89+I89</f>
        <v>96</v>
      </c>
      <c r="E89" s="89">
        <v>6</v>
      </c>
      <c r="F89" s="90">
        <f t="shared" ref="F89" si="42">E89*100/D89</f>
        <v>6.25</v>
      </c>
      <c r="G89" s="88">
        <v>45</v>
      </c>
      <c r="H89" s="91">
        <f t="shared" si="35"/>
        <v>46.875</v>
      </c>
      <c r="I89" s="88">
        <v>45</v>
      </c>
      <c r="J89" s="21">
        <f t="shared" si="36"/>
        <v>46.875</v>
      </c>
      <c r="K89" s="92">
        <f t="shared" si="37"/>
        <v>93.75</v>
      </c>
      <c r="M89" s="308">
        <f t="shared" si="29"/>
        <v>96</v>
      </c>
      <c r="N89" s="295">
        <f t="shared" si="30"/>
        <v>90</v>
      </c>
      <c r="O89" s="296">
        <f t="shared" si="31"/>
        <v>93.75</v>
      </c>
      <c r="P89" s="297">
        <f t="shared" ref="P89:Q118" si="43">E89</f>
        <v>6</v>
      </c>
      <c r="Q89" s="278">
        <f t="shared" si="43"/>
        <v>6.25</v>
      </c>
    </row>
    <row r="90" spans="1:17" ht="15" customHeight="1" x14ac:dyDescent="0.25">
      <c r="A90" s="4">
        <v>2</v>
      </c>
      <c r="B90" s="2">
        <v>60020</v>
      </c>
      <c r="C90" s="14" t="s">
        <v>45</v>
      </c>
      <c r="D90" s="80">
        <f t="shared" si="41"/>
        <v>69</v>
      </c>
      <c r="E90" s="81">
        <v>9</v>
      </c>
      <c r="F90" s="82">
        <f t="shared" si="40"/>
        <v>13.043478260869565</v>
      </c>
      <c r="G90" s="80">
        <v>39</v>
      </c>
      <c r="H90" s="37">
        <f t="shared" si="35"/>
        <v>56.521739130434781</v>
      </c>
      <c r="I90" s="80">
        <v>21</v>
      </c>
      <c r="J90" s="19">
        <f t="shared" si="36"/>
        <v>30.434782608695652</v>
      </c>
      <c r="K90" s="93">
        <f t="shared" si="37"/>
        <v>86.956521739130437</v>
      </c>
      <c r="M90" s="298">
        <f t="shared" si="29"/>
        <v>69</v>
      </c>
      <c r="N90" s="294">
        <f t="shared" si="30"/>
        <v>60</v>
      </c>
      <c r="O90" s="293">
        <f t="shared" si="31"/>
        <v>86.956521739130437</v>
      </c>
      <c r="P90" s="292">
        <f t="shared" si="43"/>
        <v>9</v>
      </c>
      <c r="Q90" s="25">
        <f t="shared" si="43"/>
        <v>13.043478260869565</v>
      </c>
    </row>
    <row r="91" spans="1:17" ht="15" customHeight="1" x14ac:dyDescent="0.25">
      <c r="A91" s="4">
        <v>3</v>
      </c>
      <c r="B91" s="2">
        <v>60050</v>
      </c>
      <c r="C91" s="185" t="s">
        <v>46</v>
      </c>
      <c r="D91" s="80">
        <f t="shared" si="41"/>
        <v>96</v>
      </c>
      <c r="E91" s="81"/>
      <c r="F91" s="82"/>
      <c r="G91" s="80">
        <v>40</v>
      </c>
      <c r="H91" s="37">
        <f t="shared" si="35"/>
        <v>41.666666666666664</v>
      </c>
      <c r="I91" s="80">
        <v>56</v>
      </c>
      <c r="J91" s="19">
        <f t="shared" si="36"/>
        <v>58.333333333333336</v>
      </c>
      <c r="K91" s="93">
        <f t="shared" si="37"/>
        <v>100</v>
      </c>
      <c r="M91" s="298">
        <f t="shared" si="29"/>
        <v>96</v>
      </c>
      <c r="N91" s="294">
        <f t="shared" si="30"/>
        <v>96</v>
      </c>
      <c r="O91" s="293">
        <f t="shared" si="31"/>
        <v>100</v>
      </c>
      <c r="P91" s="292">
        <f t="shared" si="43"/>
        <v>0</v>
      </c>
      <c r="Q91" s="25">
        <f t="shared" si="43"/>
        <v>0</v>
      </c>
    </row>
    <row r="92" spans="1:17" ht="15" customHeight="1" x14ac:dyDescent="0.25">
      <c r="A92" s="4">
        <v>4</v>
      </c>
      <c r="B92" s="2">
        <v>60070</v>
      </c>
      <c r="C92" s="185" t="s">
        <v>47</v>
      </c>
      <c r="D92" s="80">
        <f t="shared" si="41"/>
        <v>120</v>
      </c>
      <c r="E92" s="81"/>
      <c r="F92" s="82"/>
      <c r="G92" s="80">
        <v>56</v>
      </c>
      <c r="H92" s="37">
        <f t="shared" si="35"/>
        <v>46.666666666666664</v>
      </c>
      <c r="I92" s="80">
        <v>64</v>
      </c>
      <c r="J92" s="19">
        <f t="shared" si="36"/>
        <v>53.333333333333336</v>
      </c>
      <c r="K92" s="93">
        <f t="shared" si="37"/>
        <v>100</v>
      </c>
      <c r="M92" s="298">
        <f t="shared" si="29"/>
        <v>120</v>
      </c>
      <c r="N92" s="294">
        <f t="shared" si="30"/>
        <v>120</v>
      </c>
      <c r="O92" s="293">
        <f t="shared" si="31"/>
        <v>100</v>
      </c>
      <c r="P92" s="292">
        <f t="shared" si="43"/>
        <v>0</v>
      </c>
      <c r="Q92" s="25">
        <f t="shared" si="43"/>
        <v>0</v>
      </c>
    </row>
    <row r="93" spans="1:17" ht="15" customHeight="1" x14ac:dyDescent="0.25">
      <c r="A93" s="4">
        <v>5</v>
      </c>
      <c r="B93" s="2">
        <v>60180</v>
      </c>
      <c r="C93" s="14" t="s">
        <v>48</v>
      </c>
      <c r="D93" s="80">
        <f t="shared" si="41"/>
        <v>153</v>
      </c>
      <c r="E93" s="81">
        <v>4</v>
      </c>
      <c r="F93" s="82">
        <f t="shared" si="40"/>
        <v>2.6143790849673203</v>
      </c>
      <c r="G93" s="80">
        <v>79</v>
      </c>
      <c r="H93" s="37">
        <f t="shared" si="35"/>
        <v>51.633986928104576</v>
      </c>
      <c r="I93" s="80">
        <v>70</v>
      </c>
      <c r="J93" s="19">
        <f t="shared" si="36"/>
        <v>45.751633986928105</v>
      </c>
      <c r="K93" s="93">
        <f t="shared" si="37"/>
        <v>97.385620915032675</v>
      </c>
      <c r="M93" s="298">
        <f t="shared" si="29"/>
        <v>153</v>
      </c>
      <c r="N93" s="294">
        <f t="shared" si="30"/>
        <v>149</v>
      </c>
      <c r="O93" s="293">
        <f t="shared" si="31"/>
        <v>97.385620915032675</v>
      </c>
      <c r="P93" s="292">
        <f t="shared" si="43"/>
        <v>4</v>
      </c>
      <c r="Q93" s="25">
        <f t="shared" si="43"/>
        <v>2.6143790849673203</v>
      </c>
    </row>
    <row r="94" spans="1:17" ht="15" customHeight="1" x14ac:dyDescent="0.25">
      <c r="A94" s="4">
        <v>6</v>
      </c>
      <c r="B94" s="2">
        <v>60220</v>
      </c>
      <c r="C94" s="14" t="s">
        <v>49</v>
      </c>
      <c r="D94" s="80">
        <f t="shared" si="41"/>
        <v>69</v>
      </c>
      <c r="E94" s="81">
        <v>4</v>
      </c>
      <c r="F94" s="82">
        <f t="shared" si="40"/>
        <v>5.7971014492753623</v>
      </c>
      <c r="G94" s="80">
        <v>40</v>
      </c>
      <c r="H94" s="37">
        <f t="shared" si="35"/>
        <v>57.971014492753625</v>
      </c>
      <c r="I94" s="80">
        <v>25</v>
      </c>
      <c r="J94" s="19">
        <f t="shared" si="36"/>
        <v>36.231884057971016</v>
      </c>
      <c r="K94" s="93">
        <f t="shared" si="37"/>
        <v>94.20289855072464</v>
      </c>
      <c r="M94" s="298">
        <f t="shared" si="29"/>
        <v>69</v>
      </c>
      <c r="N94" s="294">
        <f t="shared" si="30"/>
        <v>65</v>
      </c>
      <c r="O94" s="293">
        <f t="shared" si="31"/>
        <v>94.20289855072464</v>
      </c>
      <c r="P94" s="292">
        <f t="shared" si="43"/>
        <v>4</v>
      </c>
      <c r="Q94" s="25">
        <f t="shared" si="43"/>
        <v>5.7971014492753623</v>
      </c>
    </row>
    <row r="95" spans="1:17" ht="15" customHeight="1" x14ac:dyDescent="0.25">
      <c r="A95" s="4">
        <v>7</v>
      </c>
      <c r="B95" s="2">
        <v>60240</v>
      </c>
      <c r="C95" s="14" t="s">
        <v>50</v>
      </c>
      <c r="D95" s="80">
        <f t="shared" si="41"/>
        <v>139</v>
      </c>
      <c r="E95" s="81">
        <v>7</v>
      </c>
      <c r="F95" s="82">
        <f t="shared" si="40"/>
        <v>5.0359712230215825</v>
      </c>
      <c r="G95" s="80">
        <v>52</v>
      </c>
      <c r="H95" s="37">
        <f t="shared" si="35"/>
        <v>37.410071942446045</v>
      </c>
      <c r="I95" s="80">
        <v>80</v>
      </c>
      <c r="J95" s="19">
        <f t="shared" si="36"/>
        <v>57.553956834532372</v>
      </c>
      <c r="K95" s="93">
        <f t="shared" si="37"/>
        <v>94.964028776978424</v>
      </c>
      <c r="M95" s="298">
        <f t="shared" si="29"/>
        <v>139</v>
      </c>
      <c r="N95" s="294">
        <f t="shared" si="30"/>
        <v>132</v>
      </c>
      <c r="O95" s="293">
        <f t="shared" si="31"/>
        <v>94.964028776978424</v>
      </c>
      <c r="P95" s="292">
        <f t="shared" si="43"/>
        <v>7</v>
      </c>
      <c r="Q95" s="25">
        <f t="shared" si="43"/>
        <v>5.0359712230215825</v>
      </c>
    </row>
    <row r="96" spans="1:17" ht="15" customHeight="1" x14ac:dyDescent="0.25">
      <c r="A96" s="4">
        <v>8</v>
      </c>
      <c r="B96" s="2">
        <v>60560</v>
      </c>
      <c r="C96" s="200" t="s">
        <v>51</v>
      </c>
      <c r="D96" s="80">
        <f t="shared" si="41"/>
        <v>55</v>
      </c>
      <c r="E96" s="81"/>
      <c r="F96" s="82"/>
      <c r="G96" s="80">
        <v>23</v>
      </c>
      <c r="H96" s="37">
        <f t="shared" si="35"/>
        <v>41.81818181818182</v>
      </c>
      <c r="I96" s="80">
        <v>32</v>
      </c>
      <c r="J96" s="19">
        <f t="shared" si="36"/>
        <v>58.18181818181818</v>
      </c>
      <c r="K96" s="93">
        <f t="shared" si="37"/>
        <v>100</v>
      </c>
      <c r="M96" s="298">
        <f t="shared" si="29"/>
        <v>55</v>
      </c>
      <c r="N96" s="294">
        <f t="shared" si="30"/>
        <v>55</v>
      </c>
      <c r="O96" s="293">
        <f t="shared" si="31"/>
        <v>100</v>
      </c>
      <c r="P96" s="292">
        <f t="shared" si="43"/>
        <v>0</v>
      </c>
      <c r="Q96" s="25">
        <f t="shared" si="43"/>
        <v>0</v>
      </c>
    </row>
    <row r="97" spans="1:17" ht="15" customHeight="1" x14ac:dyDescent="0.25">
      <c r="A97" s="4">
        <v>9</v>
      </c>
      <c r="B97" s="2">
        <v>60660</v>
      </c>
      <c r="C97" s="200" t="s">
        <v>52</v>
      </c>
      <c r="D97" s="80">
        <f t="shared" si="41"/>
        <v>24</v>
      </c>
      <c r="E97" s="81"/>
      <c r="F97" s="82"/>
      <c r="G97" s="80">
        <v>10</v>
      </c>
      <c r="H97" s="37">
        <f t="shared" si="35"/>
        <v>41.666666666666664</v>
      </c>
      <c r="I97" s="80">
        <v>14</v>
      </c>
      <c r="J97" s="19">
        <f t="shared" si="36"/>
        <v>58.333333333333336</v>
      </c>
      <c r="K97" s="93">
        <f t="shared" si="37"/>
        <v>100</v>
      </c>
      <c r="M97" s="298">
        <f t="shared" si="29"/>
        <v>24</v>
      </c>
      <c r="N97" s="294">
        <f t="shared" si="30"/>
        <v>24</v>
      </c>
      <c r="O97" s="293">
        <f t="shared" si="31"/>
        <v>100</v>
      </c>
      <c r="P97" s="292">
        <f t="shared" si="43"/>
        <v>0</v>
      </c>
      <c r="Q97" s="25">
        <f t="shared" si="43"/>
        <v>0</v>
      </c>
    </row>
    <row r="98" spans="1:17" ht="15" customHeight="1" x14ac:dyDescent="0.25">
      <c r="A98" s="4">
        <v>10</v>
      </c>
      <c r="B98" s="2">
        <v>60001</v>
      </c>
      <c r="C98" s="14" t="s">
        <v>43</v>
      </c>
      <c r="D98" s="80">
        <f t="shared" si="41"/>
        <v>102</v>
      </c>
      <c r="E98" s="81">
        <v>2</v>
      </c>
      <c r="F98" s="82">
        <f>E98*100/D98</f>
        <v>1.9607843137254901</v>
      </c>
      <c r="G98" s="80">
        <v>59</v>
      </c>
      <c r="H98" s="37">
        <f>G98*100/D98</f>
        <v>57.843137254901961</v>
      </c>
      <c r="I98" s="80">
        <v>41</v>
      </c>
      <c r="J98" s="19">
        <f>I98*100/D98</f>
        <v>40.196078431372548</v>
      </c>
      <c r="K98" s="93">
        <f>(G98+I98)*100/D98</f>
        <v>98.039215686274517</v>
      </c>
      <c r="M98" s="298">
        <f t="shared" si="29"/>
        <v>102</v>
      </c>
      <c r="N98" s="294">
        <f t="shared" si="30"/>
        <v>100</v>
      </c>
      <c r="O98" s="293">
        <f t="shared" si="31"/>
        <v>98.039215686274517</v>
      </c>
      <c r="P98" s="292">
        <f t="shared" si="43"/>
        <v>2</v>
      </c>
      <c r="Q98" s="25">
        <f t="shared" si="43"/>
        <v>1.9607843137254901</v>
      </c>
    </row>
    <row r="99" spans="1:17" ht="15" customHeight="1" x14ac:dyDescent="0.25">
      <c r="A99" s="6">
        <v>11</v>
      </c>
      <c r="B99" s="2">
        <v>60701</v>
      </c>
      <c r="C99" s="14" t="s">
        <v>53</v>
      </c>
      <c r="D99" s="80">
        <f t="shared" si="41"/>
        <v>68</v>
      </c>
      <c r="E99" s="81">
        <v>3</v>
      </c>
      <c r="F99" s="82">
        <f t="shared" si="40"/>
        <v>4.4117647058823533</v>
      </c>
      <c r="G99" s="80">
        <v>23</v>
      </c>
      <c r="H99" s="37">
        <f t="shared" si="35"/>
        <v>33.823529411764703</v>
      </c>
      <c r="I99" s="80">
        <v>42</v>
      </c>
      <c r="J99" s="19">
        <f t="shared" si="36"/>
        <v>61.764705882352942</v>
      </c>
      <c r="K99" s="93">
        <f t="shared" si="37"/>
        <v>95.588235294117652</v>
      </c>
      <c r="M99" s="298">
        <f t="shared" si="29"/>
        <v>68</v>
      </c>
      <c r="N99" s="294">
        <f t="shared" si="30"/>
        <v>65</v>
      </c>
      <c r="O99" s="293">
        <f t="shared" si="31"/>
        <v>95.588235294117652</v>
      </c>
      <c r="P99" s="292">
        <f t="shared" si="43"/>
        <v>3</v>
      </c>
      <c r="Q99" s="25">
        <f t="shared" si="43"/>
        <v>4.4117647058823533</v>
      </c>
    </row>
    <row r="100" spans="1:17" ht="15" customHeight="1" x14ac:dyDescent="0.25">
      <c r="A100" s="4">
        <v>12</v>
      </c>
      <c r="B100" s="2">
        <v>60850</v>
      </c>
      <c r="C100" s="14" t="s">
        <v>54</v>
      </c>
      <c r="D100" s="80">
        <f t="shared" si="41"/>
        <v>90</v>
      </c>
      <c r="E100" s="81">
        <v>2</v>
      </c>
      <c r="F100" s="82">
        <f t="shared" si="40"/>
        <v>2.2222222222222223</v>
      </c>
      <c r="G100" s="80">
        <v>49</v>
      </c>
      <c r="H100" s="37">
        <f t="shared" si="35"/>
        <v>54.444444444444443</v>
      </c>
      <c r="I100" s="80">
        <v>39</v>
      </c>
      <c r="J100" s="19">
        <f t="shared" si="36"/>
        <v>43.333333333333336</v>
      </c>
      <c r="K100" s="93">
        <f t="shared" si="37"/>
        <v>97.777777777777771</v>
      </c>
      <c r="M100" s="298">
        <f t="shared" si="29"/>
        <v>90</v>
      </c>
      <c r="N100" s="294">
        <f t="shared" si="30"/>
        <v>88</v>
      </c>
      <c r="O100" s="293">
        <f t="shared" si="31"/>
        <v>97.777777777777771</v>
      </c>
      <c r="P100" s="292">
        <f t="shared" si="43"/>
        <v>2</v>
      </c>
      <c r="Q100" s="25">
        <f t="shared" si="43"/>
        <v>2.2222222222222223</v>
      </c>
    </row>
    <row r="101" spans="1:17" ht="15" customHeight="1" x14ac:dyDescent="0.25">
      <c r="A101" s="5">
        <v>13</v>
      </c>
      <c r="B101" s="2">
        <v>60910</v>
      </c>
      <c r="C101" s="14" t="s">
        <v>55</v>
      </c>
      <c r="D101" s="80">
        <f t="shared" si="41"/>
        <v>89</v>
      </c>
      <c r="E101" s="81">
        <v>6</v>
      </c>
      <c r="F101" s="82">
        <f t="shared" si="40"/>
        <v>6.7415730337078648</v>
      </c>
      <c r="G101" s="80">
        <v>55</v>
      </c>
      <c r="H101" s="37">
        <f t="shared" si="35"/>
        <v>61.797752808988761</v>
      </c>
      <c r="I101" s="80">
        <v>28</v>
      </c>
      <c r="J101" s="19">
        <f t="shared" si="36"/>
        <v>31.460674157303369</v>
      </c>
      <c r="K101" s="93">
        <f t="shared" si="37"/>
        <v>93.258426966292134</v>
      </c>
      <c r="M101" s="298">
        <f t="shared" si="29"/>
        <v>89</v>
      </c>
      <c r="N101" s="294">
        <f t="shared" si="30"/>
        <v>83</v>
      </c>
      <c r="O101" s="293">
        <f t="shared" si="31"/>
        <v>93.258426966292134</v>
      </c>
      <c r="P101" s="292">
        <f t="shared" si="43"/>
        <v>6</v>
      </c>
      <c r="Q101" s="25">
        <f t="shared" si="43"/>
        <v>6.7415730337078648</v>
      </c>
    </row>
    <row r="102" spans="1:17" ht="15" customHeight="1" x14ac:dyDescent="0.25">
      <c r="A102" s="8">
        <v>14</v>
      </c>
      <c r="B102" s="2">
        <v>60980</v>
      </c>
      <c r="C102" s="14" t="s">
        <v>56</v>
      </c>
      <c r="D102" s="80">
        <f t="shared" si="41"/>
        <v>87</v>
      </c>
      <c r="E102" s="81">
        <v>1</v>
      </c>
      <c r="F102" s="82">
        <f t="shared" si="40"/>
        <v>1.1494252873563218</v>
      </c>
      <c r="G102" s="80">
        <v>40</v>
      </c>
      <c r="H102" s="37">
        <f t="shared" si="35"/>
        <v>45.977011494252871</v>
      </c>
      <c r="I102" s="80">
        <v>46</v>
      </c>
      <c r="J102" s="19">
        <f t="shared" si="36"/>
        <v>52.873563218390807</v>
      </c>
      <c r="K102" s="93">
        <f t="shared" si="37"/>
        <v>98.850574712643677</v>
      </c>
      <c r="M102" s="298">
        <f t="shared" si="29"/>
        <v>87</v>
      </c>
      <c r="N102" s="294">
        <f t="shared" si="30"/>
        <v>86</v>
      </c>
      <c r="O102" s="293">
        <f t="shared" si="31"/>
        <v>98.850574712643677</v>
      </c>
      <c r="P102" s="292">
        <f t="shared" si="43"/>
        <v>1</v>
      </c>
      <c r="Q102" s="25">
        <f t="shared" si="43"/>
        <v>1.1494252873563218</v>
      </c>
    </row>
    <row r="103" spans="1:17" ht="15" customHeight="1" x14ac:dyDescent="0.25">
      <c r="A103" s="4">
        <v>15</v>
      </c>
      <c r="B103" s="2">
        <v>61080</v>
      </c>
      <c r="C103" s="14" t="s">
        <v>57</v>
      </c>
      <c r="D103" s="80">
        <f t="shared" si="41"/>
        <v>56</v>
      </c>
      <c r="E103" s="81">
        <v>6</v>
      </c>
      <c r="F103" s="82">
        <f t="shared" si="40"/>
        <v>10.714285714285714</v>
      </c>
      <c r="G103" s="80">
        <v>26</v>
      </c>
      <c r="H103" s="37">
        <f t="shared" si="35"/>
        <v>46.428571428571431</v>
      </c>
      <c r="I103" s="80">
        <v>24</v>
      </c>
      <c r="J103" s="19">
        <f t="shared" si="36"/>
        <v>42.857142857142854</v>
      </c>
      <c r="K103" s="93">
        <f t="shared" si="37"/>
        <v>89.285714285714292</v>
      </c>
      <c r="M103" s="298">
        <f t="shared" si="29"/>
        <v>56</v>
      </c>
      <c r="N103" s="294">
        <f t="shared" si="30"/>
        <v>50</v>
      </c>
      <c r="O103" s="293">
        <f t="shared" si="31"/>
        <v>89.285714285714292</v>
      </c>
      <c r="P103" s="292">
        <f t="shared" si="43"/>
        <v>6</v>
      </c>
      <c r="Q103" s="25">
        <f t="shared" si="43"/>
        <v>10.714285714285714</v>
      </c>
    </row>
    <row r="104" spans="1:17" ht="15" customHeight="1" x14ac:dyDescent="0.25">
      <c r="A104" s="4">
        <v>16</v>
      </c>
      <c r="B104" s="2">
        <v>61150</v>
      </c>
      <c r="C104" s="185" t="s">
        <v>58</v>
      </c>
      <c r="D104" s="80">
        <f t="shared" si="41"/>
        <v>73</v>
      </c>
      <c r="E104" s="81"/>
      <c r="F104" s="82"/>
      <c r="G104" s="80">
        <v>42</v>
      </c>
      <c r="H104" s="37">
        <f t="shared" si="35"/>
        <v>57.534246575342465</v>
      </c>
      <c r="I104" s="80">
        <v>31</v>
      </c>
      <c r="J104" s="19">
        <f t="shared" si="36"/>
        <v>42.465753424657535</v>
      </c>
      <c r="K104" s="93">
        <f t="shared" si="37"/>
        <v>100</v>
      </c>
      <c r="M104" s="298">
        <f t="shared" si="29"/>
        <v>73</v>
      </c>
      <c r="N104" s="294">
        <f t="shared" si="30"/>
        <v>73</v>
      </c>
      <c r="O104" s="293">
        <f t="shared" si="31"/>
        <v>100</v>
      </c>
      <c r="P104" s="292">
        <f t="shared" si="43"/>
        <v>0</v>
      </c>
      <c r="Q104" s="25">
        <f t="shared" si="43"/>
        <v>0</v>
      </c>
    </row>
    <row r="105" spans="1:17" ht="15" customHeight="1" x14ac:dyDescent="0.25">
      <c r="A105" s="4">
        <v>17</v>
      </c>
      <c r="B105" s="2">
        <v>61210</v>
      </c>
      <c r="C105" s="14" t="s">
        <v>59</v>
      </c>
      <c r="D105" s="80">
        <f t="shared" si="41"/>
        <v>78</v>
      </c>
      <c r="E105" s="81">
        <v>3</v>
      </c>
      <c r="F105" s="82">
        <f t="shared" si="40"/>
        <v>3.8461538461538463</v>
      </c>
      <c r="G105" s="80">
        <v>39</v>
      </c>
      <c r="H105" s="37">
        <f t="shared" si="35"/>
        <v>50</v>
      </c>
      <c r="I105" s="80">
        <v>36</v>
      </c>
      <c r="J105" s="19">
        <f t="shared" si="36"/>
        <v>46.153846153846153</v>
      </c>
      <c r="K105" s="93">
        <f t="shared" si="37"/>
        <v>96.15384615384616</v>
      </c>
      <c r="M105" s="298">
        <f t="shared" si="29"/>
        <v>78</v>
      </c>
      <c r="N105" s="294">
        <f t="shared" si="30"/>
        <v>75.000000000000014</v>
      </c>
      <c r="O105" s="293">
        <f t="shared" si="31"/>
        <v>96.15384615384616</v>
      </c>
      <c r="P105" s="292">
        <f t="shared" si="43"/>
        <v>3</v>
      </c>
      <c r="Q105" s="25">
        <f t="shared" si="43"/>
        <v>3.8461538461538463</v>
      </c>
    </row>
    <row r="106" spans="1:17" ht="15" customHeight="1" x14ac:dyDescent="0.25">
      <c r="A106" s="4">
        <v>18</v>
      </c>
      <c r="B106" s="2">
        <v>61290</v>
      </c>
      <c r="C106" s="14" t="s">
        <v>60</v>
      </c>
      <c r="D106" s="80">
        <f t="shared" si="41"/>
        <v>69</v>
      </c>
      <c r="E106" s="81">
        <v>1</v>
      </c>
      <c r="F106" s="82">
        <f t="shared" si="40"/>
        <v>1.4492753623188406</v>
      </c>
      <c r="G106" s="80">
        <v>33</v>
      </c>
      <c r="H106" s="37">
        <f t="shared" si="35"/>
        <v>47.826086956521742</v>
      </c>
      <c r="I106" s="80">
        <v>35</v>
      </c>
      <c r="J106" s="19">
        <f t="shared" si="36"/>
        <v>50.724637681159422</v>
      </c>
      <c r="K106" s="93">
        <f t="shared" si="37"/>
        <v>98.550724637681157</v>
      </c>
      <c r="M106" s="298">
        <f t="shared" si="29"/>
        <v>69</v>
      </c>
      <c r="N106" s="294">
        <f t="shared" si="30"/>
        <v>68</v>
      </c>
      <c r="O106" s="293">
        <f t="shared" si="31"/>
        <v>98.550724637681157</v>
      </c>
      <c r="P106" s="292">
        <f t="shared" si="43"/>
        <v>1</v>
      </c>
      <c r="Q106" s="25">
        <f t="shared" si="43"/>
        <v>1.4492753623188406</v>
      </c>
    </row>
    <row r="107" spans="1:17" ht="15" customHeight="1" x14ac:dyDescent="0.25">
      <c r="A107" s="4">
        <v>19</v>
      </c>
      <c r="B107" s="2">
        <v>61340</v>
      </c>
      <c r="C107" s="14" t="s">
        <v>61</v>
      </c>
      <c r="D107" s="80">
        <f t="shared" si="41"/>
        <v>139</v>
      </c>
      <c r="E107" s="81">
        <v>3</v>
      </c>
      <c r="F107" s="82">
        <f t="shared" si="40"/>
        <v>2.1582733812949639</v>
      </c>
      <c r="G107" s="80">
        <v>81</v>
      </c>
      <c r="H107" s="37">
        <f t="shared" si="35"/>
        <v>58.273381294964025</v>
      </c>
      <c r="I107" s="80">
        <v>55</v>
      </c>
      <c r="J107" s="19">
        <f t="shared" si="36"/>
        <v>39.568345323741006</v>
      </c>
      <c r="K107" s="93">
        <f t="shared" si="37"/>
        <v>97.841726618705039</v>
      </c>
      <c r="M107" s="298">
        <f t="shared" si="29"/>
        <v>139</v>
      </c>
      <c r="N107" s="294">
        <f t="shared" si="30"/>
        <v>136</v>
      </c>
      <c r="O107" s="293">
        <f t="shared" si="31"/>
        <v>97.841726618705039</v>
      </c>
      <c r="P107" s="292">
        <f t="shared" si="43"/>
        <v>3</v>
      </c>
      <c r="Q107" s="25">
        <f t="shared" si="43"/>
        <v>2.1582733812949639</v>
      </c>
    </row>
    <row r="108" spans="1:17" ht="15" customHeight="1" x14ac:dyDescent="0.25">
      <c r="A108" s="4">
        <v>20</v>
      </c>
      <c r="B108" s="2">
        <v>61390</v>
      </c>
      <c r="C108" s="204" t="s">
        <v>62</v>
      </c>
      <c r="D108" s="80">
        <f t="shared" si="41"/>
        <v>101</v>
      </c>
      <c r="E108" s="81">
        <v>11</v>
      </c>
      <c r="F108" s="82">
        <f t="shared" si="40"/>
        <v>10.891089108910892</v>
      </c>
      <c r="G108" s="80">
        <v>48</v>
      </c>
      <c r="H108" s="37">
        <f t="shared" si="35"/>
        <v>47.524752475247524</v>
      </c>
      <c r="I108" s="80">
        <v>42</v>
      </c>
      <c r="J108" s="19">
        <f t="shared" si="36"/>
        <v>41.584158415841586</v>
      </c>
      <c r="K108" s="93">
        <f t="shared" si="37"/>
        <v>89.10891089108911</v>
      </c>
      <c r="M108" s="298">
        <f t="shared" si="29"/>
        <v>101</v>
      </c>
      <c r="N108" s="294">
        <f t="shared" si="30"/>
        <v>90</v>
      </c>
      <c r="O108" s="293">
        <f t="shared" si="31"/>
        <v>89.10891089108911</v>
      </c>
      <c r="P108" s="292">
        <f t="shared" si="43"/>
        <v>11</v>
      </c>
      <c r="Q108" s="25">
        <f t="shared" si="43"/>
        <v>10.891089108910892</v>
      </c>
    </row>
    <row r="109" spans="1:17" ht="15" customHeight="1" x14ac:dyDescent="0.25">
      <c r="A109" s="6">
        <v>21</v>
      </c>
      <c r="B109" s="2">
        <v>61410</v>
      </c>
      <c r="C109" s="14" t="s">
        <v>63</v>
      </c>
      <c r="D109" s="80">
        <f t="shared" si="41"/>
        <v>100</v>
      </c>
      <c r="E109" s="81">
        <v>3</v>
      </c>
      <c r="F109" s="82">
        <f t="shared" si="40"/>
        <v>3</v>
      </c>
      <c r="G109" s="80">
        <v>51</v>
      </c>
      <c r="H109" s="37">
        <f t="shared" si="35"/>
        <v>51</v>
      </c>
      <c r="I109" s="80">
        <v>46</v>
      </c>
      <c r="J109" s="19">
        <f t="shared" si="36"/>
        <v>46</v>
      </c>
      <c r="K109" s="93">
        <f t="shared" si="37"/>
        <v>97</v>
      </c>
      <c r="M109" s="298">
        <f t="shared" si="29"/>
        <v>100</v>
      </c>
      <c r="N109" s="294">
        <f t="shared" si="30"/>
        <v>97</v>
      </c>
      <c r="O109" s="293">
        <f t="shared" si="31"/>
        <v>97</v>
      </c>
      <c r="P109" s="292">
        <f t="shared" si="43"/>
        <v>3</v>
      </c>
      <c r="Q109" s="25">
        <f t="shared" si="43"/>
        <v>3</v>
      </c>
    </row>
    <row r="110" spans="1:17" ht="15" customHeight="1" x14ac:dyDescent="0.25">
      <c r="A110" s="4">
        <v>22</v>
      </c>
      <c r="B110" s="2">
        <v>61430</v>
      </c>
      <c r="C110" s="14" t="s">
        <v>129</v>
      </c>
      <c r="D110" s="80">
        <f t="shared" si="41"/>
        <v>246</v>
      </c>
      <c r="E110" s="81">
        <v>8</v>
      </c>
      <c r="F110" s="82">
        <f t="shared" si="40"/>
        <v>3.2520325203252032</v>
      </c>
      <c r="G110" s="80">
        <v>140</v>
      </c>
      <c r="H110" s="37">
        <f t="shared" si="35"/>
        <v>56.91056910569106</v>
      </c>
      <c r="I110" s="80">
        <v>98</v>
      </c>
      <c r="J110" s="19">
        <f t="shared" si="36"/>
        <v>39.837398373983739</v>
      </c>
      <c r="K110" s="93">
        <f t="shared" si="37"/>
        <v>96.747967479674799</v>
      </c>
      <c r="M110" s="298">
        <f t="shared" si="29"/>
        <v>246</v>
      </c>
      <c r="N110" s="294">
        <f t="shared" si="30"/>
        <v>238</v>
      </c>
      <c r="O110" s="293">
        <f t="shared" si="31"/>
        <v>96.747967479674799</v>
      </c>
      <c r="P110" s="292">
        <f t="shared" si="43"/>
        <v>8</v>
      </c>
      <c r="Q110" s="25">
        <f t="shared" si="43"/>
        <v>3.2520325203252032</v>
      </c>
    </row>
    <row r="111" spans="1:17" ht="15" customHeight="1" x14ac:dyDescent="0.25">
      <c r="A111" s="4">
        <v>23</v>
      </c>
      <c r="B111" s="2">
        <v>61440</v>
      </c>
      <c r="C111" s="14" t="s">
        <v>64</v>
      </c>
      <c r="D111" s="80">
        <f t="shared" si="41"/>
        <v>247</v>
      </c>
      <c r="E111" s="81">
        <v>7</v>
      </c>
      <c r="F111" s="82">
        <f t="shared" si="40"/>
        <v>2.834008097165992</v>
      </c>
      <c r="G111" s="80">
        <v>150</v>
      </c>
      <c r="H111" s="37">
        <f t="shared" si="35"/>
        <v>60.728744939271252</v>
      </c>
      <c r="I111" s="80">
        <v>90</v>
      </c>
      <c r="J111" s="19">
        <f t="shared" si="36"/>
        <v>36.43724696356275</v>
      </c>
      <c r="K111" s="93">
        <f t="shared" si="37"/>
        <v>97.165991902834008</v>
      </c>
      <c r="M111" s="298">
        <f t="shared" si="29"/>
        <v>247</v>
      </c>
      <c r="N111" s="294">
        <f t="shared" si="30"/>
        <v>240</v>
      </c>
      <c r="O111" s="293">
        <f t="shared" si="31"/>
        <v>97.165991902834008</v>
      </c>
      <c r="P111" s="292">
        <f t="shared" si="43"/>
        <v>7</v>
      </c>
      <c r="Q111" s="25">
        <f t="shared" si="43"/>
        <v>2.834008097165992</v>
      </c>
    </row>
    <row r="112" spans="1:17" ht="15" customHeight="1" x14ac:dyDescent="0.25">
      <c r="A112" s="4">
        <v>24</v>
      </c>
      <c r="B112" s="2">
        <v>61450</v>
      </c>
      <c r="C112" s="14" t="s">
        <v>126</v>
      </c>
      <c r="D112" s="80">
        <f t="shared" si="41"/>
        <v>143</v>
      </c>
      <c r="E112" s="81">
        <v>4</v>
      </c>
      <c r="F112" s="82">
        <f t="shared" si="40"/>
        <v>2.7972027972027971</v>
      </c>
      <c r="G112" s="80">
        <v>80</v>
      </c>
      <c r="H112" s="37">
        <f t="shared" si="35"/>
        <v>55.944055944055947</v>
      </c>
      <c r="I112" s="80">
        <v>59</v>
      </c>
      <c r="J112" s="19">
        <f t="shared" si="36"/>
        <v>41.25874125874126</v>
      </c>
      <c r="K112" s="93">
        <f t="shared" si="37"/>
        <v>97.2027972027972</v>
      </c>
      <c r="M112" s="298">
        <f t="shared" si="29"/>
        <v>143</v>
      </c>
      <c r="N112" s="294">
        <f t="shared" si="30"/>
        <v>139</v>
      </c>
      <c r="O112" s="293">
        <f t="shared" si="31"/>
        <v>97.2027972027972</v>
      </c>
      <c r="P112" s="292">
        <f t="shared" si="43"/>
        <v>4</v>
      </c>
      <c r="Q112" s="25">
        <f t="shared" si="43"/>
        <v>2.7972027972027971</v>
      </c>
    </row>
    <row r="113" spans="1:17" ht="15" customHeight="1" x14ac:dyDescent="0.25">
      <c r="A113" s="4">
        <v>25</v>
      </c>
      <c r="B113" s="2">
        <v>61470</v>
      </c>
      <c r="C113" s="14" t="s">
        <v>65</v>
      </c>
      <c r="D113" s="80">
        <f t="shared" si="41"/>
        <v>121</v>
      </c>
      <c r="E113" s="81">
        <v>4</v>
      </c>
      <c r="F113" s="82">
        <f t="shared" si="40"/>
        <v>3.3057851239669422</v>
      </c>
      <c r="G113" s="80">
        <v>71</v>
      </c>
      <c r="H113" s="37">
        <f t="shared" si="35"/>
        <v>58.67768595041322</v>
      </c>
      <c r="I113" s="80">
        <v>46</v>
      </c>
      <c r="J113" s="19">
        <f t="shared" si="36"/>
        <v>38.016528925619838</v>
      </c>
      <c r="K113" s="93">
        <f t="shared" si="37"/>
        <v>96.694214876033058</v>
      </c>
      <c r="M113" s="298">
        <f t="shared" si="29"/>
        <v>121</v>
      </c>
      <c r="N113" s="294">
        <f t="shared" si="30"/>
        <v>117</v>
      </c>
      <c r="O113" s="293">
        <f t="shared" si="31"/>
        <v>96.694214876033058</v>
      </c>
      <c r="P113" s="292">
        <f t="shared" si="43"/>
        <v>4</v>
      </c>
      <c r="Q113" s="25">
        <f t="shared" si="43"/>
        <v>3.3057851239669422</v>
      </c>
    </row>
    <row r="114" spans="1:17" ht="15" customHeight="1" x14ac:dyDescent="0.25">
      <c r="A114" s="4">
        <v>26</v>
      </c>
      <c r="B114" s="2">
        <v>61490</v>
      </c>
      <c r="C114" s="14" t="s">
        <v>127</v>
      </c>
      <c r="D114" s="80">
        <f t="shared" si="41"/>
        <v>246</v>
      </c>
      <c r="E114" s="81">
        <v>1</v>
      </c>
      <c r="F114" s="82">
        <f t="shared" si="40"/>
        <v>0.4065040650406504</v>
      </c>
      <c r="G114" s="80">
        <v>98</v>
      </c>
      <c r="H114" s="37">
        <f t="shared" si="35"/>
        <v>39.837398373983739</v>
      </c>
      <c r="I114" s="80">
        <v>147</v>
      </c>
      <c r="J114" s="19">
        <f t="shared" si="36"/>
        <v>59.756097560975611</v>
      </c>
      <c r="K114" s="93">
        <f t="shared" si="37"/>
        <v>99.59349593495935</v>
      </c>
      <c r="M114" s="298">
        <f t="shared" si="29"/>
        <v>246</v>
      </c>
      <c r="N114" s="294">
        <f>O114*M114/100</f>
        <v>245</v>
      </c>
      <c r="O114" s="293">
        <f t="shared" si="31"/>
        <v>99.59349593495935</v>
      </c>
      <c r="P114" s="292">
        <f t="shared" si="43"/>
        <v>1</v>
      </c>
      <c r="Q114" s="25">
        <f t="shared" si="43"/>
        <v>0.4065040650406504</v>
      </c>
    </row>
    <row r="115" spans="1:17" ht="15" customHeight="1" x14ac:dyDescent="0.25">
      <c r="A115" s="4">
        <v>27</v>
      </c>
      <c r="B115" s="2">
        <v>61500</v>
      </c>
      <c r="C115" s="14" t="s">
        <v>128</v>
      </c>
      <c r="D115" s="80">
        <f t="shared" si="41"/>
        <v>228</v>
      </c>
      <c r="E115" s="81">
        <v>5</v>
      </c>
      <c r="F115" s="82">
        <f t="shared" si="40"/>
        <v>2.192982456140351</v>
      </c>
      <c r="G115" s="80">
        <v>114</v>
      </c>
      <c r="H115" s="37">
        <f t="shared" si="35"/>
        <v>50</v>
      </c>
      <c r="I115" s="80">
        <v>109</v>
      </c>
      <c r="J115" s="19">
        <f t="shared" si="36"/>
        <v>47.807017543859651</v>
      </c>
      <c r="K115" s="93">
        <f t="shared" si="37"/>
        <v>97.807017543859644</v>
      </c>
      <c r="M115" s="298">
        <f t="shared" si="29"/>
        <v>228</v>
      </c>
      <c r="N115" s="294">
        <f t="shared" si="30"/>
        <v>223</v>
      </c>
      <c r="O115" s="293">
        <f t="shared" si="31"/>
        <v>97.807017543859644</v>
      </c>
      <c r="P115" s="292">
        <f t="shared" si="43"/>
        <v>5</v>
      </c>
      <c r="Q115" s="25">
        <f t="shared" si="43"/>
        <v>2.192982456140351</v>
      </c>
    </row>
    <row r="116" spans="1:17" ht="15" customHeight="1" x14ac:dyDescent="0.25">
      <c r="A116" s="4">
        <v>28</v>
      </c>
      <c r="B116" s="2">
        <v>61510</v>
      </c>
      <c r="C116" s="14" t="s">
        <v>66</v>
      </c>
      <c r="D116" s="80">
        <f t="shared" si="41"/>
        <v>161</v>
      </c>
      <c r="E116" s="81">
        <v>5</v>
      </c>
      <c r="F116" s="82">
        <f t="shared" si="40"/>
        <v>3.1055900621118013</v>
      </c>
      <c r="G116" s="80">
        <v>77</v>
      </c>
      <c r="H116" s="37">
        <f t="shared" si="35"/>
        <v>47.826086956521742</v>
      </c>
      <c r="I116" s="80">
        <v>79</v>
      </c>
      <c r="J116" s="19">
        <f t="shared" si="36"/>
        <v>49.068322981366457</v>
      </c>
      <c r="K116" s="93">
        <f t="shared" si="37"/>
        <v>96.894409937888199</v>
      </c>
      <c r="M116" s="298">
        <f t="shared" si="29"/>
        <v>161</v>
      </c>
      <c r="N116" s="294">
        <f t="shared" si="30"/>
        <v>156</v>
      </c>
      <c r="O116" s="293">
        <f t="shared" si="31"/>
        <v>96.894409937888199</v>
      </c>
      <c r="P116" s="292">
        <f t="shared" si="43"/>
        <v>5</v>
      </c>
      <c r="Q116" s="25">
        <f t="shared" si="43"/>
        <v>3.1055900621118013</v>
      </c>
    </row>
    <row r="117" spans="1:17" ht="15" customHeight="1" x14ac:dyDescent="0.25">
      <c r="A117" s="6">
        <v>29</v>
      </c>
      <c r="B117" s="18">
        <v>61520</v>
      </c>
      <c r="C117" s="17" t="s">
        <v>125</v>
      </c>
      <c r="D117" s="85">
        <f t="shared" ref="D117" si="44">E117+G117+I117</f>
        <v>230</v>
      </c>
      <c r="E117" s="86">
        <v>5</v>
      </c>
      <c r="F117" s="87">
        <f t="shared" ref="F117" si="45">E117*100/D117</f>
        <v>2.1739130434782608</v>
      </c>
      <c r="G117" s="85">
        <v>117</v>
      </c>
      <c r="H117" s="43">
        <f t="shared" ref="H117" si="46">G117*100/D117</f>
        <v>50.869565217391305</v>
      </c>
      <c r="I117" s="85">
        <v>108</v>
      </c>
      <c r="J117" s="28">
        <f t="shared" ref="J117" si="47">I117*100/D117</f>
        <v>46.956521739130437</v>
      </c>
      <c r="K117" s="94">
        <f t="shared" ref="K117" si="48">(G117+I117)*100/D117</f>
        <v>97.826086956521735</v>
      </c>
      <c r="M117" s="298">
        <f t="shared" si="29"/>
        <v>230</v>
      </c>
      <c r="N117" s="294">
        <f t="shared" si="30"/>
        <v>225</v>
      </c>
      <c r="O117" s="293">
        <f t="shared" si="31"/>
        <v>97.826086956521735</v>
      </c>
      <c r="P117" s="292">
        <f t="shared" si="43"/>
        <v>5</v>
      </c>
      <c r="Q117" s="25">
        <f t="shared" si="43"/>
        <v>2.1739130434782608</v>
      </c>
    </row>
    <row r="118" spans="1:17" ht="15" customHeight="1" thickBot="1" x14ac:dyDescent="0.3">
      <c r="A118" s="5">
        <v>29</v>
      </c>
      <c r="B118" s="18">
        <v>61540</v>
      </c>
      <c r="C118" s="191" t="s">
        <v>133</v>
      </c>
      <c r="D118" s="85">
        <f t="shared" si="41"/>
        <v>96</v>
      </c>
      <c r="E118" s="86"/>
      <c r="F118" s="87"/>
      <c r="G118" s="85">
        <v>44</v>
      </c>
      <c r="H118" s="43">
        <f t="shared" si="35"/>
        <v>45.833333333333336</v>
      </c>
      <c r="I118" s="85">
        <v>52</v>
      </c>
      <c r="J118" s="28">
        <f t="shared" si="36"/>
        <v>54.166666666666664</v>
      </c>
      <c r="K118" s="94">
        <f t="shared" si="37"/>
        <v>100</v>
      </c>
      <c r="M118" s="304">
        <f t="shared" si="29"/>
        <v>96</v>
      </c>
      <c r="N118" s="305">
        <f t="shared" si="30"/>
        <v>96</v>
      </c>
      <c r="O118" s="306">
        <f t="shared" si="31"/>
        <v>100</v>
      </c>
      <c r="P118" s="307">
        <f t="shared" si="43"/>
        <v>0</v>
      </c>
      <c r="Q118" s="29">
        <f t="shared" si="43"/>
        <v>0</v>
      </c>
    </row>
    <row r="119" spans="1:17" ht="15" customHeight="1" thickBot="1" x14ac:dyDescent="0.3">
      <c r="A119" s="55"/>
      <c r="B119" s="54"/>
      <c r="C119" s="40" t="s">
        <v>121</v>
      </c>
      <c r="D119" s="56">
        <f>SUM(D120:D127)</f>
        <v>897</v>
      </c>
      <c r="E119" s="57">
        <f>SUM(E120:E127)</f>
        <v>30</v>
      </c>
      <c r="F119" s="58">
        <f>E119*100/D119</f>
        <v>3.3444816053511706</v>
      </c>
      <c r="G119" s="56">
        <f>SUM(G120:G127)</f>
        <v>413</v>
      </c>
      <c r="H119" s="42">
        <f>G119*100/D119</f>
        <v>46.042363433667781</v>
      </c>
      <c r="I119" s="56">
        <f>SUM(I120:I127)</f>
        <v>454</v>
      </c>
      <c r="J119" s="42">
        <f>I119*100/D119</f>
        <v>50.613154960981049</v>
      </c>
      <c r="K119" s="59">
        <f>AVERAGE(K120:K127)</f>
        <v>96.71375557934698</v>
      </c>
      <c r="L119" s="71"/>
      <c r="M119" s="322">
        <f t="shared" si="29"/>
        <v>897</v>
      </c>
      <c r="N119" s="323">
        <f>SUM(N120:N127)</f>
        <v>867</v>
      </c>
      <c r="O119" s="324">
        <f t="shared" si="31"/>
        <v>96.71375557934698</v>
      </c>
      <c r="P119" s="325">
        <f>SUM(P120:P127)</f>
        <v>30</v>
      </c>
      <c r="Q119" s="279">
        <f>F119</f>
        <v>3.3444816053511706</v>
      </c>
    </row>
    <row r="120" spans="1:17" ht="15" customHeight="1" x14ac:dyDescent="0.25">
      <c r="A120" s="3">
        <v>1</v>
      </c>
      <c r="B120" s="23">
        <v>70020</v>
      </c>
      <c r="C120" s="202" t="s">
        <v>67</v>
      </c>
      <c r="D120" s="99">
        <f t="shared" ref="D120:D127" si="49">E120+G120+I120</f>
        <v>105</v>
      </c>
      <c r="E120" s="100"/>
      <c r="F120" s="101"/>
      <c r="G120" s="99">
        <v>11</v>
      </c>
      <c r="H120" s="38">
        <f t="shared" si="35"/>
        <v>10.476190476190476</v>
      </c>
      <c r="I120" s="99">
        <v>94</v>
      </c>
      <c r="J120" s="24">
        <f t="shared" si="36"/>
        <v>89.523809523809518</v>
      </c>
      <c r="K120" s="102">
        <f t="shared" si="37"/>
        <v>100</v>
      </c>
      <c r="M120" s="308">
        <f t="shared" si="29"/>
        <v>105</v>
      </c>
      <c r="N120" s="295">
        <f t="shared" si="30"/>
        <v>105</v>
      </c>
      <c r="O120" s="296">
        <f t="shared" si="31"/>
        <v>100</v>
      </c>
      <c r="P120" s="297">
        <f t="shared" ref="P120:Q127" si="50">E120</f>
        <v>0</v>
      </c>
      <c r="Q120" s="278">
        <f t="shared" si="50"/>
        <v>0</v>
      </c>
    </row>
    <row r="121" spans="1:17" ht="15" customHeight="1" x14ac:dyDescent="0.25">
      <c r="A121" s="4">
        <v>2</v>
      </c>
      <c r="B121" s="2">
        <v>70110</v>
      </c>
      <c r="C121" s="14" t="s">
        <v>69</v>
      </c>
      <c r="D121" s="83">
        <f t="shared" si="49"/>
        <v>77</v>
      </c>
      <c r="E121" s="83">
        <v>2</v>
      </c>
      <c r="F121" s="82">
        <f>E121*100/D121</f>
        <v>2.5974025974025974</v>
      </c>
      <c r="G121" s="80">
        <v>43</v>
      </c>
      <c r="H121" s="37">
        <f>G121*100/D121</f>
        <v>55.844155844155843</v>
      </c>
      <c r="I121" s="80">
        <v>32</v>
      </c>
      <c r="J121" s="19">
        <f>I121*100/D121</f>
        <v>41.558441558441558</v>
      </c>
      <c r="K121" s="93">
        <f>(G121+I121)*100/D121</f>
        <v>97.402597402597408</v>
      </c>
      <c r="M121" s="298">
        <f t="shared" si="29"/>
        <v>77</v>
      </c>
      <c r="N121" s="294">
        <f t="shared" si="30"/>
        <v>75</v>
      </c>
      <c r="O121" s="293">
        <f t="shared" si="31"/>
        <v>97.402597402597408</v>
      </c>
      <c r="P121" s="292">
        <f t="shared" si="50"/>
        <v>2</v>
      </c>
      <c r="Q121" s="25">
        <f t="shared" si="50"/>
        <v>2.5974025974025974</v>
      </c>
    </row>
    <row r="122" spans="1:17" ht="15" customHeight="1" x14ac:dyDescent="0.25">
      <c r="A122" s="4">
        <v>3</v>
      </c>
      <c r="B122" s="2">
        <v>70021</v>
      </c>
      <c r="C122" s="14" t="s">
        <v>68</v>
      </c>
      <c r="D122" s="80">
        <f t="shared" si="49"/>
        <v>50</v>
      </c>
      <c r="E122" s="81">
        <v>1</v>
      </c>
      <c r="F122" s="82">
        <f t="shared" ref="F122" si="51">E122*100/D122</f>
        <v>2</v>
      </c>
      <c r="G122" s="80">
        <v>24</v>
      </c>
      <c r="H122" s="37">
        <f t="shared" si="35"/>
        <v>48</v>
      </c>
      <c r="I122" s="80">
        <v>25</v>
      </c>
      <c r="J122" s="19">
        <f t="shared" si="36"/>
        <v>50</v>
      </c>
      <c r="K122" s="93">
        <f t="shared" si="37"/>
        <v>98</v>
      </c>
      <c r="M122" s="298">
        <f t="shared" si="29"/>
        <v>50</v>
      </c>
      <c r="N122" s="294">
        <f t="shared" si="30"/>
        <v>49</v>
      </c>
      <c r="O122" s="293">
        <f t="shared" si="31"/>
        <v>98</v>
      </c>
      <c r="P122" s="292">
        <f t="shared" si="50"/>
        <v>1</v>
      </c>
      <c r="Q122" s="25">
        <f t="shared" si="50"/>
        <v>2</v>
      </c>
    </row>
    <row r="123" spans="1:17" ht="15" customHeight="1" x14ac:dyDescent="0.25">
      <c r="A123" s="6">
        <v>4</v>
      </c>
      <c r="B123" s="2">
        <v>70040</v>
      </c>
      <c r="C123" s="185" t="s">
        <v>104</v>
      </c>
      <c r="D123" s="80">
        <f t="shared" si="49"/>
        <v>56</v>
      </c>
      <c r="E123" s="81"/>
      <c r="F123" s="82"/>
      <c r="G123" s="80">
        <v>18</v>
      </c>
      <c r="H123" s="37">
        <f t="shared" si="35"/>
        <v>32.142857142857146</v>
      </c>
      <c r="I123" s="80">
        <v>38</v>
      </c>
      <c r="J123" s="19">
        <f t="shared" si="36"/>
        <v>67.857142857142861</v>
      </c>
      <c r="K123" s="93">
        <f t="shared" si="37"/>
        <v>100</v>
      </c>
      <c r="M123" s="298">
        <f t="shared" si="29"/>
        <v>56</v>
      </c>
      <c r="N123" s="294">
        <f t="shared" si="30"/>
        <v>56</v>
      </c>
      <c r="O123" s="293">
        <f t="shared" si="31"/>
        <v>100</v>
      </c>
      <c r="P123" s="292">
        <f t="shared" si="50"/>
        <v>0</v>
      </c>
      <c r="Q123" s="25">
        <f t="shared" si="50"/>
        <v>0</v>
      </c>
    </row>
    <row r="124" spans="1:17" ht="15" customHeight="1" x14ac:dyDescent="0.25">
      <c r="A124" s="9">
        <v>5</v>
      </c>
      <c r="B124" s="2">
        <v>70100</v>
      </c>
      <c r="C124" s="185" t="s">
        <v>122</v>
      </c>
      <c r="D124" s="80">
        <f t="shared" si="49"/>
        <v>97</v>
      </c>
      <c r="E124" s="81"/>
      <c r="F124" s="82"/>
      <c r="G124" s="80">
        <v>49</v>
      </c>
      <c r="H124" s="37">
        <f>G124*100/D124</f>
        <v>50.515463917525771</v>
      </c>
      <c r="I124" s="80">
        <v>48</v>
      </c>
      <c r="J124" s="19">
        <f>I124*100/D124</f>
        <v>49.484536082474229</v>
      </c>
      <c r="K124" s="93">
        <f>(G124+I124)*100/D124</f>
        <v>100</v>
      </c>
      <c r="M124" s="298">
        <f t="shared" si="29"/>
        <v>97</v>
      </c>
      <c r="N124" s="294">
        <f t="shared" si="30"/>
        <v>97</v>
      </c>
      <c r="O124" s="293">
        <f t="shared" si="31"/>
        <v>100</v>
      </c>
      <c r="P124" s="292">
        <f t="shared" si="50"/>
        <v>0</v>
      </c>
      <c r="Q124" s="25">
        <f t="shared" si="50"/>
        <v>0</v>
      </c>
    </row>
    <row r="125" spans="1:17" ht="15" customHeight="1" x14ac:dyDescent="0.25">
      <c r="A125" s="10">
        <v>6</v>
      </c>
      <c r="B125" s="2">
        <v>70270</v>
      </c>
      <c r="C125" s="204" t="s">
        <v>70</v>
      </c>
      <c r="D125" s="80">
        <f t="shared" si="49"/>
        <v>62</v>
      </c>
      <c r="E125" s="81">
        <v>11</v>
      </c>
      <c r="F125" s="82">
        <f>E125*100/D125</f>
        <v>17.741935483870968</v>
      </c>
      <c r="G125" s="80">
        <v>31</v>
      </c>
      <c r="H125" s="37">
        <f>G125*100/D125</f>
        <v>50</v>
      </c>
      <c r="I125" s="80">
        <v>20</v>
      </c>
      <c r="J125" s="19">
        <f>I125*100/D125</f>
        <v>32.258064516129032</v>
      </c>
      <c r="K125" s="93">
        <f>(G125+I125)*100/D125</f>
        <v>82.258064516129039</v>
      </c>
      <c r="M125" s="298">
        <f t="shared" si="29"/>
        <v>62</v>
      </c>
      <c r="N125" s="294">
        <f t="shared" si="30"/>
        <v>51</v>
      </c>
      <c r="O125" s="293">
        <f t="shared" si="31"/>
        <v>82.258064516129039</v>
      </c>
      <c r="P125" s="292">
        <f t="shared" si="50"/>
        <v>11</v>
      </c>
      <c r="Q125" s="25">
        <f t="shared" si="50"/>
        <v>17.741935483870968</v>
      </c>
    </row>
    <row r="126" spans="1:17" ht="15" customHeight="1" x14ac:dyDescent="0.25">
      <c r="A126" s="10">
        <v>7</v>
      </c>
      <c r="B126" s="2">
        <v>70510</v>
      </c>
      <c r="C126" s="200" t="s">
        <v>71</v>
      </c>
      <c r="D126" s="80">
        <f t="shared" si="49"/>
        <v>45</v>
      </c>
      <c r="E126" s="81"/>
      <c r="F126" s="82"/>
      <c r="G126" s="80">
        <v>19</v>
      </c>
      <c r="H126" s="37">
        <f>G126*100/D126</f>
        <v>42.222222222222221</v>
      </c>
      <c r="I126" s="80">
        <v>26</v>
      </c>
      <c r="J126" s="19">
        <f>I126*100/D126</f>
        <v>57.777777777777779</v>
      </c>
      <c r="K126" s="93">
        <f>(G126+I126)*100/D126</f>
        <v>100</v>
      </c>
      <c r="M126" s="298">
        <f t="shared" si="29"/>
        <v>45</v>
      </c>
      <c r="N126" s="294">
        <f t="shared" si="30"/>
        <v>45</v>
      </c>
      <c r="O126" s="293">
        <f t="shared" si="31"/>
        <v>100</v>
      </c>
      <c r="P126" s="292">
        <f t="shared" si="50"/>
        <v>0</v>
      </c>
      <c r="Q126" s="25">
        <f t="shared" si="50"/>
        <v>0</v>
      </c>
    </row>
    <row r="127" spans="1:17" ht="15" customHeight="1" thickBot="1" x14ac:dyDescent="0.3">
      <c r="A127" s="11">
        <v>8</v>
      </c>
      <c r="B127" s="35">
        <v>10880</v>
      </c>
      <c r="C127" s="210" t="s">
        <v>134</v>
      </c>
      <c r="D127" s="103">
        <f t="shared" si="49"/>
        <v>405</v>
      </c>
      <c r="E127" s="104">
        <v>16</v>
      </c>
      <c r="F127" s="105">
        <f>E127*100/D127</f>
        <v>3.9506172839506171</v>
      </c>
      <c r="G127" s="103">
        <v>218</v>
      </c>
      <c r="H127" s="45">
        <f>G127*100/D127</f>
        <v>53.827160493827158</v>
      </c>
      <c r="I127" s="103">
        <v>171</v>
      </c>
      <c r="J127" s="36">
        <f>I127*100/D127</f>
        <v>42.222222222222221</v>
      </c>
      <c r="K127" s="106">
        <f>(G127+I127)*100/D127</f>
        <v>96.049382716049379</v>
      </c>
      <c r="M127" s="299">
        <f t="shared" si="29"/>
        <v>405</v>
      </c>
      <c r="N127" s="300">
        <f t="shared" si="30"/>
        <v>389</v>
      </c>
      <c r="O127" s="301">
        <f t="shared" si="31"/>
        <v>96.049382716049379</v>
      </c>
      <c r="P127" s="302">
        <f t="shared" si="50"/>
        <v>16</v>
      </c>
      <c r="Q127" s="303">
        <f t="shared" si="50"/>
        <v>3.9506172839506171</v>
      </c>
    </row>
    <row r="128" spans="1:17" ht="15.75" thickBot="1" x14ac:dyDescent="0.3">
      <c r="G128" s="531" t="s">
        <v>111</v>
      </c>
      <c r="H128" s="531"/>
      <c r="I128" s="531"/>
      <c r="J128" s="531"/>
      <c r="K128" s="434">
        <f>AVERAGE(K7,K9:K17,K19:K31,K33:K51,K53:K71,K73:K87,K89:K118,K120:K127)</f>
        <v>96.95202942745334</v>
      </c>
    </row>
  </sheetData>
  <mergeCells count="7">
    <mergeCell ref="G128:J128"/>
    <mergeCell ref="C2:D2"/>
    <mergeCell ref="E4:K4"/>
    <mergeCell ref="A4:A5"/>
    <mergeCell ref="B4:B5"/>
    <mergeCell ref="C4:C5"/>
    <mergeCell ref="D4:D5"/>
  </mergeCells>
  <conditionalFormatting sqref="F6:F127">
    <cfRule type="cellIs" dxfId="35" priority="6" operator="equal">
      <formula>0</formula>
    </cfRule>
    <cfRule type="cellIs" dxfId="34" priority="8" operator="between">
      <formula>0.1</formula>
      <formula>10</formula>
    </cfRule>
    <cfRule type="cellIs" dxfId="33" priority="9" operator="greaterThanOrEqual">
      <formula>10</formula>
    </cfRule>
  </conditionalFormatting>
  <conditionalFormatting sqref="E7:E127">
    <cfRule type="cellIs" dxfId="32" priority="5" operator="equal">
      <formula>0</formula>
    </cfRule>
  </conditionalFormatting>
  <conditionalFormatting sqref="O6:O127">
    <cfRule type="cellIs" dxfId="31" priority="3" operator="between">
      <formula>98</formula>
      <formula>100</formula>
    </cfRule>
  </conditionalFormatting>
  <conditionalFormatting sqref="Q7:Q127">
    <cfRule type="cellIs" dxfId="30" priority="1" operator="greaterThanOrEqual">
      <formula>10</formula>
    </cfRule>
    <cfRule type="cellIs" dxfId="29" priority="2" operator="equal">
      <formula>0</formula>
    </cfRule>
  </conditionalFormatting>
  <conditionalFormatting sqref="K6:K128">
    <cfRule type="cellIs" dxfId="28" priority="42" stopIfTrue="1" operator="equal">
      <formula>$K$128</formula>
    </cfRule>
    <cfRule type="cellIs" dxfId="27" priority="43" stopIfTrue="1" operator="lessThan">
      <formula>75</formula>
    </cfRule>
    <cfRule type="cellIs" dxfId="26" priority="44" stopIfTrue="1" operator="between">
      <formula>$K$128</formula>
      <formula>75</formula>
    </cfRule>
    <cfRule type="cellIs" dxfId="25" priority="45" stopIfTrue="1" operator="between">
      <formula>98</formula>
      <formula>$K$128</formula>
    </cfRule>
    <cfRule type="cellIs" dxfId="24" priority="46" stopIfTrue="1" operator="between">
      <formula>100</formula>
      <formula>98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7"/>
  <sheetViews>
    <sheetView zoomScale="90" zoomScaleNormal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162" customWidth="1"/>
    <col min="2" max="2" width="9.7109375" style="162" customWidth="1"/>
    <col min="3" max="3" width="31.7109375" style="162" customWidth="1"/>
    <col min="4" max="11" width="8.7109375" style="162" customWidth="1"/>
    <col min="12" max="12" width="7.7109375" style="162" customWidth="1"/>
    <col min="13" max="13" width="10.7109375" style="162" customWidth="1"/>
    <col min="14" max="15" width="11.7109375" style="162" customWidth="1"/>
    <col min="16" max="17" width="10.7109375" style="162" customWidth="1"/>
    <col min="18" max="16384" width="9.140625" style="162"/>
  </cols>
  <sheetData>
    <row r="1" spans="1:17" ht="18" customHeight="1" x14ac:dyDescent="0.25">
      <c r="M1" s="201"/>
      <c r="N1" s="192" t="s">
        <v>137</v>
      </c>
    </row>
    <row r="2" spans="1:17" ht="18" customHeight="1" x14ac:dyDescent="0.25">
      <c r="C2" s="492" t="s">
        <v>110</v>
      </c>
      <c r="D2" s="492"/>
      <c r="K2" s="22">
        <v>2020</v>
      </c>
      <c r="M2" s="194"/>
      <c r="N2" s="192" t="s">
        <v>138</v>
      </c>
    </row>
    <row r="3" spans="1:17" ht="18" customHeight="1" thickBot="1" x14ac:dyDescent="0.3">
      <c r="M3" s="195"/>
      <c r="N3" s="192" t="s">
        <v>139</v>
      </c>
    </row>
    <row r="4" spans="1:17" ht="18" customHeight="1" thickBot="1" x14ac:dyDescent="0.3">
      <c r="A4" s="525" t="s">
        <v>0</v>
      </c>
      <c r="B4" s="527" t="s">
        <v>105</v>
      </c>
      <c r="C4" s="527" t="s">
        <v>106</v>
      </c>
      <c r="D4" s="529" t="s">
        <v>112</v>
      </c>
      <c r="E4" s="523" t="s">
        <v>108</v>
      </c>
      <c r="F4" s="523"/>
      <c r="G4" s="523"/>
      <c r="H4" s="523"/>
      <c r="I4" s="523"/>
      <c r="J4" s="523"/>
      <c r="K4" s="524"/>
      <c r="M4" s="193"/>
      <c r="N4" s="192" t="s">
        <v>140</v>
      </c>
    </row>
    <row r="5" spans="1:17" ht="70.5" customHeight="1" thickBot="1" x14ac:dyDescent="0.3">
      <c r="A5" s="526"/>
      <c r="B5" s="528" t="s">
        <v>107</v>
      </c>
      <c r="C5" s="528"/>
      <c r="D5" s="530"/>
      <c r="E5" s="31" t="s">
        <v>124</v>
      </c>
      <c r="F5" s="31" t="s">
        <v>1</v>
      </c>
      <c r="G5" s="32" t="s">
        <v>2</v>
      </c>
      <c r="H5" s="32" t="s">
        <v>1</v>
      </c>
      <c r="I5" s="33" t="s">
        <v>3</v>
      </c>
      <c r="J5" s="32" t="s">
        <v>1</v>
      </c>
      <c r="K5" s="34" t="s">
        <v>109</v>
      </c>
      <c r="M5" s="309" t="s">
        <v>141</v>
      </c>
      <c r="N5" s="310" t="s">
        <v>143</v>
      </c>
      <c r="O5" s="310" t="s">
        <v>142</v>
      </c>
      <c r="P5" s="310" t="s">
        <v>144</v>
      </c>
      <c r="Q5" s="311" t="s">
        <v>145</v>
      </c>
    </row>
    <row r="6" spans="1:17" ht="15" customHeight="1" thickBot="1" x14ac:dyDescent="0.3">
      <c r="A6" s="46"/>
      <c r="B6" s="47"/>
      <c r="C6" s="48" t="s">
        <v>113</v>
      </c>
      <c r="D6" s="47">
        <f>D7+D8+D18+D32+D51+D71+D86+D117</f>
        <v>11568</v>
      </c>
      <c r="E6" s="47">
        <f>E7+E8+E18+E32+E51+E71+E86+E117</f>
        <v>468</v>
      </c>
      <c r="F6" s="76">
        <f>E6*100/D6</f>
        <v>4.0456431535269708</v>
      </c>
      <c r="G6" s="67">
        <f>G7+G8+G18+G32+G51+G71+G86+G117</f>
        <v>5668</v>
      </c>
      <c r="H6" s="75">
        <f t="shared" ref="H6:H68" si="0">G6*100/D6</f>
        <v>48.997233748271093</v>
      </c>
      <c r="I6" s="68">
        <f>I7+I8+I18+I32+I51+I71+I86+I117</f>
        <v>5432</v>
      </c>
      <c r="J6" s="75">
        <f>I6*100/D6</f>
        <v>46.957123098201933</v>
      </c>
      <c r="K6" s="74">
        <f>(G6+I6)*100/D6</f>
        <v>95.954356846473033</v>
      </c>
      <c r="L6" s="71"/>
      <c r="M6" s="317">
        <f>D6</f>
        <v>11568</v>
      </c>
      <c r="N6" s="318">
        <f>N8+N18+N32+N51+N71+N86+N117</f>
        <v>11010</v>
      </c>
      <c r="O6" s="319">
        <f>K6</f>
        <v>95.954356846473033</v>
      </c>
      <c r="P6" s="320">
        <f>P7+P8+P18+P32+P51+P71+P86+P117</f>
        <v>468</v>
      </c>
      <c r="Q6" s="321">
        <f>F6</f>
        <v>4.0456431535269708</v>
      </c>
    </row>
    <row r="7" spans="1:17" ht="15" customHeight="1" thickBot="1" x14ac:dyDescent="0.3">
      <c r="A7" s="52">
        <v>1</v>
      </c>
      <c r="B7" s="66">
        <v>50050</v>
      </c>
      <c r="C7" s="12" t="s">
        <v>92</v>
      </c>
      <c r="D7" s="77">
        <f>E7+G7+I7</f>
        <v>92</v>
      </c>
      <c r="E7" s="53">
        <v>2</v>
      </c>
      <c r="F7" s="78">
        <f>E7*100/D7</f>
        <v>2.1739130434782608</v>
      </c>
      <c r="G7" s="77">
        <v>49</v>
      </c>
      <c r="H7" s="30">
        <f t="shared" si="0"/>
        <v>53.260869565217391</v>
      </c>
      <c r="I7" s="77">
        <v>41</v>
      </c>
      <c r="J7" s="30">
        <f>I7*100/D7</f>
        <v>44.565217391304351</v>
      </c>
      <c r="K7" s="79">
        <f>(G7+I7)*100/D7</f>
        <v>97.826086956521735</v>
      </c>
      <c r="M7" s="312">
        <f t="shared" ref="M7:M69" si="1">D7</f>
        <v>92</v>
      </c>
      <c r="N7" s="313">
        <f t="shared" ref="N7:N69" si="2">O7*M7/100</f>
        <v>90</v>
      </c>
      <c r="O7" s="314">
        <f t="shared" ref="O7:O69" si="3">K7</f>
        <v>97.826086956521735</v>
      </c>
      <c r="P7" s="315">
        <f>E7</f>
        <v>2</v>
      </c>
      <c r="Q7" s="316">
        <f>F7</f>
        <v>2.1739130434782608</v>
      </c>
    </row>
    <row r="8" spans="1:17" ht="15" customHeight="1" thickBot="1" x14ac:dyDescent="0.3">
      <c r="A8" s="49"/>
      <c r="B8" s="50"/>
      <c r="C8" s="51" t="s">
        <v>114</v>
      </c>
      <c r="D8" s="50">
        <f>SUM(D9:D17)</f>
        <v>864</v>
      </c>
      <c r="E8" s="50">
        <f>SUM(E9:E17)</f>
        <v>33</v>
      </c>
      <c r="F8" s="69">
        <f>E8*100/D8</f>
        <v>3.8194444444444446</v>
      </c>
      <c r="G8" s="41">
        <f>SUM(G9:G17)</f>
        <v>431</v>
      </c>
      <c r="H8" s="70">
        <f t="shared" si="0"/>
        <v>49.88425925925926</v>
      </c>
      <c r="I8" s="40">
        <f>SUM(I9:I17)</f>
        <v>400</v>
      </c>
      <c r="J8" s="70">
        <f t="shared" ref="J8:J11" si="4">I8*100/D8</f>
        <v>46.296296296296298</v>
      </c>
      <c r="K8" s="72">
        <f>AVERAGE(K9:K17)</f>
        <v>96.739266014691793</v>
      </c>
      <c r="L8" s="71"/>
      <c r="M8" s="322">
        <f t="shared" si="1"/>
        <v>864</v>
      </c>
      <c r="N8" s="323">
        <f>SUM(N9:N17)</f>
        <v>831</v>
      </c>
      <c r="O8" s="324">
        <f t="shared" si="3"/>
        <v>96.739266014691793</v>
      </c>
      <c r="P8" s="325">
        <f>SUM(P9:P17)</f>
        <v>33</v>
      </c>
      <c r="Q8" s="279">
        <f>F8</f>
        <v>3.8194444444444446</v>
      </c>
    </row>
    <row r="9" spans="1:17" ht="15" customHeight="1" x14ac:dyDescent="0.25">
      <c r="A9" s="3">
        <v>1</v>
      </c>
      <c r="B9" s="171">
        <v>10003</v>
      </c>
      <c r="C9" s="480" t="s">
        <v>73</v>
      </c>
      <c r="D9" s="181">
        <f t="shared" ref="D9:D17" si="5">E9+G9+I9</f>
        <v>56</v>
      </c>
      <c r="E9" s="174">
        <v>0</v>
      </c>
      <c r="F9" s="182">
        <f t="shared" ref="F9:F10" si="6">E9*100/D9</f>
        <v>0</v>
      </c>
      <c r="G9" s="181">
        <v>30</v>
      </c>
      <c r="H9" s="167">
        <f t="shared" si="0"/>
        <v>53.571428571428569</v>
      </c>
      <c r="I9" s="181">
        <v>26</v>
      </c>
      <c r="J9" s="166">
        <f>I9*100/D9</f>
        <v>46.428571428571431</v>
      </c>
      <c r="K9" s="25">
        <f>(G9+I9)*100/D9</f>
        <v>100</v>
      </c>
      <c r="M9" s="308">
        <f t="shared" si="1"/>
        <v>56</v>
      </c>
      <c r="N9" s="295">
        <f t="shared" si="2"/>
        <v>56</v>
      </c>
      <c r="O9" s="296">
        <f t="shared" si="3"/>
        <v>100</v>
      </c>
      <c r="P9" s="297">
        <f>E9</f>
        <v>0</v>
      </c>
      <c r="Q9" s="278">
        <f>F9</f>
        <v>0</v>
      </c>
    </row>
    <row r="10" spans="1:17" ht="15" customHeight="1" x14ac:dyDescent="0.25">
      <c r="A10" s="164">
        <v>2</v>
      </c>
      <c r="B10" s="171">
        <v>10002</v>
      </c>
      <c r="C10" s="173" t="s">
        <v>4</v>
      </c>
      <c r="D10" s="181">
        <f t="shared" si="5"/>
        <v>106</v>
      </c>
      <c r="E10" s="174">
        <v>1</v>
      </c>
      <c r="F10" s="182">
        <f t="shared" si="6"/>
        <v>0.94339622641509435</v>
      </c>
      <c r="G10" s="181">
        <v>43</v>
      </c>
      <c r="H10" s="167">
        <f t="shared" si="0"/>
        <v>40.566037735849058</v>
      </c>
      <c r="I10" s="175">
        <v>62</v>
      </c>
      <c r="J10" s="166">
        <f t="shared" si="4"/>
        <v>58.490566037735846</v>
      </c>
      <c r="K10" s="25">
        <f t="shared" ref="K10:K11" si="7">(G10+I10)*100/D10</f>
        <v>99.056603773584911</v>
      </c>
      <c r="M10" s="298">
        <f t="shared" si="1"/>
        <v>106</v>
      </c>
      <c r="N10" s="294">
        <f t="shared" si="2"/>
        <v>105</v>
      </c>
      <c r="O10" s="293">
        <f t="shared" si="3"/>
        <v>99.056603773584911</v>
      </c>
      <c r="P10" s="292">
        <f t="shared" ref="P10:Q17" si="8">E10</f>
        <v>1</v>
      </c>
      <c r="Q10" s="25">
        <f t="shared" si="8"/>
        <v>0.94339622641509435</v>
      </c>
    </row>
    <row r="11" spans="1:17" ht="15" customHeight="1" x14ac:dyDescent="0.25">
      <c r="A11" s="164">
        <v>3</v>
      </c>
      <c r="B11" s="171">
        <v>10090</v>
      </c>
      <c r="C11" s="173" t="s">
        <v>74</v>
      </c>
      <c r="D11" s="205">
        <f t="shared" si="5"/>
        <v>155</v>
      </c>
      <c r="E11" s="206">
        <v>13</v>
      </c>
      <c r="F11" s="182">
        <f>E11*100/D11</f>
        <v>8.387096774193548</v>
      </c>
      <c r="G11" s="181">
        <v>93</v>
      </c>
      <c r="H11" s="167">
        <f t="shared" si="0"/>
        <v>60</v>
      </c>
      <c r="I11" s="113">
        <v>49</v>
      </c>
      <c r="J11" s="166">
        <f t="shared" si="4"/>
        <v>31.612903225806452</v>
      </c>
      <c r="K11" s="25">
        <f t="shared" si="7"/>
        <v>91.612903225806448</v>
      </c>
      <c r="M11" s="298">
        <f t="shared" si="1"/>
        <v>155</v>
      </c>
      <c r="N11" s="294">
        <f t="shared" si="2"/>
        <v>142</v>
      </c>
      <c r="O11" s="293">
        <f t="shared" si="3"/>
        <v>91.612903225806448</v>
      </c>
      <c r="P11" s="292">
        <f t="shared" si="8"/>
        <v>13</v>
      </c>
      <c r="Q11" s="25">
        <f t="shared" si="8"/>
        <v>8.387096774193548</v>
      </c>
    </row>
    <row r="12" spans="1:17" ht="15" customHeight="1" x14ac:dyDescent="0.25">
      <c r="A12" s="164">
        <v>4</v>
      </c>
      <c r="B12" s="171">
        <v>10004</v>
      </c>
      <c r="C12" s="185" t="s">
        <v>5</v>
      </c>
      <c r="D12" s="181">
        <f t="shared" si="5"/>
        <v>105</v>
      </c>
      <c r="E12" s="174">
        <v>0</v>
      </c>
      <c r="F12" s="182">
        <f>E12*100/D12</f>
        <v>0</v>
      </c>
      <c r="G12" s="181">
        <v>47</v>
      </c>
      <c r="H12" s="167">
        <f t="shared" si="0"/>
        <v>44.761904761904759</v>
      </c>
      <c r="I12" s="181">
        <v>58</v>
      </c>
      <c r="J12" s="166">
        <f>I12*100/D12</f>
        <v>55.238095238095241</v>
      </c>
      <c r="K12" s="25">
        <f>(G12+I12)*100/D12</f>
        <v>100</v>
      </c>
      <c r="M12" s="298">
        <f t="shared" si="1"/>
        <v>105</v>
      </c>
      <c r="N12" s="294">
        <f t="shared" si="2"/>
        <v>105</v>
      </c>
      <c r="O12" s="293">
        <f t="shared" si="3"/>
        <v>100</v>
      </c>
      <c r="P12" s="292">
        <f t="shared" si="8"/>
        <v>0</v>
      </c>
      <c r="Q12" s="25">
        <f t="shared" si="8"/>
        <v>0</v>
      </c>
    </row>
    <row r="13" spans="1:17" ht="15" customHeight="1" x14ac:dyDescent="0.25">
      <c r="A13" s="164">
        <v>5</v>
      </c>
      <c r="B13" s="171">
        <v>10001</v>
      </c>
      <c r="C13" s="173" t="s">
        <v>72</v>
      </c>
      <c r="D13" s="181">
        <f t="shared" si="5"/>
        <v>75</v>
      </c>
      <c r="E13" s="174">
        <v>3</v>
      </c>
      <c r="F13" s="182">
        <f>E13*100/D13</f>
        <v>4</v>
      </c>
      <c r="G13" s="181">
        <v>35</v>
      </c>
      <c r="H13" s="167">
        <f t="shared" si="0"/>
        <v>46.666666666666664</v>
      </c>
      <c r="I13" s="181">
        <v>37</v>
      </c>
      <c r="J13" s="166">
        <f>I13*100/D13</f>
        <v>49.333333333333336</v>
      </c>
      <c r="K13" s="25">
        <f>(G13+I13)*100/D13</f>
        <v>96</v>
      </c>
      <c r="M13" s="298">
        <f t="shared" si="1"/>
        <v>75</v>
      </c>
      <c r="N13" s="294">
        <f t="shared" si="2"/>
        <v>72</v>
      </c>
      <c r="O13" s="293">
        <f t="shared" si="3"/>
        <v>96</v>
      </c>
      <c r="P13" s="292">
        <f t="shared" si="8"/>
        <v>3</v>
      </c>
      <c r="Q13" s="25">
        <f t="shared" si="8"/>
        <v>4</v>
      </c>
    </row>
    <row r="14" spans="1:17" ht="15" customHeight="1" x14ac:dyDescent="0.25">
      <c r="A14" s="164">
        <v>6</v>
      </c>
      <c r="B14" s="171">
        <v>10120</v>
      </c>
      <c r="C14" s="173" t="s">
        <v>75</v>
      </c>
      <c r="D14" s="181">
        <f t="shared" si="5"/>
        <v>85</v>
      </c>
      <c r="E14" s="174">
        <v>2</v>
      </c>
      <c r="F14" s="182">
        <f t="shared" ref="F14:F26" si="9">E14*100/D14</f>
        <v>2.3529411764705883</v>
      </c>
      <c r="G14" s="181">
        <v>59</v>
      </c>
      <c r="H14" s="167">
        <f t="shared" si="0"/>
        <v>69.411764705882348</v>
      </c>
      <c r="I14" s="181">
        <v>24</v>
      </c>
      <c r="J14" s="166">
        <f t="shared" ref="J14:J76" si="10">I14*100/D14</f>
        <v>28.235294117647058</v>
      </c>
      <c r="K14" s="25">
        <f t="shared" ref="K14:K76" si="11">(G14+I14)*100/D14</f>
        <v>97.647058823529406</v>
      </c>
      <c r="M14" s="298">
        <f t="shared" si="1"/>
        <v>85</v>
      </c>
      <c r="N14" s="294">
        <f t="shared" si="2"/>
        <v>83</v>
      </c>
      <c r="O14" s="293">
        <f t="shared" si="3"/>
        <v>97.647058823529406</v>
      </c>
      <c r="P14" s="292">
        <f t="shared" si="8"/>
        <v>2</v>
      </c>
      <c r="Q14" s="25">
        <f t="shared" si="8"/>
        <v>2.3529411764705883</v>
      </c>
    </row>
    <row r="15" spans="1:17" ht="15" customHeight="1" x14ac:dyDescent="0.25">
      <c r="A15" s="164">
        <v>7</v>
      </c>
      <c r="B15" s="171">
        <v>10190</v>
      </c>
      <c r="C15" s="173" t="s">
        <v>6</v>
      </c>
      <c r="D15" s="181">
        <f t="shared" si="5"/>
        <v>109</v>
      </c>
      <c r="E15" s="174">
        <v>11</v>
      </c>
      <c r="F15" s="182">
        <f t="shared" si="9"/>
        <v>10.091743119266056</v>
      </c>
      <c r="G15" s="181">
        <v>53</v>
      </c>
      <c r="H15" s="167">
        <f t="shared" si="0"/>
        <v>48.623853211009177</v>
      </c>
      <c r="I15" s="181">
        <v>45</v>
      </c>
      <c r="J15" s="166">
        <f t="shared" si="10"/>
        <v>41.284403669724767</v>
      </c>
      <c r="K15" s="25">
        <f t="shared" si="11"/>
        <v>89.908256880733944</v>
      </c>
      <c r="M15" s="298">
        <f t="shared" si="1"/>
        <v>109</v>
      </c>
      <c r="N15" s="294">
        <f t="shared" si="2"/>
        <v>98</v>
      </c>
      <c r="O15" s="293">
        <f t="shared" si="3"/>
        <v>89.908256880733944</v>
      </c>
      <c r="P15" s="292">
        <f t="shared" si="8"/>
        <v>11</v>
      </c>
      <c r="Q15" s="25">
        <f t="shared" si="8"/>
        <v>10.091743119266056</v>
      </c>
    </row>
    <row r="16" spans="1:17" ht="15" customHeight="1" x14ac:dyDescent="0.25">
      <c r="A16" s="164">
        <v>8</v>
      </c>
      <c r="B16" s="171">
        <v>10320</v>
      </c>
      <c r="C16" s="185" t="s">
        <v>7</v>
      </c>
      <c r="D16" s="181">
        <f t="shared" si="5"/>
        <v>89</v>
      </c>
      <c r="E16" s="174">
        <v>0</v>
      </c>
      <c r="F16" s="182">
        <f t="shared" si="9"/>
        <v>0</v>
      </c>
      <c r="G16" s="181">
        <v>33</v>
      </c>
      <c r="H16" s="167">
        <f t="shared" si="0"/>
        <v>37.078651685393261</v>
      </c>
      <c r="I16" s="181">
        <v>56</v>
      </c>
      <c r="J16" s="166">
        <f t="shared" si="10"/>
        <v>62.921348314606739</v>
      </c>
      <c r="K16" s="25">
        <f t="shared" si="11"/>
        <v>100</v>
      </c>
      <c r="M16" s="298">
        <f t="shared" si="1"/>
        <v>89</v>
      </c>
      <c r="N16" s="294">
        <f t="shared" si="2"/>
        <v>89</v>
      </c>
      <c r="O16" s="293">
        <f t="shared" si="3"/>
        <v>100</v>
      </c>
      <c r="P16" s="292">
        <f t="shared" si="8"/>
        <v>0</v>
      </c>
      <c r="Q16" s="25">
        <f t="shared" si="8"/>
        <v>0</v>
      </c>
    </row>
    <row r="17" spans="1:17" ht="15" customHeight="1" thickBot="1" x14ac:dyDescent="0.3">
      <c r="A17" s="5">
        <v>9</v>
      </c>
      <c r="B17" s="18">
        <v>10860</v>
      </c>
      <c r="C17" s="17" t="s">
        <v>123</v>
      </c>
      <c r="D17" s="157">
        <f t="shared" si="5"/>
        <v>84</v>
      </c>
      <c r="E17" s="149">
        <v>3</v>
      </c>
      <c r="F17" s="87">
        <f t="shared" si="9"/>
        <v>3.5714285714285716</v>
      </c>
      <c r="G17" s="157">
        <v>38</v>
      </c>
      <c r="H17" s="43">
        <f t="shared" si="0"/>
        <v>45.238095238095241</v>
      </c>
      <c r="I17" s="157">
        <v>43</v>
      </c>
      <c r="J17" s="28">
        <f t="shared" si="10"/>
        <v>51.19047619047619</v>
      </c>
      <c r="K17" s="29">
        <f t="shared" si="11"/>
        <v>96.428571428571431</v>
      </c>
      <c r="M17" s="304">
        <f t="shared" si="1"/>
        <v>84</v>
      </c>
      <c r="N17" s="305">
        <f t="shared" si="2"/>
        <v>81</v>
      </c>
      <c r="O17" s="306">
        <f t="shared" si="3"/>
        <v>96.428571428571431</v>
      </c>
      <c r="P17" s="307">
        <f t="shared" si="8"/>
        <v>3</v>
      </c>
      <c r="Q17" s="29">
        <f t="shared" si="8"/>
        <v>3.5714285714285716</v>
      </c>
    </row>
    <row r="18" spans="1:17" ht="15" customHeight="1" thickBot="1" x14ac:dyDescent="0.3">
      <c r="A18" s="44"/>
      <c r="B18" s="54"/>
      <c r="C18" s="439" t="s">
        <v>115</v>
      </c>
      <c r="D18" s="54">
        <f>SUM(D19:D31)</f>
        <v>1149</v>
      </c>
      <c r="E18" s="54">
        <f>SUM(E19:E31)</f>
        <v>26</v>
      </c>
      <c r="F18" s="42">
        <f t="shared" si="9"/>
        <v>2.2628372497824194</v>
      </c>
      <c r="G18" s="54">
        <f>SUM(G19:G31)</f>
        <v>508</v>
      </c>
      <c r="H18" s="42">
        <f>G18*100/D18</f>
        <v>44.212358572671889</v>
      </c>
      <c r="I18" s="54">
        <f>SUM(I19:I31)</f>
        <v>615</v>
      </c>
      <c r="J18" s="54">
        <f>I18*100/D18</f>
        <v>53.52480417754569</v>
      </c>
      <c r="K18" s="59">
        <f>AVERAGE(K19:K31)</f>
        <v>97.157225358290276</v>
      </c>
      <c r="L18" s="71"/>
      <c r="M18" s="322">
        <f t="shared" si="1"/>
        <v>1149</v>
      </c>
      <c r="N18" s="323">
        <f>SUM(N19:N31)</f>
        <v>1123</v>
      </c>
      <c r="O18" s="324">
        <f t="shared" si="3"/>
        <v>97.157225358290276</v>
      </c>
      <c r="P18" s="325">
        <f>SUM(P19:P31)</f>
        <v>26</v>
      </c>
      <c r="Q18" s="279">
        <f>F18</f>
        <v>2.2628372497824194</v>
      </c>
    </row>
    <row r="19" spans="1:17" ht="15" customHeight="1" x14ac:dyDescent="0.25">
      <c r="A19" s="164">
        <v>1</v>
      </c>
      <c r="B19" s="20">
        <v>20040</v>
      </c>
      <c r="C19" s="16" t="s">
        <v>8</v>
      </c>
      <c r="D19" s="158">
        <f t="shared" ref="D19:D31" si="12">E19+G19+I19</f>
        <v>74</v>
      </c>
      <c r="E19" s="150">
        <v>4</v>
      </c>
      <c r="F19" s="159">
        <f t="shared" si="9"/>
        <v>5.4054054054054053</v>
      </c>
      <c r="G19" s="158">
        <v>32</v>
      </c>
      <c r="H19" s="160">
        <f t="shared" si="0"/>
        <v>43.243243243243242</v>
      </c>
      <c r="I19" s="158">
        <v>38</v>
      </c>
      <c r="J19" s="155">
        <f t="shared" si="10"/>
        <v>51.351351351351354</v>
      </c>
      <c r="K19" s="161">
        <f t="shared" si="11"/>
        <v>94.594594594594597</v>
      </c>
      <c r="M19" s="308">
        <f t="shared" si="1"/>
        <v>74</v>
      </c>
      <c r="N19" s="295">
        <f t="shared" si="2"/>
        <v>70</v>
      </c>
      <c r="O19" s="296">
        <f t="shared" si="3"/>
        <v>94.594594594594597</v>
      </c>
      <c r="P19" s="297">
        <f t="shared" ref="P19:Q31" si="13">E19</f>
        <v>4</v>
      </c>
      <c r="Q19" s="278">
        <f t="shared" si="13"/>
        <v>5.4054054054054053</v>
      </c>
    </row>
    <row r="20" spans="1:17" ht="15" customHeight="1" x14ac:dyDescent="0.25">
      <c r="A20" s="164">
        <v>2</v>
      </c>
      <c r="B20" s="171">
        <v>20061</v>
      </c>
      <c r="C20" s="173" t="s">
        <v>10</v>
      </c>
      <c r="D20" s="181">
        <f t="shared" si="12"/>
        <v>66</v>
      </c>
      <c r="E20" s="174">
        <v>4</v>
      </c>
      <c r="F20" s="182">
        <f t="shared" si="9"/>
        <v>6.0606060606060606</v>
      </c>
      <c r="G20" s="181">
        <v>29</v>
      </c>
      <c r="H20" s="167">
        <f>G20*100/D20</f>
        <v>43.939393939393938</v>
      </c>
      <c r="I20" s="181">
        <v>33</v>
      </c>
      <c r="J20" s="166">
        <f>I20*100/D20</f>
        <v>50</v>
      </c>
      <c r="K20" s="170">
        <f>(G20+I20)*100/D20</f>
        <v>93.939393939393938</v>
      </c>
      <c r="M20" s="298">
        <f t="shared" si="1"/>
        <v>66</v>
      </c>
      <c r="N20" s="294">
        <f t="shared" si="2"/>
        <v>62</v>
      </c>
      <c r="O20" s="293">
        <f t="shared" si="3"/>
        <v>93.939393939393938</v>
      </c>
      <c r="P20" s="292">
        <f t="shared" si="13"/>
        <v>4</v>
      </c>
      <c r="Q20" s="25">
        <f t="shared" si="13"/>
        <v>6.0606060606060606</v>
      </c>
    </row>
    <row r="21" spans="1:17" ht="15" customHeight="1" x14ac:dyDescent="0.25">
      <c r="A21" s="164">
        <v>3</v>
      </c>
      <c r="B21" s="171">
        <v>21020</v>
      </c>
      <c r="C21" s="173" t="s">
        <v>17</v>
      </c>
      <c r="D21" s="181">
        <f t="shared" si="12"/>
        <v>77</v>
      </c>
      <c r="E21" s="174">
        <v>1</v>
      </c>
      <c r="F21" s="182">
        <f t="shared" si="9"/>
        <v>1.2987012987012987</v>
      </c>
      <c r="G21" s="181">
        <v>40</v>
      </c>
      <c r="H21" s="167">
        <f>G21*100/D21</f>
        <v>51.948051948051948</v>
      </c>
      <c r="I21" s="181">
        <v>36</v>
      </c>
      <c r="J21" s="166">
        <f>I21*100/D21</f>
        <v>46.753246753246756</v>
      </c>
      <c r="K21" s="170">
        <f>(G21+I21)*100/D21</f>
        <v>98.701298701298697</v>
      </c>
      <c r="M21" s="298">
        <f t="shared" si="1"/>
        <v>77</v>
      </c>
      <c r="N21" s="294">
        <f t="shared" si="2"/>
        <v>76</v>
      </c>
      <c r="O21" s="293">
        <f t="shared" si="3"/>
        <v>98.701298701298697</v>
      </c>
      <c r="P21" s="292">
        <f t="shared" si="13"/>
        <v>1</v>
      </c>
      <c r="Q21" s="25">
        <f t="shared" si="13"/>
        <v>1.2987012987012987</v>
      </c>
    </row>
    <row r="22" spans="1:17" ht="15" customHeight="1" x14ac:dyDescent="0.25">
      <c r="A22" s="164">
        <v>4</v>
      </c>
      <c r="B22" s="171">
        <v>20060</v>
      </c>
      <c r="C22" s="173" t="s">
        <v>9</v>
      </c>
      <c r="D22" s="181">
        <f t="shared" si="12"/>
        <v>153</v>
      </c>
      <c r="E22" s="174">
        <v>2</v>
      </c>
      <c r="F22" s="182">
        <f t="shared" si="9"/>
        <v>1.3071895424836601</v>
      </c>
      <c r="G22" s="181">
        <v>62</v>
      </c>
      <c r="H22" s="167">
        <f t="shared" si="0"/>
        <v>40.522875816993462</v>
      </c>
      <c r="I22" s="181">
        <v>89</v>
      </c>
      <c r="J22" s="166">
        <f t="shared" si="10"/>
        <v>58.169934640522875</v>
      </c>
      <c r="K22" s="170">
        <f t="shared" si="11"/>
        <v>98.692810457516345</v>
      </c>
      <c r="M22" s="298">
        <f t="shared" si="1"/>
        <v>153</v>
      </c>
      <c r="N22" s="294">
        <f t="shared" si="2"/>
        <v>151</v>
      </c>
      <c r="O22" s="293">
        <f t="shared" si="3"/>
        <v>98.692810457516345</v>
      </c>
      <c r="P22" s="292">
        <f t="shared" si="13"/>
        <v>2</v>
      </c>
      <c r="Q22" s="25">
        <f t="shared" si="13"/>
        <v>1.3071895424836601</v>
      </c>
    </row>
    <row r="23" spans="1:17" ht="15" customHeight="1" x14ac:dyDescent="0.25">
      <c r="A23" s="164">
        <v>5</v>
      </c>
      <c r="B23" s="171">
        <v>20400</v>
      </c>
      <c r="C23" s="185" t="s">
        <v>77</v>
      </c>
      <c r="D23" s="181">
        <f t="shared" si="12"/>
        <v>147</v>
      </c>
      <c r="E23" s="174">
        <v>0</v>
      </c>
      <c r="F23" s="182">
        <f t="shared" si="9"/>
        <v>0</v>
      </c>
      <c r="G23" s="181">
        <v>57</v>
      </c>
      <c r="H23" s="167">
        <f>G23*100/D23</f>
        <v>38.775510204081634</v>
      </c>
      <c r="I23" s="181">
        <v>90</v>
      </c>
      <c r="J23" s="166">
        <f>I23*100/D23</f>
        <v>61.224489795918366</v>
      </c>
      <c r="K23" s="170">
        <f>(G23+I23)*100/D23</f>
        <v>100</v>
      </c>
      <c r="M23" s="298">
        <f t="shared" si="1"/>
        <v>147</v>
      </c>
      <c r="N23" s="294">
        <f t="shared" si="2"/>
        <v>147</v>
      </c>
      <c r="O23" s="293">
        <f t="shared" si="3"/>
        <v>100</v>
      </c>
      <c r="P23" s="292">
        <f t="shared" si="13"/>
        <v>0</v>
      </c>
      <c r="Q23" s="25">
        <f t="shared" si="13"/>
        <v>0</v>
      </c>
    </row>
    <row r="24" spans="1:17" ht="15" customHeight="1" x14ac:dyDescent="0.25">
      <c r="A24" s="164">
        <v>6</v>
      </c>
      <c r="B24" s="171">
        <v>20080</v>
      </c>
      <c r="C24" s="173" t="s">
        <v>76</v>
      </c>
      <c r="D24" s="181">
        <f t="shared" si="12"/>
        <v>87</v>
      </c>
      <c r="E24" s="174">
        <v>2</v>
      </c>
      <c r="F24" s="182">
        <f t="shared" si="9"/>
        <v>2.2988505747126435</v>
      </c>
      <c r="G24" s="181">
        <v>39</v>
      </c>
      <c r="H24" s="167">
        <f t="shared" si="0"/>
        <v>44.827586206896555</v>
      </c>
      <c r="I24" s="181">
        <v>46</v>
      </c>
      <c r="J24" s="166">
        <f t="shared" si="10"/>
        <v>52.873563218390807</v>
      </c>
      <c r="K24" s="170">
        <f t="shared" si="11"/>
        <v>97.701149425287355</v>
      </c>
      <c r="M24" s="298">
        <f t="shared" si="1"/>
        <v>87</v>
      </c>
      <c r="N24" s="294">
        <f t="shared" si="2"/>
        <v>85</v>
      </c>
      <c r="O24" s="293">
        <f t="shared" si="3"/>
        <v>97.701149425287355</v>
      </c>
      <c r="P24" s="292">
        <f t="shared" si="13"/>
        <v>2</v>
      </c>
      <c r="Q24" s="25">
        <f t="shared" si="13"/>
        <v>2.2988505747126435</v>
      </c>
    </row>
    <row r="25" spans="1:17" ht="15" customHeight="1" x14ac:dyDescent="0.25">
      <c r="A25" s="164">
        <v>7</v>
      </c>
      <c r="B25" s="171">
        <v>20460</v>
      </c>
      <c r="C25" s="185" t="s">
        <v>11</v>
      </c>
      <c r="D25" s="181">
        <f t="shared" si="12"/>
        <v>118</v>
      </c>
      <c r="E25" s="174">
        <v>0</v>
      </c>
      <c r="F25" s="182">
        <f t="shared" si="9"/>
        <v>0</v>
      </c>
      <c r="G25" s="181">
        <v>55</v>
      </c>
      <c r="H25" s="167">
        <f t="shared" si="0"/>
        <v>46.610169491525426</v>
      </c>
      <c r="I25" s="181">
        <v>63</v>
      </c>
      <c r="J25" s="166">
        <f t="shared" si="10"/>
        <v>53.389830508474574</v>
      </c>
      <c r="K25" s="170">
        <f t="shared" si="11"/>
        <v>100</v>
      </c>
      <c r="M25" s="298">
        <f t="shared" si="1"/>
        <v>118</v>
      </c>
      <c r="N25" s="294">
        <f t="shared" si="2"/>
        <v>118</v>
      </c>
      <c r="O25" s="293">
        <f t="shared" si="3"/>
        <v>100</v>
      </c>
      <c r="P25" s="292">
        <f t="shared" si="13"/>
        <v>0</v>
      </c>
      <c r="Q25" s="25">
        <f t="shared" si="13"/>
        <v>0</v>
      </c>
    </row>
    <row r="26" spans="1:17" ht="15" customHeight="1" x14ac:dyDescent="0.25">
      <c r="A26" s="164">
        <v>8</v>
      </c>
      <c r="B26" s="171">
        <v>20490</v>
      </c>
      <c r="C26" s="173" t="s">
        <v>12</v>
      </c>
      <c r="D26" s="181">
        <f t="shared" si="12"/>
        <v>48</v>
      </c>
      <c r="E26" s="174">
        <v>3</v>
      </c>
      <c r="F26" s="182">
        <f t="shared" si="9"/>
        <v>6.25</v>
      </c>
      <c r="G26" s="181">
        <v>18</v>
      </c>
      <c r="H26" s="167">
        <f t="shared" si="0"/>
        <v>37.5</v>
      </c>
      <c r="I26" s="181">
        <v>27</v>
      </c>
      <c r="J26" s="166">
        <f t="shared" si="10"/>
        <v>56.25</v>
      </c>
      <c r="K26" s="170">
        <f t="shared" si="11"/>
        <v>93.75</v>
      </c>
      <c r="M26" s="298">
        <f t="shared" si="1"/>
        <v>48</v>
      </c>
      <c r="N26" s="294">
        <f t="shared" si="2"/>
        <v>45</v>
      </c>
      <c r="O26" s="293">
        <f t="shared" si="3"/>
        <v>93.75</v>
      </c>
      <c r="P26" s="292">
        <f t="shared" si="13"/>
        <v>3</v>
      </c>
      <c r="Q26" s="25">
        <f t="shared" si="13"/>
        <v>6.25</v>
      </c>
    </row>
    <row r="27" spans="1:17" ht="15" customHeight="1" x14ac:dyDescent="0.25">
      <c r="A27" s="164">
        <v>9</v>
      </c>
      <c r="B27" s="171">
        <v>20550</v>
      </c>
      <c r="C27" s="173" t="s">
        <v>13</v>
      </c>
      <c r="D27" s="181">
        <f t="shared" si="12"/>
        <v>72</v>
      </c>
      <c r="E27" s="174">
        <v>4</v>
      </c>
      <c r="F27" s="182">
        <f t="shared" ref="F27:F68" si="14">E27*100/D27</f>
        <v>5.5555555555555554</v>
      </c>
      <c r="G27" s="181">
        <v>41</v>
      </c>
      <c r="H27" s="167">
        <f t="shared" si="0"/>
        <v>56.944444444444443</v>
      </c>
      <c r="I27" s="181">
        <v>27</v>
      </c>
      <c r="J27" s="166">
        <f t="shared" si="10"/>
        <v>37.5</v>
      </c>
      <c r="K27" s="170">
        <f t="shared" si="11"/>
        <v>94.444444444444443</v>
      </c>
      <c r="M27" s="298">
        <f t="shared" si="1"/>
        <v>72</v>
      </c>
      <c r="N27" s="294">
        <f t="shared" si="2"/>
        <v>68</v>
      </c>
      <c r="O27" s="293">
        <f t="shared" si="3"/>
        <v>94.444444444444443</v>
      </c>
      <c r="P27" s="292">
        <f t="shared" si="13"/>
        <v>4</v>
      </c>
      <c r="Q27" s="25">
        <f t="shared" si="13"/>
        <v>5.5555555555555554</v>
      </c>
    </row>
    <row r="28" spans="1:17" ht="15" customHeight="1" x14ac:dyDescent="0.25">
      <c r="A28" s="164">
        <v>10</v>
      </c>
      <c r="B28" s="171">
        <v>20630</v>
      </c>
      <c r="C28" s="173" t="s">
        <v>14</v>
      </c>
      <c r="D28" s="181">
        <f t="shared" si="12"/>
        <v>96</v>
      </c>
      <c r="E28" s="174">
        <v>1</v>
      </c>
      <c r="F28" s="182">
        <f t="shared" si="14"/>
        <v>1.0416666666666667</v>
      </c>
      <c r="G28" s="181">
        <v>44</v>
      </c>
      <c r="H28" s="167">
        <f t="shared" si="0"/>
        <v>45.833333333333336</v>
      </c>
      <c r="I28" s="181">
        <v>51</v>
      </c>
      <c r="J28" s="166">
        <f t="shared" si="10"/>
        <v>53.125</v>
      </c>
      <c r="K28" s="170">
        <f t="shared" si="11"/>
        <v>98.958333333333329</v>
      </c>
      <c r="M28" s="298">
        <f t="shared" si="1"/>
        <v>96</v>
      </c>
      <c r="N28" s="294">
        <f t="shared" si="2"/>
        <v>95</v>
      </c>
      <c r="O28" s="293">
        <f t="shared" si="3"/>
        <v>98.958333333333329</v>
      </c>
      <c r="P28" s="292">
        <f t="shared" si="13"/>
        <v>1</v>
      </c>
      <c r="Q28" s="25">
        <f t="shared" si="13"/>
        <v>1.0416666666666667</v>
      </c>
    </row>
    <row r="29" spans="1:17" ht="15" customHeight="1" x14ac:dyDescent="0.25">
      <c r="A29" s="164">
        <v>11</v>
      </c>
      <c r="B29" s="171">
        <v>20810</v>
      </c>
      <c r="C29" s="185" t="s">
        <v>15</v>
      </c>
      <c r="D29" s="181">
        <f t="shared" si="12"/>
        <v>76</v>
      </c>
      <c r="E29" s="174">
        <v>0</v>
      </c>
      <c r="F29" s="182">
        <f t="shared" si="14"/>
        <v>0</v>
      </c>
      <c r="G29" s="181">
        <v>23</v>
      </c>
      <c r="H29" s="167">
        <f t="shared" si="0"/>
        <v>30.263157894736842</v>
      </c>
      <c r="I29" s="181">
        <v>53</v>
      </c>
      <c r="J29" s="166">
        <f t="shared" si="10"/>
        <v>69.736842105263165</v>
      </c>
      <c r="K29" s="170">
        <f t="shared" si="11"/>
        <v>100</v>
      </c>
      <c r="M29" s="298">
        <f t="shared" si="1"/>
        <v>76</v>
      </c>
      <c r="N29" s="294">
        <f t="shared" si="2"/>
        <v>76</v>
      </c>
      <c r="O29" s="293">
        <f t="shared" si="3"/>
        <v>100</v>
      </c>
      <c r="P29" s="292">
        <f t="shared" si="13"/>
        <v>0</v>
      </c>
      <c r="Q29" s="25">
        <f t="shared" si="13"/>
        <v>0</v>
      </c>
    </row>
    <row r="30" spans="1:17" ht="15" customHeight="1" x14ac:dyDescent="0.25">
      <c r="A30" s="164">
        <v>12</v>
      </c>
      <c r="B30" s="171">
        <v>20900</v>
      </c>
      <c r="C30" s="173" t="s">
        <v>16</v>
      </c>
      <c r="D30" s="205">
        <f t="shared" si="12"/>
        <v>63</v>
      </c>
      <c r="E30" s="206">
        <v>4</v>
      </c>
      <c r="F30" s="207">
        <f t="shared" si="14"/>
        <v>6.3492063492063489</v>
      </c>
      <c r="G30" s="181">
        <v>29</v>
      </c>
      <c r="H30" s="167">
        <f t="shared" si="0"/>
        <v>46.031746031746032</v>
      </c>
      <c r="I30" s="181">
        <v>30</v>
      </c>
      <c r="J30" s="166">
        <f t="shared" si="10"/>
        <v>47.61904761904762</v>
      </c>
      <c r="K30" s="170">
        <f t="shared" si="11"/>
        <v>93.650793650793645</v>
      </c>
      <c r="M30" s="298">
        <f t="shared" si="1"/>
        <v>63</v>
      </c>
      <c r="N30" s="294">
        <f t="shared" si="2"/>
        <v>59</v>
      </c>
      <c r="O30" s="293">
        <f t="shared" si="3"/>
        <v>93.650793650793645</v>
      </c>
      <c r="P30" s="292">
        <f t="shared" si="13"/>
        <v>4</v>
      </c>
      <c r="Q30" s="25">
        <f t="shared" si="13"/>
        <v>6.3492063492063489</v>
      </c>
    </row>
    <row r="31" spans="1:17" ht="15" customHeight="1" thickBot="1" x14ac:dyDescent="0.3">
      <c r="A31" s="5">
        <v>13</v>
      </c>
      <c r="B31" s="18">
        <v>21350</v>
      </c>
      <c r="C31" s="17" t="s">
        <v>18</v>
      </c>
      <c r="D31" s="157">
        <f t="shared" si="12"/>
        <v>72</v>
      </c>
      <c r="E31" s="149">
        <v>1</v>
      </c>
      <c r="F31" s="87">
        <f t="shared" si="14"/>
        <v>1.3888888888888888</v>
      </c>
      <c r="G31" s="157">
        <v>39</v>
      </c>
      <c r="H31" s="43">
        <f t="shared" si="0"/>
        <v>54.166666666666664</v>
      </c>
      <c r="I31" s="157">
        <v>32</v>
      </c>
      <c r="J31" s="28">
        <f t="shared" si="10"/>
        <v>44.444444444444443</v>
      </c>
      <c r="K31" s="94">
        <f t="shared" si="11"/>
        <v>98.611111111111114</v>
      </c>
      <c r="M31" s="304">
        <f t="shared" si="1"/>
        <v>72</v>
      </c>
      <c r="N31" s="305">
        <f t="shared" si="2"/>
        <v>71</v>
      </c>
      <c r="O31" s="306">
        <f t="shared" si="3"/>
        <v>98.611111111111114</v>
      </c>
      <c r="P31" s="307">
        <f t="shared" si="13"/>
        <v>1</v>
      </c>
      <c r="Q31" s="29">
        <f t="shared" si="13"/>
        <v>1.3888888888888888</v>
      </c>
    </row>
    <row r="32" spans="1:17" ht="15" customHeight="1" thickBot="1" x14ac:dyDescent="0.3">
      <c r="A32" s="55"/>
      <c r="B32" s="54"/>
      <c r="C32" s="40" t="s">
        <v>116</v>
      </c>
      <c r="D32" s="56">
        <f>SUM(D33:D50)</f>
        <v>1579</v>
      </c>
      <c r="E32" s="57">
        <f>SUM(E33:E50)</f>
        <v>59</v>
      </c>
      <c r="F32" s="58">
        <f t="shared" si="14"/>
        <v>3.7365421152628246</v>
      </c>
      <c r="G32" s="56">
        <f>SUM(G33:G50)</f>
        <v>776</v>
      </c>
      <c r="H32" s="42">
        <f>G32*100/D32</f>
        <v>49.145028499050035</v>
      </c>
      <c r="I32" s="56">
        <f>SUM(I33:I50)</f>
        <v>744</v>
      </c>
      <c r="J32" s="42">
        <f>I32*100/D32</f>
        <v>47.118429385687143</v>
      </c>
      <c r="K32" s="59">
        <f>AVERAGE(K33:K50)</f>
        <v>96.334967370230842</v>
      </c>
      <c r="L32" s="71"/>
      <c r="M32" s="322">
        <f t="shared" si="1"/>
        <v>1579</v>
      </c>
      <c r="N32" s="323">
        <f>SUM(N33:N50)</f>
        <v>1520</v>
      </c>
      <c r="O32" s="324">
        <f t="shared" si="3"/>
        <v>96.334967370230842</v>
      </c>
      <c r="P32" s="325">
        <f>SUM(P33:P50)</f>
        <v>59</v>
      </c>
      <c r="Q32" s="279">
        <f>F32</f>
        <v>3.7365421152628246</v>
      </c>
    </row>
    <row r="33" spans="1:17" ht="15" customHeight="1" x14ac:dyDescent="0.25">
      <c r="A33" s="164">
        <v>1</v>
      </c>
      <c r="B33" s="171">
        <v>30070</v>
      </c>
      <c r="C33" s="173" t="s">
        <v>79</v>
      </c>
      <c r="D33" s="181">
        <f t="shared" ref="D33:D50" si="15">E33+G33+I33</f>
        <v>102</v>
      </c>
      <c r="E33" s="174">
        <v>5</v>
      </c>
      <c r="F33" s="182">
        <f t="shared" si="14"/>
        <v>4.9019607843137258</v>
      </c>
      <c r="G33" s="181">
        <v>62</v>
      </c>
      <c r="H33" s="167">
        <f t="shared" si="0"/>
        <v>60.784313725490193</v>
      </c>
      <c r="I33" s="181">
        <v>35</v>
      </c>
      <c r="J33" s="166">
        <f t="shared" si="10"/>
        <v>34.313725490196077</v>
      </c>
      <c r="K33" s="170">
        <f t="shared" si="11"/>
        <v>95.098039215686271</v>
      </c>
      <c r="M33" s="308">
        <f t="shared" si="1"/>
        <v>102</v>
      </c>
      <c r="N33" s="295">
        <f t="shared" si="2"/>
        <v>97</v>
      </c>
      <c r="O33" s="296">
        <f t="shared" si="3"/>
        <v>95.098039215686271</v>
      </c>
      <c r="P33" s="297">
        <f t="shared" ref="P33:Q50" si="16">E33</f>
        <v>5</v>
      </c>
      <c r="Q33" s="278">
        <f t="shared" si="16"/>
        <v>4.9019607843137258</v>
      </c>
    </row>
    <row r="34" spans="1:17" ht="15" customHeight="1" x14ac:dyDescent="0.25">
      <c r="A34" s="164">
        <v>2</v>
      </c>
      <c r="B34" s="171">
        <v>30480</v>
      </c>
      <c r="C34" s="185" t="s">
        <v>132</v>
      </c>
      <c r="D34" s="181">
        <f t="shared" si="15"/>
        <v>115</v>
      </c>
      <c r="E34" s="174">
        <v>0</v>
      </c>
      <c r="F34" s="182">
        <f t="shared" si="14"/>
        <v>0</v>
      </c>
      <c r="G34" s="181">
        <v>59</v>
      </c>
      <c r="H34" s="167">
        <f t="shared" si="0"/>
        <v>51.304347826086953</v>
      </c>
      <c r="I34" s="181">
        <v>56</v>
      </c>
      <c r="J34" s="166">
        <f t="shared" si="10"/>
        <v>48.695652173913047</v>
      </c>
      <c r="K34" s="170">
        <f t="shared" si="11"/>
        <v>100</v>
      </c>
      <c r="M34" s="298">
        <f t="shared" si="1"/>
        <v>115</v>
      </c>
      <c r="N34" s="294">
        <f t="shared" si="2"/>
        <v>115</v>
      </c>
      <c r="O34" s="293">
        <f t="shared" si="3"/>
        <v>100</v>
      </c>
      <c r="P34" s="292">
        <f t="shared" si="16"/>
        <v>0</v>
      </c>
      <c r="Q34" s="25">
        <f t="shared" si="16"/>
        <v>0</v>
      </c>
    </row>
    <row r="35" spans="1:17" ht="15" customHeight="1" x14ac:dyDescent="0.25">
      <c r="A35" s="164">
        <v>3</v>
      </c>
      <c r="B35" s="18">
        <v>30460</v>
      </c>
      <c r="C35" s="17" t="s">
        <v>80</v>
      </c>
      <c r="D35" s="157">
        <f t="shared" si="15"/>
        <v>126</v>
      </c>
      <c r="E35" s="149">
        <v>8</v>
      </c>
      <c r="F35" s="87">
        <f t="shared" si="14"/>
        <v>6.3492063492063489</v>
      </c>
      <c r="G35" s="157">
        <v>58</v>
      </c>
      <c r="H35" s="43">
        <f t="shared" si="0"/>
        <v>46.031746031746032</v>
      </c>
      <c r="I35" s="157">
        <v>60</v>
      </c>
      <c r="J35" s="28">
        <f t="shared" si="10"/>
        <v>47.61904761904762</v>
      </c>
      <c r="K35" s="94">
        <f t="shared" si="11"/>
        <v>93.650793650793645</v>
      </c>
      <c r="M35" s="298">
        <f t="shared" si="1"/>
        <v>126</v>
      </c>
      <c r="N35" s="294">
        <f t="shared" si="2"/>
        <v>118</v>
      </c>
      <c r="O35" s="293">
        <f t="shared" si="3"/>
        <v>93.650793650793645</v>
      </c>
      <c r="P35" s="292">
        <f t="shared" si="16"/>
        <v>8</v>
      </c>
      <c r="Q35" s="25">
        <f t="shared" si="16"/>
        <v>6.3492063492063489</v>
      </c>
    </row>
    <row r="36" spans="1:17" ht="15" customHeight="1" x14ac:dyDescent="0.25">
      <c r="A36" s="164">
        <v>4</v>
      </c>
      <c r="B36" s="171">
        <v>30030</v>
      </c>
      <c r="C36" s="173" t="s">
        <v>78</v>
      </c>
      <c r="D36" s="181">
        <f t="shared" si="15"/>
        <v>71</v>
      </c>
      <c r="E36" s="174">
        <v>7</v>
      </c>
      <c r="F36" s="182">
        <f t="shared" si="14"/>
        <v>9.8591549295774641</v>
      </c>
      <c r="G36" s="181">
        <v>31</v>
      </c>
      <c r="H36" s="167">
        <f t="shared" si="0"/>
        <v>43.661971830985912</v>
      </c>
      <c r="I36" s="181">
        <v>33</v>
      </c>
      <c r="J36" s="166">
        <f t="shared" si="10"/>
        <v>46.478873239436616</v>
      </c>
      <c r="K36" s="170">
        <f t="shared" si="11"/>
        <v>90.140845070422529</v>
      </c>
      <c r="M36" s="298">
        <f t="shared" si="1"/>
        <v>71</v>
      </c>
      <c r="N36" s="294">
        <f t="shared" si="2"/>
        <v>64</v>
      </c>
      <c r="O36" s="293">
        <f t="shared" si="3"/>
        <v>90.140845070422529</v>
      </c>
      <c r="P36" s="292">
        <f t="shared" si="16"/>
        <v>7</v>
      </c>
      <c r="Q36" s="25">
        <f t="shared" si="16"/>
        <v>9.8591549295774641</v>
      </c>
    </row>
    <row r="37" spans="1:17" ht="15" customHeight="1" x14ac:dyDescent="0.25">
      <c r="A37" s="164">
        <v>5</v>
      </c>
      <c r="B37" s="171">
        <v>31000</v>
      </c>
      <c r="C37" s="185" t="s">
        <v>81</v>
      </c>
      <c r="D37" s="181">
        <f t="shared" si="15"/>
        <v>100</v>
      </c>
      <c r="E37" s="174">
        <v>0</v>
      </c>
      <c r="F37" s="182">
        <f>E37*100/D37</f>
        <v>0</v>
      </c>
      <c r="G37" s="181">
        <v>48</v>
      </c>
      <c r="H37" s="167">
        <f t="shared" si="0"/>
        <v>48</v>
      </c>
      <c r="I37" s="181">
        <v>52</v>
      </c>
      <c r="J37" s="166">
        <f t="shared" si="10"/>
        <v>52</v>
      </c>
      <c r="K37" s="170">
        <f t="shared" si="11"/>
        <v>100</v>
      </c>
      <c r="M37" s="298">
        <f t="shared" si="1"/>
        <v>100</v>
      </c>
      <c r="N37" s="294">
        <f t="shared" si="2"/>
        <v>100</v>
      </c>
      <c r="O37" s="293">
        <f t="shared" si="3"/>
        <v>100</v>
      </c>
      <c r="P37" s="292">
        <f t="shared" si="16"/>
        <v>0</v>
      </c>
      <c r="Q37" s="25">
        <f t="shared" si="16"/>
        <v>0</v>
      </c>
    </row>
    <row r="38" spans="1:17" ht="15" customHeight="1" x14ac:dyDescent="0.25">
      <c r="A38" s="164">
        <v>6</v>
      </c>
      <c r="B38" s="171">
        <v>30130</v>
      </c>
      <c r="C38" s="173" t="s">
        <v>19</v>
      </c>
      <c r="D38" s="181">
        <f t="shared" si="15"/>
        <v>50</v>
      </c>
      <c r="E38" s="174">
        <v>1</v>
      </c>
      <c r="F38" s="182">
        <f>E38*100/D38</f>
        <v>2</v>
      </c>
      <c r="G38" s="181">
        <v>30</v>
      </c>
      <c r="H38" s="167">
        <f t="shared" si="0"/>
        <v>60</v>
      </c>
      <c r="I38" s="181">
        <v>19</v>
      </c>
      <c r="J38" s="166">
        <f t="shared" si="10"/>
        <v>38</v>
      </c>
      <c r="K38" s="170">
        <f t="shared" si="11"/>
        <v>98</v>
      </c>
      <c r="M38" s="298">
        <f t="shared" si="1"/>
        <v>50</v>
      </c>
      <c r="N38" s="294">
        <f t="shared" si="2"/>
        <v>49</v>
      </c>
      <c r="O38" s="293">
        <f t="shared" si="3"/>
        <v>98</v>
      </c>
      <c r="P38" s="292">
        <f t="shared" si="16"/>
        <v>1</v>
      </c>
      <c r="Q38" s="25">
        <f t="shared" si="16"/>
        <v>2</v>
      </c>
    </row>
    <row r="39" spans="1:17" ht="15" customHeight="1" x14ac:dyDescent="0.25">
      <c r="A39" s="164">
        <v>7</v>
      </c>
      <c r="B39" s="171">
        <v>30160</v>
      </c>
      <c r="C39" s="173" t="s">
        <v>20</v>
      </c>
      <c r="D39" s="181">
        <f t="shared" si="15"/>
        <v>102</v>
      </c>
      <c r="E39" s="174">
        <v>11</v>
      </c>
      <c r="F39" s="182">
        <f>E39*100/D39</f>
        <v>10.784313725490197</v>
      </c>
      <c r="G39" s="181">
        <v>52</v>
      </c>
      <c r="H39" s="167">
        <f t="shared" si="0"/>
        <v>50.980392156862742</v>
      </c>
      <c r="I39" s="181">
        <v>39</v>
      </c>
      <c r="J39" s="166">
        <f t="shared" si="10"/>
        <v>38.235294117647058</v>
      </c>
      <c r="K39" s="170">
        <f t="shared" si="11"/>
        <v>89.215686274509807</v>
      </c>
      <c r="M39" s="298">
        <f t="shared" si="1"/>
        <v>102</v>
      </c>
      <c r="N39" s="294">
        <f t="shared" si="2"/>
        <v>91</v>
      </c>
      <c r="O39" s="293">
        <f t="shared" si="3"/>
        <v>89.215686274509807</v>
      </c>
      <c r="P39" s="292">
        <f t="shared" si="16"/>
        <v>11</v>
      </c>
      <c r="Q39" s="25">
        <f t="shared" si="16"/>
        <v>10.784313725490197</v>
      </c>
    </row>
    <row r="40" spans="1:17" ht="15" customHeight="1" x14ac:dyDescent="0.25">
      <c r="A40" s="6">
        <v>8</v>
      </c>
      <c r="B40" s="171">
        <v>30310</v>
      </c>
      <c r="C40" s="173" t="s">
        <v>21</v>
      </c>
      <c r="D40" s="181">
        <f t="shared" si="15"/>
        <v>78</v>
      </c>
      <c r="E40" s="174">
        <v>1</v>
      </c>
      <c r="F40" s="182">
        <f t="shared" ref="F40" si="17">E40*100/D40</f>
        <v>1.2820512820512822</v>
      </c>
      <c r="G40" s="181">
        <v>37</v>
      </c>
      <c r="H40" s="167">
        <f t="shared" si="0"/>
        <v>47.435897435897438</v>
      </c>
      <c r="I40" s="181">
        <v>40</v>
      </c>
      <c r="J40" s="166">
        <f t="shared" si="10"/>
        <v>51.282051282051285</v>
      </c>
      <c r="K40" s="170">
        <f t="shared" si="11"/>
        <v>98.717948717948715</v>
      </c>
      <c r="M40" s="298">
        <f t="shared" si="1"/>
        <v>78</v>
      </c>
      <c r="N40" s="294">
        <f t="shared" si="2"/>
        <v>77</v>
      </c>
      <c r="O40" s="293">
        <f t="shared" si="3"/>
        <v>98.717948717948715</v>
      </c>
      <c r="P40" s="292">
        <f t="shared" si="16"/>
        <v>1</v>
      </c>
      <c r="Q40" s="25">
        <f t="shared" si="16"/>
        <v>1.2820512820512822</v>
      </c>
    </row>
    <row r="41" spans="1:17" ht="15" customHeight="1" x14ac:dyDescent="0.25">
      <c r="A41" s="164">
        <v>9</v>
      </c>
      <c r="B41" s="171">
        <v>30440</v>
      </c>
      <c r="C41" s="173" t="s">
        <v>22</v>
      </c>
      <c r="D41" s="181">
        <f t="shared" si="15"/>
        <v>100</v>
      </c>
      <c r="E41" s="174">
        <v>3</v>
      </c>
      <c r="F41" s="182">
        <f t="shared" si="14"/>
        <v>3</v>
      </c>
      <c r="G41" s="181">
        <v>49</v>
      </c>
      <c r="H41" s="167">
        <f t="shared" si="0"/>
        <v>49</v>
      </c>
      <c r="I41" s="181">
        <v>48</v>
      </c>
      <c r="J41" s="166">
        <f t="shared" si="10"/>
        <v>48</v>
      </c>
      <c r="K41" s="170">
        <f t="shared" si="11"/>
        <v>97</v>
      </c>
      <c r="M41" s="298">
        <f t="shared" si="1"/>
        <v>100</v>
      </c>
      <c r="N41" s="294">
        <f t="shared" si="2"/>
        <v>97</v>
      </c>
      <c r="O41" s="293">
        <f t="shared" si="3"/>
        <v>97</v>
      </c>
      <c r="P41" s="292">
        <f t="shared" si="16"/>
        <v>3</v>
      </c>
      <c r="Q41" s="25">
        <f t="shared" si="16"/>
        <v>3</v>
      </c>
    </row>
    <row r="42" spans="1:17" ht="15" customHeight="1" x14ac:dyDescent="0.25">
      <c r="A42" s="164">
        <v>10</v>
      </c>
      <c r="B42" s="171">
        <v>30470</v>
      </c>
      <c r="C42" s="185" t="s">
        <v>23</v>
      </c>
      <c r="D42" s="181">
        <f t="shared" si="15"/>
        <v>54</v>
      </c>
      <c r="E42" s="174">
        <v>0</v>
      </c>
      <c r="F42" s="182">
        <f t="shared" si="14"/>
        <v>0</v>
      </c>
      <c r="G42" s="181">
        <v>28</v>
      </c>
      <c r="H42" s="167">
        <f t="shared" si="0"/>
        <v>51.851851851851855</v>
      </c>
      <c r="I42" s="181">
        <v>26</v>
      </c>
      <c r="J42" s="166">
        <f t="shared" si="10"/>
        <v>48.148148148148145</v>
      </c>
      <c r="K42" s="170">
        <f t="shared" si="11"/>
        <v>100</v>
      </c>
      <c r="M42" s="298">
        <f t="shared" si="1"/>
        <v>54</v>
      </c>
      <c r="N42" s="294">
        <f t="shared" si="2"/>
        <v>54</v>
      </c>
      <c r="O42" s="293">
        <f t="shared" si="3"/>
        <v>100</v>
      </c>
      <c r="P42" s="292">
        <f t="shared" si="16"/>
        <v>0</v>
      </c>
      <c r="Q42" s="25">
        <f t="shared" si="16"/>
        <v>0</v>
      </c>
    </row>
    <row r="43" spans="1:17" ht="15" customHeight="1" x14ac:dyDescent="0.25">
      <c r="A43" s="164">
        <v>11</v>
      </c>
      <c r="B43" s="171">
        <v>30500</v>
      </c>
      <c r="C43" s="185" t="s">
        <v>24</v>
      </c>
      <c r="D43" s="181">
        <f t="shared" si="15"/>
        <v>38</v>
      </c>
      <c r="E43" s="174">
        <v>0</v>
      </c>
      <c r="F43" s="182">
        <f t="shared" si="14"/>
        <v>0</v>
      </c>
      <c r="G43" s="181">
        <v>15</v>
      </c>
      <c r="H43" s="167">
        <f t="shared" si="0"/>
        <v>39.473684210526315</v>
      </c>
      <c r="I43" s="181">
        <v>23</v>
      </c>
      <c r="J43" s="166">
        <f t="shared" si="10"/>
        <v>60.526315789473685</v>
      </c>
      <c r="K43" s="170">
        <f t="shared" si="11"/>
        <v>100</v>
      </c>
      <c r="M43" s="298">
        <f t="shared" si="1"/>
        <v>38</v>
      </c>
      <c r="N43" s="294">
        <f t="shared" si="2"/>
        <v>38</v>
      </c>
      <c r="O43" s="293">
        <f t="shared" si="3"/>
        <v>100</v>
      </c>
      <c r="P43" s="292">
        <f t="shared" si="16"/>
        <v>0</v>
      </c>
      <c r="Q43" s="25">
        <f t="shared" si="16"/>
        <v>0</v>
      </c>
    </row>
    <row r="44" spans="1:17" ht="15" customHeight="1" x14ac:dyDescent="0.25">
      <c r="A44" s="164">
        <v>12</v>
      </c>
      <c r="B44" s="171">
        <v>30530</v>
      </c>
      <c r="C44" s="173" t="s">
        <v>25</v>
      </c>
      <c r="D44" s="181">
        <f t="shared" si="15"/>
        <v>153</v>
      </c>
      <c r="E44" s="174">
        <v>7</v>
      </c>
      <c r="F44" s="182">
        <f t="shared" si="14"/>
        <v>4.5751633986928102</v>
      </c>
      <c r="G44" s="181">
        <v>62</v>
      </c>
      <c r="H44" s="167">
        <f t="shared" si="0"/>
        <v>40.522875816993462</v>
      </c>
      <c r="I44" s="181">
        <v>84</v>
      </c>
      <c r="J44" s="166">
        <f t="shared" si="10"/>
        <v>54.901960784313722</v>
      </c>
      <c r="K44" s="170">
        <f t="shared" si="11"/>
        <v>95.424836601307192</v>
      </c>
      <c r="M44" s="298">
        <f t="shared" si="1"/>
        <v>153</v>
      </c>
      <c r="N44" s="294">
        <f t="shared" si="2"/>
        <v>146</v>
      </c>
      <c r="O44" s="293">
        <f t="shared" si="3"/>
        <v>95.424836601307192</v>
      </c>
      <c r="P44" s="292">
        <f t="shared" si="16"/>
        <v>7</v>
      </c>
      <c r="Q44" s="25">
        <f t="shared" si="16"/>
        <v>4.5751633986928102</v>
      </c>
    </row>
    <row r="45" spans="1:17" ht="15" customHeight="1" x14ac:dyDescent="0.25">
      <c r="A45" s="164">
        <v>13</v>
      </c>
      <c r="B45" s="171">
        <v>30640</v>
      </c>
      <c r="C45" s="185" t="s">
        <v>26</v>
      </c>
      <c r="D45" s="181">
        <f t="shared" si="15"/>
        <v>75</v>
      </c>
      <c r="E45" s="174">
        <v>0</v>
      </c>
      <c r="F45" s="182">
        <f t="shared" si="14"/>
        <v>0</v>
      </c>
      <c r="G45" s="181">
        <v>40</v>
      </c>
      <c r="H45" s="167">
        <f t="shared" si="0"/>
        <v>53.333333333333336</v>
      </c>
      <c r="I45" s="181">
        <v>35</v>
      </c>
      <c r="J45" s="166">
        <f t="shared" si="10"/>
        <v>46.666666666666664</v>
      </c>
      <c r="K45" s="170">
        <f t="shared" si="11"/>
        <v>100</v>
      </c>
      <c r="M45" s="298">
        <f t="shared" si="1"/>
        <v>75</v>
      </c>
      <c r="N45" s="294">
        <f t="shared" si="2"/>
        <v>75</v>
      </c>
      <c r="O45" s="293">
        <f t="shared" si="3"/>
        <v>100</v>
      </c>
      <c r="P45" s="292">
        <f t="shared" si="16"/>
        <v>0</v>
      </c>
      <c r="Q45" s="25">
        <f t="shared" si="16"/>
        <v>0</v>
      </c>
    </row>
    <row r="46" spans="1:17" ht="15" customHeight="1" x14ac:dyDescent="0.25">
      <c r="A46" s="164">
        <v>14</v>
      </c>
      <c r="B46" s="171">
        <v>30650</v>
      </c>
      <c r="C46" s="173" t="s">
        <v>27</v>
      </c>
      <c r="D46" s="181">
        <f t="shared" si="15"/>
        <v>68</v>
      </c>
      <c r="E46" s="174">
        <v>3</v>
      </c>
      <c r="F46" s="182">
        <f t="shared" si="14"/>
        <v>4.4117647058823533</v>
      </c>
      <c r="G46" s="181">
        <v>32</v>
      </c>
      <c r="H46" s="167">
        <f t="shared" si="0"/>
        <v>47.058823529411768</v>
      </c>
      <c r="I46" s="181">
        <v>33</v>
      </c>
      <c r="J46" s="166">
        <f t="shared" si="10"/>
        <v>48.529411764705884</v>
      </c>
      <c r="K46" s="170">
        <f t="shared" si="11"/>
        <v>95.588235294117652</v>
      </c>
      <c r="M46" s="298">
        <f t="shared" si="1"/>
        <v>68</v>
      </c>
      <c r="N46" s="294">
        <f t="shared" si="2"/>
        <v>65</v>
      </c>
      <c r="O46" s="293">
        <f t="shared" si="3"/>
        <v>95.588235294117652</v>
      </c>
      <c r="P46" s="292">
        <f t="shared" si="16"/>
        <v>3</v>
      </c>
      <c r="Q46" s="25">
        <f t="shared" si="16"/>
        <v>4.4117647058823533</v>
      </c>
    </row>
    <row r="47" spans="1:17" ht="15" customHeight="1" x14ac:dyDescent="0.25">
      <c r="A47" s="164">
        <v>15</v>
      </c>
      <c r="B47" s="171">
        <v>30790</v>
      </c>
      <c r="C47" s="173" t="s">
        <v>28</v>
      </c>
      <c r="D47" s="181">
        <f t="shared" si="15"/>
        <v>72</v>
      </c>
      <c r="E47" s="174">
        <v>5</v>
      </c>
      <c r="F47" s="182">
        <f t="shared" si="14"/>
        <v>6.9444444444444446</v>
      </c>
      <c r="G47" s="181">
        <v>24</v>
      </c>
      <c r="H47" s="167">
        <f t="shared" si="0"/>
        <v>33.333333333333336</v>
      </c>
      <c r="I47" s="181">
        <v>43</v>
      </c>
      <c r="J47" s="166">
        <f t="shared" si="10"/>
        <v>59.722222222222221</v>
      </c>
      <c r="K47" s="170">
        <f t="shared" si="11"/>
        <v>93.055555555555557</v>
      </c>
      <c r="M47" s="298">
        <f t="shared" si="1"/>
        <v>72</v>
      </c>
      <c r="N47" s="294">
        <f t="shared" si="2"/>
        <v>67</v>
      </c>
      <c r="O47" s="293">
        <f t="shared" si="3"/>
        <v>93.055555555555557</v>
      </c>
      <c r="P47" s="292">
        <f t="shared" si="16"/>
        <v>5</v>
      </c>
      <c r="Q47" s="25">
        <f t="shared" si="16"/>
        <v>6.9444444444444446</v>
      </c>
    </row>
    <row r="48" spans="1:17" ht="15" customHeight="1" x14ac:dyDescent="0.25">
      <c r="A48" s="164">
        <v>16</v>
      </c>
      <c r="B48" s="171">
        <v>30890</v>
      </c>
      <c r="C48" s="173" t="s">
        <v>30</v>
      </c>
      <c r="D48" s="181">
        <f t="shared" si="15"/>
        <v>41</v>
      </c>
      <c r="E48" s="174">
        <v>3</v>
      </c>
      <c r="F48" s="182">
        <f t="shared" si="14"/>
        <v>7.3170731707317076</v>
      </c>
      <c r="G48" s="181">
        <v>19</v>
      </c>
      <c r="H48" s="167">
        <f t="shared" si="0"/>
        <v>46.341463414634148</v>
      </c>
      <c r="I48" s="181">
        <v>19</v>
      </c>
      <c r="J48" s="166">
        <f t="shared" si="10"/>
        <v>46.341463414634148</v>
      </c>
      <c r="K48" s="170">
        <f t="shared" si="11"/>
        <v>92.682926829268297</v>
      </c>
      <c r="M48" s="298">
        <f t="shared" si="1"/>
        <v>41</v>
      </c>
      <c r="N48" s="294">
        <f t="shared" si="2"/>
        <v>38</v>
      </c>
      <c r="O48" s="293">
        <f t="shared" si="3"/>
        <v>92.682926829268297</v>
      </c>
      <c r="P48" s="292">
        <f t="shared" si="16"/>
        <v>3</v>
      </c>
      <c r="Q48" s="25">
        <f t="shared" si="16"/>
        <v>7.3170731707317076</v>
      </c>
    </row>
    <row r="49" spans="1:17" ht="15" customHeight="1" x14ac:dyDescent="0.25">
      <c r="A49" s="6">
        <v>17</v>
      </c>
      <c r="B49" s="171">
        <v>30940</v>
      </c>
      <c r="C49" s="173" t="s">
        <v>31</v>
      </c>
      <c r="D49" s="181">
        <f t="shared" si="15"/>
        <v>110</v>
      </c>
      <c r="E49" s="174">
        <v>5</v>
      </c>
      <c r="F49" s="182">
        <f t="shared" si="14"/>
        <v>4.5454545454545459</v>
      </c>
      <c r="G49" s="181">
        <v>54</v>
      </c>
      <c r="H49" s="167">
        <f t="shared" si="0"/>
        <v>49.090909090909093</v>
      </c>
      <c r="I49" s="181">
        <v>51</v>
      </c>
      <c r="J49" s="166">
        <f t="shared" si="10"/>
        <v>46.363636363636367</v>
      </c>
      <c r="K49" s="170">
        <f t="shared" si="11"/>
        <v>95.454545454545453</v>
      </c>
      <c r="M49" s="298">
        <f t="shared" si="1"/>
        <v>110</v>
      </c>
      <c r="N49" s="294">
        <f t="shared" si="2"/>
        <v>105</v>
      </c>
      <c r="O49" s="293">
        <f t="shared" si="3"/>
        <v>95.454545454545453</v>
      </c>
      <c r="P49" s="292">
        <f t="shared" si="16"/>
        <v>5</v>
      </c>
      <c r="Q49" s="25">
        <f t="shared" si="16"/>
        <v>4.5454545454545459</v>
      </c>
    </row>
    <row r="50" spans="1:17" ht="15" customHeight="1" thickBot="1" x14ac:dyDescent="0.3">
      <c r="A50" s="164">
        <v>18</v>
      </c>
      <c r="B50" s="171">
        <v>31480</v>
      </c>
      <c r="C50" s="185" t="s">
        <v>32</v>
      </c>
      <c r="D50" s="181">
        <f t="shared" si="15"/>
        <v>124</v>
      </c>
      <c r="E50" s="174">
        <v>0</v>
      </c>
      <c r="F50" s="182">
        <f t="shared" si="14"/>
        <v>0</v>
      </c>
      <c r="G50" s="181">
        <v>76</v>
      </c>
      <c r="H50" s="167">
        <f t="shared" si="0"/>
        <v>61.29032258064516</v>
      </c>
      <c r="I50" s="181">
        <v>48</v>
      </c>
      <c r="J50" s="166">
        <f t="shared" si="10"/>
        <v>38.70967741935484</v>
      </c>
      <c r="K50" s="170">
        <f t="shared" si="11"/>
        <v>100</v>
      </c>
      <c r="M50" s="298">
        <f t="shared" si="1"/>
        <v>124</v>
      </c>
      <c r="N50" s="294">
        <f t="shared" si="2"/>
        <v>124</v>
      </c>
      <c r="O50" s="293">
        <f t="shared" si="3"/>
        <v>100</v>
      </c>
      <c r="P50" s="292">
        <f t="shared" si="16"/>
        <v>0</v>
      </c>
      <c r="Q50" s="25">
        <f t="shared" si="16"/>
        <v>0</v>
      </c>
    </row>
    <row r="51" spans="1:17" ht="15" customHeight="1" thickBot="1" x14ac:dyDescent="0.3">
      <c r="A51" s="55"/>
      <c r="B51" s="54"/>
      <c r="C51" s="40" t="s">
        <v>117</v>
      </c>
      <c r="D51" s="56">
        <f>SUM(D52:D70)</f>
        <v>1713</v>
      </c>
      <c r="E51" s="57">
        <f>SUM(E52:E70)</f>
        <v>91</v>
      </c>
      <c r="F51" s="58">
        <f>E51*100/D51</f>
        <v>5.3123175715119677</v>
      </c>
      <c r="G51" s="56">
        <f>SUM(G52:G70)</f>
        <v>847</v>
      </c>
      <c r="H51" s="42">
        <f>G51*100/D51</f>
        <v>49.44541739638062</v>
      </c>
      <c r="I51" s="56">
        <f>SUM(I52:I70)</f>
        <v>775</v>
      </c>
      <c r="J51" s="42">
        <f>I51*100/D51</f>
        <v>45.242265032107412</v>
      </c>
      <c r="K51" s="59">
        <f>AVERAGE(K52:K70)</f>
        <v>95.043853705080608</v>
      </c>
      <c r="L51" s="71"/>
      <c r="M51" s="322">
        <f t="shared" si="1"/>
        <v>1713</v>
      </c>
      <c r="N51" s="323">
        <f>SUM(N52:N70)</f>
        <v>1622</v>
      </c>
      <c r="O51" s="324">
        <f t="shared" si="3"/>
        <v>95.043853705080608</v>
      </c>
      <c r="P51" s="325">
        <f>SUM(P52:P70)</f>
        <v>91</v>
      </c>
      <c r="Q51" s="279">
        <f>F51</f>
        <v>5.3123175715119677</v>
      </c>
    </row>
    <row r="52" spans="1:17" ht="15" customHeight="1" x14ac:dyDescent="0.25">
      <c r="A52" s="3">
        <v>1</v>
      </c>
      <c r="B52" s="23">
        <v>40010</v>
      </c>
      <c r="C52" s="13" t="s">
        <v>33</v>
      </c>
      <c r="D52" s="183">
        <f t="shared" ref="D52:D70" si="18">E52+G52+I52</f>
        <v>182</v>
      </c>
      <c r="E52" s="176">
        <v>13</v>
      </c>
      <c r="F52" s="101">
        <f t="shared" si="14"/>
        <v>7.1428571428571432</v>
      </c>
      <c r="G52" s="183">
        <v>100</v>
      </c>
      <c r="H52" s="38">
        <f t="shared" si="0"/>
        <v>54.945054945054942</v>
      </c>
      <c r="I52" s="183">
        <v>69</v>
      </c>
      <c r="J52" s="24">
        <f t="shared" si="10"/>
        <v>37.912087912087912</v>
      </c>
      <c r="K52" s="102">
        <f t="shared" si="11"/>
        <v>92.857142857142861</v>
      </c>
      <c r="M52" s="308">
        <f t="shared" si="1"/>
        <v>182</v>
      </c>
      <c r="N52" s="295">
        <f t="shared" si="2"/>
        <v>169</v>
      </c>
      <c r="O52" s="296">
        <f t="shared" si="3"/>
        <v>92.857142857142861</v>
      </c>
      <c r="P52" s="297">
        <f t="shared" ref="P52:Q70" si="19">E52</f>
        <v>13</v>
      </c>
      <c r="Q52" s="278">
        <f t="shared" si="19"/>
        <v>7.1428571428571432</v>
      </c>
    </row>
    <row r="53" spans="1:17" ht="15" customHeight="1" x14ac:dyDescent="0.25">
      <c r="A53" s="164">
        <v>2</v>
      </c>
      <c r="B53" s="171">
        <v>40030</v>
      </c>
      <c r="C53" s="173" t="s">
        <v>131</v>
      </c>
      <c r="D53" s="181">
        <f t="shared" si="18"/>
        <v>50</v>
      </c>
      <c r="E53" s="174">
        <v>1</v>
      </c>
      <c r="F53" s="182">
        <f t="shared" si="14"/>
        <v>2</v>
      </c>
      <c r="G53" s="181">
        <v>18</v>
      </c>
      <c r="H53" s="167">
        <f t="shared" si="0"/>
        <v>36</v>
      </c>
      <c r="I53" s="181">
        <v>31</v>
      </c>
      <c r="J53" s="166">
        <f t="shared" si="10"/>
        <v>62</v>
      </c>
      <c r="K53" s="170">
        <f t="shared" si="11"/>
        <v>98</v>
      </c>
      <c r="M53" s="298">
        <f t="shared" si="1"/>
        <v>50</v>
      </c>
      <c r="N53" s="294">
        <f t="shared" si="2"/>
        <v>49</v>
      </c>
      <c r="O53" s="293">
        <f t="shared" si="3"/>
        <v>98</v>
      </c>
      <c r="P53" s="292">
        <f t="shared" si="19"/>
        <v>1</v>
      </c>
      <c r="Q53" s="25">
        <f t="shared" si="19"/>
        <v>2</v>
      </c>
    </row>
    <row r="54" spans="1:17" ht="15" customHeight="1" x14ac:dyDescent="0.25">
      <c r="A54" s="164">
        <v>3</v>
      </c>
      <c r="B54" s="171">
        <v>40410</v>
      </c>
      <c r="C54" s="185" t="s">
        <v>86</v>
      </c>
      <c r="D54" s="181">
        <f t="shared" si="18"/>
        <v>164</v>
      </c>
      <c r="E54" s="174">
        <v>0</v>
      </c>
      <c r="F54" s="182">
        <f t="shared" si="14"/>
        <v>0</v>
      </c>
      <c r="G54" s="181">
        <v>74</v>
      </c>
      <c r="H54" s="167">
        <f t="shared" si="0"/>
        <v>45.121951219512198</v>
      </c>
      <c r="I54" s="181">
        <v>90</v>
      </c>
      <c r="J54" s="166">
        <f t="shared" si="10"/>
        <v>54.878048780487802</v>
      </c>
      <c r="K54" s="170">
        <f t="shared" si="11"/>
        <v>100</v>
      </c>
      <c r="M54" s="298">
        <f t="shared" si="1"/>
        <v>164</v>
      </c>
      <c r="N54" s="294">
        <f t="shared" si="2"/>
        <v>164</v>
      </c>
      <c r="O54" s="293">
        <f t="shared" si="3"/>
        <v>100</v>
      </c>
      <c r="P54" s="292">
        <f t="shared" si="19"/>
        <v>0</v>
      </c>
      <c r="Q54" s="25">
        <f t="shared" si="19"/>
        <v>0</v>
      </c>
    </row>
    <row r="55" spans="1:17" ht="15" customHeight="1" x14ac:dyDescent="0.25">
      <c r="A55" s="164">
        <v>4</v>
      </c>
      <c r="B55" s="171">
        <v>40011</v>
      </c>
      <c r="C55" s="173" t="s">
        <v>82</v>
      </c>
      <c r="D55" s="181">
        <f t="shared" si="18"/>
        <v>213</v>
      </c>
      <c r="E55" s="174">
        <v>17</v>
      </c>
      <c r="F55" s="182">
        <f>E55*100/D55</f>
        <v>7.981220657276995</v>
      </c>
      <c r="G55" s="181">
        <v>122</v>
      </c>
      <c r="H55" s="167">
        <f t="shared" si="0"/>
        <v>57.27699530516432</v>
      </c>
      <c r="I55" s="181">
        <v>74</v>
      </c>
      <c r="J55" s="166">
        <f t="shared" si="10"/>
        <v>34.741784037558688</v>
      </c>
      <c r="K55" s="170">
        <f t="shared" si="11"/>
        <v>92.018779342723008</v>
      </c>
      <c r="M55" s="298">
        <f t="shared" si="1"/>
        <v>213</v>
      </c>
      <c r="N55" s="294">
        <f t="shared" si="2"/>
        <v>196</v>
      </c>
      <c r="O55" s="293">
        <f t="shared" si="3"/>
        <v>92.018779342723008</v>
      </c>
      <c r="P55" s="292">
        <f t="shared" si="19"/>
        <v>17</v>
      </c>
      <c r="Q55" s="25">
        <f t="shared" si="19"/>
        <v>7.981220657276995</v>
      </c>
    </row>
    <row r="56" spans="1:17" ht="15" customHeight="1" x14ac:dyDescent="0.25">
      <c r="A56" s="164">
        <v>5</v>
      </c>
      <c r="B56" s="171">
        <v>40080</v>
      </c>
      <c r="C56" s="173" t="s">
        <v>83</v>
      </c>
      <c r="D56" s="181">
        <f t="shared" si="18"/>
        <v>132</v>
      </c>
      <c r="E56" s="174">
        <v>1</v>
      </c>
      <c r="F56" s="182">
        <f t="shared" ref="F56:F58" si="20">E56*100/D56</f>
        <v>0.75757575757575757</v>
      </c>
      <c r="G56" s="181">
        <v>55</v>
      </c>
      <c r="H56" s="167">
        <f t="shared" si="0"/>
        <v>41.666666666666664</v>
      </c>
      <c r="I56" s="181">
        <v>76</v>
      </c>
      <c r="J56" s="166">
        <f t="shared" si="10"/>
        <v>57.575757575757578</v>
      </c>
      <c r="K56" s="170">
        <f t="shared" si="11"/>
        <v>99.242424242424249</v>
      </c>
      <c r="M56" s="298">
        <f t="shared" si="1"/>
        <v>132</v>
      </c>
      <c r="N56" s="294">
        <f t="shared" si="2"/>
        <v>131</v>
      </c>
      <c r="O56" s="293">
        <f t="shared" si="3"/>
        <v>99.242424242424249</v>
      </c>
      <c r="P56" s="292">
        <f t="shared" si="19"/>
        <v>1</v>
      </c>
      <c r="Q56" s="25">
        <f t="shared" si="19"/>
        <v>0.75757575757575757</v>
      </c>
    </row>
    <row r="57" spans="1:17" ht="15" customHeight="1" x14ac:dyDescent="0.25">
      <c r="A57" s="164">
        <v>6</v>
      </c>
      <c r="B57" s="171">
        <v>40100</v>
      </c>
      <c r="C57" s="173" t="s">
        <v>35</v>
      </c>
      <c r="D57" s="181">
        <f t="shared" si="18"/>
        <v>131</v>
      </c>
      <c r="E57" s="174">
        <v>11</v>
      </c>
      <c r="F57" s="182">
        <f t="shared" si="20"/>
        <v>8.3969465648854964</v>
      </c>
      <c r="G57" s="181">
        <v>72</v>
      </c>
      <c r="H57" s="167">
        <f t="shared" si="0"/>
        <v>54.961832061068705</v>
      </c>
      <c r="I57" s="181">
        <v>48</v>
      </c>
      <c r="J57" s="166">
        <f t="shared" si="10"/>
        <v>36.641221374045799</v>
      </c>
      <c r="K57" s="170">
        <f t="shared" si="11"/>
        <v>91.603053435114504</v>
      </c>
      <c r="M57" s="298">
        <f t="shared" si="1"/>
        <v>131</v>
      </c>
      <c r="N57" s="294">
        <f t="shared" si="2"/>
        <v>120</v>
      </c>
      <c r="O57" s="293">
        <f t="shared" si="3"/>
        <v>91.603053435114504</v>
      </c>
      <c r="P57" s="292">
        <f t="shared" si="19"/>
        <v>11</v>
      </c>
      <c r="Q57" s="25">
        <f t="shared" si="19"/>
        <v>8.3969465648854964</v>
      </c>
    </row>
    <row r="58" spans="1:17" ht="15" customHeight="1" x14ac:dyDescent="0.25">
      <c r="A58" s="164">
        <v>7</v>
      </c>
      <c r="B58" s="171">
        <v>40020</v>
      </c>
      <c r="C58" s="185" t="s">
        <v>118</v>
      </c>
      <c r="D58" s="181">
        <f t="shared" si="18"/>
        <v>18</v>
      </c>
      <c r="E58" s="174">
        <v>0</v>
      </c>
      <c r="F58" s="182">
        <f t="shared" si="20"/>
        <v>0</v>
      </c>
      <c r="G58" s="181">
        <v>8</v>
      </c>
      <c r="H58" s="167">
        <f t="shared" si="0"/>
        <v>44.444444444444443</v>
      </c>
      <c r="I58" s="181">
        <v>10</v>
      </c>
      <c r="J58" s="166">
        <f t="shared" si="10"/>
        <v>55.555555555555557</v>
      </c>
      <c r="K58" s="170">
        <f t="shared" si="11"/>
        <v>100</v>
      </c>
      <c r="M58" s="298">
        <f t="shared" si="1"/>
        <v>18</v>
      </c>
      <c r="N58" s="294">
        <f t="shared" si="2"/>
        <v>18</v>
      </c>
      <c r="O58" s="293">
        <f t="shared" si="3"/>
        <v>100</v>
      </c>
      <c r="P58" s="292">
        <f t="shared" si="19"/>
        <v>0</v>
      </c>
      <c r="Q58" s="25">
        <f t="shared" si="19"/>
        <v>0</v>
      </c>
    </row>
    <row r="59" spans="1:17" ht="15" customHeight="1" x14ac:dyDescent="0.25">
      <c r="A59" s="164">
        <v>8</v>
      </c>
      <c r="B59" s="171">
        <v>40031</v>
      </c>
      <c r="C59" s="173" t="s">
        <v>34</v>
      </c>
      <c r="D59" s="181">
        <f t="shared" si="18"/>
        <v>85</v>
      </c>
      <c r="E59" s="174">
        <v>14</v>
      </c>
      <c r="F59" s="182">
        <f t="shared" si="14"/>
        <v>16.470588235294116</v>
      </c>
      <c r="G59" s="181">
        <v>46</v>
      </c>
      <c r="H59" s="167">
        <f t="shared" si="0"/>
        <v>54.117647058823529</v>
      </c>
      <c r="I59" s="181">
        <v>25</v>
      </c>
      <c r="J59" s="166">
        <f t="shared" si="10"/>
        <v>29.411764705882351</v>
      </c>
      <c r="K59" s="170">
        <f t="shared" si="11"/>
        <v>83.529411764705884</v>
      </c>
      <c r="M59" s="298">
        <f t="shared" si="1"/>
        <v>85</v>
      </c>
      <c r="N59" s="294">
        <f t="shared" si="2"/>
        <v>71</v>
      </c>
      <c r="O59" s="293">
        <f t="shared" si="3"/>
        <v>83.529411764705884</v>
      </c>
      <c r="P59" s="292">
        <f t="shared" si="19"/>
        <v>14</v>
      </c>
      <c r="Q59" s="25">
        <f t="shared" si="19"/>
        <v>16.470588235294116</v>
      </c>
    </row>
    <row r="60" spans="1:17" ht="15" customHeight="1" x14ac:dyDescent="0.25">
      <c r="A60" s="164">
        <v>9</v>
      </c>
      <c r="B60" s="171">
        <v>40210</v>
      </c>
      <c r="C60" s="173" t="s">
        <v>36</v>
      </c>
      <c r="D60" s="181">
        <f t="shared" si="18"/>
        <v>44</v>
      </c>
      <c r="E60" s="174">
        <v>6</v>
      </c>
      <c r="F60" s="182">
        <f t="shared" si="14"/>
        <v>13.636363636363637</v>
      </c>
      <c r="G60" s="181">
        <v>25</v>
      </c>
      <c r="H60" s="167">
        <f t="shared" si="0"/>
        <v>56.81818181818182</v>
      </c>
      <c r="I60" s="181">
        <v>13</v>
      </c>
      <c r="J60" s="166">
        <f t="shared" si="10"/>
        <v>29.545454545454547</v>
      </c>
      <c r="K60" s="170">
        <f t="shared" si="11"/>
        <v>86.36363636363636</v>
      </c>
      <c r="M60" s="298">
        <f t="shared" si="1"/>
        <v>44</v>
      </c>
      <c r="N60" s="294">
        <f t="shared" si="2"/>
        <v>38</v>
      </c>
      <c r="O60" s="293">
        <f t="shared" si="3"/>
        <v>86.36363636363636</v>
      </c>
      <c r="P60" s="292">
        <f t="shared" si="19"/>
        <v>6</v>
      </c>
      <c r="Q60" s="25">
        <f t="shared" si="19"/>
        <v>13.636363636363637</v>
      </c>
    </row>
    <row r="61" spans="1:17" ht="15" customHeight="1" x14ac:dyDescent="0.25">
      <c r="A61" s="164">
        <v>10</v>
      </c>
      <c r="B61" s="171">
        <v>40300</v>
      </c>
      <c r="C61" s="185" t="s">
        <v>84</v>
      </c>
      <c r="D61" s="181">
        <f t="shared" si="18"/>
        <v>29</v>
      </c>
      <c r="E61" s="174">
        <v>0</v>
      </c>
      <c r="F61" s="182">
        <f t="shared" si="14"/>
        <v>0</v>
      </c>
      <c r="G61" s="181">
        <v>14</v>
      </c>
      <c r="H61" s="167">
        <f t="shared" si="0"/>
        <v>48.275862068965516</v>
      </c>
      <c r="I61" s="181">
        <v>15</v>
      </c>
      <c r="J61" s="166">
        <f t="shared" si="10"/>
        <v>51.724137931034484</v>
      </c>
      <c r="K61" s="170">
        <f t="shared" si="11"/>
        <v>100</v>
      </c>
      <c r="M61" s="298">
        <f t="shared" si="1"/>
        <v>29</v>
      </c>
      <c r="N61" s="294">
        <f t="shared" si="2"/>
        <v>29</v>
      </c>
      <c r="O61" s="293">
        <f t="shared" si="3"/>
        <v>100</v>
      </c>
      <c r="P61" s="292">
        <f t="shared" si="19"/>
        <v>0</v>
      </c>
      <c r="Q61" s="25">
        <f t="shared" si="19"/>
        <v>0</v>
      </c>
    </row>
    <row r="62" spans="1:17" ht="15" customHeight="1" x14ac:dyDescent="0.25">
      <c r="A62" s="164">
        <v>11</v>
      </c>
      <c r="B62" s="171">
        <v>40360</v>
      </c>
      <c r="C62" s="173" t="s">
        <v>37</v>
      </c>
      <c r="D62" s="181">
        <f t="shared" si="18"/>
        <v>67</v>
      </c>
      <c r="E62" s="174">
        <v>1</v>
      </c>
      <c r="F62" s="182">
        <f t="shared" si="14"/>
        <v>1.4925373134328359</v>
      </c>
      <c r="G62" s="181">
        <v>40</v>
      </c>
      <c r="H62" s="167">
        <f t="shared" si="0"/>
        <v>59.701492537313435</v>
      </c>
      <c r="I62" s="181">
        <v>26</v>
      </c>
      <c r="J62" s="166">
        <f t="shared" si="10"/>
        <v>38.805970149253731</v>
      </c>
      <c r="K62" s="170">
        <f t="shared" si="11"/>
        <v>98.507462686567166</v>
      </c>
      <c r="M62" s="298">
        <f t="shared" si="1"/>
        <v>67</v>
      </c>
      <c r="N62" s="294">
        <f t="shared" si="2"/>
        <v>66</v>
      </c>
      <c r="O62" s="293">
        <f t="shared" si="3"/>
        <v>98.507462686567166</v>
      </c>
      <c r="P62" s="292">
        <f t="shared" si="19"/>
        <v>1</v>
      </c>
      <c r="Q62" s="25">
        <f t="shared" si="19"/>
        <v>1.4925373134328359</v>
      </c>
    </row>
    <row r="63" spans="1:17" ht="15" customHeight="1" x14ac:dyDescent="0.25">
      <c r="A63" s="164">
        <v>12</v>
      </c>
      <c r="B63" s="171">
        <v>40390</v>
      </c>
      <c r="C63" s="185" t="s">
        <v>85</v>
      </c>
      <c r="D63" s="181">
        <f t="shared" si="18"/>
        <v>78</v>
      </c>
      <c r="E63" s="174">
        <v>0</v>
      </c>
      <c r="F63" s="182">
        <f t="shared" si="14"/>
        <v>0</v>
      </c>
      <c r="G63" s="181">
        <v>33</v>
      </c>
      <c r="H63" s="167">
        <f t="shared" si="0"/>
        <v>42.307692307692307</v>
      </c>
      <c r="I63" s="181">
        <v>45</v>
      </c>
      <c r="J63" s="166">
        <f t="shared" si="10"/>
        <v>57.692307692307693</v>
      </c>
      <c r="K63" s="170">
        <f t="shared" si="11"/>
        <v>100</v>
      </c>
      <c r="M63" s="298">
        <f t="shared" si="1"/>
        <v>78</v>
      </c>
      <c r="N63" s="294">
        <f t="shared" si="2"/>
        <v>78</v>
      </c>
      <c r="O63" s="293">
        <f t="shared" si="3"/>
        <v>100</v>
      </c>
      <c r="P63" s="292">
        <f t="shared" si="19"/>
        <v>0</v>
      </c>
      <c r="Q63" s="25">
        <f t="shared" si="19"/>
        <v>0</v>
      </c>
    </row>
    <row r="64" spans="1:17" ht="15" customHeight="1" x14ac:dyDescent="0.25">
      <c r="A64" s="164">
        <v>13</v>
      </c>
      <c r="B64" s="171">
        <v>40720</v>
      </c>
      <c r="C64" s="173" t="s">
        <v>130</v>
      </c>
      <c r="D64" s="181">
        <f t="shared" si="18"/>
        <v>81</v>
      </c>
      <c r="E64" s="174">
        <v>7</v>
      </c>
      <c r="F64" s="182">
        <f t="shared" si="14"/>
        <v>8.6419753086419746</v>
      </c>
      <c r="G64" s="181">
        <v>33</v>
      </c>
      <c r="H64" s="167">
        <f t="shared" si="0"/>
        <v>40.74074074074074</v>
      </c>
      <c r="I64" s="181">
        <v>41</v>
      </c>
      <c r="J64" s="166">
        <f t="shared" si="10"/>
        <v>50.617283950617285</v>
      </c>
      <c r="K64" s="170">
        <f t="shared" si="11"/>
        <v>91.358024691358025</v>
      </c>
      <c r="M64" s="298">
        <f t="shared" si="1"/>
        <v>81</v>
      </c>
      <c r="N64" s="294">
        <f t="shared" si="2"/>
        <v>74</v>
      </c>
      <c r="O64" s="293">
        <f t="shared" si="3"/>
        <v>91.358024691358025</v>
      </c>
      <c r="P64" s="292">
        <f t="shared" si="19"/>
        <v>7</v>
      </c>
      <c r="Q64" s="25">
        <f t="shared" si="19"/>
        <v>8.6419753086419746</v>
      </c>
    </row>
    <row r="65" spans="1:17" ht="15" customHeight="1" x14ac:dyDescent="0.25">
      <c r="A65" s="164">
        <v>14</v>
      </c>
      <c r="B65" s="171">
        <v>40730</v>
      </c>
      <c r="C65" s="173" t="s">
        <v>87</v>
      </c>
      <c r="D65" s="181">
        <f t="shared" si="18"/>
        <v>21</v>
      </c>
      <c r="E65" s="174">
        <v>1</v>
      </c>
      <c r="F65" s="182">
        <f t="shared" si="14"/>
        <v>4.7619047619047619</v>
      </c>
      <c r="G65" s="181">
        <v>9</v>
      </c>
      <c r="H65" s="167">
        <f t="shared" si="0"/>
        <v>42.857142857142854</v>
      </c>
      <c r="I65" s="181">
        <v>11</v>
      </c>
      <c r="J65" s="166">
        <f t="shared" si="10"/>
        <v>52.38095238095238</v>
      </c>
      <c r="K65" s="170">
        <f t="shared" si="11"/>
        <v>95.238095238095241</v>
      </c>
      <c r="M65" s="298">
        <f t="shared" si="1"/>
        <v>21</v>
      </c>
      <c r="N65" s="294">
        <f t="shared" si="2"/>
        <v>20</v>
      </c>
      <c r="O65" s="293">
        <f t="shared" si="3"/>
        <v>95.238095238095241</v>
      </c>
      <c r="P65" s="292">
        <f t="shared" si="19"/>
        <v>1</v>
      </c>
      <c r="Q65" s="25">
        <f t="shared" si="19"/>
        <v>4.7619047619047619</v>
      </c>
    </row>
    <row r="66" spans="1:17" ht="15" customHeight="1" x14ac:dyDescent="0.25">
      <c r="A66" s="164">
        <v>15</v>
      </c>
      <c r="B66" s="171">
        <v>40820</v>
      </c>
      <c r="C66" s="173" t="s">
        <v>88</v>
      </c>
      <c r="D66" s="181">
        <f t="shared" si="18"/>
        <v>72</v>
      </c>
      <c r="E66" s="174">
        <v>2</v>
      </c>
      <c r="F66" s="182">
        <f t="shared" si="14"/>
        <v>2.7777777777777777</v>
      </c>
      <c r="G66" s="181">
        <v>37</v>
      </c>
      <c r="H66" s="167">
        <f t="shared" si="0"/>
        <v>51.388888888888886</v>
      </c>
      <c r="I66" s="181">
        <v>33</v>
      </c>
      <c r="J66" s="166">
        <f t="shared" si="10"/>
        <v>45.833333333333336</v>
      </c>
      <c r="K66" s="170">
        <f t="shared" si="11"/>
        <v>97.222222222222229</v>
      </c>
      <c r="M66" s="298">
        <f t="shared" si="1"/>
        <v>72</v>
      </c>
      <c r="N66" s="294">
        <f t="shared" si="2"/>
        <v>70</v>
      </c>
      <c r="O66" s="293">
        <f t="shared" si="3"/>
        <v>97.222222222222229</v>
      </c>
      <c r="P66" s="292">
        <f t="shared" si="19"/>
        <v>2</v>
      </c>
      <c r="Q66" s="25">
        <f t="shared" si="19"/>
        <v>2.7777777777777777</v>
      </c>
    </row>
    <row r="67" spans="1:17" ht="15" customHeight="1" x14ac:dyDescent="0.25">
      <c r="A67" s="164">
        <v>16</v>
      </c>
      <c r="B67" s="171">
        <v>40840</v>
      </c>
      <c r="C67" s="173" t="s">
        <v>38</v>
      </c>
      <c r="D67" s="181">
        <f t="shared" si="18"/>
        <v>90</v>
      </c>
      <c r="E67" s="174">
        <v>2</v>
      </c>
      <c r="F67" s="182">
        <f t="shared" si="14"/>
        <v>2.2222222222222223</v>
      </c>
      <c r="G67" s="181">
        <v>43</v>
      </c>
      <c r="H67" s="167">
        <f t="shared" si="0"/>
        <v>47.777777777777779</v>
      </c>
      <c r="I67" s="181">
        <v>45</v>
      </c>
      <c r="J67" s="166">
        <f t="shared" si="10"/>
        <v>50</v>
      </c>
      <c r="K67" s="170">
        <f t="shared" si="11"/>
        <v>97.777777777777771</v>
      </c>
      <c r="M67" s="298">
        <f t="shared" si="1"/>
        <v>90</v>
      </c>
      <c r="N67" s="294">
        <f t="shared" si="2"/>
        <v>88</v>
      </c>
      <c r="O67" s="293">
        <f t="shared" si="3"/>
        <v>97.777777777777771</v>
      </c>
      <c r="P67" s="292">
        <f t="shared" si="19"/>
        <v>2</v>
      </c>
      <c r="Q67" s="25">
        <f t="shared" si="19"/>
        <v>2.2222222222222223</v>
      </c>
    </row>
    <row r="68" spans="1:17" ht="15" customHeight="1" x14ac:dyDescent="0.25">
      <c r="A68" s="6">
        <v>17</v>
      </c>
      <c r="B68" s="171">
        <v>40950</v>
      </c>
      <c r="C68" s="173" t="s">
        <v>39</v>
      </c>
      <c r="D68" s="181">
        <f t="shared" si="18"/>
        <v>104</v>
      </c>
      <c r="E68" s="174">
        <v>8</v>
      </c>
      <c r="F68" s="182">
        <f t="shared" si="14"/>
        <v>7.6923076923076925</v>
      </c>
      <c r="G68" s="181">
        <v>35</v>
      </c>
      <c r="H68" s="167">
        <f t="shared" si="0"/>
        <v>33.653846153846153</v>
      </c>
      <c r="I68" s="181">
        <v>61</v>
      </c>
      <c r="J68" s="166">
        <f t="shared" si="10"/>
        <v>58.653846153846153</v>
      </c>
      <c r="K68" s="170">
        <f t="shared" si="11"/>
        <v>92.307692307692307</v>
      </c>
      <c r="M68" s="298">
        <f t="shared" si="1"/>
        <v>104</v>
      </c>
      <c r="N68" s="294">
        <f t="shared" si="2"/>
        <v>96</v>
      </c>
      <c r="O68" s="293">
        <f t="shared" si="3"/>
        <v>92.307692307692307</v>
      </c>
      <c r="P68" s="292">
        <f t="shared" si="19"/>
        <v>8</v>
      </c>
      <c r="Q68" s="25">
        <f t="shared" si="19"/>
        <v>7.6923076923076925</v>
      </c>
    </row>
    <row r="69" spans="1:17" ht="15" customHeight="1" x14ac:dyDescent="0.25">
      <c r="A69" s="164">
        <v>18</v>
      </c>
      <c r="B69" s="171">
        <v>40990</v>
      </c>
      <c r="C69" s="173" t="s">
        <v>40</v>
      </c>
      <c r="D69" s="181">
        <f t="shared" si="18"/>
        <v>105</v>
      </c>
      <c r="E69" s="174">
        <v>4</v>
      </c>
      <c r="F69" s="182">
        <f>E69*100/D69</f>
        <v>3.8095238095238093</v>
      </c>
      <c r="G69" s="181">
        <v>59</v>
      </c>
      <c r="H69" s="167">
        <f t="shared" ref="H69:H121" si="21">G69*100/D69</f>
        <v>56.19047619047619</v>
      </c>
      <c r="I69" s="181">
        <v>42</v>
      </c>
      <c r="J69" s="166">
        <f t="shared" si="10"/>
        <v>40</v>
      </c>
      <c r="K69" s="170">
        <f t="shared" si="11"/>
        <v>96.19047619047619</v>
      </c>
      <c r="M69" s="298">
        <f t="shared" si="1"/>
        <v>105</v>
      </c>
      <c r="N69" s="294">
        <f t="shared" si="2"/>
        <v>101</v>
      </c>
      <c r="O69" s="293">
        <f t="shared" si="3"/>
        <v>96.19047619047619</v>
      </c>
      <c r="P69" s="292">
        <f t="shared" si="19"/>
        <v>4</v>
      </c>
      <c r="Q69" s="25">
        <f t="shared" si="19"/>
        <v>3.8095238095238093</v>
      </c>
    </row>
    <row r="70" spans="1:17" ht="15" customHeight="1" thickBot="1" x14ac:dyDescent="0.3">
      <c r="A70" s="7">
        <v>19</v>
      </c>
      <c r="B70" s="26">
        <v>40133</v>
      </c>
      <c r="C70" s="15" t="s">
        <v>41</v>
      </c>
      <c r="D70" s="140">
        <f t="shared" si="18"/>
        <v>47</v>
      </c>
      <c r="E70" s="134">
        <v>3</v>
      </c>
      <c r="F70" s="97">
        <f>E70*100/D70</f>
        <v>6.3829787234042552</v>
      </c>
      <c r="G70" s="140">
        <v>24</v>
      </c>
      <c r="H70" s="39">
        <f t="shared" si="21"/>
        <v>51.063829787234042</v>
      </c>
      <c r="I70" s="140">
        <v>20</v>
      </c>
      <c r="J70" s="27">
        <f t="shared" si="10"/>
        <v>42.553191489361701</v>
      </c>
      <c r="K70" s="98">
        <f t="shared" si="11"/>
        <v>93.61702127659575</v>
      </c>
      <c r="M70" s="304">
        <f t="shared" ref="M70:M126" si="22">D70</f>
        <v>47</v>
      </c>
      <c r="N70" s="305">
        <f t="shared" ref="N70:N126" si="23">O70*M70/100</f>
        <v>44</v>
      </c>
      <c r="O70" s="306">
        <f t="shared" ref="O70:O126" si="24">K70</f>
        <v>93.61702127659575</v>
      </c>
      <c r="P70" s="307">
        <f t="shared" si="19"/>
        <v>3</v>
      </c>
      <c r="Q70" s="29">
        <f t="shared" si="19"/>
        <v>6.3829787234042552</v>
      </c>
    </row>
    <row r="71" spans="1:17" ht="15" customHeight="1" thickBot="1" x14ac:dyDescent="0.3">
      <c r="A71" s="55"/>
      <c r="B71" s="54"/>
      <c r="C71" s="40" t="s">
        <v>119</v>
      </c>
      <c r="D71" s="56">
        <f>SUM(D72:D85)</f>
        <v>1452</v>
      </c>
      <c r="E71" s="57">
        <f>SUM(E72:E85)</f>
        <v>39</v>
      </c>
      <c r="F71" s="58">
        <f>E71*100/D71</f>
        <v>2.6859504132231407</v>
      </c>
      <c r="G71" s="56">
        <f>SUM(G72:G85)</f>
        <v>760</v>
      </c>
      <c r="H71" s="42">
        <f t="shared" si="21"/>
        <v>52.341597796143247</v>
      </c>
      <c r="I71" s="56">
        <f>SUM(I72:I85)</f>
        <v>653</v>
      </c>
      <c r="J71" s="42">
        <f t="shared" si="10"/>
        <v>44.972451790633606</v>
      </c>
      <c r="K71" s="59">
        <f>AVERAGE(K72:K85)</f>
        <v>96.923711215748497</v>
      </c>
      <c r="L71" s="71"/>
      <c r="M71" s="322">
        <f t="shared" si="22"/>
        <v>1452</v>
      </c>
      <c r="N71" s="323">
        <f>SUM(N72:N85)</f>
        <v>1413</v>
      </c>
      <c r="O71" s="324">
        <f t="shared" si="24"/>
        <v>96.923711215748497</v>
      </c>
      <c r="P71" s="325">
        <f>SUM(P72:P85)</f>
        <v>39</v>
      </c>
      <c r="Q71" s="279">
        <f>F71</f>
        <v>2.6859504132231407</v>
      </c>
    </row>
    <row r="72" spans="1:17" ht="15" customHeight="1" x14ac:dyDescent="0.25">
      <c r="A72" s="3">
        <v>1</v>
      </c>
      <c r="B72" s="171">
        <v>50040</v>
      </c>
      <c r="C72" s="197" t="s">
        <v>91</v>
      </c>
      <c r="D72" s="181">
        <f t="shared" ref="D72:D85" si="25">E72+G72+I72</f>
        <v>108</v>
      </c>
      <c r="E72" s="174">
        <v>0</v>
      </c>
      <c r="F72" s="182">
        <f t="shared" ref="F72:F76" si="26">E72*100/D72</f>
        <v>0</v>
      </c>
      <c r="G72" s="181">
        <v>48</v>
      </c>
      <c r="H72" s="167">
        <f t="shared" si="21"/>
        <v>44.444444444444443</v>
      </c>
      <c r="I72" s="181">
        <v>60</v>
      </c>
      <c r="J72" s="166">
        <f t="shared" si="10"/>
        <v>55.555555555555557</v>
      </c>
      <c r="K72" s="170">
        <f>(G72+I72)*100/D72</f>
        <v>100</v>
      </c>
      <c r="M72" s="308">
        <f t="shared" si="22"/>
        <v>108</v>
      </c>
      <c r="N72" s="295">
        <f t="shared" si="23"/>
        <v>108</v>
      </c>
      <c r="O72" s="296">
        <f t="shared" si="24"/>
        <v>100</v>
      </c>
      <c r="P72" s="297">
        <f t="shared" ref="P72:Q85" si="27">E72</f>
        <v>0</v>
      </c>
      <c r="Q72" s="278">
        <f t="shared" si="27"/>
        <v>0</v>
      </c>
    </row>
    <row r="73" spans="1:17" ht="15" customHeight="1" x14ac:dyDescent="0.25">
      <c r="A73" s="164">
        <v>2</v>
      </c>
      <c r="B73" s="171">
        <v>50003</v>
      </c>
      <c r="C73" s="197" t="s">
        <v>90</v>
      </c>
      <c r="D73" s="181">
        <f t="shared" si="25"/>
        <v>91</v>
      </c>
      <c r="E73" s="174">
        <v>0</v>
      </c>
      <c r="F73" s="182">
        <f t="shared" si="26"/>
        <v>0</v>
      </c>
      <c r="G73" s="181">
        <v>45</v>
      </c>
      <c r="H73" s="167">
        <f t="shared" si="21"/>
        <v>49.450549450549453</v>
      </c>
      <c r="I73" s="181">
        <v>46</v>
      </c>
      <c r="J73" s="166">
        <f t="shared" si="10"/>
        <v>50.549450549450547</v>
      </c>
      <c r="K73" s="170">
        <f t="shared" si="11"/>
        <v>100</v>
      </c>
      <c r="M73" s="298">
        <f t="shared" si="22"/>
        <v>91</v>
      </c>
      <c r="N73" s="294">
        <f t="shared" si="23"/>
        <v>91</v>
      </c>
      <c r="O73" s="293">
        <f t="shared" si="24"/>
        <v>100</v>
      </c>
      <c r="P73" s="292">
        <f t="shared" si="27"/>
        <v>0</v>
      </c>
      <c r="Q73" s="25">
        <f t="shared" si="27"/>
        <v>0</v>
      </c>
    </row>
    <row r="74" spans="1:17" ht="15" customHeight="1" x14ac:dyDescent="0.25">
      <c r="A74" s="164">
        <v>3</v>
      </c>
      <c r="B74" s="171">
        <v>50060</v>
      </c>
      <c r="C74" s="197" t="s">
        <v>42</v>
      </c>
      <c r="D74" s="181">
        <f t="shared" si="25"/>
        <v>134</v>
      </c>
      <c r="E74" s="174">
        <v>0</v>
      </c>
      <c r="F74" s="182">
        <f t="shared" si="26"/>
        <v>0</v>
      </c>
      <c r="G74" s="181">
        <v>66</v>
      </c>
      <c r="H74" s="167">
        <f t="shared" si="21"/>
        <v>49.253731343283583</v>
      </c>
      <c r="I74" s="181">
        <v>68</v>
      </c>
      <c r="J74" s="166">
        <f t="shared" si="10"/>
        <v>50.746268656716417</v>
      </c>
      <c r="K74" s="170">
        <f t="shared" si="11"/>
        <v>100</v>
      </c>
      <c r="M74" s="298">
        <f t="shared" si="22"/>
        <v>134</v>
      </c>
      <c r="N74" s="294">
        <f t="shared" si="23"/>
        <v>134</v>
      </c>
      <c r="O74" s="293">
        <f t="shared" si="24"/>
        <v>100</v>
      </c>
      <c r="P74" s="292">
        <f t="shared" si="27"/>
        <v>0</v>
      </c>
      <c r="Q74" s="25">
        <f t="shared" si="27"/>
        <v>0</v>
      </c>
    </row>
    <row r="75" spans="1:17" ht="15" customHeight="1" x14ac:dyDescent="0.25">
      <c r="A75" s="164">
        <v>4</v>
      </c>
      <c r="B75" s="171">
        <v>50170</v>
      </c>
      <c r="C75" s="12" t="s">
        <v>93</v>
      </c>
      <c r="D75" s="181">
        <f t="shared" si="25"/>
        <v>72</v>
      </c>
      <c r="E75" s="174">
        <v>13</v>
      </c>
      <c r="F75" s="182">
        <f t="shared" si="26"/>
        <v>18.055555555555557</v>
      </c>
      <c r="G75" s="181">
        <v>38</v>
      </c>
      <c r="H75" s="167">
        <f t="shared" si="21"/>
        <v>52.777777777777779</v>
      </c>
      <c r="I75" s="181">
        <v>21</v>
      </c>
      <c r="J75" s="166">
        <f t="shared" si="10"/>
        <v>29.166666666666668</v>
      </c>
      <c r="K75" s="170">
        <f t="shared" si="11"/>
        <v>81.944444444444443</v>
      </c>
      <c r="M75" s="298">
        <f t="shared" si="22"/>
        <v>72</v>
      </c>
      <c r="N75" s="294">
        <f t="shared" si="23"/>
        <v>59</v>
      </c>
      <c r="O75" s="293">
        <f t="shared" si="24"/>
        <v>81.944444444444443</v>
      </c>
      <c r="P75" s="292">
        <f t="shared" si="27"/>
        <v>13</v>
      </c>
      <c r="Q75" s="25">
        <f t="shared" si="27"/>
        <v>18.055555555555557</v>
      </c>
    </row>
    <row r="76" spans="1:17" ht="15" customHeight="1" x14ac:dyDescent="0.25">
      <c r="A76" s="164">
        <v>5</v>
      </c>
      <c r="B76" s="171">
        <v>50230</v>
      </c>
      <c r="C76" s="12" t="s">
        <v>94</v>
      </c>
      <c r="D76" s="181">
        <f t="shared" si="25"/>
        <v>95</v>
      </c>
      <c r="E76" s="174">
        <v>1</v>
      </c>
      <c r="F76" s="182">
        <f t="shared" si="26"/>
        <v>1.0526315789473684</v>
      </c>
      <c r="G76" s="181">
        <v>56</v>
      </c>
      <c r="H76" s="167">
        <f t="shared" si="21"/>
        <v>58.94736842105263</v>
      </c>
      <c r="I76" s="181">
        <v>38</v>
      </c>
      <c r="J76" s="166">
        <f t="shared" si="10"/>
        <v>40</v>
      </c>
      <c r="K76" s="170">
        <f t="shared" si="11"/>
        <v>98.94736842105263</v>
      </c>
      <c r="M76" s="298">
        <f t="shared" si="22"/>
        <v>95</v>
      </c>
      <c r="N76" s="294">
        <f t="shared" si="23"/>
        <v>94</v>
      </c>
      <c r="O76" s="293">
        <f t="shared" si="24"/>
        <v>98.94736842105263</v>
      </c>
      <c r="P76" s="292">
        <f t="shared" si="27"/>
        <v>1</v>
      </c>
      <c r="Q76" s="25">
        <f t="shared" si="27"/>
        <v>1.0526315789473684</v>
      </c>
    </row>
    <row r="77" spans="1:17" ht="15" customHeight="1" x14ac:dyDescent="0.25">
      <c r="A77" s="164">
        <v>6</v>
      </c>
      <c r="B77" s="171">
        <v>50340</v>
      </c>
      <c r="C77" s="197" t="s">
        <v>95</v>
      </c>
      <c r="D77" s="181">
        <f t="shared" si="25"/>
        <v>84</v>
      </c>
      <c r="E77" s="174">
        <v>0</v>
      </c>
      <c r="F77" s="182">
        <f t="shared" ref="F77:F82" si="28">E77*100/D77</f>
        <v>0</v>
      </c>
      <c r="G77" s="181">
        <v>45</v>
      </c>
      <c r="H77" s="167">
        <f t="shared" si="21"/>
        <v>53.571428571428569</v>
      </c>
      <c r="I77" s="181">
        <v>39</v>
      </c>
      <c r="J77" s="166">
        <f t="shared" ref="J77:J121" si="29">I77*100/D77</f>
        <v>46.428571428571431</v>
      </c>
      <c r="K77" s="170">
        <f t="shared" ref="K77:K121" si="30">(G77+I77)*100/D77</f>
        <v>100</v>
      </c>
      <c r="M77" s="298">
        <f t="shared" si="22"/>
        <v>84</v>
      </c>
      <c r="N77" s="294">
        <f t="shared" si="23"/>
        <v>84</v>
      </c>
      <c r="O77" s="293">
        <f t="shared" si="24"/>
        <v>100</v>
      </c>
      <c r="P77" s="292">
        <f t="shared" si="27"/>
        <v>0</v>
      </c>
      <c r="Q77" s="25">
        <f t="shared" si="27"/>
        <v>0</v>
      </c>
    </row>
    <row r="78" spans="1:17" ht="15" customHeight="1" x14ac:dyDescent="0.25">
      <c r="A78" s="164">
        <v>7</v>
      </c>
      <c r="B78" s="171">
        <v>50420</v>
      </c>
      <c r="C78" s="197" t="s">
        <v>96</v>
      </c>
      <c r="D78" s="181">
        <f t="shared" si="25"/>
        <v>101</v>
      </c>
      <c r="E78" s="174">
        <v>0</v>
      </c>
      <c r="F78" s="182">
        <f t="shared" si="28"/>
        <v>0</v>
      </c>
      <c r="G78" s="181">
        <v>62</v>
      </c>
      <c r="H78" s="167">
        <f t="shared" si="21"/>
        <v>61.386138613861384</v>
      </c>
      <c r="I78" s="181">
        <v>39</v>
      </c>
      <c r="J78" s="166">
        <f t="shared" si="29"/>
        <v>38.613861386138616</v>
      </c>
      <c r="K78" s="170">
        <f t="shared" si="30"/>
        <v>100</v>
      </c>
      <c r="M78" s="298">
        <f t="shared" si="22"/>
        <v>101</v>
      </c>
      <c r="N78" s="294">
        <f t="shared" si="23"/>
        <v>101</v>
      </c>
      <c r="O78" s="293">
        <f t="shared" si="24"/>
        <v>100</v>
      </c>
      <c r="P78" s="292">
        <f t="shared" si="27"/>
        <v>0</v>
      </c>
      <c r="Q78" s="25">
        <f t="shared" si="27"/>
        <v>0</v>
      </c>
    </row>
    <row r="79" spans="1:17" ht="15" customHeight="1" x14ac:dyDescent="0.25">
      <c r="A79" s="164">
        <v>8</v>
      </c>
      <c r="B79" s="171">
        <v>50450</v>
      </c>
      <c r="C79" s="12" t="s">
        <v>97</v>
      </c>
      <c r="D79" s="181">
        <f t="shared" si="25"/>
        <v>142</v>
      </c>
      <c r="E79" s="174">
        <v>6</v>
      </c>
      <c r="F79" s="182">
        <f t="shared" si="28"/>
        <v>4.225352112676056</v>
      </c>
      <c r="G79" s="181">
        <v>80</v>
      </c>
      <c r="H79" s="167">
        <f t="shared" si="21"/>
        <v>56.338028169014088</v>
      </c>
      <c r="I79" s="181">
        <v>56</v>
      </c>
      <c r="J79" s="166">
        <f t="shared" si="29"/>
        <v>39.436619718309856</v>
      </c>
      <c r="K79" s="170">
        <f t="shared" si="30"/>
        <v>95.774647887323937</v>
      </c>
      <c r="M79" s="298">
        <f t="shared" si="22"/>
        <v>142</v>
      </c>
      <c r="N79" s="294">
        <f t="shared" si="23"/>
        <v>135.99999999999997</v>
      </c>
      <c r="O79" s="293">
        <f t="shared" si="24"/>
        <v>95.774647887323937</v>
      </c>
      <c r="P79" s="292">
        <f t="shared" si="27"/>
        <v>6</v>
      </c>
      <c r="Q79" s="25">
        <f t="shared" si="27"/>
        <v>4.225352112676056</v>
      </c>
    </row>
    <row r="80" spans="1:17" ht="15" customHeight="1" x14ac:dyDescent="0.25">
      <c r="A80" s="164">
        <v>9</v>
      </c>
      <c r="B80" s="171">
        <v>50620</v>
      </c>
      <c r="C80" s="12" t="s">
        <v>98</v>
      </c>
      <c r="D80" s="181">
        <f t="shared" si="25"/>
        <v>52</v>
      </c>
      <c r="E80" s="174">
        <v>3</v>
      </c>
      <c r="F80" s="182">
        <f t="shared" si="28"/>
        <v>5.7692307692307692</v>
      </c>
      <c r="G80" s="181">
        <v>22</v>
      </c>
      <c r="H80" s="167">
        <f t="shared" si="21"/>
        <v>42.307692307692307</v>
      </c>
      <c r="I80" s="181">
        <v>27</v>
      </c>
      <c r="J80" s="166">
        <f t="shared" si="29"/>
        <v>51.92307692307692</v>
      </c>
      <c r="K80" s="170">
        <f t="shared" si="30"/>
        <v>94.230769230769226</v>
      </c>
      <c r="M80" s="298">
        <f t="shared" si="22"/>
        <v>52</v>
      </c>
      <c r="N80" s="294">
        <f t="shared" si="23"/>
        <v>49</v>
      </c>
      <c r="O80" s="293">
        <f t="shared" si="24"/>
        <v>94.230769230769226</v>
      </c>
      <c r="P80" s="292">
        <f t="shared" si="27"/>
        <v>3</v>
      </c>
      <c r="Q80" s="25">
        <f t="shared" si="27"/>
        <v>5.7692307692307692</v>
      </c>
    </row>
    <row r="81" spans="1:17" ht="15" customHeight="1" x14ac:dyDescent="0.25">
      <c r="A81" s="164">
        <v>10</v>
      </c>
      <c r="B81" s="171">
        <v>50760</v>
      </c>
      <c r="C81" s="197" t="s">
        <v>99</v>
      </c>
      <c r="D81" s="181">
        <f t="shared" si="25"/>
        <v>138</v>
      </c>
      <c r="E81" s="174">
        <v>0</v>
      </c>
      <c r="F81" s="182">
        <f t="shared" si="28"/>
        <v>0</v>
      </c>
      <c r="G81" s="181">
        <v>80</v>
      </c>
      <c r="H81" s="167">
        <f t="shared" si="21"/>
        <v>57.971014492753625</v>
      </c>
      <c r="I81" s="181">
        <v>58</v>
      </c>
      <c r="J81" s="166">
        <f t="shared" si="29"/>
        <v>42.028985507246375</v>
      </c>
      <c r="K81" s="170">
        <f t="shared" si="30"/>
        <v>100</v>
      </c>
      <c r="M81" s="298">
        <f t="shared" si="22"/>
        <v>138</v>
      </c>
      <c r="N81" s="294">
        <f t="shared" si="23"/>
        <v>138</v>
      </c>
      <c r="O81" s="293">
        <f t="shared" si="24"/>
        <v>100</v>
      </c>
      <c r="P81" s="292">
        <f t="shared" si="27"/>
        <v>0</v>
      </c>
      <c r="Q81" s="25">
        <f t="shared" si="27"/>
        <v>0</v>
      </c>
    </row>
    <row r="82" spans="1:17" ht="15" customHeight="1" x14ac:dyDescent="0.25">
      <c r="A82" s="164">
        <v>11</v>
      </c>
      <c r="B82" s="18">
        <v>50780</v>
      </c>
      <c r="C82" s="65" t="s">
        <v>100</v>
      </c>
      <c r="D82" s="157">
        <f t="shared" si="25"/>
        <v>149</v>
      </c>
      <c r="E82" s="149">
        <v>7</v>
      </c>
      <c r="F82" s="87">
        <f t="shared" si="28"/>
        <v>4.6979865771812079</v>
      </c>
      <c r="G82" s="157">
        <v>57</v>
      </c>
      <c r="H82" s="43">
        <f t="shared" si="21"/>
        <v>38.255033557046978</v>
      </c>
      <c r="I82" s="157">
        <v>85</v>
      </c>
      <c r="J82" s="28">
        <f t="shared" si="29"/>
        <v>57.04697986577181</v>
      </c>
      <c r="K82" s="94">
        <f t="shared" si="30"/>
        <v>95.302013422818789</v>
      </c>
      <c r="M82" s="298">
        <f t="shared" si="22"/>
        <v>149</v>
      </c>
      <c r="N82" s="294">
        <f t="shared" si="23"/>
        <v>142</v>
      </c>
      <c r="O82" s="293">
        <f t="shared" si="24"/>
        <v>95.302013422818789</v>
      </c>
      <c r="P82" s="292">
        <f t="shared" si="27"/>
        <v>7</v>
      </c>
      <c r="Q82" s="25">
        <f t="shared" si="27"/>
        <v>4.6979865771812079</v>
      </c>
    </row>
    <row r="83" spans="1:17" ht="15" customHeight="1" x14ac:dyDescent="0.25">
      <c r="A83" s="164">
        <v>12</v>
      </c>
      <c r="B83" s="171">
        <v>50001</v>
      </c>
      <c r="C83" s="12" t="s">
        <v>89</v>
      </c>
      <c r="D83" s="181">
        <f t="shared" si="25"/>
        <v>84</v>
      </c>
      <c r="E83" s="174">
        <v>2</v>
      </c>
      <c r="F83" s="182">
        <f>E83*100/D83</f>
        <v>2.3809523809523809</v>
      </c>
      <c r="G83" s="181">
        <v>45</v>
      </c>
      <c r="H83" s="167">
        <f>G83*100/D83</f>
        <v>53.571428571428569</v>
      </c>
      <c r="I83" s="181">
        <v>37</v>
      </c>
      <c r="J83" s="166">
        <f>I83*100/D83</f>
        <v>44.047619047619051</v>
      </c>
      <c r="K83" s="170">
        <f>(G83+I83)*100/D83</f>
        <v>97.61904761904762</v>
      </c>
      <c r="M83" s="298">
        <f t="shared" si="22"/>
        <v>84</v>
      </c>
      <c r="N83" s="294">
        <f t="shared" si="23"/>
        <v>82</v>
      </c>
      <c r="O83" s="293">
        <f t="shared" si="24"/>
        <v>97.61904761904762</v>
      </c>
      <c r="P83" s="292">
        <f t="shared" si="27"/>
        <v>2</v>
      </c>
      <c r="Q83" s="25">
        <f t="shared" si="27"/>
        <v>2.3809523809523809</v>
      </c>
    </row>
    <row r="84" spans="1:17" ht="15" customHeight="1" x14ac:dyDescent="0.25">
      <c r="A84" s="164">
        <v>13</v>
      </c>
      <c r="B84" s="171">
        <v>50930</v>
      </c>
      <c r="C84" s="12" t="s">
        <v>101</v>
      </c>
      <c r="D84" s="181">
        <f t="shared" si="25"/>
        <v>59</v>
      </c>
      <c r="E84" s="174">
        <v>2</v>
      </c>
      <c r="F84" s="182">
        <f t="shared" ref="F84" si="31">E84*100/D84</f>
        <v>3.3898305084745761</v>
      </c>
      <c r="G84" s="181">
        <v>43</v>
      </c>
      <c r="H84" s="167">
        <f t="shared" si="21"/>
        <v>72.881355932203391</v>
      </c>
      <c r="I84" s="181">
        <v>14</v>
      </c>
      <c r="J84" s="166">
        <f t="shared" si="29"/>
        <v>23.728813559322035</v>
      </c>
      <c r="K84" s="170">
        <f t="shared" si="30"/>
        <v>96.610169491525426</v>
      </c>
      <c r="M84" s="298">
        <f t="shared" si="22"/>
        <v>59</v>
      </c>
      <c r="N84" s="294">
        <f t="shared" si="23"/>
        <v>57</v>
      </c>
      <c r="O84" s="293">
        <f t="shared" si="24"/>
        <v>96.610169491525426</v>
      </c>
      <c r="P84" s="292">
        <f t="shared" si="27"/>
        <v>2</v>
      </c>
      <c r="Q84" s="25">
        <f t="shared" si="27"/>
        <v>3.3898305084745761</v>
      </c>
    </row>
    <row r="85" spans="1:17" ht="15" customHeight="1" thickBot="1" x14ac:dyDescent="0.3">
      <c r="A85" s="5">
        <v>14</v>
      </c>
      <c r="B85" s="18">
        <v>51370</v>
      </c>
      <c r="C85" s="65" t="s">
        <v>103</v>
      </c>
      <c r="D85" s="157">
        <f t="shared" si="25"/>
        <v>143</v>
      </c>
      <c r="E85" s="149">
        <v>5</v>
      </c>
      <c r="F85" s="87">
        <f t="shared" ref="F85:F116" si="32">E85*100/D85</f>
        <v>3.4965034965034967</v>
      </c>
      <c r="G85" s="157">
        <v>73</v>
      </c>
      <c r="H85" s="43">
        <f t="shared" si="21"/>
        <v>51.048951048951047</v>
      </c>
      <c r="I85" s="157">
        <v>65</v>
      </c>
      <c r="J85" s="28">
        <f t="shared" si="29"/>
        <v>45.454545454545453</v>
      </c>
      <c r="K85" s="94">
        <f t="shared" si="30"/>
        <v>96.503496503496507</v>
      </c>
      <c r="M85" s="304">
        <f t="shared" si="22"/>
        <v>143</v>
      </c>
      <c r="N85" s="305">
        <f t="shared" si="23"/>
        <v>138</v>
      </c>
      <c r="O85" s="306">
        <f t="shared" si="24"/>
        <v>96.503496503496507</v>
      </c>
      <c r="P85" s="307">
        <f t="shared" si="27"/>
        <v>5</v>
      </c>
      <c r="Q85" s="29">
        <f t="shared" si="27"/>
        <v>3.4965034965034967</v>
      </c>
    </row>
    <row r="86" spans="1:17" ht="15" customHeight="1" thickBot="1" x14ac:dyDescent="0.3">
      <c r="A86" s="44"/>
      <c r="B86" s="54"/>
      <c r="C86" s="439" t="s">
        <v>120</v>
      </c>
      <c r="D86" s="54">
        <f>SUM(D87:D116)</f>
        <v>3746</v>
      </c>
      <c r="E86" s="54">
        <f>SUM(E87:E116)</f>
        <v>193</v>
      </c>
      <c r="F86" s="42">
        <f>E86*100/D86</f>
        <v>5.152162306460224</v>
      </c>
      <c r="G86" s="54">
        <f>SUM(G87:G116)</f>
        <v>1883</v>
      </c>
      <c r="H86" s="42">
        <f>G86*100/D86</f>
        <v>50.266951414842495</v>
      </c>
      <c r="I86" s="54">
        <f>SUM(I87:I116)</f>
        <v>1670</v>
      </c>
      <c r="J86" s="42">
        <f>I86*100/D86</f>
        <v>44.580886278697278</v>
      </c>
      <c r="K86" s="73">
        <f>AVERAGE(K87:K116)</f>
        <v>94.214867231780275</v>
      </c>
      <c r="L86" s="71"/>
      <c r="M86" s="322">
        <f t="shared" si="22"/>
        <v>3746</v>
      </c>
      <c r="N86" s="323">
        <f>SUM(N87:N116)</f>
        <v>3553</v>
      </c>
      <c r="O86" s="324">
        <f t="shared" si="24"/>
        <v>94.214867231780275</v>
      </c>
      <c r="P86" s="325">
        <f>SUM(P87:P116)</f>
        <v>193</v>
      </c>
      <c r="Q86" s="279">
        <f>F86</f>
        <v>5.152162306460224</v>
      </c>
    </row>
    <row r="87" spans="1:17" ht="15" customHeight="1" x14ac:dyDescent="0.25">
      <c r="A87" s="164">
        <v>1</v>
      </c>
      <c r="B87" s="20">
        <v>60010</v>
      </c>
      <c r="C87" s="16" t="s">
        <v>44</v>
      </c>
      <c r="D87" s="158">
        <f t="shared" ref="D87:D116" si="33">E87+G87+I87</f>
        <v>91</v>
      </c>
      <c r="E87" s="150">
        <v>1</v>
      </c>
      <c r="F87" s="159">
        <f t="shared" ref="F87" si="34">E87*100/D87</f>
        <v>1.098901098901099</v>
      </c>
      <c r="G87" s="158">
        <v>44</v>
      </c>
      <c r="H87" s="160">
        <f t="shared" si="21"/>
        <v>48.35164835164835</v>
      </c>
      <c r="I87" s="158">
        <v>46</v>
      </c>
      <c r="J87" s="155">
        <f t="shared" si="29"/>
        <v>50.549450549450547</v>
      </c>
      <c r="K87" s="161">
        <f t="shared" si="30"/>
        <v>98.901098901098905</v>
      </c>
      <c r="M87" s="308">
        <f t="shared" si="22"/>
        <v>91</v>
      </c>
      <c r="N87" s="295">
        <f t="shared" si="23"/>
        <v>90</v>
      </c>
      <c r="O87" s="296">
        <f t="shared" si="24"/>
        <v>98.901098901098905</v>
      </c>
      <c r="P87" s="297">
        <f t="shared" ref="P87:Q116" si="35">E87</f>
        <v>1</v>
      </c>
      <c r="Q87" s="278">
        <f t="shared" si="35"/>
        <v>1.098901098901099</v>
      </c>
    </row>
    <row r="88" spans="1:17" ht="15" customHeight="1" x14ac:dyDescent="0.25">
      <c r="A88" s="164">
        <v>2</v>
      </c>
      <c r="B88" s="171">
        <v>60020</v>
      </c>
      <c r="C88" s="173" t="s">
        <v>45</v>
      </c>
      <c r="D88" s="181">
        <f t="shared" si="33"/>
        <v>76</v>
      </c>
      <c r="E88" s="174">
        <v>26</v>
      </c>
      <c r="F88" s="182">
        <f t="shared" si="32"/>
        <v>34.210526315789473</v>
      </c>
      <c r="G88" s="181">
        <v>29</v>
      </c>
      <c r="H88" s="167">
        <f t="shared" si="21"/>
        <v>38.157894736842103</v>
      </c>
      <c r="I88" s="181">
        <v>21</v>
      </c>
      <c r="J88" s="166">
        <f t="shared" si="29"/>
        <v>27.631578947368421</v>
      </c>
      <c r="K88" s="170">
        <f t="shared" si="30"/>
        <v>65.78947368421052</v>
      </c>
      <c r="M88" s="298">
        <f t="shared" si="22"/>
        <v>76</v>
      </c>
      <c r="N88" s="294">
        <f t="shared" si="23"/>
        <v>50</v>
      </c>
      <c r="O88" s="293">
        <f t="shared" si="24"/>
        <v>65.78947368421052</v>
      </c>
      <c r="P88" s="292">
        <f t="shared" si="35"/>
        <v>26</v>
      </c>
      <c r="Q88" s="25">
        <f t="shared" si="35"/>
        <v>34.210526315789473</v>
      </c>
    </row>
    <row r="89" spans="1:17" ht="15" customHeight="1" x14ac:dyDescent="0.25">
      <c r="A89" s="164">
        <v>3</v>
      </c>
      <c r="B89" s="171">
        <v>60050</v>
      </c>
      <c r="C89" s="185" t="s">
        <v>46</v>
      </c>
      <c r="D89" s="181">
        <f t="shared" si="33"/>
        <v>109</v>
      </c>
      <c r="E89" s="174">
        <v>0</v>
      </c>
      <c r="F89" s="182">
        <f t="shared" si="32"/>
        <v>0</v>
      </c>
      <c r="G89" s="181">
        <v>65</v>
      </c>
      <c r="H89" s="167">
        <f t="shared" si="21"/>
        <v>59.633027522935777</v>
      </c>
      <c r="I89" s="181">
        <v>44</v>
      </c>
      <c r="J89" s="166">
        <f t="shared" si="29"/>
        <v>40.366972477064223</v>
      </c>
      <c r="K89" s="170">
        <f t="shared" si="30"/>
        <v>100</v>
      </c>
      <c r="M89" s="298">
        <f t="shared" si="22"/>
        <v>109</v>
      </c>
      <c r="N89" s="294">
        <f t="shared" si="23"/>
        <v>109</v>
      </c>
      <c r="O89" s="293">
        <f t="shared" si="24"/>
        <v>100</v>
      </c>
      <c r="P89" s="292">
        <f t="shared" si="35"/>
        <v>0</v>
      </c>
      <c r="Q89" s="25">
        <f t="shared" si="35"/>
        <v>0</v>
      </c>
    </row>
    <row r="90" spans="1:17" ht="15" customHeight="1" x14ac:dyDescent="0.25">
      <c r="A90" s="164">
        <v>4</v>
      </c>
      <c r="B90" s="171">
        <v>60070</v>
      </c>
      <c r="C90" s="173" t="s">
        <v>47</v>
      </c>
      <c r="D90" s="181">
        <f t="shared" si="33"/>
        <v>108</v>
      </c>
      <c r="E90" s="174">
        <v>4</v>
      </c>
      <c r="F90" s="182">
        <f t="shared" si="32"/>
        <v>3.7037037037037037</v>
      </c>
      <c r="G90" s="181">
        <v>47</v>
      </c>
      <c r="H90" s="167">
        <f t="shared" si="21"/>
        <v>43.518518518518519</v>
      </c>
      <c r="I90" s="181">
        <v>57</v>
      </c>
      <c r="J90" s="166">
        <f t="shared" si="29"/>
        <v>52.777777777777779</v>
      </c>
      <c r="K90" s="170">
        <f t="shared" si="30"/>
        <v>96.296296296296291</v>
      </c>
      <c r="M90" s="298">
        <f t="shared" si="22"/>
        <v>108</v>
      </c>
      <c r="N90" s="294">
        <f t="shared" si="23"/>
        <v>104</v>
      </c>
      <c r="O90" s="293">
        <f t="shared" si="24"/>
        <v>96.296296296296291</v>
      </c>
      <c r="P90" s="292">
        <f t="shared" si="35"/>
        <v>4</v>
      </c>
      <c r="Q90" s="25">
        <f t="shared" si="35"/>
        <v>3.7037037037037037</v>
      </c>
    </row>
    <row r="91" spans="1:17" ht="15" customHeight="1" x14ac:dyDescent="0.25">
      <c r="A91" s="164">
        <v>5</v>
      </c>
      <c r="B91" s="171">
        <v>60180</v>
      </c>
      <c r="C91" s="173" t="s">
        <v>48</v>
      </c>
      <c r="D91" s="181">
        <f t="shared" si="33"/>
        <v>146</v>
      </c>
      <c r="E91" s="174">
        <v>8</v>
      </c>
      <c r="F91" s="182">
        <f t="shared" si="32"/>
        <v>5.4794520547945202</v>
      </c>
      <c r="G91" s="181">
        <v>83</v>
      </c>
      <c r="H91" s="167">
        <f t="shared" si="21"/>
        <v>56.849315068493148</v>
      </c>
      <c r="I91" s="181">
        <v>55</v>
      </c>
      <c r="J91" s="166">
        <f t="shared" si="29"/>
        <v>37.671232876712331</v>
      </c>
      <c r="K91" s="170">
        <f t="shared" si="30"/>
        <v>94.520547945205479</v>
      </c>
      <c r="M91" s="298">
        <f t="shared" si="22"/>
        <v>146</v>
      </c>
      <c r="N91" s="294">
        <f t="shared" si="23"/>
        <v>138</v>
      </c>
      <c r="O91" s="293">
        <f t="shared" si="24"/>
        <v>94.520547945205479</v>
      </c>
      <c r="P91" s="292">
        <f t="shared" si="35"/>
        <v>8</v>
      </c>
      <c r="Q91" s="25">
        <f t="shared" si="35"/>
        <v>5.4794520547945202</v>
      </c>
    </row>
    <row r="92" spans="1:17" ht="15" customHeight="1" x14ac:dyDescent="0.25">
      <c r="A92" s="164">
        <v>6</v>
      </c>
      <c r="B92" s="171">
        <v>60240</v>
      </c>
      <c r="C92" s="173" t="s">
        <v>50</v>
      </c>
      <c r="D92" s="181">
        <f t="shared" si="33"/>
        <v>183</v>
      </c>
      <c r="E92" s="174">
        <v>7</v>
      </c>
      <c r="F92" s="182">
        <f t="shared" si="32"/>
        <v>3.8251366120218577</v>
      </c>
      <c r="G92" s="181">
        <v>87</v>
      </c>
      <c r="H92" s="167">
        <f t="shared" si="21"/>
        <v>47.540983606557376</v>
      </c>
      <c r="I92" s="181">
        <v>89</v>
      </c>
      <c r="J92" s="166">
        <f t="shared" si="29"/>
        <v>48.633879781420767</v>
      </c>
      <c r="K92" s="170">
        <f t="shared" si="30"/>
        <v>96.174863387978135</v>
      </c>
      <c r="M92" s="298">
        <f t="shared" si="22"/>
        <v>183</v>
      </c>
      <c r="N92" s="294">
        <f t="shared" si="23"/>
        <v>176</v>
      </c>
      <c r="O92" s="293">
        <f t="shared" si="24"/>
        <v>96.174863387978135</v>
      </c>
      <c r="P92" s="292">
        <f t="shared" si="35"/>
        <v>7</v>
      </c>
      <c r="Q92" s="25">
        <f t="shared" si="35"/>
        <v>3.8251366120218577</v>
      </c>
    </row>
    <row r="93" spans="1:17" ht="15" customHeight="1" x14ac:dyDescent="0.25">
      <c r="A93" s="164">
        <v>7</v>
      </c>
      <c r="B93" s="171">
        <v>60560</v>
      </c>
      <c r="C93" s="185" t="s">
        <v>51</v>
      </c>
      <c r="D93" s="181">
        <f t="shared" si="33"/>
        <v>53</v>
      </c>
      <c r="E93" s="174">
        <v>0</v>
      </c>
      <c r="F93" s="182">
        <f t="shared" si="32"/>
        <v>0</v>
      </c>
      <c r="G93" s="181">
        <v>24</v>
      </c>
      <c r="H93" s="167">
        <f t="shared" si="21"/>
        <v>45.283018867924525</v>
      </c>
      <c r="I93" s="181">
        <v>29</v>
      </c>
      <c r="J93" s="166">
        <f t="shared" si="29"/>
        <v>54.716981132075475</v>
      </c>
      <c r="K93" s="170">
        <f t="shared" si="30"/>
        <v>100</v>
      </c>
      <c r="M93" s="298">
        <f t="shared" si="22"/>
        <v>53</v>
      </c>
      <c r="N93" s="294">
        <f t="shared" si="23"/>
        <v>53</v>
      </c>
      <c r="O93" s="293">
        <f t="shared" si="24"/>
        <v>100</v>
      </c>
      <c r="P93" s="292">
        <f t="shared" si="35"/>
        <v>0</v>
      </c>
      <c r="Q93" s="25">
        <f t="shared" si="35"/>
        <v>0</v>
      </c>
    </row>
    <row r="94" spans="1:17" ht="15" customHeight="1" x14ac:dyDescent="0.25">
      <c r="A94" s="164">
        <v>8</v>
      </c>
      <c r="B94" s="171">
        <v>60660</v>
      </c>
      <c r="C94" s="200" t="s">
        <v>52</v>
      </c>
      <c r="D94" s="181">
        <f t="shared" si="33"/>
        <v>41</v>
      </c>
      <c r="E94" s="174">
        <v>0</v>
      </c>
      <c r="F94" s="182">
        <f t="shared" si="32"/>
        <v>0</v>
      </c>
      <c r="G94" s="181">
        <v>24</v>
      </c>
      <c r="H94" s="167">
        <f t="shared" si="21"/>
        <v>58.536585365853661</v>
      </c>
      <c r="I94" s="181">
        <v>17</v>
      </c>
      <c r="J94" s="166">
        <f t="shared" si="29"/>
        <v>41.463414634146339</v>
      </c>
      <c r="K94" s="170">
        <f t="shared" si="30"/>
        <v>100</v>
      </c>
      <c r="M94" s="298">
        <f t="shared" si="22"/>
        <v>41</v>
      </c>
      <c r="N94" s="294">
        <f t="shared" si="23"/>
        <v>41</v>
      </c>
      <c r="O94" s="293">
        <f t="shared" si="24"/>
        <v>100</v>
      </c>
      <c r="P94" s="292">
        <f t="shared" si="35"/>
        <v>0</v>
      </c>
      <c r="Q94" s="25">
        <f t="shared" si="35"/>
        <v>0</v>
      </c>
    </row>
    <row r="95" spans="1:17" ht="15" customHeight="1" x14ac:dyDescent="0.25">
      <c r="A95" s="164">
        <v>9</v>
      </c>
      <c r="B95" s="171">
        <v>60001</v>
      </c>
      <c r="C95" s="438" t="s">
        <v>43</v>
      </c>
      <c r="D95" s="181">
        <f t="shared" si="33"/>
        <v>108</v>
      </c>
      <c r="E95" s="174">
        <v>6</v>
      </c>
      <c r="F95" s="182">
        <f t="shared" si="32"/>
        <v>5.5555555555555554</v>
      </c>
      <c r="G95" s="181">
        <v>55</v>
      </c>
      <c r="H95" s="167">
        <f t="shared" si="21"/>
        <v>50.925925925925924</v>
      </c>
      <c r="I95" s="181">
        <v>47</v>
      </c>
      <c r="J95" s="166">
        <f t="shared" si="29"/>
        <v>43.518518518518519</v>
      </c>
      <c r="K95" s="170">
        <f t="shared" si="30"/>
        <v>94.444444444444443</v>
      </c>
      <c r="M95" s="298">
        <f t="shared" si="22"/>
        <v>108</v>
      </c>
      <c r="N95" s="294">
        <f t="shared" si="23"/>
        <v>102</v>
      </c>
      <c r="O95" s="293">
        <f t="shared" si="24"/>
        <v>94.444444444444443</v>
      </c>
      <c r="P95" s="292">
        <f t="shared" si="35"/>
        <v>6</v>
      </c>
      <c r="Q95" s="25">
        <f t="shared" si="35"/>
        <v>5.5555555555555554</v>
      </c>
    </row>
    <row r="96" spans="1:17" ht="15" customHeight="1" x14ac:dyDescent="0.25">
      <c r="A96" s="164">
        <v>10</v>
      </c>
      <c r="B96" s="171">
        <v>60701</v>
      </c>
      <c r="C96" s="173" t="s">
        <v>53</v>
      </c>
      <c r="D96" s="181">
        <f t="shared" si="33"/>
        <v>53</v>
      </c>
      <c r="E96" s="174">
        <v>10</v>
      </c>
      <c r="F96" s="182">
        <f>E96*100/D96</f>
        <v>18.867924528301888</v>
      </c>
      <c r="G96" s="181">
        <v>26</v>
      </c>
      <c r="H96" s="167">
        <f>G96*100/D96</f>
        <v>49.056603773584904</v>
      </c>
      <c r="I96" s="181">
        <v>17</v>
      </c>
      <c r="J96" s="166">
        <f>I96*100/D96</f>
        <v>32.075471698113205</v>
      </c>
      <c r="K96" s="170">
        <f>(G96+I96)*100/D96</f>
        <v>81.132075471698116</v>
      </c>
      <c r="M96" s="298">
        <f t="shared" si="22"/>
        <v>53</v>
      </c>
      <c r="N96" s="294">
        <f t="shared" si="23"/>
        <v>43</v>
      </c>
      <c r="O96" s="293">
        <f t="shared" si="24"/>
        <v>81.132075471698116</v>
      </c>
      <c r="P96" s="292">
        <f t="shared" si="35"/>
        <v>10</v>
      </c>
      <c r="Q96" s="25">
        <f t="shared" si="35"/>
        <v>18.867924528301888</v>
      </c>
    </row>
    <row r="97" spans="1:17" ht="15" customHeight="1" x14ac:dyDescent="0.25">
      <c r="A97" s="6">
        <v>11</v>
      </c>
      <c r="B97" s="171">
        <v>60850</v>
      </c>
      <c r="C97" s="173" t="s">
        <v>54</v>
      </c>
      <c r="D97" s="181">
        <f t="shared" si="33"/>
        <v>97</v>
      </c>
      <c r="E97" s="174">
        <v>2</v>
      </c>
      <c r="F97" s="182">
        <f t="shared" si="32"/>
        <v>2.0618556701030926</v>
      </c>
      <c r="G97" s="181">
        <v>62</v>
      </c>
      <c r="H97" s="167">
        <f t="shared" si="21"/>
        <v>63.917525773195877</v>
      </c>
      <c r="I97" s="181">
        <v>33</v>
      </c>
      <c r="J97" s="166">
        <f t="shared" si="29"/>
        <v>34.020618556701031</v>
      </c>
      <c r="K97" s="170">
        <f t="shared" si="30"/>
        <v>97.9381443298969</v>
      </c>
      <c r="M97" s="298">
        <f t="shared" si="22"/>
        <v>97</v>
      </c>
      <c r="N97" s="294">
        <f t="shared" si="23"/>
        <v>95</v>
      </c>
      <c r="O97" s="293">
        <f t="shared" si="24"/>
        <v>97.9381443298969</v>
      </c>
      <c r="P97" s="292">
        <f t="shared" si="35"/>
        <v>2</v>
      </c>
      <c r="Q97" s="25">
        <f t="shared" si="35"/>
        <v>2.0618556701030926</v>
      </c>
    </row>
    <row r="98" spans="1:17" ht="15" customHeight="1" x14ac:dyDescent="0.25">
      <c r="A98" s="164">
        <v>12</v>
      </c>
      <c r="B98" s="171">
        <v>60910</v>
      </c>
      <c r="C98" s="173" t="s">
        <v>55</v>
      </c>
      <c r="D98" s="181">
        <f t="shared" si="33"/>
        <v>69</v>
      </c>
      <c r="E98" s="174">
        <v>6</v>
      </c>
      <c r="F98" s="182">
        <f t="shared" si="32"/>
        <v>8.695652173913043</v>
      </c>
      <c r="G98" s="181">
        <v>31</v>
      </c>
      <c r="H98" s="167">
        <f t="shared" si="21"/>
        <v>44.927536231884055</v>
      </c>
      <c r="I98" s="181">
        <v>32</v>
      </c>
      <c r="J98" s="166">
        <f t="shared" si="29"/>
        <v>46.376811594202898</v>
      </c>
      <c r="K98" s="170">
        <f t="shared" si="30"/>
        <v>91.304347826086953</v>
      </c>
      <c r="M98" s="298">
        <f t="shared" si="22"/>
        <v>69</v>
      </c>
      <c r="N98" s="294">
        <f t="shared" si="23"/>
        <v>63</v>
      </c>
      <c r="O98" s="293">
        <f t="shared" si="24"/>
        <v>91.304347826086953</v>
      </c>
      <c r="P98" s="292">
        <f t="shared" si="35"/>
        <v>6</v>
      </c>
      <c r="Q98" s="25">
        <f t="shared" si="35"/>
        <v>8.695652173913043</v>
      </c>
    </row>
    <row r="99" spans="1:17" ht="15" customHeight="1" x14ac:dyDescent="0.25">
      <c r="A99" s="5">
        <v>13</v>
      </c>
      <c r="B99" s="171">
        <v>60980</v>
      </c>
      <c r="C99" s="173" t="s">
        <v>56</v>
      </c>
      <c r="D99" s="181">
        <f t="shared" si="33"/>
        <v>94</v>
      </c>
      <c r="E99" s="174">
        <v>10</v>
      </c>
      <c r="F99" s="182">
        <f t="shared" si="32"/>
        <v>10.638297872340425</v>
      </c>
      <c r="G99" s="181">
        <v>39</v>
      </c>
      <c r="H99" s="167">
        <f t="shared" si="21"/>
        <v>41.48936170212766</v>
      </c>
      <c r="I99" s="181">
        <v>45</v>
      </c>
      <c r="J99" s="166">
        <f t="shared" si="29"/>
        <v>47.872340425531917</v>
      </c>
      <c r="K99" s="170">
        <f t="shared" si="30"/>
        <v>89.361702127659569</v>
      </c>
      <c r="M99" s="298">
        <f t="shared" si="22"/>
        <v>94</v>
      </c>
      <c r="N99" s="294">
        <f t="shared" si="23"/>
        <v>84</v>
      </c>
      <c r="O99" s="293">
        <f t="shared" si="24"/>
        <v>89.361702127659569</v>
      </c>
      <c r="P99" s="292">
        <f t="shared" si="35"/>
        <v>10</v>
      </c>
      <c r="Q99" s="25">
        <f t="shared" si="35"/>
        <v>10.638297872340425</v>
      </c>
    </row>
    <row r="100" spans="1:17" ht="15" customHeight="1" x14ac:dyDescent="0.25">
      <c r="A100" s="8">
        <v>14</v>
      </c>
      <c r="B100" s="171">
        <v>61080</v>
      </c>
      <c r="C100" s="173" t="s">
        <v>57</v>
      </c>
      <c r="D100" s="181">
        <f t="shared" si="33"/>
        <v>142</v>
      </c>
      <c r="E100" s="174">
        <v>1</v>
      </c>
      <c r="F100" s="182">
        <f t="shared" si="32"/>
        <v>0.70422535211267601</v>
      </c>
      <c r="G100" s="181">
        <v>63</v>
      </c>
      <c r="H100" s="167">
        <f t="shared" si="21"/>
        <v>44.366197183098592</v>
      </c>
      <c r="I100" s="181">
        <v>78</v>
      </c>
      <c r="J100" s="166">
        <f t="shared" si="29"/>
        <v>54.929577464788736</v>
      </c>
      <c r="K100" s="170">
        <f t="shared" si="30"/>
        <v>99.295774647887328</v>
      </c>
      <c r="M100" s="298">
        <f t="shared" si="22"/>
        <v>142</v>
      </c>
      <c r="N100" s="294">
        <f t="shared" si="23"/>
        <v>141</v>
      </c>
      <c r="O100" s="293">
        <f t="shared" si="24"/>
        <v>99.295774647887328</v>
      </c>
      <c r="P100" s="292">
        <f t="shared" si="35"/>
        <v>1</v>
      </c>
      <c r="Q100" s="25">
        <f t="shared" si="35"/>
        <v>0.70422535211267601</v>
      </c>
    </row>
    <row r="101" spans="1:17" ht="15" customHeight="1" x14ac:dyDescent="0.25">
      <c r="A101" s="164">
        <v>15</v>
      </c>
      <c r="B101" s="171">
        <v>61150</v>
      </c>
      <c r="C101" s="173" t="s">
        <v>58</v>
      </c>
      <c r="D101" s="181">
        <f t="shared" si="33"/>
        <v>91</v>
      </c>
      <c r="E101" s="174">
        <v>5</v>
      </c>
      <c r="F101" s="182">
        <f t="shared" si="32"/>
        <v>5.4945054945054945</v>
      </c>
      <c r="G101" s="181">
        <v>59</v>
      </c>
      <c r="H101" s="167">
        <f t="shared" si="21"/>
        <v>64.835164835164832</v>
      </c>
      <c r="I101" s="181">
        <v>27</v>
      </c>
      <c r="J101" s="166">
        <f t="shared" si="29"/>
        <v>29.670329670329672</v>
      </c>
      <c r="K101" s="170">
        <f t="shared" si="30"/>
        <v>94.505494505494511</v>
      </c>
      <c r="M101" s="298">
        <f t="shared" si="22"/>
        <v>91</v>
      </c>
      <c r="N101" s="294">
        <f t="shared" si="23"/>
        <v>86</v>
      </c>
      <c r="O101" s="293">
        <f t="shared" si="24"/>
        <v>94.505494505494511</v>
      </c>
      <c r="P101" s="292">
        <f t="shared" si="35"/>
        <v>5</v>
      </c>
      <c r="Q101" s="25">
        <f t="shared" si="35"/>
        <v>5.4945054945054945</v>
      </c>
    </row>
    <row r="102" spans="1:17" ht="15" customHeight="1" x14ac:dyDescent="0.25">
      <c r="A102" s="164">
        <v>16</v>
      </c>
      <c r="B102" s="171">
        <v>61210</v>
      </c>
      <c r="C102" s="173" t="s">
        <v>59</v>
      </c>
      <c r="D102" s="181">
        <f t="shared" si="33"/>
        <v>71</v>
      </c>
      <c r="E102" s="174">
        <v>7</v>
      </c>
      <c r="F102" s="182">
        <f t="shared" si="32"/>
        <v>9.8591549295774641</v>
      </c>
      <c r="G102" s="181">
        <v>31</v>
      </c>
      <c r="H102" s="167">
        <f t="shared" si="21"/>
        <v>43.661971830985912</v>
      </c>
      <c r="I102" s="181">
        <v>33</v>
      </c>
      <c r="J102" s="166">
        <f t="shared" si="29"/>
        <v>46.478873239436616</v>
      </c>
      <c r="K102" s="170">
        <f t="shared" si="30"/>
        <v>90.140845070422529</v>
      </c>
      <c r="M102" s="298">
        <f t="shared" si="22"/>
        <v>71</v>
      </c>
      <c r="N102" s="294">
        <f t="shared" si="23"/>
        <v>64</v>
      </c>
      <c r="O102" s="293">
        <f t="shared" si="24"/>
        <v>90.140845070422529</v>
      </c>
      <c r="P102" s="292">
        <f t="shared" si="35"/>
        <v>7</v>
      </c>
      <c r="Q102" s="25">
        <f t="shared" si="35"/>
        <v>9.8591549295774641</v>
      </c>
    </row>
    <row r="103" spans="1:17" ht="15" customHeight="1" x14ac:dyDescent="0.25">
      <c r="A103" s="164">
        <v>17</v>
      </c>
      <c r="B103" s="171">
        <v>61290</v>
      </c>
      <c r="C103" s="173" t="s">
        <v>60</v>
      </c>
      <c r="D103" s="181">
        <f t="shared" si="33"/>
        <v>68</v>
      </c>
      <c r="E103" s="174">
        <v>1</v>
      </c>
      <c r="F103" s="182">
        <f t="shared" si="32"/>
        <v>1.4705882352941178</v>
      </c>
      <c r="G103" s="181">
        <v>45</v>
      </c>
      <c r="H103" s="167">
        <f t="shared" si="21"/>
        <v>66.17647058823529</v>
      </c>
      <c r="I103" s="181">
        <v>22</v>
      </c>
      <c r="J103" s="166">
        <f t="shared" si="29"/>
        <v>32.352941176470587</v>
      </c>
      <c r="K103" s="170">
        <f t="shared" si="30"/>
        <v>98.529411764705884</v>
      </c>
      <c r="M103" s="298">
        <f t="shared" si="22"/>
        <v>68</v>
      </c>
      <c r="N103" s="294">
        <f t="shared" si="23"/>
        <v>67</v>
      </c>
      <c r="O103" s="293">
        <f t="shared" si="24"/>
        <v>98.529411764705884</v>
      </c>
      <c r="P103" s="292">
        <f t="shared" si="35"/>
        <v>1</v>
      </c>
      <c r="Q103" s="25">
        <f t="shared" si="35"/>
        <v>1.4705882352941178</v>
      </c>
    </row>
    <row r="104" spans="1:17" ht="15" customHeight="1" x14ac:dyDescent="0.25">
      <c r="A104" s="164">
        <v>18</v>
      </c>
      <c r="B104" s="171">
        <v>61340</v>
      </c>
      <c r="C104" s="173" t="s">
        <v>61</v>
      </c>
      <c r="D104" s="181">
        <f t="shared" si="33"/>
        <v>117</v>
      </c>
      <c r="E104" s="174">
        <v>5</v>
      </c>
      <c r="F104" s="182">
        <f t="shared" si="32"/>
        <v>4.2735042735042734</v>
      </c>
      <c r="G104" s="181">
        <v>55</v>
      </c>
      <c r="H104" s="167">
        <f t="shared" si="21"/>
        <v>47.008547008547012</v>
      </c>
      <c r="I104" s="181">
        <v>57</v>
      </c>
      <c r="J104" s="166">
        <f t="shared" si="29"/>
        <v>48.717948717948715</v>
      </c>
      <c r="K104" s="170">
        <f t="shared" si="30"/>
        <v>95.726495726495727</v>
      </c>
      <c r="M104" s="298">
        <f t="shared" si="22"/>
        <v>117</v>
      </c>
      <c r="N104" s="294">
        <f t="shared" si="23"/>
        <v>112</v>
      </c>
      <c r="O104" s="293">
        <f t="shared" si="24"/>
        <v>95.726495726495727</v>
      </c>
      <c r="P104" s="292">
        <f t="shared" si="35"/>
        <v>5</v>
      </c>
      <c r="Q104" s="25">
        <f t="shared" si="35"/>
        <v>4.2735042735042734</v>
      </c>
    </row>
    <row r="105" spans="1:17" ht="15" customHeight="1" x14ac:dyDescent="0.25">
      <c r="A105" s="164">
        <v>19</v>
      </c>
      <c r="B105" s="171">
        <v>61390</v>
      </c>
      <c r="C105" s="173" t="s">
        <v>62</v>
      </c>
      <c r="D105" s="181">
        <f t="shared" si="33"/>
        <v>103</v>
      </c>
      <c r="E105" s="174">
        <v>14</v>
      </c>
      <c r="F105" s="182">
        <f t="shared" si="32"/>
        <v>13.592233009708737</v>
      </c>
      <c r="G105" s="181">
        <v>56</v>
      </c>
      <c r="H105" s="167">
        <f t="shared" si="21"/>
        <v>54.368932038834949</v>
      </c>
      <c r="I105" s="181">
        <v>33</v>
      </c>
      <c r="J105" s="166">
        <f t="shared" si="29"/>
        <v>32.038834951456309</v>
      </c>
      <c r="K105" s="170">
        <f t="shared" si="30"/>
        <v>86.407766990291265</v>
      </c>
      <c r="M105" s="298">
        <f t="shared" si="22"/>
        <v>103</v>
      </c>
      <c r="N105" s="294">
        <f t="shared" si="23"/>
        <v>89</v>
      </c>
      <c r="O105" s="293">
        <f t="shared" si="24"/>
        <v>86.407766990291265</v>
      </c>
      <c r="P105" s="292">
        <f t="shared" si="35"/>
        <v>14</v>
      </c>
      <c r="Q105" s="25">
        <f t="shared" si="35"/>
        <v>13.592233009708737</v>
      </c>
    </row>
    <row r="106" spans="1:17" ht="15" customHeight="1" x14ac:dyDescent="0.25">
      <c r="A106" s="164">
        <v>20</v>
      </c>
      <c r="B106" s="171">
        <v>61410</v>
      </c>
      <c r="C106" s="173" t="s">
        <v>63</v>
      </c>
      <c r="D106" s="181">
        <f t="shared" si="33"/>
        <v>101</v>
      </c>
      <c r="E106" s="174">
        <v>5</v>
      </c>
      <c r="F106" s="182">
        <f t="shared" si="32"/>
        <v>4.9504950495049505</v>
      </c>
      <c r="G106" s="181">
        <v>44</v>
      </c>
      <c r="H106" s="167">
        <f t="shared" si="21"/>
        <v>43.564356435643568</v>
      </c>
      <c r="I106" s="181">
        <v>52</v>
      </c>
      <c r="J106" s="166">
        <f t="shared" si="29"/>
        <v>51.485148514851488</v>
      </c>
      <c r="K106" s="170">
        <f t="shared" si="30"/>
        <v>95.049504950495049</v>
      </c>
      <c r="M106" s="298">
        <f t="shared" si="22"/>
        <v>101</v>
      </c>
      <c r="N106" s="294">
        <f t="shared" si="23"/>
        <v>96</v>
      </c>
      <c r="O106" s="293">
        <f t="shared" si="24"/>
        <v>95.049504950495049</v>
      </c>
      <c r="P106" s="292">
        <f t="shared" si="35"/>
        <v>5</v>
      </c>
      <c r="Q106" s="25">
        <f t="shared" si="35"/>
        <v>4.9504950495049505</v>
      </c>
    </row>
    <row r="107" spans="1:17" ht="15" customHeight="1" x14ac:dyDescent="0.25">
      <c r="A107" s="6">
        <v>21</v>
      </c>
      <c r="B107" s="171">
        <v>61430</v>
      </c>
      <c r="C107" s="173" t="s">
        <v>129</v>
      </c>
      <c r="D107" s="181">
        <f t="shared" si="33"/>
        <v>224</v>
      </c>
      <c r="E107" s="174">
        <v>5</v>
      </c>
      <c r="F107" s="182">
        <f t="shared" si="32"/>
        <v>2.2321428571428572</v>
      </c>
      <c r="G107" s="181">
        <v>108</v>
      </c>
      <c r="H107" s="167">
        <f t="shared" si="21"/>
        <v>48.214285714285715</v>
      </c>
      <c r="I107" s="181">
        <v>111</v>
      </c>
      <c r="J107" s="166">
        <f t="shared" si="29"/>
        <v>49.553571428571431</v>
      </c>
      <c r="K107" s="170">
        <f t="shared" si="30"/>
        <v>97.767857142857139</v>
      </c>
      <c r="M107" s="298">
        <f t="shared" si="22"/>
        <v>224</v>
      </c>
      <c r="N107" s="294">
        <f t="shared" si="23"/>
        <v>219</v>
      </c>
      <c r="O107" s="293">
        <f t="shared" si="24"/>
        <v>97.767857142857139</v>
      </c>
      <c r="P107" s="292">
        <f t="shared" si="35"/>
        <v>5</v>
      </c>
      <c r="Q107" s="25">
        <f t="shared" si="35"/>
        <v>2.2321428571428572</v>
      </c>
    </row>
    <row r="108" spans="1:17" ht="15" customHeight="1" x14ac:dyDescent="0.25">
      <c r="A108" s="164">
        <v>22</v>
      </c>
      <c r="B108" s="171">
        <v>61440</v>
      </c>
      <c r="C108" s="173" t="s">
        <v>64</v>
      </c>
      <c r="D108" s="181">
        <f t="shared" si="33"/>
        <v>255</v>
      </c>
      <c r="E108" s="174">
        <v>14</v>
      </c>
      <c r="F108" s="182">
        <f t="shared" si="32"/>
        <v>5.4901960784313726</v>
      </c>
      <c r="G108" s="181">
        <v>126</v>
      </c>
      <c r="H108" s="167">
        <f t="shared" si="21"/>
        <v>49.411764705882355</v>
      </c>
      <c r="I108" s="181">
        <v>115</v>
      </c>
      <c r="J108" s="166">
        <f t="shared" si="29"/>
        <v>45.098039215686278</v>
      </c>
      <c r="K108" s="170">
        <f t="shared" si="30"/>
        <v>94.509803921568633</v>
      </c>
      <c r="M108" s="298">
        <f t="shared" si="22"/>
        <v>255</v>
      </c>
      <c r="N108" s="294">
        <f t="shared" si="23"/>
        <v>241</v>
      </c>
      <c r="O108" s="293">
        <f t="shared" si="24"/>
        <v>94.509803921568633</v>
      </c>
      <c r="P108" s="292">
        <f t="shared" si="35"/>
        <v>14</v>
      </c>
      <c r="Q108" s="25">
        <f t="shared" si="35"/>
        <v>5.4901960784313726</v>
      </c>
    </row>
    <row r="109" spans="1:17" ht="15" customHeight="1" x14ac:dyDescent="0.25">
      <c r="A109" s="164">
        <v>23</v>
      </c>
      <c r="B109" s="171">
        <v>61450</v>
      </c>
      <c r="C109" s="173" t="s">
        <v>126</v>
      </c>
      <c r="D109" s="181">
        <f t="shared" si="33"/>
        <v>135</v>
      </c>
      <c r="E109" s="174">
        <v>4</v>
      </c>
      <c r="F109" s="182">
        <f t="shared" si="32"/>
        <v>2.9629629629629628</v>
      </c>
      <c r="G109" s="181">
        <v>72</v>
      </c>
      <c r="H109" s="167">
        <f t="shared" si="21"/>
        <v>53.333333333333336</v>
      </c>
      <c r="I109" s="181">
        <v>59</v>
      </c>
      <c r="J109" s="166">
        <f t="shared" si="29"/>
        <v>43.703703703703702</v>
      </c>
      <c r="K109" s="170">
        <f t="shared" si="30"/>
        <v>97.037037037037038</v>
      </c>
      <c r="M109" s="298">
        <f t="shared" si="22"/>
        <v>135</v>
      </c>
      <c r="N109" s="294">
        <f t="shared" si="23"/>
        <v>131</v>
      </c>
      <c r="O109" s="293">
        <f t="shared" si="24"/>
        <v>97.037037037037038</v>
      </c>
      <c r="P109" s="292">
        <f t="shared" si="35"/>
        <v>4</v>
      </c>
      <c r="Q109" s="25">
        <f t="shared" si="35"/>
        <v>2.9629629629629628</v>
      </c>
    </row>
    <row r="110" spans="1:17" ht="15" customHeight="1" x14ac:dyDescent="0.25">
      <c r="A110" s="164">
        <v>24</v>
      </c>
      <c r="B110" s="171">
        <v>61470</v>
      </c>
      <c r="C110" s="173" t="s">
        <v>65</v>
      </c>
      <c r="D110" s="181">
        <f t="shared" si="33"/>
        <v>131</v>
      </c>
      <c r="E110" s="174">
        <v>3</v>
      </c>
      <c r="F110" s="182">
        <f t="shared" si="32"/>
        <v>2.2900763358778624</v>
      </c>
      <c r="G110" s="181">
        <v>59</v>
      </c>
      <c r="H110" s="167">
        <f t="shared" si="21"/>
        <v>45.038167938931295</v>
      </c>
      <c r="I110" s="181">
        <v>69</v>
      </c>
      <c r="J110" s="166">
        <f t="shared" si="29"/>
        <v>52.671755725190842</v>
      </c>
      <c r="K110" s="170">
        <f t="shared" si="30"/>
        <v>97.709923664122144</v>
      </c>
      <c r="M110" s="298">
        <f t="shared" si="22"/>
        <v>131</v>
      </c>
      <c r="N110" s="294">
        <f t="shared" si="23"/>
        <v>128</v>
      </c>
      <c r="O110" s="293">
        <f t="shared" si="24"/>
        <v>97.709923664122144</v>
      </c>
      <c r="P110" s="292">
        <f t="shared" si="35"/>
        <v>3</v>
      </c>
      <c r="Q110" s="25">
        <f t="shared" si="35"/>
        <v>2.2900763358778624</v>
      </c>
    </row>
    <row r="111" spans="1:17" ht="15" customHeight="1" x14ac:dyDescent="0.25">
      <c r="A111" s="164">
        <v>25</v>
      </c>
      <c r="B111" s="171">
        <v>61490</v>
      </c>
      <c r="C111" s="173" t="s">
        <v>127</v>
      </c>
      <c r="D111" s="181">
        <f t="shared" si="33"/>
        <v>235</v>
      </c>
      <c r="E111" s="174">
        <v>3</v>
      </c>
      <c r="F111" s="182">
        <f t="shared" si="32"/>
        <v>1.2765957446808511</v>
      </c>
      <c r="G111" s="181">
        <v>126</v>
      </c>
      <c r="H111" s="167">
        <f t="shared" si="21"/>
        <v>53.617021276595743</v>
      </c>
      <c r="I111" s="181">
        <v>106</v>
      </c>
      <c r="J111" s="166">
        <f t="shared" si="29"/>
        <v>45.106382978723403</v>
      </c>
      <c r="K111" s="170">
        <f t="shared" si="30"/>
        <v>98.723404255319153</v>
      </c>
      <c r="M111" s="298">
        <f t="shared" si="22"/>
        <v>235</v>
      </c>
      <c r="N111" s="294">
        <f t="shared" si="23"/>
        <v>232</v>
      </c>
      <c r="O111" s="293">
        <f t="shared" si="24"/>
        <v>98.723404255319153</v>
      </c>
      <c r="P111" s="292">
        <f t="shared" si="35"/>
        <v>3</v>
      </c>
      <c r="Q111" s="25">
        <f t="shared" si="35"/>
        <v>1.2765957446808511</v>
      </c>
    </row>
    <row r="112" spans="1:17" ht="15" customHeight="1" x14ac:dyDescent="0.25">
      <c r="A112" s="164">
        <v>26</v>
      </c>
      <c r="B112" s="171">
        <v>61500</v>
      </c>
      <c r="C112" s="173" t="s">
        <v>128</v>
      </c>
      <c r="D112" s="181">
        <f t="shared" si="33"/>
        <v>240</v>
      </c>
      <c r="E112" s="174">
        <v>15</v>
      </c>
      <c r="F112" s="182">
        <f t="shared" si="32"/>
        <v>6.25</v>
      </c>
      <c r="G112" s="181">
        <v>137</v>
      </c>
      <c r="H112" s="167">
        <f t="shared" si="21"/>
        <v>57.083333333333336</v>
      </c>
      <c r="I112" s="181">
        <v>88</v>
      </c>
      <c r="J112" s="166">
        <f t="shared" si="29"/>
        <v>36.666666666666664</v>
      </c>
      <c r="K112" s="170">
        <f t="shared" si="30"/>
        <v>93.75</v>
      </c>
      <c r="M112" s="298">
        <f t="shared" si="22"/>
        <v>240</v>
      </c>
      <c r="N112" s="294">
        <f>O112*M112/100</f>
        <v>225</v>
      </c>
      <c r="O112" s="293">
        <f t="shared" si="24"/>
        <v>93.75</v>
      </c>
      <c r="P112" s="292">
        <f t="shared" si="35"/>
        <v>15</v>
      </c>
      <c r="Q112" s="25">
        <f t="shared" si="35"/>
        <v>6.25</v>
      </c>
    </row>
    <row r="113" spans="1:17" ht="15" customHeight="1" x14ac:dyDescent="0.25">
      <c r="A113" s="164">
        <v>27</v>
      </c>
      <c r="B113" s="171">
        <v>61510</v>
      </c>
      <c r="C113" s="173" t="s">
        <v>66</v>
      </c>
      <c r="D113" s="181">
        <f t="shared" si="33"/>
        <v>80</v>
      </c>
      <c r="E113" s="174">
        <v>5</v>
      </c>
      <c r="F113" s="182">
        <f t="shared" si="32"/>
        <v>6.25</v>
      </c>
      <c r="G113" s="181">
        <v>48</v>
      </c>
      <c r="H113" s="167">
        <f t="shared" si="21"/>
        <v>60</v>
      </c>
      <c r="I113" s="181">
        <v>27</v>
      </c>
      <c r="J113" s="166">
        <f t="shared" si="29"/>
        <v>33.75</v>
      </c>
      <c r="K113" s="170">
        <f t="shared" si="30"/>
        <v>93.75</v>
      </c>
      <c r="M113" s="298">
        <f t="shared" si="22"/>
        <v>80</v>
      </c>
      <c r="N113" s="294">
        <f t="shared" si="23"/>
        <v>75</v>
      </c>
      <c r="O113" s="293">
        <f t="shared" si="24"/>
        <v>93.75</v>
      </c>
      <c r="P113" s="292">
        <f t="shared" si="35"/>
        <v>5</v>
      </c>
      <c r="Q113" s="25">
        <f t="shared" si="35"/>
        <v>6.25</v>
      </c>
    </row>
    <row r="114" spans="1:17" ht="15" customHeight="1" x14ac:dyDescent="0.25">
      <c r="A114" s="164">
        <v>28</v>
      </c>
      <c r="B114" s="171">
        <v>61520</v>
      </c>
      <c r="C114" s="173" t="s">
        <v>125</v>
      </c>
      <c r="D114" s="181">
        <f t="shared" si="33"/>
        <v>230</v>
      </c>
      <c r="E114" s="174">
        <v>11</v>
      </c>
      <c r="F114" s="182">
        <f t="shared" si="32"/>
        <v>4.7826086956521738</v>
      </c>
      <c r="G114" s="181">
        <v>104</v>
      </c>
      <c r="H114" s="167">
        <f t="shared" si="21"/>
        <v>45.217391304347828</v>
      </c>
      <c r="I114" s="181">
        <v>115</v>
      </c>
      <c r="J114" s="166">
        <f t="shared" si="29"/>
        <v>50</v>
      </c>
      <c r="K114" s="170">
        <f t="shared" si="30"/>
        <v>95.217391304347828</v>
      </c>
      <c r="M114" s="298">
        <f t="shared" si="22"/>
        <v>230</v>
      </c>
      <c r="N114" s="294">
        <f t="shared" si="23"/>
        <v>219</v>
      </c>
      <c r="O114" s="293">
        <f t="shared" si="24"/>
        <v>95.217391304347828</v>
      </c>
      <c r="P114" s="292">
        <f t="shared" si="35"/>
        <v>11</v>
      </c>
      <c r="Q114" s="25">
        <f t="shared" si="35"/>
        <v>4.7826086956521738</v>
      </c>
    </row>
    <row r="115" spans="1:17" ht="15" customHeight="1" x14ac:dyDescent="0.25">
      <c r="A115" s="6">
        <v>29</v>
      </c>
      <c r="B115" s="18">
        <v>61540</v>
      </c>
      <c r="C115" s="17" t="s">
        <v>133</v>
      </c>
      <c r="D115" s="157">
        <f t="shared" si="33"/>
        <v>199</v>
      </c>
      <c r="E115" s="149">
        <v>15</v>
      </c>
      <c r="F115" s="87">
        <f t="shared" si="32"/>
        <v>7.5376884422110555</v>
      </c>
      <c r="G115" s="157">
        <v>82</v>
      </c>
      <c r="H115" s="43">
        <f t="shared" si="21"/>
        <v>41.206030150753769</v>
      </c>
      <c r="I115" s="157">
        <v>102</v>
      </c>
      <c r="J115" s="28">
        <f t="shared" si="29"/>
        <v>51.256281407035175</v>
      </c>
      <c r="K115" s="94">
        <f t="shared" si="30"/>
        <v>92.462311557788951</v>
      </c>
      <c r="M115" s="298">
        <f t="shared" si="22"/>
        <v>199</v>
      </c>
      <c r="N115" s="294">
        <f t="shared" si="23"/>
        <v>184</v>
      </c>
      <c r="O115" s="293">
        <f t="shared" si="24"/>
        <v>92.462311557788951</v>
      </c>
      <c r="P115" s="292">
        <f t="shared" si="35"/>
        <v>15</v>
      </c>
      <c r="Q115" s="25">
        <f t="shared" si="35"/>
        <v>7.5376884422110555</v>
      </c>
    </row>
    <row r="116" spans="1:17" ht="15" customHeight="1" thickBot="1" x14ac:dyDescent="0.3">
      <c r="A116" s="5">
        <v>30</v>
      </c>
      <c r="B116" s="18">
        <v>61560</v>
      </c>
      <c r="C116" s="191" t="s">
        <v>153</v>
      </c>
      <c r="D116" s="157">
        <f t="shared" si="33"/>
        <v>96</v>
      </c>
      <c r="E116" s="149">
        <v>0</v>
      </c>
      <c r="F116" s="87">
        <f t="shared" si="32"/>
        <v>0</v>
      </c>
      <c r="G116" s="157">
        <v>52</v>
      </c>
      <c r="H116" s="43">
        <f t="shared" si="21"/>
        <v>54.166666666666664</v>
      </c>
      <c r="I116" s="157">
        <v>44</v>
      </c>
      <c r="J116" s="28">
        <f t="shared" si="29"/>
        <v>45.833333333333336</v>
      </c>
      <c r="K116" s="94">
        <f t="shared" si="30"/>
        <v>100</v>
      </c>
      <c r="M116" s="304">
        <f t="shared" si="22"/>
        <v>96</v>
      </c>
      <c r="N116" s="305">
        <f t="shared" si="23"/>
        <v>96</v>
      </c>
      <c r="O116" s="306">
        <f t="shared" si="24"/>
        <v>100</v>
      </c>
      <c r="P116" s="307">
        <f t="shared" si="35"/>
        <v>0</v>
      </c>
      <c r="Q116" s="29">
        <f t="shared" si="35"/>
        <v>0</v>
      </c>
    </row>
    <row r="117" spans="1:17" ht="15" customHeight="1" thickBot="1" x14ac:dyDescent="0.3">
      <c r="A117" s="55"/>
      <c r="B117" s="54"/>
      <c r="C117" s="40" t="s">
        <v>121</v>
      </c>
      <c r="D117" s="56">
        <f>SUM(D118:D126)</f>
        <v>973</v>
      </c>
      <c r="E117" s="57">
        <f>SUM(E118:E126)</f>
        <v>25</v>
      </c>
      <c r="F117" s="58">
        <f>E117*100/D117</f>
        <v>2.5693730729701953</v>
      </c>
      <c r="G117" s="56">
        <f>SUM(G118:G126)</f>
        <v>414</v>
      </c>
      <c r="H117" s="42">
        <f>G117*100/D117</f>
        <v>42.548818088386433</v>
      </c>
      <c r="I117" s="56">
        <f>SUM(I118:I126)</f>
        <v>534</v>
      </c>
      <c r="J117" s="42">
        <f>I117*100/D117</f>
        <v>54.881808838643373</v>
      </c>
      <c r="K117" s="59">
        <f>AVERAGE(K118:K126)</f>
        <v>97.650978407557361</v>
      </c>
      <c r="L117" s="71"/>
      <c r="M117" s="322">
        <f t="shared" si="22"/>
        <v>973</v>
      </c>
      <c r="N117" s="323">
        <f>SUM(N118:N126)</f>
        <v>948</v>
      </c>
      <c r="O117" s="324">
        <f t="shared" si="24"/>
        <v>97.650978407557361</v>
      </c>
      <c r="P117" s="325">
        <f>SUM(P118:P126)</f>
        <v>25</v>
      </c>
      <c r="Q117" s="279">
        <f>F117</f>
        <v>2.5693730729701953</v>
      </c>
    </row>
    <row r="118" spans="1:17" ht="15" customHeight="1" x14ac:dyDescent="0.25">
      <c r="A118" s="3">
        <v>1</v>
      </c>
      <c r="B118" s="23">
        <v>70020</v>
      </c>
      <c r="C118" s="202" t="s">
        <v>67</v>
      </c>
      <c r="D118" s="183">
        <f t="shared" ref="D118:D126" si="36">E118+G118+I118</f>
        <v>114</v>
      </c>
      <c r="E118" s="176">
        <v>0</v>
      </c>
      <c r="F118" s="101">
        <f>E118*100/D118</f>
        <v>0</v>
      </c>
      <c r="G118" s="183">
        <v>15</v>
      </c>
      <c r="H118" s="38">
        <f t="shared" si="21"/>
        <v>13.157894736842104</v>
      </c>
      <c r="I118" s="183">
        <v>99</v>
      </c>
      <c r="J118" s="24">
        <f t="shared" si="29"/>
        <v>86.84210526315789</v>
      </c>
      <c r="K118" s="102">
        <f t="shared" si="30"/>
        <v>100</v>
      </c>
      <c r="M118" s="308">
        <f t="shared" si="22"/>
        <v>114</v>
      </c>
      <c r="N118" s="295">
        <f t="shared" si="23"/>
        <v>114</v>
      </c>
      <c r="O118" s="296">
        <f t="shared" si="24"/>
        <v>100</v>
      </c>
      <c r="P118" s="297">
        <f t="shared" ref="P118:Q126" si="37">E118</f>
        <v>0</v>
      </c>
      <c r="Q118" s="278">
        <f t="shared" si="37"/>
        <v>0</v>
      </c>
    </row>
    <row r="119" spans="1:17" ht="15" customHeight="1" x14ac:dyDescent="0.25">
      <c r="A119" s="164">
        <v>2</v>
      </c>
      <c r="B119" s="171">
        <v>70110</v>
      </c>
      <c r="C119" s="173" t="s">
        <v>69</v>
      </c>
      <c r="D119" s="175">
        <f t="shared" si="36"/>
        <v>65</v>
      </c>
      <c r="E119" s="175">
        <v>5</v>
      </c>
      <c r="F119" s="182">
        <f>E119*100/D119</f>
        <v>7.6923076923076925</v>
      </c>
      <c r="G119" s="181">
        <v>35</v>
      </c>
      <c r="H119" s="167">
        <f>G119*100/D119</f>
        <v>53.846153846153847</v>
      </c>
      <c r="I119" s="181">
        <v>25</v>
      </c>
      <c r="J119" s="166">
        <f>I119*100/D119</f>
        <v>38.46153846153846</v>
      </c>
      <c r="K119" s="170">
        <f>(G119+I119)*100/D119</f>
        <v>92.307692307692307</v>
      </c>
      <c r="M119" s="298">
        <f t="shared" si="22"/>
        <v>65</v>
      </c>
      <c r="N119" s="294">
        <f t="shared" si="23"/>
        <v>60</v>
      </c>
      <c r="O119" s="293">
        <f t="shared" si="24"/>
        <v>92.307692307692307</v>
      </c>
      <c r="P119" s="292">
        <f t="shared" si="37"/>
        <v>5</v>
      </c>
      <c r="Q119" s="25">
        <f t="shared" si="37"/>
        <v>7.6923076923076925</v>
      </c>
    </row>
    <row r="120" spans="1:17" ht="15" customHeight="1" x14ac:dyDescent="0.25">
      <c r="A120" s="164">
        <v>3</v>
      </c>
      <c r="B120" s="171">
        <v>70021</v>
      </c>
      <c r="C120" s="185" t="s">
        <v>68</v>
      </c>
      <c r="D120" s="181">
        <f t="shared" si="36"/>
        <v>63</v>
      </c>
      <c r="E120" s="174">
        <v>0</v>
      </c>
      <c r="F120" s="182">
        <f t="shared" ref="F120:F122" si="38">E120*100/D120</f>
        <v>0</v>
      </c>
      <c r="G120" s="181">
        <v>26</v>
      </c>
      <c r="H120" s="167">
        <f t="shared" si="21"/>
        <v>41.269841269841272</v>
      </c>
      <c r="I120" s="181">
        <v>37</v>
      </c>
      <c r="J120" s="166">
        <f t="shared" si="29"/>
        <v>58.730158730158728</v>
      </c>
      <c r="K120" s="170">
        <f t="shared" si="30"/>
        <v>100</v>
      </c>
      <c r="M120" s="298">
        <f t="shared" si="22"/>
        <v>63</v>
      </c>
      <c r="N120" s="294">
        <f t="shared" si="23"/>
        <v>63</v>
      </c>
      <c r="O120" s="293">
        <f t="shared" si="24"/>
        <v>100</v>
      </c>
      <c r="P120" s="292">
        <f t="shared" si="37"/>
        <v>0</v>
      </c>
      <c r="Q120" s="25">
        <f t="shared" si="37"/>
        <v>0</v>
      </c>
    </row>
    <row r="121" spans="1:17" ht="15" customHeight="1" x14ac:dyDescent="0.25">
      <c r="A121" s="6">
        <v>4</v>
      </c>
      <c r="B121" s="171">
        <v>70040</v>
      </c>
      <c r="C121" s="185" t="s">
        <v>104</v>
      </c>
      <c r="D121" s="181">
        <f t="shared" si="36"/>
        <v>58</v>
      </c>
      <c r="E121" s="174">
        <v>0</v>
      </c>
      <c r="F121" s="182">
        <f t="shared" si="38"/>
        <v>0</v>
      </c>
      <c r="G121" s="181">
        <v>24</v>
      </c>
      <c r="H121" s="167">
        <f t="shared" si="21"/>
        <v>41.379310344827587</v>
      </c>
      <c r="I121" s="181">
        <v>34</v>
      </c>
      <c r="J121" s="166">
        <f t="shared" si="29"/>
        <v>58.620689655172413</v>
      </c>
      <c r="K121" s="170">
        <f t="shared" si="30"/>
        <v>100</v>
      </c>
      <c r="M121" s="298">
        <f t="shared" si="22"/>
        <v>58</v>
      </c>
      <c r="N121" s="294">
        <f t="shared" si="23"/>
        <v>58</v>
      </c>
      <c r="O121" s="293">
        <f t="shared" si="24"/>
        <v>100</v>
      </c>
      <c r="P121" s="292">
        <f t="shared" si="37"/>
        <v>0</v>
      </c>
      <c r="Q121" s="25">
        <f t="shared" si="37"/>
        <v>0</v>
      </c>
    </row>
    <row r="122" spans="1:17" ht="15" customHeight="1" x14ac:dyDescent="0.25">
      <c r="A122" s="9">
        <v>5</v>
      </c>
      <c r="B122" s="171">
        <v>70100</v>
      </c>
      <c r="C122" s="185" t="s">
        <v>122</v>
      </c>
      <c r="D122" s="181">
        <f t="shared" si="36"/>
        <v>72</v>
      </c>
      <c r="E122" s="174">
        <v>0</v>
      </c>
      <c r="F122" s="182">
        <f t="shared" si="38"/>
        <v>0</v>
      </c>
      <c r="G122" s="181">
        <v>34</v>
      </c>
      <c r="H122" s="167">
        <f>G122*100/D122</f>
        <v>47.222222222222221</v>
      </c>
      <c r="I122" s="181">
        <v>38</v>
      </c>
      <c r="J122" s="166">
        <f>I122*100/D122</f>
        <v>52.777777777777779</v>
      </c>
      <c r="K122" s="170">
        <f>(G122+I122)*100/D122</f>
        <v>100</v>
      </c>
      <c r="M122" s="298">
        <f t="shared" si="22"/>
        <v>72</v>
      </c>
      <c r="N122" s="294">
        <f t="shared" si="23"/>
        <v>72</v>
      </c>
      <c r="O122" s="293">
        <f t="shared" si="24"/>
        <v>100</v>
      </c>
      <c r="P122" s="292">
        <f t="shared" si="37"/>
        <v>0</v>
      </c>
      <c r="Q122" s="25">
        <f t="shared" si="37"/>
        <v>0</v>
      </c>
    </row>
    <row r="123" spans="1:17" ht="15" customHeight="1" x14ac:dyDescent="0.25">
      <c r="A123" s="172">
        <v>6</v>
      </c>
      <c r="B123" s="171">
        <v>70270</v>
      </c>
      <c r="C123" s="173" t="s">
        <v>70</v>
      </c>
      <c r="D123" s="181">
        <f t="shared" si="36"/>
        <v>76</v>
      </c>
      <c r="E123" s="174">
        <v>2</v>
      </c>
      <c r="F123" s="182">
        <f>E123*100/D123</f>
        <v>2.6315789473684212</v>
      </c>
      <c r="G123" s="181">
        <v>26</v>
      </c>
      <c r="H123" s="167">
        <f>G123*100/D123</f>
        <v>34.210526315789473</v>
      </c>
      <c r="I123" s="181">
        <v>48</v>
      </c>
      <c r="J123" s="166">
        <f>I123*100/D123</f>
        <v>63.157894736842103</v>
      </c>
      <c r="K123" s="170">
        <f>(G123+I123)*100/D123</f>
        <v>97.368421052631575</v>
      </c>
      <c r="M123" s="298">
        <f t="shared" si="22"/>
        <v>76</v>
      </c>
      <c r="N123" s="294">
        <f t="shared" si="23"/>
        <v>74</v>
      </c>
      <c r="O123" s="293">
        <f t="shared" si="24"/>
        <v>97.368421052631575</v>
      </c>
      <c r="P123" s="292">
        <f t="shared" si="37"/>
        <v>2</v>
      </c>
      <c r="Q123" s="25">
        <f t="shared" si="37"/>
        <v>2.6315789473684212</v>
      </c>
    </row>
    <row r="124" spans="1:17" ht="15" customHeight="1" x14ac:dyDescent="0.25">
      <c r="A124" s="172">
        <v>7</v>
      </c>
      <c r="B124" s="171">
        <v>70510</v>
      </c>
      <c r="C124" s="200" t="s">
        <v>71</v>
      </c>
      <c r="D124" s="181">
        <f t="shared" si="36"/>
        <v>63</v>
      </c>
      <c r="E124" s="174">
        <v>0</v>
      </c>
      <c r="F124" s="182">
        <f>E124*100/D124</f>
        <v>0</v>
      </c>
      <c r="G124" s="181">
        <v>28</v>
      </c>
      <c r="H124" s="167">
        <f>G124*100/D124</f>
        <v>44.444444444444443</v>
      </c>
      <c r="I124" s="181">
        <v>35</v>
      </c>
      <c r="J124" s="166">
        <f>I124*100/D124</f>
        <v>55.555555555555557</v>
      </c>
      <c r="K124" s="170">
        <f>(G124+I124)*100/D124</f>
        <v>100</v>
      </c>
      <c r="M124" s="298">
        <f t="shared" si="22"/>
        <v>63</v>
      </c>
      <c r="N124" s="294">
        <f t="shared" si="23"/>
        <v>63</v>
      </c>
      <c r="O124" s="293">
        <f t="shared" si="24"/>
        <v>100</v>
      </c>
      <c r="P124" s="292">
        <f t="shared" si="37"/>
        <v>0</v>
      </c>
      <c r="Q124" s="25">
        <f t="shared" si="37"/>
        <v>0</v>
      </c>
    </row>
    <row r="125" spans="1:17" ht="15" customHeight="1" x14ac:dyDescent="0.25">
      <c r="A125" s="172">
        <v>8</v>
      </c>
      <c r="B125" s="171">
        <v>10880</v>
      </c>
      <c r="C125" s="173" t="s">
        <v>134</v>
      </c>
      <c r="D125" s="181">
        <f t="shared" ref="D125" si="39">E125+G125+I125</f>
        <v>384</v>
      </c>
      <c r="E125" s="174">
        <v>12</v>
      </c>
      <c r="F125" s="182">
        <f>E125*100/D125</f>
        <v>3.125</v>
      </c>
      <c r="G125" s="181">
        <v>190</v>
      </c>
      <c r="H125" s="167">
        <f>G125*100/D125</f>
        <v>49.479166666666664</v>
      </c>
      <c r="I125" s="181">
        <v>182</v>
      </c>
      <c r="J125" s="166">
        <f>I125*100/D125</f>
        <v>47.395833333333336</v>
      </c>
      <c r="K125" s="170">
        <f>(G125+I125)*100/D125</f>
        <v>96.875</v>
      </c>
      <c r="M125" s="304">
        <f t="shared" ref="M125" si="40">D125</f>
        <v>384</v>
      </c>
      <c r="N125" s="305">
        <f t="shared" ref="N125" si="41">O125*M125/100</f>
        <v>372</v>
      </c>
      <c r="O125" s="306">
        <f t="shared" ref="O125" si="42">K125</f>
        <v>96.875</v>
      </c>
      <c r="P125" s="307">
        <f t="shared" ref="P125" si="43">E125</f>
        <v>12</v>
      </c>
      <c r="Q125" s="29">
        <f t="shared" ref="Q125" si="44">F125</f>
        <v>3.125</v>
      </c>
    </row>
    <row r="126" spans="1:17" ht="15" customHeight="1" thickBot="1" x14ac:dyDescent="0.3">
      <c r="A126" s="437">
        <v>9</v>
      </c>
      <c r="B126" s="35">
        <v>10890</v>
      </c>
      <c r="C126" s="479" t="s">
        <v>209</v>
      </c>
      <c r="D126" s="184">
        <f t="shared" si="36"/>
        <v>78</v>
      </c>
      <c r="E126" s="177">
        <v>6</v>
      </c>
      <c r="F126" s="105">
        <f>E126*100/D126</f>
        <v>7.6923076923076925</v>
      </c>
      <c r="G126" s="184">
        <v>36</v>
      </c>
      <c r="H126" s="45">
        <f>G126*100/D126</f>
        <v>46.153846153846153</v>
      </c>
      <c r="I126" s="184">
        <v>36</v>
      </c>
      <c r="J126" s="36">
        <f>I126*100/D126</f>
        <v>46.153846153846153</v>
      </c>
      <c r="K126" s="106">
        <f>(G126+I126)*100/D126</f>
        <v>92.307692307692307</v>
      </c>
      <c r="M126" s="299">
        <f t="shared" si="22"/>
        <v>78</v>
      </c>
      <c r="N126" s="300">
        <f t="shared" si="23"/>
        <v>72</v>
      </c>
      <c r="O126" s="301">
        <f t="shared" si="24"/>
        <v>92.307692307692307</v>
      </c>
      <c r="P126" s="302">
        <f t="shared" si="37"/>
        <v>6</v>
      </c>
      <c r="Q126" s="303">
        <f t="shared" si="37"/>
        <v>7.6923076923076925</v>
      </c>
    </row>
    <row r="127" spans="1:17" ht="15.75" thickBot="1" x14ac:dyDescent="0.3">
      <c r="G127" s="531" t="s">
        <v>111</v>
      </c>
      <c r="H127" s="531"/>
      <c r="I127" s="531"/>
      <c r="J127" s="531"/>
      <c r="K127" s="434">
        <f>AVERAGE(K7,K9:K17,K19:K31,K33:K50,K52:K70,K72:K85,K87:K116,K118:K126)</f>
        <v>95.872768349107147</v>
      </c>
    </row>
  </sheetData>
  <mergeCells count="7">
    <mergeCell ref="G127:J127"/>
    <mergeCell ref="C2:D2"/>
    <mergeCell ref="A4:A5"/>
    <mergeCell ref="B4:B5"/>
    <mergeCell ref="C4:C5"/>
    <mergeCell ref="D4:D5"/>
    <mergeCell ref="E4:K4"/>
  </mergeCells>
  <conditionalFormatting sqref="F6:F126">
    <cfRule type="cellIs" dxfId="23" priority="5" operator="equal">
      <formula>0</formula>
    </cfRule>
    <cfRule type="cellIs" dxfId="22" priority="6" operator="between">
      <formula>0.1</formula>
      <formula>10</formula>
    </cfRule>
    <cfRule type="cellIs" dxfId="21" priority="7" operator="greaterThanOrEqual">
      <formula>10</formula>
    </cfRule>
  </conditionalFormatting>
  <conditionalFormatting sqref="E7:E126">
    <cfRule type="cellIs" dxfId="20" priority="4" operator="equal">
      <formula>0</formula>
    </cfRule>
  </conditionalFormatting>
  <conditionalFormatting sqref="O6:O126">
    <cfRule type="cellIs" dxfId="19" priority="3" operator="between">
      <formula>98</formula>
      <formula>100</formula>
    </cfRule>
  </conditionalFormatting>
  <conditionalFormatting sqref="Q7:Q126">
    <cfRule type="cellIs" dxfId="18" priority="1" operator="greaterThanOrEqual">
      <formula>10</formula>
    </cfRule>
    <cfRule type="cellIs" dxfId="17" priority="2" operator="equal">
      <formula>0</formula>
    </cfRule>
  </conditionalFormatting>
  <conditionalFormatting sqref="K6:K127">
    <cfRule type="cellIs" dxfId="16" priority="213" stopIfTrue="1" operator="equal">
      <formula>$K$127</formula>
    </cfRule>
    <cfRule type="cellIs" dxfId="15" priority="214" stopIfTrue="1" operator="lessThan">
      <formula>75</formula>
    </cfRule>
    <cfRule type="cellIs" dxfId="14" priority="215" stopIfTrue="1" operator="between">
      <formula>$K$127</formula>
      <formula>75</formula>
    </cfRule>
    <cfRule type="cellIs" dxfId="13" priority="216" stopIfTrue="1" operator="between">
      <formula>98</formula>
      <formula>$K$127</formula>
    </cfRule>
    <cfRule type="cellIs" dxfId="12" priority="217" stopIfTrue="1" operator="between">
      <formula>100</formula>
      <formula>98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zoomScale="90" zoomScaleNormal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162" customWidth="1"/>
    <col min="2" max="2" width="9.7109375" style="162" customWidth="1"/>
    <col min="3" max="3" width="31.7109375" style="162" customWidth="1"/>
    <col min="4" max="4" width="7.85546875" style="162" customWidth="1"/>
    <col min="5" max="5" width="8.5703125" style="162" customWidth="1"/>
    <col min="6" max="6" width="7.7109375" style="162" customWidth="1"/>
    <col min="7" max="7" width="8.7109375" style="162" customWidth="1"/>
    <col min="8" max="8" width="7.7109375" style="162" customWidth="1"/>
    <col min="9" max="9" width="8.7109375" style="162" customWidth="1"/>
    <col min="10" max="10" width="7.7109375" style="162" customWidth="1"/>
    <col min="11" max="11" width="8.7109375" style="162" customWidth="1"/>
    <col min="12" max="12" width="7.7109375" style="162" customWidth="1"/>
    <col min="13" max="13" width="10.5703125" style="162" customWidth="1"/>
    <col min="14" max="17" width="9.7109375" style="162" customWidth="1"/>
    <col min="18" max="16384" width="9.140625" style="162"/>
  </cols>
  <sheetData>
    <row r="1" spans="1:17" ht="18" customHeight="1" x14ac:dyDescent="0.25">
      <c r="M1" s="201"/>
      <c r="N1" s="192" t="s">
        <v>137</v>
      </c>
    </row>
    <row r="2" spans="1:17" ht="18" customHeight="1" x14ac:dyDescent="0.25">
      <c r="C2" s="492" t="s">
        <v>110</v>
      </c>
      <c r="D2" s="492"/>
      <c r="K2" s="22">
        <v>2023</v>
      </c>
      <c r="M2" s="194"/>
      <c r="N2" s="192" t="s">
        <v>138</v>
      </c>
    </row>
    <row r="3" spans="1:17" ht="18" customHeight="1" thickBot="1" x14ac:dyDescent="0.3">
      <c r="M3" s="195"/>
      <c r="N3" s="192" t="s">
        <v>139</v>
      </c>
    </row>
    <row r="4" spans="1:17" ht="18" customHeight="1" thickBot="1" x14ac:dyDescent="0.3">
      <c r="A4" s="525" t="s">
        <v>0</v>
      </c>
      <c r="B4" s="527" t="s">
        <v>105</v>
      </c>
      <c r="C4" s="527" t="s">
        <v>106</v>
      </c>
      <c r="D4" s="529" t="s">
        <v>112</v>
      </c>
      <c r="E4" s="523" t="s">
        <v>108</v>
      </c>
      <c r="F4" s="523"/>
      <c r="G4" s="523"/>
      <c r="H4" s="523"/>
      <c r="I4" s="523"/>
      <c r="J4" s="523"/>
      <c r="K4" s="524"/>
      <c r="M4" s="193"/>
      <c r="N4" s="192" t="s">
        <v>140</v>
      </c>
    </row>
    <row r="5" spans="1:17" ht="85.5" customHeight="1" thickBot="1" x14ac:dyDescent="0.3">
      <c r="A5" s="526"/>
      <c r="B5" s="528" t="s">
        <v>107</v>
      </c>
      <c r="C5" s="528"/>
      <c r="D5" s="530"/>
      <c r="E5" s="31" t="s">
        <v>124</v>
      </c>
      <c r="F5" s="31" t="s">
        <v>1</v>
      </c>
      <c r="G5" s="32" t="s">
        <v>2</v>
      </c>
      <c r="H5" s="32" t="s">
        <v>1</v>
      </c>
      <c r="I5" s="33" t="s">
        <v>3</v>
      </c>
      <c r="J5" s="32" t="s">
        <v>1</v>
      </c>
      <c r="K5" s="34" t="s">
        <v>109</v>
      </c>
      <c r="M5" s="309" t="s">
        <v>141</v>
      </c>
      <c r="N5" s="310" t="s">
        <v>143</v>
      </c>
      <c r="O5" s="310" t="s">
        <v>142</v>
      </c>
      <c r="P5" s="310" t="s">
        <v>144</v>
      </c>
      <c r="Q5" s="311" t="s">
        <v>145</v>
      </c>
    </row>
    <row r="6" spans="1:17" ht="15" customHeight="1" thickBot="1" x14ac:dyDescent="0.3">
      <c r="A6" s="46"/>
      <c r="B6" s="47"/>
      <c r="C6" s="48" t="s">
        <v>113</v>
      </c>
      <c r="D6" s="47">
        <f>D7+D17+D30+D48+D69+D84+D115</f>
        <v>13629</v>
      </c>
      <c r="E6" s="47">
        <f>E7+E17+E30+E48+E69+E84+E115</f>
        <v>585</v>
      </c>
      <c r="F6" s="76">
        <f>E6*100/D6</f>
        <v>4.2923178516398854</v>
      </c>
      <c r="G6" s="67">
        <f>G7+G17+G30+G48+G69+G84+G115</f>
        <v>6812</v>
      </c>
      <c r="H6" s="75">
        <f t="shared" ref="H6:H65" si="0">G6*100/D6</f>
        <v>49.98165676131778</v>
      </c>
      <c r="I6" s="68">
        <f>I7+I17+I30+I48+I69+I84+I115</f>
        <v>6232</v>
      </c>
      <c r="J6" s="75">
        <f>I6*100/D6</f>
        <v>45.726025387042334</v>
      </c>
      <c r="K6" s="74">
        <f>(G6+I6)*100/D6</f>
        <v>95.707682148360121</v>
      </c>
      <c r="L6" s="71"/>
      <c r="M6" s="317">
        <f>D6</f>
        <v>13629</v>
      </c>
      <c r="N6" s="318">
        <f>N7+N17+N30+N48+N69+N84+N115</f>
        <v>13044</v>
      </c>
      <c r="O6" s="319">
        <f>K6</f>
        <v>95.707682148360121</v>
      </c>
      <c r="P6" s="320">
        <f>P7+P17+P30+P48+P69+P84+P115</f>
        <v>585</v>
      </c>
      <c r="Q6" s="321">
        <f>F6</f>
        <v>4.2923178516398854</v>
      </c>
    </row>
    <row r="7" spans="1:17" ht="15" customHeight="1" thickBot="1" x14ac:dyDescent="0.3">
      <c r="A7" s="49"/>
      <c r="B7" s="50"/>
      <c r="C7" s="51" t="s">
        <v>114</v>
      </c>
      <c r="D7" s="50">
        <f>SUM(D8:D16)</f>
        <v>882</v>
      </c>
      <c r="E7" s="50">
        <f>SUM(E8:E16)</f>
        <v>41</v>
      </c>
      <c r="F7" s="69">
        <f>E7*100/D7</f>
        <v>4.6485260770975056</v>
      </c>
      <c r="G7" s="41">
        <f>SUM(G8:G16)</f>
        <v>434</v>
      </c>
      <c r="H7" s="70">
        <f t="shared" si="0"/>
        <v>49.206349206349209</v>
      </c>
      <c r="I7" s="40">
        <f>SUM(I8:I16)</f>
        <v>407</v>
      </c>
      <c r="J7" s="70">
        <f t="shared" ref="J7:J10" si="1">I7*100/D7</f>
        <v>46.145124716553291</v>
      </c>
      <c r="K7" s="72">
        <f>AVERAGE(K8:K16)</f>
        <v>95.787869559291508</v>
      </c>
      <c r="L7" s="71"/>
      <c r="M7" s="322">
        <f t="shared" ref="M7:M66" si="2">D7</f>
        <v>882</v>
      </c>
      <c r="N7" s="323">
        <f>SUM(N8:N16)</f>
        <v>841</v>
      </c>
      <c r="O7" s="324">
        <f t="shared" ref="O7:O66" si="3">K7</f>
        <v>95.787869559291508</v>
      </c>
      <c r="P7" s="325">
        <f>SUM(P8:P16)</f>
        <v>41</v>
      </c>
      <c r="Q7" s="279">
        <f>F7</f>
        <v>4.6485260770975056</v>
      </c>
    </row>
    <row r="8" spans="1:17" ht="15" customHeight="1" x14ac:dyDescent="0.25">
      <c r="A8" s="3">
        <v>1</v>
      </c>
      <c r="B8" s="171">
        <v>10003</v>
      </c>
      <c r="C8" s="185" t="s">
        <v>73</v>
      </c>
      <c r="D8" s="181">
        <v>49</v>
      </c>
      <c r="E8" s="174"/>
      <c r="F8" s="182"/>
      <c r="G8" s="181">
        <v>22</v>
      </c>
      <c r="H8" s="167">
        <f t="shared" si="0"/>
        <v>44.897959183673471</v>
      </c>
      <c r="I8" s="181">
        <v>27</v>
      </c>
      <c r="J8" s="166">
        <f>I8*100/D8</f>
        <v>55.102040816326529</v>
      </c>
      <c r="K8" s="25">
        <f>(G8+I8)*100/D8</f>
        <v>100</v>
      </c>
      <c r="L8" s="71"/>
      <c r="M8" s="308">
        <f t="shared" si="2"/>
        <v>49</v>
      </c>
      <c r="N8" s="295">
        <f t="shared" ref="N8:N66" si="4">O8*M8/100</f>
        <v>49</v>
      </c>
      <c r="O8" s="296">
        <f t="shared" si="3"/>
        <v>100</v>
      </c>
      <c r="P8" s="297">
        <f>E8</f>
        <v>0</v>
      </c>
      <c r="Q8" s="278">
        <f>F8</f>
        <v>0</v>
      </c>
    </row>
    <row r="9" spans="1:17" ht="15" customHeight="1" x14ac:dyDescent="0.25">
      <c r="A9" s="164">
        <v>2</v>
      </c>
      <c r="B9" s="171">
        <v>10002</v>
      </c>
      <c r="C9" s="185" t="s">
        <v>157</v>
      </c>
      <c r="D9" s="181">
        <v>93</v>
      </c>
      <c r="E9" s="174"/>
      <c r="F9" s="182"/>
      <c r="G9" s="181">
        <v>36</v>
      </c>
      <c r="H9" s="167">
        <f t="shared" si="0"/>
        <v>38.70967741935484</v>
      </c>
      <c r="I9" s="175">
        <v>57</v>
      </c>
      <c r="J9" s="166">
        <f t="shared" si="1"/>
        <v>61.29032258064516</v>
      </c>
      <c r="K9" s="25">
        <f t="shared" ref="K9:K10" si="5">(G9+I9)*100/D9</f>
        <v>100</v>
      </c>
      <c r="L9" s="71"/>
      <c r="M9" s="298">
        <f t="shared" si="2"/>
        <v>93</v>
      </c>
      <c r="N9" s="294">
        <f t="shared" si="4"/>
        <v>93</v>
      </c>
      <c r="O9" s="293">
        <f t="shared" si="3"/>
        <v>100</v>
      </c>
      <c r="P9" s="292">
        <f t="shared" ref="P9:Q16" si="6">E9</f>
        <v>0</v>
      </c>
      <c r="Q9" s="25">
        <f t="shared" si="6"/>
        <v>0</v>
      </c>
    </row>
    <row r="10" spans="1:17" ht="15" customHeight="1" x14ac:dyDescent="0.25">
      <c r="A10" s="164">
        <v>3</v>
      </c>
      <c r="B10" s="171">
        <v>10090</v>
      </c>
      <c r="C10" s="173" t="s">
        <v>74</v>
      </c>
      <c r="D10" s="205">
        <v>156</v>
      </c>
      <c r="E10" s="206">
        <v>9</v>
      </c>
      <c r="F10" s="182">
        <f>E10*100/D10</f>
        <v>5.7692307692307692</v>
      </c>
      <c r="G10" s="181">
        <v>89</v>
      </c>
      <c r="H10" s="167">
        <f t="shared" si="0"/>
        <v>57.051282051282051</v>
      </c>
      <c r="I10" s="113">
        <v>58</v>
      </c>
      <c r="J10" s="166">
        <f t="shared" si="1"/>
        <v>37.179487179487182</v>
      </c>
      <c r="K10" s="25">
        <f t="shared" si="5"/>
        <v>94.230769230769226</v>
      </c>
      <c r="L10" s="71"/>
      <c r="M10" s="298">
        <f t="shared" si="2"/>
        <v>156</v>
      </c>
      <c r="N10" s="294">
        <f t="shared" si="4"/>
        <v>147</v>
      </c>
      <c r="O10" s="293">
        <f t="shared" si="3"/>
        <v>94.230769230769226</v>
      </c>
      <c r="P10" s="292">
        <f t="shared" si="6"/>
        <v>9</v>
      </c>
      <c r="Q10" s="25">
        <f t="shared" si="6"/>
        <v>5.7692307692307692</v>
      </c>
    </row>
    <row r="11" spans="1:17" ht="15" customHeight="1" x14ac:dyDescent="0.25">
      <c r="A11" s="164">
        <v>4</v>
      </c>
      <c r="B11" s="171">
        <v>10004</v>
      </c>
      <c r="C11" s="173" t="s">
        <v>5</v>
      </c>
      <c r="D11" s="181">
        <v>102</v>
      </c>
      <c r="E11" s="174">
        <v>6</v>
      </c>
      <c r="F11" s="182">
        <f>E11*100/D11</f>
        <v>5.882352941176471</v>
      </c>
      <c r="G11" s="181">
        <v>55</v>
      </c>
      <c r="H11" s="167">
        <f t="shared" si="0"/>
        <v>53.921568627450981</v>
      </c>
      <c r="I11" s="181">
        <v>41</v>
      </c>
      <c r="J11" s="166">
        <f>I11*100/D11</f>
        <v>40.196078431372548</v>
      </c>
      <c r="K11" s="25">
        <f>(G11+I11)*100/D11</f>
        <v>94.117647058823536</v>
      </c>
      <c r="L11" s="71"/>
      <c r="M11" s="298">
        <f t="shared" si="2"/>
        <v>102</v>
      </c>
      <c r="N11" s="294">
        <f t="shared" si="4"/>
        <v>96</v>
      </c>
      <c r="O11" s="293">
        <f t="shared" si="3"/>
        <v>94.117647058823536</v>
      </c>
      <c r="P11" s="292">
        <f t="shared" si="6"/>
        <v>6</v>
      </c>
      <c r="Q11" s="25">
        <f t="shared" si="6"/>
        <v>5.882352941176471</v>
      </c>
    </row>
    <row r="12" spans="1:17" ht="15" customHeight="1" x14ac:dyDescent="0.25">
      <c r="A12" s="164">
        <v>5</v>
      </c>
      <c r="B12" s="171">
        <v>10001</v>
      </c>
      <c r="C12" s="173" t="s">
        <v>158</v>
      </c>
      <c r="D12" s="181">
        <v>85</v>
      </c>
      <c r="E12" s="174">
        <v>1</v>
      </c>
      <c r="F12" s="182">
        <f>E12*100/D12</f>
        <v>1.1764705882352942</v>
      </c>
      <c r="G12" s="181">
        <v>47</v>
      </c>
      <c r="H12" s="167">
        <f t="shared" si="0"/>
        <v>55.294117647058826</v>
      </c>
      <c r="I12" s="181">
        <v>37</v>
      </c>
      <c r="J12" s="166">
        <f>I12*100/D12</f>
        <v>43.529411764705884</v>
      </c>
      <c r="K12" s="25">
        <f>(G12+I12)*100/D12</f>
        <v>98.82352941176471</v>
      </c>
      <c r="L12" s="71"/>
      <c r="M12" s="298">
        <f t="shared" si="2"/>
        <v>85</v>
      </c>
      <c r="N12" s="294">
        <f t="shared" si="4"/>
        <v>84</v>
      </c>
      <c r="O12" s="293">
        <f t="shared" si="3"/>
        <v>98.82352941176471</v>
      </c>
      <c r="P12" s="292">
        <f t="shared" si="6"/>
        <v>1</v>
      </c>
      <c r="Q12" s="25">
        <f t="shared" si="6"/>
        <v>1.1764705882352942</v>
      </c>
    </row>
    <row r="13" spans="1:17" ht="15" customHeight="1" x14ac:dyDescent="0.25">
      <c r="A13" s="164">
        <v>6</v>
      </c>
      <c r="B13" s="171">
        <v>10120</v>
      </c>
      <c r="C13" s="173" t="s">
        <v>159</v>
      </c>
      <c r="D13" s="181">
        <v>91</v>
      </c>
      <c r="E13" s="174">
        <v>1</v>
      </c>
      <c r="F13" s="182">
        <f t="shared" ref="F13:F25" si="7">E13*100/D13</f>
        <v>1.098901098901099</v>
      </c>
      <c r="G13" s="181">
        <v>37</v>
      </c>
      <c r="H13" s="167">
        <f t="shared" si="0"/>
        <v>40.659340659340657</v>
      </c>
      <c r="I13" s="181">
        <v>53</v>
      </c>
      <c r="J13" s="166">
        <f t="shared" ref="J13:J74" si="8">I13*100/D13</f>
        <v>58.241758241758241</v>
      </c>
      <c r="K13" s="25">
        <f t="shared" ref="K13:K74" si="9">(G13+I13)*100/D13</f>
        <v>98.901098901098905</v>
      </c>
      <c r="L13" s="71"/>
      <c r="M13" s="298">
        <f t="shared" si="2"/>
        <v>91</v>
      </c>
      <c r="N13" s="294">
        <f t="shared" si="4"/>
        <v>90</v>
      </c>
      <c r="O13" s="293">
        <f t="shared" si="3"/>
        <v>98.901098901098905</v>
      </c>
      <c r="P13" s="292">
        <f t="shared" si="6"/>
        <v>1</v>
      </c>
      <c r="Q13" s="25">
        <f t="shared" si="6"/>
        <v>1.098901098901099</v>
      </c>
    </row>
    <row r="14" spans="1:17" ht="15" customHeight="1" x14ac:dyDescent="0.25">
      <c r="A14" s="164">
        <v>7</v>
      </c>
      <c r="B14" s="171">
        <v>10190</v>
      </c>
      <c r="C14" s="173" t="s">
        <v>160</v>
      </c>
      <c r="D14" s="181">
        <v>127</v>
      </c>
      <c r="E14" s="174">
        <v>9</v>
      </c>
      <c r="F14" s="182">
        <f t="shared" si="7"/>
        <v>7.0866141732283463</v>
      </c>
      <c r="G14" s="181">
        <v>61</v>
      </c>
      <c r="H14" s="167">
        <f t="shared" si="0"/>
        <v>48.031496062992126</v>
      </c>
      <c r="I14" s="181">
        <v>57</v>
      </c>
      <c r="J14" s="166">
        <f t="shared" si="8"/>
        <v>44.881889763779526</v>
      </c>
      <c r="K14" s="25">
        <f t="shared" si="9"/>
        <v>92.913385826771659</v>
      </c>
      <c r="L14" s="71"/>
      <c r="M14" s="298">
        <f t="shared" si="2"/>
        <v>127</v>
      </c>
      <c r="N14" s="294">
        <f t="shared" si="4"/>
        <v>118</v>
      </c>
      <c r="O14" s="293">
        <f t="shared" si="3"/>
        <v>92.913385826771659</v>
      </c>
      <c r="P14" s="292">
        <f t="shared" si="6"/>
        <v>9</v>
      </c>
      <c r="Q14" s="25">
        <f t="shared" si="6"/>
        <v>7.0866141732283463</v>
      </c>
    </row>
    <row r="15" spans="1:17" ht="15" customHeight="1" x14ac:dyDescent="0.25">
      <c r="A15" s="164">
        <v>8</v>
      </c>
      <c r="B15" s="171">
        <v>10320</v>
      </c>
      <c r="C15" s="173" t="s">
        <v>7</v>
      </c>
      <c r="D15" s="181">
        <v>91</v>
      </c>
      <c r="E15" s="174">
        <v>4</v>
      </c>
      <c r="F15" s="182">
        <f t="shared" si="7"/>
        <v>4.395604395604396</v>
      </c>
      <c r="G15" s="181">
        <v>41</v>
      </c>
      <c r="H15" s="167">
        <f t="shared" si="0"/>
        <v>45.054945054945058</v>
      </c>
      <c r="I15" s="181">
        <v>46</v>
      </c>
      <c r="J15" s="166">
        <f t="shared" si="8"/>
        <v>50.549450549450547</v>
      </c>
      <c r="K15" s="25">
        <f t="shared" si="9"/>
        <v>95.604395604395606</v>
      </c>
      <c r="L15" s="71"/>
      <c r="M15" s="298">
        <f t="shared" si="2"/>
        <v>91</v>
      </c>
      <c r="N15" s="294">
        <f t="shared" si="4"/>
        <v>87</v>
      </c>
      <c r="O15" s="293">
        <f t="shared" si="3"/>
        <v>95.604395604395606</v>
      </c>
      <c r="P15" s="292">
        <f t="shared" si="6"/>
        <v>4</v>
      </c>
      <c r="Q15" s="25">
        <f t="shared" si="6"/>
        <v>4.395604395604396</v>
      </c>
    </row>
    <row r="16" spans="1:17" ht="15" customHeight="1" thickBot="1" x14ac:dyDescent="0.3">
      <c r="A16" s="5">
        <v>9</v>
      </c>
      <c r="B16" s="18">
        <v>10860</v>
      </c>
      <c r="C16" s="17" t="s">
        <v>123</v>
      </c>
      <c r="D16" s="157">
        <v>88</v>
      </c>
      <c r="E16" s="149">
        <v>11</v>
      </c>
      <c r="F16" s="87">
        <f t="shared" si="7"/>
        <v>12.5</v>
      </c>
      <c r="G16" s="157">
        <v>46</v>
      </c>
      <c r="H16" s="43">
        <f t="shared" si="0"/>
        <v>52.272727272727273</v>
      </c>
      <c r="I16" s="157">
        <v>31</v>
      </c>
      <c r="J16" s="28">
        <f t="shared" si="8"/>
        <v>35.227272727272727</v>
      </c>
      <c r="K16" s="29">
        <f t="shared" si="9"/>
        <v>87.5</v>
      </c>
      <c r="L16" s="71"/>
      <c r="M16" s="304">
        <f t="shared" si="2"/>
        <v>88</v>
      </c>
      <c r="N16" s="305">
        <f t="shared" si="4"/>
        <v>77</v>
      </c>
      <c r="O16" s="306">
        <f t="shared" si="3"/>
        <v>87.5</v>
      </c>
      <c r="P16" s="307">
        <f t="shared" si="6"/>
        <v>11</v>
      </c>
      <c r="Q16" s="29">
        <f t="shared" si="6"/>
        <v>12.5</v>
      </c>
    </row>
    <row r="17" spans="1:17" ht="15" customHeight="1" thickBot="1" x14ac:dyDescent="0.3">
      <c r="A17" s="44"/>
      <c r="B17" s="54"/>
      <c r="C17" s="439" t="s">
        <v>115</v>
      </c>
      <c r="D17" s="54">
        <f>SUM(D18:D29)</f>
        <v>1315</v>
      </c>
      <c r="E17" s="54">
        <f>SUM(E18:E29)</f>
        <v>49</v>
      </c>
      <c r="F17" s="42">
        <f t="shared" si="7"/>
        <v>3.7262357414448668</v>
      </c>
      <c r="G17" s="54">
        <f>SUM(G18:G29)</f>
        <v>642</v>
      </c>
      <c r="H17" s="42">
        <f>G17*100/D17</f>
        <v>48.821292775665398</v>
      </c>
      <c r="I17" s="54">
        <f>SUM(I18:I29)</f>
        <v>624</v>
      </c>
      <c r="J17" s="42">
        <f>I17*100/D17</f>
        <v>47.452471482889734</v>
      </c>
      <c r="K17" s="59">
        <f>AVERAGE(K18:K29)</f>
        <v>96.186148980451733</v>
      </c>
      <c r="L17" s="71"/>
      <c r="M17" s="322">
        <f t="shared" si="2"/>
        <v>1315</v>
      </c>
      <c r="N17" s="323">
        <f>SUM(N18:N29)</f>
        <v>1266</v>
      </c>
      <c r="O17" s="324">
        <f t="shared" si="3"/>
        <v>96.186148980451733</v>
      </c>
      <c r="P17" s="325">
        <f>SUM(P18:P29)</f>
        <v>49</v>
      </c>
      <c r="Q17" s="279">
        <f>F17</f>
        <v>3.7262357414448668</v>
      </c>
    </row>
    <row r="18" spans="1:17" ht="15" customHeight="1" x14ac:dyDescent="0.25">
      <c r="A18" s="164">
        <v>1</v>
      </c>
      <c r="B18" s="20">
        <v>20040</v>
      </c>
      <c r="C18" s="16" t="s">
        <v>8</v>
      </c>
      <c r="D18" s="158">
        <v>103</v>
      </c>
      <c r="E18" s="150">
        <v>8</v>
      </c>
      <c r="F18" s="159">
        <f t="shared" si="7"/>
        <v>7.766990291262136</v>
      </c>
      <c r="G18" s="158">
        <v>49</v>
      </c>
      <c r="H18" s="160">
        <f t="shared" si="0"/>
        <v>47.572815533980581</v>
      </c>
      <c r="I18" s="158">
        <v>46</v>
      </c>
      <c r="J18" s="155">
        <f t="shared" si="8"/>
        <v>44.660194174757279</v>
      </c>
      <c r="K18" s="161">
        <f t="shared" si="9"/>
        <v>92.233009708737868</v>
      </c>
      <c r="L18" s="71"/>
      <c r="M18" s="308">
        <f t="shared" si="2"/>
        <v>103</v>
      </c>
      <c r="N18" s="295">
        <f t="shared" si="4"/>
        <v>95</v>
      </c>
      <c r="O18" s="296">
        <f t="shared" si="3"/>
        <v>92.233009708737868</v>
      </c>
      <c r="P18" s="297">
        <f t="shared" ref="P18:Q29" si="10">E18</f>
        <v>8</v>
      </c>
      <c r="Q18" s="278">
        <f t="shared" si="10"/>
        <v>7.766990291262136</v>
      </c>
    </row>
    <row r="19" spans="1:17" ht="15" customHeight="1" x14ac:dyDescent="0.25">
      <c r="A19" s="164">
        <v>2</v>
      </c>
      <c r="B19" s="171">
        <v>20061</v>
      </c>
      <c r="C19" s="185" t="s">
        <v>10</v>
      </c>
      <c r="D19" s="181">
        <v>70</v>
      </c>
      <c r="E19" s="174"/>
      <c r="F19" s="182"/>
      <c r="G19" s="181">
        <v>34</v>
      </c>
      <c r="H19" s="167">
        <f>G19*100/D19</f>
        <v>48.571428571428569</v>
      </c>
      <c r="I19" s="181">
        <v>36</v>
      </c>
      <c r="J19" s="166">
        <f>I19*100/D19</f>
        <v>51.428571428571431</v>
      </c>
      <c r="K19" s="170">
        <f>(G19+I19)*100/D19</f>
        <v>100</v>
      </c>
      <c r="L19" s="71"/>
      <c r="M19" s="298">
        <f t="shared" si="2"/>
        <v>70</v>
      </c>
      <c r="N19" s="294">
        <f t="shared" si="4"/>
        <v>70</v>
      </c>
      <c r="O19" s="293">
        <f t="shared" si="3"/>
        <v>100</v>
      </c>
      <c r="P19" s="292">
        <f t="shared" si="10"/>
        <v>0</v>
      </c>
      <c r="Q19" s="25">
        <f t="shared" si="10"/>
        <v>0</v>
      </c>
    </row>
    <row r="20" spans="1:17" ht="15" customHeight="1" x14ac:dyDescent="0.25">
      <c r="A20" s="164">
        <v>3</v>
      </c>
      <c r="B20" s="171">
        <v>21020</v>
      </c>
      <c r="C20" s="173" t="s">
        <v>17</v>
      </c>
      <c r="D20" s="181">
        <v>105</v>
      </c>
      <c r="E20" s="174">
        <v>4</v>
      </c>
      <c r="F20" s="182">
        <f t="shared" si="7"/>
        <v>3.8095238095238093</v>
      </c>
      <c r="G20" s="181">
        <v>48</v>
      </c>
      <c r="H20" s="167">
        <f>G20*100/D20</f>
        <v>45.714285714285715</v>
      </c>
      <c r="I20" s="181">
        <v>53</v>
      </c>
      <c r="J20" s="166">
        <f>I20*100/D20</f>
        <v>50.476190476190474</v>
      </c>
      <c r="K20" s="170">
        <f>(G20+I20)*100/D20</f>
        <v>96.19047619047619</v>
      </c>
      <c r="L20" s="71"/>
      <c r="M20" s="298">
        <f t="shared" si="2"/>
        <v>105</v>
      </c>
      <c r="N20" s="294">
        <f t="shared" si="4"/>
        <v>101</v>
      </c>
      <c r="O20" s="293">
        <f t="shared" si="3"/>
        <v>96.19047619047619</v>
      </c>
      <c r="P20" s="292">
        <f t="shared" si="10"/>
        <v>4</v>
      </c>
      <c r="Q20" s="25">
        <f t="shared" si="10"/>
        <v>3.8095238095238093</v>
      </c>
    </row>
    <row r="21" spans="1:17" ht="15" customHeight="1" x14ac:dyDescent="0.25">
      <c r="A21" s="164">
        <v>4</v>
      </c>
      <c r="B21" s="171">
        <v>20060</v>
      </c>
      <c r="C21" s="173" t="s">
        <v>161</v>
      </c>
      <c r="D21" s="181">
        <v>180</v>
      </c>
      <c r="E21" s="174">
        <v>4</v>
      </c>
      <c r="F21" s="182">
        <f t="shared" si="7"/>
        <v>2.2222222222222223</v>
      </c>
      <c r="G21" s="181">
        <v>76</v>
      </c>
      <c r="H21" s="167">
        <f t="shared" si="0"/>
        <v>42.222222222222221</v>
      </c>
      <c r="I21" s="181">
        <v>100</v>
      </c>
      <c r="J21" s="166">
        <f t="shared" si="8"/>
        <v>55.555555555555557</v>
      </c>
      <c r="K21" s="170">
        <f t="shared" si="9"/>
        <v>97.777777777777771</v>
      </c>
      <c r="L21" s="71"/>
      <c r="M21" s="298">
        <f t="shared" si="2"/>
        <v>180</v>
      </c>
      <c r="N21" s="294">
        <f t="shared" si="4"/>
        <v>176</v>
      </c>
      <c r="O21" s="293">
        <f t="shared" si="3"/>
        <v>97.777777777777771</v>
      </c>
      <c r="P21" s="292">
        <f t="shared" si="10"/>
        <v>4</v>
      </c>
      <c r="Q21" s="25">
        <f t="shared" si="10"/>
        <v>2.2222222222222223</v>
      </c>
    </row>
    <row r="22" spans="1:17" ht="15" customHeight="1" x14ac:dyDescent="0.25">
      <c r="A22" s="164">
        <v>5</v>
      </c>
      <c r="B22" s="171">
        <v>20400</v>
      </c>
      <c r="C22" s="173" t="s">
        <v>77</v>
      </c>
      <c r="D22" s="181">
        <v>158</v>
      </c>
      <c r="E22" s="174">
        <v>1</v>
      </c>
      <c r="F22" s="182">
        <f t="shared" si="7"/>
        <v>0.63291139240506333</v>
      </c>
      <c r="G22" s="181">
        <v>88</v>
      </c>
      <c r="H22" s="167">
        <f>G22*100/D22</f>
        <v>55.696202531645568</v>
      </c>
      <c r="I22" s="181">
        <v>69</v>
      </c>
      <c r="J22" s="166">
        <f>I22*100/D22</f>
        <v>43.670886075949369</v>
      </c>
      <c r="K22" s="170">
        <f>(G22+I22)*100/D22</f>
        <v>99.367088607594937</v>
      </c>
      <c r="L22" s="71"/>
      <c r="M22" s="298">
        <f t="shared" si="2"/>
        <v>158</v>
      </c>
      <c r="N22" s="294">
        <f t="shared" si="4"/>
        <v>157</v>
      </c>
      <c r="O22" s="293">
        <f t="shared" si="3"/>
        <v>99.367088607594937</v>
      </c>
      <c r="P22" s="292">
        <f t="shared" si="10"/>
        <v>1</v>
      </c>
      <c r="Q22" s="25">
        <f t="shared" si="10"/>
        <v>0.63291139240506333</v>
      </c>
    </row>
    <row r="23" spans="1:17" ht="15" customHeight="1" x14ac:dyDescent="0.25">
      <c r="A23" s="164">
        <v>6</v>
      </c>
      <c r="B23" s="171">
        <v>20080</v>
      </c>
      <c r="C23" s="173" t="s">
        <v>162</v>
      </c>
      <c r="D23" s="181">
        <v>101</v>
      </c>
      <c r="E23" s="174">
        <v>6</v>
      </c>
      <c r="F23" s="182">
        <f t="shared" si="7"/>
        <v>5.9405940594059405</v>
      </c>
      <c r="G23" s="181">
        <v>57</v>
      </c>
      <c r="H23" s="167">
        <f t="shared" si="0"/>
        <v>56.435643564356432</v>
      </c>
      <c r="I23" s="181">
        <v>38</v>
      </c>
      <c r="J23" s="166">
        <f t="shared" si="8"/>
        <v>37.623762376237622</v>
      </c>
      <c r="K23" s="170">
        <f t="shared" si="9"/>
        <v>94.059405940594061</v>
      </c>
      <c r="L23" s="71"/>
      <c r="M23" s="298">
        <f t="shared" si="2"/>
        <v>101</v>
      </c>
      <c r="N23" s="294">
        <f t="shared" si="4"/>
        <v>95</v>
      </c>
      <c r="O23" s="293">
        <f t="shared" si="3"/>
        <v>94.059405940594061</v>
      </c>
      <c r="P23" s="292">
        <f t="shared" si="10"/>
        <v>6</v>
      </c>
      <c r="Q23" s="25">
        <f t="shared" si="10"/>
        <v>5.9405940594059405</v>
      </c>
    </row>
    <row r="24" spans="1:17" ht="15" customHeight="1" x14ac:dyDescent="0.25">
      <c r="A24" s="164">
        <v>7</v>
      </c>
      <c r="B24" s="171">
        <v>20460</v>
      </c>
      <c r="C24" s="173" t="s">
        <v>163</v>
      </c>
      <c r="D24" s="181">
        <v>104</v>
      </c>
      <c r="E24" s="174">
        <v>4</v>
      </c>
      <c r="F24" s="182">
        <f t="shared" si="7"/>
        <v>3.8461538461538463</v>
      </c>
      <c r="G24" s="181">
        <v>54</v>
      </c>
      <c r="H24" s="167">
        <f t="shared" si="0"/>
        <v>51.92307692307692</v>
      </c>
      <c r="I24" s="181">
        <v>46</v>
      </c>
      <c r="J24" s="166">
        <f t="shared" si="8"/>
        <v>44.230769230769234</v>
      </c>
      <c r="K24" s="170">
        <f t="shared" si="9"/>
        <v>96.15384615384616</v>
      </c>
      <c r="L24" s="71"/>
      <c r="M24" s="298">
        <f t="shared" si="2"/>
        <v>104</v>
      </c>
      <c r="N24" s="294">
        <f t="shared" si="4"/>
        <v>100</v>
      </c>
      <c r="O24" s="293">
        <f t="shared" si="3"/>
        <v>96.15384615384616</v>
      </c>
      <c r="P24" s="292">
        <f t="shared" si="10"/>
        <v>4</v>
      </c>
      <c r="Q24" s="25">
        <f t="shared" si="10"/>
        <v>3.8461538461538463</v>
      </c>
    </row>
    <row r="25" spans="1:17" ht="15" customHeight="1" x14ac:dyDescent="0.25">
      <c r="A25" s="164">
        <v>8</v>
      </c>
      <c r="B25" s="171">
        <v>20550</v>
      </c>
      <c r="C25" s="173" t="s">
        <v>13</v>
      </c>
      <c r="D25" s="181">
        <v>76</v>
      </c>
      <c r="E25" s="174">
        <v>2</v>
      </c>
      <c r="F25" s="182">
        <f t="shared" si="7"/>
        <v>2.6315789473684212</v>
      </c>
      <c r="G25" s="181">
        <v>36</v>
      </c>
      <c r="H25" s="167">
        <f t="shared" si="0"/>
        <v>47.368421052631582</v>
      </c>
      <c r="I25" s="181">
        <v>38</v>
      </c>
      <c r="J25" s="166">
        <f t="shared" si="8"/>
        <v>50</v>
      </c>
      <c r="K25" s="170">
        <f t="shared" si="9"/>
        <v>97.368421052631575</v>
      </c>
      <c r="L25" s="71"/>
      <c r="M25" s="298">
        <f t="shared" si="2"/>
        <v>76</v>
      </c>
      <c r="N25" s="294">
        <f t="shared" si="4"/>
        <v>74</v>
      </c>
      <c r="O25" s="293">
        <f t="shared" si="3"/>
        <v>97.368421052631575</v>
      </c>
      <c r="P25" s="292">
        <f t="shared" si="10"/>
        <v>2</v>
      </c>
      <c r="Q25" s="25">
        <f t="shared" si="10"/>
        <v>2.6315789473684212</v>
      </c>
    </row>
    <row r="26" spans="1:17" ht="15" customHeight="1" x14ac:dyDescent="0.25">
      <c r="A26" s="164">
        <v>9</v>
      </c>
      <c r="B26" s="171">
        <v>20630</v>
      </c>
      <c r="C26" s="173" t="s">
        <v>14</v>
      </c>
      <c r="D26" s="181">
        <v>84</v>
      </c>
      <c r="E26" s="174">
        <v>2</v>
      </c>
      <c r="F26" s="182">
        <f t="shared" ref="F26:F65" si="11">E26*100/D26</f>
        <v>2.3809523809523809</v>
      </c>
      <c r="G26" s="181">
        <v>42</v>
      </c>
      <c r="H26" s="167">
        <f t="shared" si="0"/>
        <v>50</v>
      </c>
      <c r="I26" s="181">
        <v>40</v>
      </c>
      <c r="J26" s="166">
        <f t="shared" si="8"/>
        <v>47.61904761904762</v>
      </c>
      <c r="K26" s="170">
        <f t="shared" si="9"/>
        <v>97.61904761904762</v>
      </c>
      <c r="L26" s="71"/>
      <c r="M26" s="298">
        <f t="shared" si="2"/>
        <v>84</v>
      </c>
      <c r="N26" s="294">
        <f t="shared" si="4"/>
        <v>82</v>
      </c>
      <c r="O26" s="293">
        <f t="shared" si="3"/>
        <v>97.61904761904762</v>
      </c>
      <c r="P26" s="292">
        <f t="shared" si="10"/>
        <v>2</v>
      </c>
      <c r="Q26" s="25">
        <f t="shared" si="10"/>
        <v>2.3809523809523809</v>
      </c>
    </row>
    <row r="27" spans="1:17" ht="15" customHeight="1" x14ac:dyDescent="0.25">
      <c r="A27" s="164">
        <v>10</v>
      </c>
      <c r="B27" s="171">
        <v>20810</v>
      </c>
      <c r="C27" s="173" t="s">
        <v>164</v>
      </c>
      <c r="D27" s="181">
        <v>96</v>
      </c>
      <c r="E27" s="174">
        <v>6</v>
      </c>
      <c r="F27" s="182">
        <f t="shared" si="11"/>
        <v>6.25</v>
      </c>
      <c r="G27" s="181">
        <v>44</v>
      </c>
      <c r="H27" s="167">
        <f t="shared" si="0"/>
        <v>45.833333333333336</v>
      </c>
      <c r="I27" s="181">
        <v>46</v>
      </c>
      <c r="J27" s="166">
        <f t="shared" si="8"/>
        <v>47.916666666666664</v>
      </c>
      <c r="K27" s="170">
        <f t="shared" si="9"/>
        <v>93.75</v>
      </c>
      <c r="L27" s="71"/>
      <c r="M27" s="298">
        <f t="shared" si="2"/>
        <v>96</v>
      </c>
      <c r="N27" s="294">
        <f t="shared" si="4"/>
        <v>90</v>
      </c>
      <c r="O27" s="293">
        <f t="shared" si="3"/>
        <v>93.75</v>
      </c>
      <c r="P27" s="292">
        <f t="shared" si="10"/>
        <v>6</v>
      </c>
      <c r="Q27" s="25">
        <f t="shared" si="10"/>
        <v>6.25</v>
      </c>
    </row>
    <row r="28" spans="1:17" ht="15" customHeight="1" x14ac:dyDescent="0.25">
      <c r="A28" s="164">
        <v>11</v>
      </c>
      <c r="B28" s="171">
        <v>20900</v>
      </c>
      <c r="C28" s="173" t="s">
        <v>165</v>
      </c>
      <c r="D28" s="181">
        <v>148</v>
      </c>
      <c r="E28" s="174">
        <v>7</v>
      </c>
      <c r="F28" s="182">
        <f t="shared" si="11"/>
        <v>4.7297297297297298</v>
      </c>
      <c r="G28" s="181">
        <v>78</v>
      </c>
      <c r="H28" s="167">
        <f t="shared" si="0"/>
        <v>52.702702702702702</v>
      </c>
      <c r="I28" s="181">
        <v>63</v>
      </c>
      <c r="J28" s="166">
        <f t="shared" si="8"/>
        <v>42.567567567567565</v>
      </c>
      <c r="K28" s="170">
        <f t="shared" si="9"/>
        <v>95.270270270270274</v>
      </c>
      <c r="L28" s="71"/>
      <c r="M28" s="298">
        <f t="shared" si="2"/>
        <v>148</v>
      </c>
      <c r="N28" s="294">
        <f t="shared" si="4"/>
        <v>141</v>
      </c>
      <c r="O28" s="293">
        <f t="shared" si="3"/>
        <v>95.270270270270274</v>
      </c>
      <c r="P28" s="292">
        <f t="shared" si="10"/>
        <v>7</v>
      </c>
      <c r="Q28" s="25">
        <f t="shared" si="10"/>
        <v>4.7297297297297298</v>
      </c>
    </row>
    <row r="29" spans="1:17" ht="15" customHeight="1" thickBot="1" x14ac:dyDescent="0.3">
      <c r="A29" s="164">
        <v>12</v>
      </c>
      <c r="B29" s="171">
        <v>21350</v>
      </c>
      <c r="C29" s="173" t="s">
        <v>166</v>
      </c>
      <c r="D29" s="205">
        <v>90</v>
      </c>
      <c r="E29" s="206">
        <v>5</v>
      </c>
      <c r="F29" s="207">
        <f t="shared" si="11"/>
        <v>5.5555555555555554</v>
      </c>
      <c r="G29" s="181">
        <v>36</v>
      </c>
      <c r="H29" s="167">
        <f t="shared" si="0"/>
        <v>40</v>
      </c>
      <c r="I29" s="181">
        <v>49</v>
      </c>
      <c r="J29" s="166">
        <f t="shared" si="8"/>
        <v>54.444444444444443</v>
      </c>
      <c r="K29" s="170">
        <f t="shared" si="9"/>
        <v>94.444444444444443</v>
      </c>
      <c r="L29" s="71"/>
      <c r="M29" s="298">
        <f t="shared" si="2"/>
        <v>90</v>
      </c>
      <c r="N29" s="294">
        <f t="shared" si="4"/>
        <v>85</v>
      </c>
      <c r="O29" s="293">
        <f t="shared" si="3"/>
        <v>94.444444444444443</v>
      </c>
      <c r="P29" s="292">
        <f t="shared" si="10"/>
        <v>5</v>
      </c>
      <c r="Q29" s="25">
        <f t="shared" si="10"/>
        <v>5.5555555555555554</v>
      </c>
    </row>
    <row r="30" spans="1:17" ht="15" customHeight="1" thickBot="1" x14ac:dyDescent="0.3">
      <c r="A30" s="55"/>
      <c r="B30" s="54"/>
      <c r="C30" s="40" t="s">
        <v>116</v>
      </c>
      <c r="D30" s="56">
        <f>SUM(D31:D47)</f>
        <v>1775</v>
      </c>
      <c r="E30" s="57">
        <f>SUM(E31:E47)</f>
        <v>84</v>
      </c>
      <c r="F30" s="58">
        <f t="shared" si="11"/>
        <v>4.732394366197183</v>
      </c>
      <c r="G30" s="56">
        <f>SUM(G31:G47)</f>
        <v>949</v>
      </c>
      <c r="H30" s="42">
        <f>G30*100/D30</f>
        <v>53.464788732394368</v>
      </c>
      <c r="I30" s="56">
        <f>SUM(I31:I47)</f>
        <v>742</v>
      </c>
      <c r="J30" s="42">
        <f>I30*100/D30</f>
        <v>41.802816901408448</v>
      </c>
      <c r="K30" s="59">
        <f>AVERAGE(K31:K47)</f>
        <v>95.102945273743103</v>
      </c>
      <c r="L30" s="71"/>
      <c r="M30" s="322">
        <f t="shared" si="2"/>
        <v>1775</v>
      </c>
      <c r="N30" s="323">
        <f>SUM(N31:N47)</f>
        <v>1691</v>
      </c>
      <c r="O30" s="324">
        <f t="shared" si="3"/>
        <v>95.102945273743103</v>
      </c>
      <c r="P30" s="325">
        <f>SUM(P31:P47)</f>
        <v>84</v>
      </c>
      <c r="Q30" s="279">
        <f>F30</f>
        <v>4.732394366197183</v>
      </c>
    </row>
    <row r="31" spans="1:17" ht="15" customHeight="1" x14ac:dyDescent="0.25">
      <c r="A31" s="164">
        <v>1</v>
      </c>
      <c r="B31" s="171">
        <v>30070</v>
      </c>
      <c r="C31" s="173" t="s">
        <v>79</v>
      </c>
      <c r="D31" s="181">
        <v>141</v>
      </c>
      <c r="E31" s="174">
        <v>18</v>
      </c>
      <c r="F31" s="182">
        <f t="shared" si="11"/>
        <v>12.76595744680851</v>
      </c>
      <c r="G31" s="181">
        <v>79</v>
      </c>
      <c r="H31" s="167">
        <f t="shared" si="0"/>
        <v>56.028368794326241</v>
      </c>
      <c r="I31" s="181">
        <v>44</v>
      </c>
      <c r="J31" s="166">
        <f t="shared" si="8"/>
        <v>31.205673758865249</v>
      </c>
      <c r="K31" s="170">
        <f t="shared" si="9"/>
        <v>87.234042553191486</v>
      </c>
      <c r="L31" s="71"/>
      <c r="M31" s="308">
        <f t="shared" si="2"/>
        <v>141</v>
      </c>
      <c r="N31" s="295">
        <f t="shared" si="4"/>
        <v>123</v>
      </c>
      <c r="O31" s="296">
        <f t="shared" si="3"/>
        <v>87.234042553191486</v>
      </c>
      <c r="P31" s="297">
        <f t="shared" ref="P31:Q47" si="12">E31</f>
        <v>18</v>
      </c>
      <c r="Q31" s="278">
        <f t="shared" si="12"/>
        <v>12.76595744680851</v>
      </c>
    </row>
    <row r="32" spans="1:17" ht="15" customHeight="1" x14ac:dyDescent="0.25">
      <c r="A32" s="164">
        <v>2</v>
      </c>
      <c r="B32" s="171">
        <v>30480</v>
      </c>
      <c r="C32" s="173" t="s">
        <v>167</v>
      </c>
      <c r="D32" s="181">
        <v>109</v>
      </c>
      <c r="E32" s="174">
        <v>1</v>
      </c>
      <c r="F32" s="182">
        <f t="shared" si="11"/>
        <v>0.91743119266055051</v>
      </c>
      <c r="G32" s="181">
        <v>65</v>
      </c>
      <c r="H32" s="167">
        <f t="shared" si="0"/>
        <v>59.633027522935777</v>
      </c>
      <c r="I32" s="181">
        <v>43</v>
      </c>
      <c r="J32" s="166">
        <f t="shared" si="8"/>
        <v>39.449541284403672</v>
      </c>
      <c r="K32" s="170">
        <f t="shared" si="9"/>
        <v>99.082568807339456</v>
      </c>
      <c r="L32" s="71"/>
      <c r="M32" s="298">
        <f t="shared" si="2"/>
        <v>109</v>
      </c>
      <c r="N32" s="294">
        <f t="shared" si="4"/>
        <v>108</v>
      </c>
      <c r="O32" s="293">
        <f t="shared" si="3"/>
        <v>99.082568807339456</v>
      </c>
      <c r="P32" s="292">
        <f t="shared" si="12"/>
        <v>1</v>
      </c>
      <c r="Q32" s="25">
        <f t="shared" si="12"/>
        <v>0.91743119266055051</v>
      </c>
    </row>
    <row r="33" spans="1:17" ht="15" customHeight="1" x14ac:dyDescent="0.25">
      <c r="A33" s="164">
        <v>3</v>
      </c>
      <c r="B33" s="18">
        <v>30460</v>
      </c>
      <c r="C33" s="17" t="s">
        <v>80</v>
      </c>
      <c r="D33" s="157">
        <v>162</v>
      </c>
      <c r="E33" s="149">
        <v>2</v>
      </c>
      <c r="F33" s="87">
        <f t="shared" si="11"/>
        <v>1.2345679012345678</v>
      </c>
      <c r="G33" s="157">
        <v>75</v>
      </c>
      <c r="H33" s="43">
        <f t="shared" si="0"/>
        <v>46.296296296296298</v>
      </c>
      <c r="I33" s="157">
        <v>85</v>
      </c>
      <c r="J33" s="28">
        <f t="shared" si="8"/>
        <v>52.469135802469133</v>
      </c>
      <c r="K33" s="94">
        <f t="shared" si="9"/>
        <v>98.76543209876543</v>
      </c>
      <c r="L33" s="71"/>
      <c r="M33" s="298">
        <f t="shared" si="2"/>
        <v>162</v>
      </c>
      <c r="N33" s="294">
        <f t="shared" si="4"/>
        <v>160</v>
      </c>
      <c r="O33" s="293">
        <f t="shared" si="3"/>
        <v>98.76543209876543</v>
      </c>
      <c r="P33" s="292">
        <f t="shared" si="12"/>
        <v>2</v>
      </c>
      <c r="Q33" s="25">
        <f t="shared" si="12"/>
        <v>1.2345679012345678</v>
      </c>
    </row>
    <row r="34" spans="1:17" ht="15" customHeight="1" x14ac:dyDescent="0.25">
      <c r="A34" s="164">
        <v>4</v>
      </c>
      <c r="B34" s="171">
        <v>30030</v>
      </c>
      <c r="C34" s="173" t="s">
        <v>168</v>
      </c>
      <c r="D34" s="181">
        <v>112</v>
      </c>
      <c r="E34" s="174">
        <v>5</v>
      </c>
      <c r="F34" s="182">
        <f t="shared" si="11"/>
        <v>4.4642857142857144</v>
      </c>
      <c r="G34" s="181">
        <v>62</v>
      </c>
      <c r="H34" s="167">
        <f t="shared" si="0"/>
        <v>55.357142857142854</v>
      </c>
      <c r="I34" s="181">
        <v>45</v>
      </c>
      <c r="J34" s="166">
        <f t="shared" si="8"/>
        <v>40.178571428571431</v>
      </c>
      <c r="K34" s="170">
        <f t="shared" si="9"/>
        <v>95.535714285714292</v>
      </c>
      <c r="L34" s="71"/>
      <c r="M34" s="298">
        <f t="shared" si="2"/>
        <v>112</v>
      </c>
      <c r="N34" s="294">
        <f t="shared" si="4"/>
        <v>107</v>
      </c>
      <c r="O34" s="293">
        <f t="shared" si="3"/>
        <v>95.535714285714292</v>
      </c>
      <c r="P34" s="292">
        <f t="shared" si="12"/>
        <v>5</v>
      </c>
      <c r="Q34" s="25">
        <f t="shared" si="12"/>
        <v>4.4642857142857144</v>
      </c>
    </row>
    <row r="35" spans="1:17" ht="15" customHeight="1" x14ac:dyDescent="0.25">
      <c r="A35" s="164">
        <v>5</v>
      </c>
      <c r="B35" s="171">
        <v>31000</v>
      </c>
      <c r="C35" s="173" t="s">
        <v>81</v>
      </c>
      <c r="D35" s="181">
        <v>70</v>
      </c>
      <c r="E35" s="174">
        <v>3</v>
      </c>
      <c r="F35" s="182">
        <f>E35*100/D35</f>
        <v>4.2857142857142856</v>
      </c>
      <c r="G35" s="181">
        <v>41</v>
      </c>
      <c r="H35" s="167">
        <f t="shared" si="0"/>
        <v>58.571428571428569</v>
      </c>
      <c r="I35" s="181">
        <v>26</v>
      </c>
      <c r="J35" s="166">
        <f t="shared" si="8"/>
        <v>37.142857142857146</v>
      </c>
      <c r="K35" s="170">
        <f t="shared" si="9"/>
        <v>95.714285714285708</v>
      </c>
      <c r="L35" s="71"/>
      <c r="M35" s="298">
        <f t="shared" si="2"/>
        <v>70</v>
      </c>
      <c r="N35" s="294">
        <f t="shared" si="4"/>
        <v>67</v>
      </c>
      <c r="O35" s="293">
        <f t="shared" si="3"/>
        <v>95.714285714285708</v>
      </c>
      <c r="P35" s="292">
        <f t="shared" si="12"/>
        <v>3</v>
      </c>
      <c r="Q35" s="25">
        <f t="shared" si="12"/>
        <v>4.2857142857142856</v>
      </c>
    </row>
    <row r="36" spans="1:17" ht="15" customHeight="1" x14ac:dyDescent="0.25">
      <c r="A36" s="164">
        <v>6</v>
      </c>
      <c r="B36" s="171">
        <v>30130</v>
      </c>
      <c r="C36" s="173" t="s">
        <v>19</v>
      </c>
      <c r="D36" s="181">
        <v>51</v>
      </c>
      <c r="E36" s="174">
        <v>1</v>
      </c>
      <c r="F36" s="182">
        <f>E36*100/D36</f>
        <v>1.9607843137254901</v>
      </c>
      <c r="G36" s="181">
        <v>21</v>
      </c>
      <c r="H36" s="167">
        <f t="shared" si="0"/>
        <v>41.176470588235297</v>
      </c>
      <c r="I36" s="181">
        <v>29</v>
      </c>
      <c r="J36" s="166">
        <f t="shared" si="8"/>
        <v>56.862745098039213</v>
      </c>
      <c r="K36" s="170">
        <f t="shared" si="9"/>
        <v>98.039215686274517</v>
      </c>
      <c r="L36" s="71"/>
      <c r="M36" s="298">
        <f t="shared" si="2"/>
        <v>51</v>
      </c>
      <c r="N36" s="294">
        <f t="shared" si="4"/>
        <v>50</v>
      </c>
      <c r="O36" s="293">
        <f t="shared" si="3"/>
        <v>98.039215686274517</v>
      </c>
      <c r="P36" s="292">
        <f t="shared" si="12"/>
        <v>1</v>
      </c>
      <c r="Q36" s="25">
        <f t="shared" si="12"/>
        <v>1.9607843137254901</v>
      </c>
    </row>
    <row r="37" spans="1:17" ht="15" customHeight="1" x14ac:dyDescent="0.25">
      <c r="A37" s="164">
        <v>7</v>
      </c>
      <c r="B37" s="171">
        <v>30160</v>
      </c>
      <c r="C37" s="173" t="s">
        <v>169</v>
      </c>
      <c r="D37" s="181">
        <v>140</v>
      </c>
      <c r="E37" s="174">
        <v>19</v>
      </c>
      <c r="F37" s="182">
        <f>E37*100/D37</f>
        <v>13.571428571428571</v>
      </c>
      <c r="G37" s="181">
        <v>75</v>
      </c>
      <c r="H37" s="167">
        <f t="shared" si="0"/>
        <v>53.571428571428569</v>
      </c>
      <c r="I37" s="181">
        <v>46</v>
      </c>
      <c r="J37" s="166">
        <f t="shared" si="8"/>
        <v>32.857142857142854</v>
      </c>
      <c r="K37" s="170">
        <f t="shared" si="9"/>
        <v>86.428571428571431</v>
      </c>
      <c r="L37" s="71"/>
      <c r="M37" s="298">
        <f t="shared" si="2"/>
        <v>140</v>
      </c>
      <c r="N37" s="294">
        <f t="shared" si="4"/>
        <v>121</v>
      </c>
      <c r="O37" s="293">
        <f t="shared" si="3"/>
        <v>86.428571428571431</v>
      </c>
      <c r="P37" s="292">
        <f t="shared" si="12"/>
        <v>19</v>
      </c>
      <c r="Q37" s="25">
        <f t="shared" si="12"/>
        <v>13.571428571428571</v>
      </c>
    </row>
    <row r="38" spans="1:17" ht="15" customHeight="1" x14ac:dyDescent="0.25">
      <c r="A38" s="6">
        <v>8</v>
      </c>
      <c r="B38" s="171">
        <v>30310</v>
      </c>
      <c r="C38" s="173" t="s">
        <v>21</v>
      </c>
      <c r="D38" s="181">
        <v>53</v>
      </c>
      <c r="E38" s="174">
        <v>6</v>
      </c>
      <c r="F38" s="182">
        <f t="shared" ref="F38:F41" si="13">E38*100/D38</f>
        <v>11.320754716981131</v>
      </c>
      <c r="G38" s="181">
        <v>32</v>
      </c>
      <c r="H38" s="167">
        <f t="shared" si="0"/>
        <v>60.377358490566039</v>
      </c>
      <c r="I38" s="181">
        <v>15</v>
      </c>
      <c r="J38" s="166">
        <f t="shared" si="8"/>
        <v>28.30188679245283</v>
      </c>
      <c r="K38" s="170">
        <f t="shared" si="9"/>
        <v>88.679245283018872</v>
      </c>
      <c r="L38" s="71"/>
      <c r="M38" s="298">
        <f t="shared" si="2"/>
        <v>53</v>
      </c>
      <c r="N38" s="294">
        <f t="shared" si="4"/>
        <v>47</v>
      </c>
      <c r="O38" s="293">
        <f t="shared" si="3"/>
        <v>88.679245283018872</v>
      </c>
      <c r="P38" s="292">
        <f t="shared" si="12"/>
        <v>6</v>
      </c>
      <c r="Q38" s="25">
        <f t="shared" si="12"/>
        <v>11.320754716981131</v>
      </c>
    </row>
    <row r="39" spans="1:17" ht="15" customHeight="1" x14ac:dyDescent="0.25">
      <c r="A39" s="164">
        <v>9</v>
      </c>
      <c r="B39" s="171">
        <v>30440</v>
      </c>
      <c r="C39" s="173" t="s">
        <v>22</v>
      </c>
      <c r="D39" s="181">
        <v>88</v>
      </c>
      <c r="E39" s="174">
        <v>1</v>
      </c>
      <c r="F39" s="182">
        <f t="shared" si="13"/>
        <v>1.1363636363636365</v>
      </c>
      <c r="G39" s="181">
        <v>26</v>
      </c>
      <c r="H39" s="167">
        <f t="shared" si="0"/>
        <v>29.545454545454547</v>
      </c>
      <c r="I39" s="181">
        <v>61</v>
      </c>
      <c r="J39" s="166">
        <f t="shared" si="8"/>
        <v>69.318181818181813</v>
      </c>
      <c r="K39" s="170">
        <f t="shared" si="9"/>
        <v>98.86363636363636</v>
      </c>
      <c r="L39" s="71"/>
      <c r="M39" s="298">
        <f t="shared" si="2"/>
        <v>88</v>
      </c>
      <c r="N39" s="294">
        <f t="shared" si="4"/>
        <v>87</v>
      </c>
      <c r="O39" s="293">
        <f t="shared" si="3"/>
        <v>98.86363636363636</v>
      </c>
      <c r="P39" s="292">
        <f t="shared" si="12"/>
        <v>1</v>
      </c>
      <c r="Q39" s="25">
        <f t="shared" si="12"/>
        <v>1.1363636363636365</v>
      </c>
    </row>
    <row r="40" spans="1:17" ht="15" customHeight="1" x14ac:dyDescent="0.25">
      <c r="A40" s="164">
        <v>10</v>
      </c>
      <c r="B40" s="171">
        <v>30500</v>
      </c>
      <c r="C40" s="173" t="s">
        <v>170</v>
      </c>
      <c r="D40" s="181">
        <v>23</v>
      </c>
      <c r="E40" s="174">
        <v>1</v>
      </c>
      <c r="F40" s="182">
        <f t="shared" si="13"/>
        <v>4.3478260869565215</v>
      </c>
      <c r="G40" s="181">
        <v>15</v>
      </c>
      <c r="H40" s="167">
        <f t="shared" si="0"/>
        <v>65.217391304347828</v>
      </c>
      <c r="I40" s="181">
        <v>7</v>
      </c>
      <c r="J40" s="166">
        <f t="shared" si="8"/>
        <v>30.434782608695652</v>
      </c>
      <c r="K40" s="170">
        <f t="shared" si="9"/>
        <v>95.652173913043484</v>
      </c>
      <c r="L40" s="71"/>
      <c r="M40" s="298">
        <f t="shared" si="2"/>
        <v>23</v>
      </c>
      <c r="N40" s="294">
        <f t="shared" si="4"/>
        <v>22</v>
      </c>
      <c r="O40" s="293">
        <f t="shared" si="3"/>
        <v>95.652173913043484</v>
      </c>
      <c r="P40" s="292">
        <f t="shared" si="12"/>
        <v>1</v>
      </c>
      <c r="Q40" s="25">
        <f t="shared" si="12"/>
        <v>4.3478260869565215</v>
      </c>
    </row>
    <row r="41" spans="1:17" ht="15" customHeight="1" x14ac:dyDescent="0.25">
      <c r="A41" s="164">
        <v>11</v>
      </c>
      <c r="B41" s="171">
        <v>30530</v>
      </c>
      <c r="C41" s="173" t="s">
        <v>171</v>
      </c>
      <c r="D41" s="181">
        <v>194</v>
      </c>
      <c r="E41" s="174">
        <v>4</v>
      </c>
      <c r="F41" s="182">
        <f t="shared" si="13"/>
        <v>2.0618556701030926</v>
      </c>
      <c r="G41" s="181">
        <v>123</v>
      </c>
      <c r="H41" s="167">
        <f t="shared" si="0"/>
        <v>63.402061855670105</v>
      </c>
      <c r="I41" s="181">
        <v>67</v>
      </c>
      <c r="J41" s="166">
        <f t="shared" si="8"/>
        <v>34.536082474226802</v>
      </c>
      <c r="K41" s="170">
        <f t="shared" si="9"/>
        <v>97.9381443298969</v>
      </c>
      <c r="L41" s="71"/>
      <c r="M41" s="298">
        <f t="shared" si="2"/>
        <v>194</v>
      </c>
      <c r="N41" s="294">
        <f t="shared" si="4"/>
        <v>190</v>
      </c>
      <c r="O41" s="293">
        <f t="shared" si="3"/>
        <v>97.9381443298969</v>
      </c>
      <c r="P41" s="292">
        <f t="shared" si="12"/>
        <v>4</v>
      </c>
      <c r="Q41" s="25">
        <f t="shared" si="12"/>
        <v>2.0618556701030926</v>
      </c>
    </row>
    <row r="42" spans="1:17" ht="15" customHeight="1" x14ac:dyDescent="0.25">
      <c r="A42" s="164">
        <v>12</v>
      </c>
      <c r="B42" s="171">
        <v>30640</v>
      </c>
      <c r="C42" s="173" t="s">
        <v>26</v>
      </c>
      <c r="D42" s="181">
        <v>72</v>
      </c>
      <c r="E42" s="174">
        <v>1</v>
      </c>
      <c r="F42" s="182">
        <f t="shared" si="11"/>
        <v>1.3888888888888888</v>
      </c>
      <c r="G42" s="181">
        <v>32</v>
      </c>
      <c r="H42" s="167">
        <f t="shared" si="0"/>
        <v>44.444444444444443</v>
      </c>
      <c r="I42" s="181">
        <v>39</v>
      </c>
      <c r="J42" s="166">
        <f t="shared" si="8"/>
        <v>54.166666666666664</v>
      </c>
      <c r="K42" s="170">
        <f t="shared" si="9"/>
        <v>98.611111111111114</v>
      </c>
      <c r="L42" s="71"/>
      <c r="M42" s="298">
        <f t="shared" si="2"/>
        <v>72</v>
      </c>
      <c r="N42" s="294">
        <f t="shared" si="4"/>
        <v>71</v>
      </c>
      <c r="O42" s="293">
        <f t="shared" si="3"/>
        <v>98.611111111111114</v>
      </c>
      <c r="P42" s="292">
        <f t="shared" si="12"/>
        <v>1</v>
      </c>
      <c r="Q42" s="25">
        <f t="shared" si="12"/>
        <v>1.3888888888888888</v>
      </c>
    </row>
    <row r="43" spans="1:17" ht="15" customHeight="1" x14ac:dyDescent="0.25">
      <c r="A43" s="164">
        <v>13</v>
      </c>
      <c r="B43" s="171">
        <v>30650</v>
      </c>
      <c r="C43" s="173" t="s">
        <v>172</v>
      </c>
      <c r="D43" s="181">
        <v>129</v>
      </c>
      <c r="E43" s="174">
        <v>3</v>
      </c>
      <c r="F43" s="182">
        <f t="shared" si="11"/>
        <v>2.3255813953488373</v>
      </c>
      <c r="G43" s="181">
        <v>60</v>
      </c>
      <c r="H43" s="167">
        <f t="shared" si="0"/>
        <v>46.511627906976742</v>
      </c>
      <c r="I43" s="181">
        <v>66</v>
      </c>
      <c r="J43" s="166">
        <f t="shared" si="8"/>
        <v>51.162790697674417</v>
      </c>
      <c r="K43" s="170">
        <f t="shared" si="9"/>
        <v>97.674418604651166</v>
      </c>
      <c r="L43" s="71"/>
      <c r="M43" s="298">
        <f t="shared" si="2"/>
        <v>129</v>
      </c>
      <c r="N43" s="294">
        <f t="shared" si="4"/>
        <v>126</v>
      </c>
      <c r="O43" s="293">
        <f t="shared" si="3"/>
        <v>97.674418604651166</v>
      </c>
      <c r="P43" s="292">
        <f t="shared" si="12"/>
        <v>3</v>
      </c>
      <c r="Q43" s="25">
        <f t="shared" si="12"/>
        <v>2.3255813953488373</v>
      </c>
    </row>
    <row r="44" spans="1:17" ht="15" customHeight="1" x14ac:dyDescent="0.25">
      <c r="A44" s="164">
        <v>14</v>
      </c>
      <c r="B44" s="171">
        <v>30790</v>
      </c>
      <c r="C44" s="173" t="s">
        <v>28</v>
      </c>
      <c r="D44" s="181">
        <v>88</v>
      </c>
      <c r="E44" s="174">
        <v>9</v>
      </c>
      <c r="F44" s="182">
        <f t="shared" si="11"/>
        <v>10.227272727272727</v>
      </c>
      <c r="G44" s="181">
        <v>41</v>
      </c>
      <c r="H44" s="167">
        <f t="shared" si="0"/>
        <v>46.590909090909093</v>
      </c>
      <c r="I44" s="181">
        <v>38</v>
      </c>
      <c r="J44" s="166">
        <f t="shared" si="8"/>
        <v>43.18181818181818</v>
      </c>
      <c r="K44" s="170">
        <f t="shared" si="9"/>
        <v>89.772727272727266</v>
      </c>
      <c r="L44" s="71"/>
      <c r="M44" s="298">
        <f t="shared" si="2"/>
        <v>88</v>
      </c>
      <c r="N44" s="294">
        <f t="shared" si="4"/>
        <v>78.999999999999986</v>
      </c>
      <c r="O44" s="293">
        <f t="shared" si="3"/>
        <v>89.772727272727266</v>
      </c>
      <c r="P44" s="292">
        <f t="shared" si="12"/>
        <v>9</v>
      </c>
      <c r="Q44" s="25">
        <f t="shared" si="12"/>
        <v>10.227272727272727</v>
      </c>
    </row>
    <row r="45" spans="1:17" ht="15" customHeight="1" x14ac:dyDescent="0.25">
      <c r="A45" s="164">
        <v>15</v>
      </c>
      <c r="B45" s="171">
        <v>30890</v>
      </c>
      <c r="C45" s="173" t="s">
        <v>173</v>
      </c>
      <c r="D45" s="181">
        <v>70</v>
      </c>
      <c r="E45" s="174">
        <v>5</v>
      </c>
      <c r="F45" s="182">
        <f t="shared" si="11"/>
        <v>7.1428571428571432</v>
      </c>
      <c r="G45" s="181">
        <v>40</v>
      </c>
      <c r="H45" s="167">
        <f t="shared" si="0"/>
        <v>57.142857142857146</v>
      </c>
      <c r="I45" s="181">
        <v>25</v>
      </c>
      <c r="J45" s="166">
        <f t="shared" si="8"/>
        <v>35.714285714285715</v>
      </c>
      <c r="K45" s="170">
        <f t="shared" si="9"/>
        <v>92.857142857142861</v>
      </c>
      <c r="L45" s="71"/>
      <c r="M45" s="298">
        <f t="shared" si="2"/>
        <v>70</v>
      </c>
      <c r="N45" s="294">
        <f t="shared" si="4"/>
        <v>65</v>
      </c>
      <c r="O45" s="293">
        <f t="shared" si="3"/>
        <v>92.857142857142861</v>
      </c>
      <c r="P45" s="292">
        <f t="shared" si="12"/>
        <v>5</v>
      </c>
      <c r="Q45" s="25">
        <f t="shared" si="12"/>
        <v>7.1428571428571432</v>
      </c>
    </row>
    <row r="46" spans="1:17" ht="15" customHeight="1" x14ac:dyDescent="0.25">
      <c r="A46" s="164">
        <v>16</v>
      </c>
      <c r="B46" s="171">
        <v>30940</v>
      </c>
      <c r="C46" s="173" t="s">
        <v>31</v>
      </c>
      <c r="D46" s="181">
        <v>122</v>
      </c>
      <c r="E46" s="174">
        <v>5</v>
      </c>
      <c r="F46" s="182">
        <f t="shared" si="11"/>
        <v>4.0983606557377046</v>
      </c>
      <c r="G46" s="181">
        <v>69</v>
      </c>
      <c r="H46" s="167">
        <f t="shared" si="0"/>
        <v>56.557377049180324</v>
      </c>
      <c r="I46" s="181">
        <v>48</v>
      </c>
      <c r="J46" s="166">
        <f t="shared" si="8"/>
        <v>39.344262295081968</v>
      </c>
      <c r="K46" s="170">
        <f t="shared" si="9"/>
        <v>95.901639344262293</v>
      </c>
      <c r="L46" s="71"/>
      <c r="M46" s="298">
        <f t="shared" si="2"/>
        <v>122</v>
      </c>
      <c r="N46" s="294">
        <f t="shared" si="4"/>
        <v>117</v>
      </c>
      <c r="O46" s="293">
        <f t="shared" si="3"/>
        <v>95.901639344262293</v>
      </c>
      <c r="P46" s="292">
        <f t="shared" si="12"/>
        <v>5</v>
      </c>
      <c r="Q46" s="25">
        <f t="shared" si="12"/>
        <v>4.0983606557377046</v>
      </c>
    </row>
    <row r="47" spans="1:17" ht="15" customHeight="1" thickBot="1" x14ac:dyDescent="0.3">
      <c r="A47" s="6">
        <v>17</v>
      </c>
      <c r="B47" s="171">
        <v>31480</v>
      </c>
      <c r="C47" s="185" t="s">
        <v>32</v>
      </c>
      <c r="D47" s="181">
        <v>151</v>
      </c>
      <c r="E47" s="174"/>
      <c r="F47" s="182"/>
      <c r="G47" s="181">
        <v>93</v>
      </c>
      <c r="H47" s="167">
        <f t="shared" si="0"/>
        <v>61.589403973509931</v>
      </c>
      <c r="I47" s="181">
        <v>58</v>
      </c>
      <c r="J47" s="166">
        <f t="shared" si="8"/>
        <v>38.410596026490069</v>
      </c>
      <c r="K47" s="170">
        <f t="shared" si="9"/>
        <v>100</v>
      </c>
      <c r="L47" s="71"/>
      <c r="M47" s="298">
        <f t="shared" si="2"/>
        <v>151</v>
      </c>
      <c r="N47" s="294">
        <f t="shared" si="4"/>
        <v>151</v>
      </c>
      <c r="O47" s="293">
        <f t="shared" si="3"/>
        <v>100</v>
      </c>
      <c r="P47" s="292">
        <f t="shared" si="12"/>
        <v>0</v>
      </c>
      <c r="Q47" s="25">
        <f t="shared" si="12"/>
        <v>0</v>
      </c>
    </row>
    <row r="48" spans="1:17" ht="15" customHeight="1" thickBot="1" x14ac:dyDescent="0.3">
      <c r="A48" s="55"/>
      <c r="B48" s="54"/>
      <c r="C48" s="40" t="s">
        <v>117</v>
      </c>
      <c r="D48" s="56">
        <f>SUM(D49:D68)</f>
        <v>2045</v>
      </c>
      <c r="E48" s="57">
        <f>SUM(E49:E68)</f>
        <v>92</v>
      </c>
      <c r="F48" s="58">
        <f>E48*100/D48</f>
        <v>4.4987775061124697</v>
      </c>
      <c r="G48" s="56">
        <f>SUM(G49:G68)</f>
        <v>1092</v>
      </c>
      <c r="H48" s="42">
        <f>G48*100/D48</f>
        <v>53.398533007334962</v>
      </c>
      <c r="I48" s="56">
        <f>SUM(I49:I68)</f>
        <v>861</v>
      </c>
      <c r="J48" s="42">
        <f>I48*100/D48</f>
        <v>42.10268948655257</v>
      </c>
      <c r="K48" s="59">
        <f>AVERAGE(K49:K68)</f>
        <v>95.782250794376651</v>
      </c>
      <c r="L48" s="71"/>
      <c r="M48" s="322">
        <f t="shared" si="2"/>
        <v>2045</v>
      </c>
      <c r="N48" s="323">
        <f>SUM(N49:N68)</f>
        <v>1953</v>
      </c>
      <c r="O48" s="324">
        <f t="shared" si="3"/>
        <v>95.782250794376651</v>
      </c>
      <c r="P48" s="325">
        <f>SUM(P49:P68)</f>
        <v>92</v>
      </c>
      <c r="Q48" s="279">
        <f>F48</f>
        <v>4.4987775061124697</v>
      </c>
    </row>
    <row r="49" spans="1:17" ht="15" customHeight="1" x14ac:dyDescent="0.25">
      <c r="A49" s="3">
        <v>1</v>
      </c>
      <c r="B49" s="23">
        <v>40010</v>
      </c>
      <c r="C49" s="13" t="s">
        <v>33</v>
      </c>
      <c r="D49" s="183">
        <v>249</v>
      </c>
      <c r="E49" s="176">
        <v>17</v>
      </c>
      <c r="F49" s="101">
        <f t="shared" si="11"/>
        <v>6.8273092369477908</v>
      </c>
      <c r="G49" s="183">
        <v>135</v>
      </c>
      <c r="H49" s="38">
        <f t="shared" si="0"/>
        <v>54.216867469879517</v>
      </c>
      <c r="I49" s="183">
        <v>97</v>
      </c>
      <c r="J49" s="24">
        <f t="shared" si="8"/>
        <v>38.955823293172692</v>
      </c>
      <c r="K49" s="102">
        <f t="shared" si="9"/>
        <v>93.172690763052202</v>
      </c>
      <c r="L49" s="71"/>
      <c r="M49" s="308">
        <f t="shared" si="2"/>
        <v>249</v>
      </c>
      <c r="N49" s="295">
        <f t="shared" si="4"/>
        <v>232</v>
      </c>
      <c r="O49" s="296">
        <f t="shared" si="3"/>
        <v>93.172690763052202</v>
      </c>
      <c r="P49" s="297">
        <f t="shared" ref="P49:Q68" si="14">E49</f>
        <v>17</v>
      </c>
      <c r="Q49" s="278">
        <f t="shared" si="14"/>
        <v>6.8273092369477908</v>
      </c>
    </row>
    <row r="50" spans="1:17" ht="15" customHeight="1" x14ac:dyDescent="0.25">
      <c r="A50" s="164">
        <v>2</v>
      </c>
      <c r="B50" s="171">
        <v>40030</v>
      </c>
      <c r="C50" s="185" t="s">
        <v>174</v>
      </c>
      <c r="D50" s="181">
        <v>51</v>
      </c>
      <c r="E50" s="174"/>
      <c r="F50" s="182"/>
      <c r="G50" s="181">
        <v>25</v>
      </c>
      <c r="H50" s="167">
        <f t="shared" si="0"/>
        <v>49.019607843137258</v>
      </c>
      <c r="I50" s="181">
        <v>26</v>
      </c>
      <c r="J50" s="166">
        <f t="shared" si="8"/>
        <v>50.980392156862742</v>
      </c>
      <c r="K50" s="170">
        <f t="shared" si="9"/>
        <v>100</v>
      </c>
      <c r="L50" s="71"/>
      <c r="M50" s="298">
        <f t="shared" si="2"/>
        <v>51</v>
      </c>
      <c r="N50" s="294">
        <f t="shared" si="4"/>
        <v>51</v>
      </c>
      <c r="O50" s="293">
        <f t="shared" si="3"/>
        <v>100</v>
      </c>
      <c r="P50" s="292">
        <f t="shared" si="14"/>
        <v>0</v>
      </c>
      <c r="Q50" s="25">
        <f t="shared" si="14"/>
        <v>0</v>
      </c>
    </row>
    <row r="51" spans="1:17" ht="15" customHeight="1" x14ac:dyDescent="0.25">
      <c r="A51" s="164">
        <v>3</v>
      </c>
      <c r="B51" s="171">
        <v>40410</v>
      </c>
      <c r="C51" s="173" t="s">
        <v>86</v>
      </c>
      <c r="D51" s="181">
        <v>186</v>
      </c>
      <c r="E51" s="174">
        <v>6</v>
      </c>
      <c r="F51" s="182">
        <f t="shared" si="11"/>
        <v>3.225806451612903</v>
      </c>
      <c r="G51" s="181">
        <v>98</v>
      </c>
      <c r="H51" s="167">
        <f t="shared" si="0"/>
        <v>52.688172043010752</v>
      </c>
      <c r="I51" s="181">
        <v>82</v>
      </c>
      <c r="J51" s="166">
        <f t="shared" si="8"/>
        <v>44.086021505376344</v>
      </c>
      <c r="K51" s="170">
        <f t="shared" si="9"/>
        <v>96.774193548387103</v>
      </c>
      <c r="L51" s="71"/>
      <c r="M51" s="298">
        <f t="shared" si="2"/>
        <v>186</v>
      </c>
      <c r="N51" s="294">
        <f t="shared" si="4"/>
        <v>180</v>
      </c>
      <c r="O51" s="293">
        <f t="shared" si="3"/>
        <v>96.774193548387103</v>
      </c>
      <c r="P51" s="292">
        <f t="shared" si="14"/>
        <v>6</v>
      </c>
      <c r="Q51" s="25">
        <f t="shared" si="14"/>
        <v>3.225806451612903</v>
      </c>
    </row>
    <row r="52" spans="1:17" ht="15" customHeight="1" x14ac:dyDescent="0.25">
      <c r="A52" s="164">
        <v>4</v>
      </c>
      <c r="B52" s="171">
        <v>40011</v>
      </c>
      <c r="C52" s="173" t="s">
        <v>82</v>
      </c>
      <c r="D52" s="181">
        <v>235</v>
      </c>
      <c r="E52" s="174">
        <v>4</v>
      </c>
      <c r="F52" s="182">
        <f t="shared" si="11"/>
        <v>1.7021276595744681</v>
      </c>
      <c r="G52" s="181">
        <v>110</v>
      </c>
      <c r="H52" s="167">
        <f t="shared" si="0"/>
        <v>46.808510638297875</v>
      </c>
      <c r="I52" s="181">
        <v>121</v>
      </c>
      <c r="J52" s="166">
        <f t="shared" si="8"/>
        <v>51.48936170212766</v>
      </c>
      <c r="K52" s="170">
        <f t="shared" si="9"/>
        <v>98.297872340425528</v>
      </c>
      <c r="L52" s="71"/>
      <c r="M52" s="298">
        <f t="shared" si="2"/>
        <v>235</v>
      </c>
      <c r="N52" s="294">
        <f t="shared" si="4"/>
        <v>231</v>
      </c>
      <c r="O52" s="293">
        <f t="shared" si="3"/>
        <v>98.297872340425528</v>
      </c>
      <c r="P52" s="292">
        <f t="shared" si="14"/>
        <v>4</v>
      </c>
      <c r="Q52" s="25">
        <f t="shared" si="14"/>
        <v>1.7021276595744681</v>
      </c>
    </row>
    <row r="53" spans="1:17" ht="15" customHeight="1" x14ac:dyDescent="0.25">
      <c r="A53" s="164">
        <v>5</v>
      </c>
      <c r="B53" s="171">
        <v>40080</v>
      </c>
      <c r="C53" s="173" t="s">
        <v>83</v>
      </c>
      <c r="D53" s="181">
        <v>136</v>
      </c>
      <c r="E53" s="174">
        <v>2</v>
      </c>
      <c r="F53" s="182">
        <f t="shared" si="11"/>
        <v>1.4705882352941178</v>
      </c>
      <c r="G53" s="181">
        <v>75</v>
      </c>
      <c r="H53" s="167">
        <f t="shared" si="0"/>
        <v>55.147058823529413</v>
      </c>
      <c r="I53" s="181">
        <v>59</v>
      </c>
      <c r="J53" s="166">
        <f t="shared" si="8"/>
        <v>43.382352941176471</v>
      </c>
      <c r="K53" s="170">
        <f t="shared" si="9"/>
        <v>98.529411764705884</v>
      </c>
      <c r="L53" s="71"/>
      <c r="M53" s="298">
        <f t="shared" si="2"/>
        <v>136</v>
      </c>
      <c r="N53" s="294">
        <f t="shared" si="4"/>
        <v>134</v>
      </c>
      <c r="O53" s="293">
        <f t="shared" si="3"/>
        <v>98.529411764705884</v>
      </c>
      <c r="P53" s="292">
        <f t="shared" si="14"/>
        <v>2</v>
      </c>
      <c r="Q53" s="25">
        <f t="shared" si="14"/>
        <v>1.4705882352941178</v>
      </c>
    </row>
    <row r="54" spans="1:17" ht="15" customHeight="1" x14ac:dyDescent="0.25">
      <c r="A54" s="164">
        <v>6</v>
      </c>
      <c r="B54" s="171">
        <v>40100</v>
      </c>
      <c r="C54" s="173" t="s">
        <v>35</v>
      </c>
      <c r="D54" s="181">
        <v>103</v>
      </c>
      <c r="E54" s="174">
        <v>4</v>
      </c>
      <c r="F54" s="182">
        <f t="shared" si="11"/>
        <v>3.883495145631068</v>
      </c>
      <c r="G54" s="181">
        <v>56</v>
      </c>
      <c r="H54" s="167">
        <f t="shared" si="0"/>
        <v>54.368932038834949</v>
      </c>
      <c r="I54" s="181">
        <v>43</v>
      </c>
      <c r="J54" s="166">
        <f t="shared" si="8"/>
        <v>41.747572815533978</v>
      </c>
      <c r="K54" s="170">
        <f t="shared" si="9"/>
        <v>96.116504854368927</v>
      </c>
      <c r="L54" s="71"/>
      <c r="M54" s="298">
        <f t="shared" si="2"/>
        <v>103</v>
      </c>
      <c r="N54" s="294">
        <f t="shared" si="4"/>
        <v>99</v>
      </c>
      <c r="O54" s="293">
        <f t="shared" si="3"/>
        <v>96.116504854368927</v>
      </c>
      <c r="P54" s="292">
        <f t="shared" si="14"/>
        <v>4</v>
      </c>
      <c r="Q54" s="25">
        <f t="shared" si="14"/>
        <v>3.883495145631068</v>
      </c>
    </row>
    <row r="55" spans="1:17" ht="15" customHeight="1" x14ac:dyDescent="0.25">
      <c r="A55" s="164">
        <v>7</v>
      </c>
      <c r="B55" s="171">
        <v>40020</v>
      </c>
      <c r="C55" s="173" t="s">
        <v>175</v>
      </c>
      <c r="D55" s="181">
        <v>30</v>
      </c>
      <c r="E55" s="174">
        <v>1</v>
      </c>
      <c r="F55" s="182">
        <f t="shared" si="11"/>
        <v>3.3333333333333335</v>
      </c>
      <c r="G55" s="181">
        <v>15</v>
      </c>
      <c r="H55" s="167">
        <f t="shared" si="0"/>
        <v>50</v>
      </c>
      <c r="I55" s="181">
        <v>14</v>
      </c>
      <c r="J55" s="166">
        <f t="shared" si="8"/>
        <v>46.666666666666664</v>
      </c>
      <c r="K55" s="170">
        <f t="shared" si="9"/>
        <v>96.666666666666671</v>
      </c>
      <c r="L55" s="71"/>
      <c r="M55" s="298">
        <f t="shared" si="2"/>
        <v>30</v>
      </c>
      <c r="N55" s="294">
        <f t="shared" si="4"/>
        <v>29</v>
      </c>
      <c r="O55" s="293">
        <f t="shared" si="3"/>
        <v>96.666666666666671</v>
      </c>
      <c r="P55" s="292">
        <f t="shared" si="14"/>
        <v>1</v>
      </c>
      <c r="Q55" s="25">
        <f t="shared" si="14"/>
        <v>3.3333333333333335</v>
      </c>
    </row>
    <row r="56" spans="1:17" ht="15" customHeight="1" x14ac:dyDescent="0.25">
      <c r="A56" s="164">
        <v>8</v>
      </c>
      <c r="B56" s="171">
        <v>40031</v>
      </c>
      <c r="C56" s="173" t="s">
        <v>176</v>
      </c>
      <c r="D56" s="181">
        <v>110</v>
      </c>
      <c r="E56" s="174">
        <v>10</v>
      </c>
      <c r="F56" s="182">
        <f t="shared" si="11"/>
        <v>9.0909090909090917</v>
      </c>
      <c r="G56" s="181">
        <v>61</v>
      </c>
      <c r="H56" s="167">
        <f t="shared" si="0"/>
        <v>55.454545454545453</v>
      </c>
      <c r="I56" s="181">
        <v>39</v>
      </c>
      <c r="J56" s="166">
        <f t="shared" si="8"/>
        <v>35.454545454545453</v>
      </c>
      <c r="K56" s="170">
        <f t="shared" si="9"/>
        <v>90.909090909090907</v>
      </c>
      <c r="L56" s="71"/>
      <c r="M56" s="298">
        <f t="shared" si="2"/>
        <v>110</v>
      </c>
      <c r="N56" s="294">
        <f t="shared" si="4"/>
        <v>100</v>
      </c>
      <c r="O56" s="293">
        <f t="shared" si="3"/>
        <v>90.909090909090907</v>
      </c>
      <c r="P56" s="292">
        <f t="shared" si="14"/>
        <v>10</v>
      </c>
      <c r="Q56" s="25">
        <f t="shared" si="14"/>
        <v>9.0909090909090917</v>
      </c>
    </row>
    <row r="57" spans="1:17" ht="15" customHeight="1" x14ac:dyDescent="0.25">
      <c r="A57" s="164">
        <v>9</v>
      </c>
      <c r="B57" s="171">
        <v>40210</v>
      </c>
      <c r="C57" s="173" t="s">
        <v>36</v>
      </c>
      <c r="D57" s="181">
        <v>44</v>
      </c>
      <c r="E57" s="174">
        <v>2</v>
      </c>
      <c r="F57" s="182">
        <f t="shared" si="11"/>
        <v>4.5454545454545459</v>
      </c>
      <c r="G57" s="181">
        <v>26</v>
      </c>
      <c r="H57" s="167">
        <f t="shared" si="0"/>
        <v>59.090909090909093</v>
      </c>
      <c r="I57" s="181">
        <v>16</v>
      </c>
      <c r="J57" s="166">
        <f t="shared" si="8"/>
        <v>36.363636363636367</v>
      </c>
      <c r="K57" s="170">
        <f t="shared" si="9"/>
        <v>95.454545454545453</v>
      </c>
      <c r="L57" s="71"/>
      <c r="M57" s="298">
        <f t="shared" si="2"/>
        <v>44</v>
      </c>
      <c r="N57" s="294">
        <f t="shared" si="4"/>
        <v>42</v>
      </c>
      <c r="O57" s="293">
        <f t="shared" si="3"/>
        <v>95.454545454545453</v>
      </c>
      <c r="P57" s="292">
        <f t="shared" si="14"/>
        <v>2</v>
      </c>
      <c r="Q57" s="25">
        <f t="shared" si="14"/>
        <v>4.5454545454545459</v>
      </c>
    </row>
    <row r="58" spans="1:17" ht="15" customHeight="1" x14ac:dyDescent="0.25">
      <c r="A58" s="164">
        <v>10</v>
      </c>
      <c r="B58" s="171">
        <v>40300</v>
      </c>
      <c r="C58" s="173" t="s">
        <v>84</v>
      </c>
      <c r="D58" s="181">
        <v>29</v>
      </c>
      <c r="E58" s="174">
        <v>1</v>
      </c>
      <c r="F58" s="182">
        <f t="shared" si="11"/>
        <v>3.4482758620689653</v>
      </c>
      <c r="G58" s="181">
        <v>19</v>
      </c>
      <c r="H58" s="167">
        <f t="shared" si="0"/>
        <v>65.517241379310349</v>
      </c>
      <c r="I58" s="181">
        <v>9</v>
      </c>
      <c r="J58" s="166">
        <f t="shared" si="8"/>
        <v>31.03448275862069</v>
      </c>
      <c r="K58" s="170">
        <f t="shared" si="9"/>
        <v>96.551724137931032</v>
      </c>
      <c r="L58" s="71"/>
      <c r="M58" s="298">
        <f t="shared" si="2"/>
        <v>29</v>
      </c>
      <c r="N58" s="294">
        <f t="shared" si="4"/>
        <v>28</v>
      </c>
      <c r="O58" s="293">
        <f t="shared" si="3"/>
        <v>96.551724137931032</v>
      </c>
      <c r="P58" s="292">
        <f t="shared" si="14"/>
        <v>1</v>
      </c>
      <c r="Q58" s="25">
        <f t="shared" si="14"/>
        <v>3.4482758620689653</v>
      </c>
    </row>
    <row r="59" spans="1:17" ht="15" customHeight="1" x14ac:dyDescent="0.25">
      <c r="A59" s="164">
        <v>11</v>
      </c>
      <c r="B59" s="171">
        <v>40360</v>
      </c>
      <c r="C59" s="185" t="s">
        <v>37</v>
      </c>
      <c r="D59" s="181">
        <v>56</v>
      </c>
      <c r="E59" s="174"/>
      <c r="F59" s="182"/>
      <c r="G59" s="181">
        <v>29</v>
      </c>
      <c r="H59" s="167">
        <f t="shared" si="0"/>
        <v>51.785714285714285</v>
      </c>
      <c r="I59" s="181">
        <v>27</v>
      </c>
      <c r="J59" s="166">
        <f t="shared" si="8"/>
        <v>48.214285714285715</v>
      </c>
      <c r="K59" s="170">
        <f t="shared" si="9"/>
        <v>100</v>
      </c>
      <c r="L59" s="71"/>
      <c r="M59" s="298">
        <f t="shared" si="2"/>
        <v>56</v>
      </c>
      <c r="N59" s="294">
        <f t="shared" si="4"/>
        <v>56</v>
      </c>
      <c r="O59" s="293">
        <f t="shared" si="3"/>
        <v>100</v>
      </c>
      <c r="P59" s="292">
        <f t="shared" si="14"/>
        <v>0</v>
      </c>
      <c r="Q59" s="25">
        <f t="shared" si="14"/>
        <v>0</v>
      </c>
    </row>
    <row r="60" spans="1:17" ht="15" customHeight="1" x14ac:dyDescent="0.25">
      <c r="A60" s="164">
        <v>12</v>
      </c>
      <c r="B60" s="171">
        <v>40390</v>
      </c>
      <c r="C60" s="173" t="s">
        <v>85</v>
      </c>
      <c r="D60" s="181">
        <v>55</v>
      </c>
      <c r="E60" s="174">
        <v>3</v>
      </c>
      <c r="F60" s="182">
        <f t="shared" si="11"/>
        <v>5.4545454545454541</v>
      </c>
      <c r="G60" s="181">
        <v>32</v>
      </c>
      <c r="H60" s="167">
        <f t="shared" si="0"/>
        <v>58.18181818181818</v>
      </c>
      <c r="I60" s="181">
        <v>20</v>
      </c>
      <c r="J60" s="166">
        <f t="shared" si="8"/>
        <v>36.363636363636367</v>
      </c>
      <c r="K60" s="170">
        <f t="shared" si="9"/>
        <v>94.545454545454547</v>
      </c>
      <c r="L60" s="71"/>
      <c r="M60" s="298">
        <f t="shared" si="2"/>
        <v>55</v>
      </c>
      <c r="N60" s="294">
        <f t="shared" si="4"/>
        <v>52</v>
      </c>
      <c r="O60" s="293">
        <f t="shared" si="3"/>
        <v>94.545454545454547</v>
      </c>
      <c r="P60" s="292">
        <f t="shared" si="14"/>
        <v>3</v>
      </c>
      <c r="Q60" s="25">
        <f t="shared" si="14"/>
        <v>5.4545454545454541</v>
      </c>
    </row>
    <row r="61" spans="1:17" ht="15" customHeight="1" x14ac:dyDescent="0.25">
      <c r="A61" s="164">
        <v>13</v>
      </c>
      <c r="B61" s="171">
        <v>40720</v>
      </c>
      <c r="C61" s="185" t="s">
        <v>177</v>
      </c>
      <c r="D61" s="181">
        <v>101</v>
      </c>
      <c r="E61" s="174"/>
      <c r="F61" s="182"/>
      <c r="G61" s="181">
        <v>60</v>
      </c>
      <c r="H61" s="167">
        <f t="shared" si="0"/>
        <v>59.405940594059409</v>
      </c>
      <c r="I61" s="181">
        <v>41</v>
      </c>
      <c r="J61" s="166">
        <f t="shared" si="8"/>
        <v>40.594059405940591</v>
      </c>
      <c r="K61" s="170">
        <f t="shared" si="9"/>
        <v>100</v>
      </c>
      <c r="L61" s="71"/>
      <c r="M61" s="298">
        <f t="shared" si="2"/>
        <v>101</v>
      </c>
      <c r="N61" s="294">
        <f t="shared" si="4"/>
        <v>101</v>
      </c>
      <c r="O61" s="293">
        <f t="shared" si="3"/>
        <v>100</v>
      </c>
      <c r="P61" s="292">
        <f t="shared" si="14"/>
        <v>0</v>
      </c>
      <c r="Q61" s="25">
        <f t="shared" si="14"/>
        <v>0</v>
      </c>
    </row>
    <row r="62" spans="1:17" ht="15" customHeight="1" x14ac:dyDescent="0.25">
      <c r="A62" s="164">
        <v>14</v>
      </c>
      <c r="B62" s="171">
        <v>40730</v>
      </c>
      <c r="C62" s="185" t="s">
        <v>87</v>
      </c>
      <c r="D62" s="181">
        <v>23</v>
      </c>
      <c r="E62" s="174"/>
      <c r="F62" s="182"/>
      <c r="G62" s="181">
        <v>15</v>
      </c>
      <c r="H62" s="167">
        <f t="shared" si="0"/>
        <v>65.217391304347828</v>
      </c>
      <c r="I62" s="181">
        <v>8</v>
      </c>
      <c r="J62" s="166">
        <f t="shared" si="8"/>
        <v>34.782608695652172</v>
      </c>
      <c r="K62" s="170">
        <f t="shared" si="9"/>
        <v>100</v>
      </c>
      <c r="L62" s="71"/>
      <c r="M62" s="298">
        <f t="shared" si="2"/>
        <v>23</v>
      </c>
      <c r="N62" s="294">
        <f t="shared" si="4"/>
        <v>23</v>
      </c>
      <c r="O62" s="293">
        <f t="shared" si="3"/>
        <v>100</v>
      </c>
      <c r="P62" s="292">
        <f t="shared" si="14"/>
        <v>0</v>
      </c>
      <c r="Q62" s="25">
        <f t="shared" si="14"/>
        <v>0</v>
      </c>
    </row>
    <row r="63" spans="1:17" ht="15" customHeight="1" x14ac:dyDescent="0.25">
      <c r="A63" s="164">
        <v>15</v>
      </c>
      <c r="B63" s="171">
        <v>40820</v>
      </c>
      <c r="C63" s="173" t="s">
        <v>178</v>
      </c>
      <c r="D63" s="181">
        <v>96</v>
      </c>
      <c r="E63" s="174">
        <v>6</v>
      </c>
      <c r="F63" s="182">
        <f t="shared" si="11"/>
        <v>6.25</v>
      </c>
      <c r="G63" s="181">
        <v>48</v>
      </c>
      <c r="H63" s="167">
        <f t="shared" si="0"/>
        <v>50</v>
      </c>
      <c r="I63" s="181">
        <v>42</v>
      </c>
      <c r="J63" s="166">
        <f t="shared" si="8"/>
        <v>43.75</v>
      </c>
      <c r="K63" s="170">
        <f t="shared" si="9"/>
        <v>93.75</v>
      </c>
      <c r="L63" s="71"/>
      <c r="M63" s="298">
        <f t="shared" si="2"/>
        <v>96</v>
      </c>
      <c r="N63" s="294">
        <f t="shared" si="4"/>
        <v>90</v>
      </c>
      <c r="O63" s="293">
        <f t="shared" si="3"/>
        <v>93.75</v>
      </c>
      <c r="P63" s="292">
        <f t="shared" si="14"/>
        <v>6</v>
      </c>
      <c r="Q63" s="25">
        <f t="shared" si="14"/>
        <v>6.25</v>
      </c>
    </row>
    <row r="64" spans="1:17" ht="15" customHeight="1" x14ac:dyDescent="0.25">
      <c r="A64" s="164">
        <v>16</v>
      </c>
      <c r="B64" s="171">
        <v>40840</v>
      </c>
      <c r="C64" s="173" t="s">
        <v>38</v>
      </c>
      <c r="D64" s="181">
        <v>91</v>
      </c>
      <c r="E64" s="174">
        <v>8</v>
      </c>
      <c r="F64" s="182">
        <f t="shared" si="11"/>
        <v>8.791208791208792</v>
      </c>
      <c r="G64" s="181">
        <v>56</v>
      </c>
      <c r="H64" s="167">
        <f t="shared" si="0"/>
        <v>61.53846153846154</v>
      </c>
      <c r="I64" s="181">
        <v>27</v>
      </c>
      <c r="J64" s="166">
        <f t="shared" si="8"/>
        <v>29.670329670329672</v>
      </c>
      <c r="K64" s="170">
        <f t="shared" si="9"/>
        <v>91.208791208791212</v>
      </c>
      <c r="L64" s="71"/>
      <c r="M64" s="298">
        <f t="shared" si="2"/>
        <v>91</v>
      </c>
      <c r="N64" s="294">
        <f t="shared" si="4"/>
        <v>83</v>
      </c>
      <c r="O64" s="293">
        <f t="shared" si="3"/>
        <v>91.208791208791212</v>
      </c>
      <c r="P64" s="292">
        <f t="shared" si="14"/>
        <v>8</v>
      </c>
      <c r="Q64" s="25">
        <f t="shared" si="14"/>
        <v>8.791208791208792</v>
      </c>
    </row>
    <row r="65" spans="1:17" ht="15" customHeight="1" x14ac:dyDescent="0.25">
      <c r="A65" s="6">
        <v>17</v>
      </c>
      <c r="B65" s="171">
        <v>40950</v>
      </c>
      <c r="C65" s="173" t="s">
        <v>39</v>
      </c>
      <c r="D65" s="181">
        <v>119</v>
      </c>
      <c r="E65" s="174">
        <v>3</v>
      </c>
      <c r="F65" s="182">
        <f t="shared" si="11"/>
        <v>2.5210084033613445</v>
      </c>
      <c r="G65" s="181">
        <v>58</v>
      </c>
      <c r="H65" s="167">
        <f t="shared" si="0"/>
        <v>48.739495798319325</v>
      </c>
      <c r="I65" s="181">
        <v>58</v>
      </c>
      <c r="J65" s="166">
        <f t="shared" si="8"/>
        <v>48.739495798319325</v>
      </c>
      <c r="K65" s="170">
        <f t="shared" si="9"/>
        <v>97.47899159663865</v>
      </c>
      <c r="L65" s="71"/>
      <c r="M65" s="298">
        <f t="shared" si="2"/>
        <v>119</v>
      </c>
      <c r="N65" s="294">
        <f t="shared" si="4"/>
        <v>116</v>
      </c>
      <c r="O65" s="293">
        <f t="shared" si="3"/>
        <v>97.47899159663865</v>
      </c>
      <c r="P65" s="292">
        <f t="shared" si="14"/>
        <v>3</v>
      </c>
      <c r="Q65" s="25">
        <f t="shared" si="14"/>
        <v>2.5210084033613445</v>
      </c>
    </row>
    <row r="66" spans="1:17" ht="15" customHeight="1" x14ac:dyDescent="0.25">
      <c r="A66" s="164">
        <v>18</v>
      </c>
      <c r="B66" s="171">
        <v>40990</v>
      </c>
      <c r="C66" s="173" t="s">
        <v>40</v>
      </c>
      <c r="D66" s="181">
        <v>131</v>
      </c>
      <c r="E66" s="174">
        <v>6</v>
      </c>
      <c r="F66" s="182">
        <f>E66*100/D66</f>
        <v>4.5801526717557248</v>
      </c>
      <c r="G66" s="181">
        <v>62</v>
      </c>
      <c r="H66" s="167">
        <f t="shared" ref="H66:H119" si="15">G66*100/D66</f>
        <v>47.328244274809158</v>
      </c>
      <c r="I66" s="181">
        <v>63</v>
      </c>
      <c r="J66" s="166">
        <f t="shared" si="8"/>
        <v>48.091603053435115</v>
      </c>
      <c r="K66" s="170">
        <f t="shared" si="9"/>
        <v>95.419847328244273</v>
      </c>
      <c r="L66" s="71"/>
      <c r="M66" s="298">
        <f t="shared" si="2"/>
        <v>131</v>
      </c>
      <c r="N66" s="294">
        <f t="shared" si="4"/>
        <v>125</v>
      </c>
      <c r="O66" s="293">
        <f t="shared" si="3"/>
        <v>95.419847328244273</v>
      </c>
      <c r="P66" s="292">
        <f t="shared" si="14"/>
        <v>6</v>
      </c>
      <c r="Q66" s="25">
        <f t="shared" si="14"/>
        <v>4.5801526717557248</v>
      </c>
    </row>
    <row r="67" spans="1:17" ht="15" customHeight="1" x14ac:dyDescent="0.25">
      <c r="A67" s="5">
        <v>19</v>
      </c>
      <c r="B67" s="18">
        <v>40133</v>
      </c>
      <c r="C67" s="17" t="s">
        <v>41</v>
      </c>
      <c r="D67" s="157">
        <v>96</v>
      </c>
      <c r="E67" s="149">
        <v>12</v>
      </c>
      <c r="F67" s="87">
        <f>E67*100/D67</f>
        <v>12.5</v>
      </c>
      <c r="G67" s="157">
        <v>51</v>
      </c>
      <c r="H67" s="43">
        <f t="shared" ref="H67" si="16">G67*100/D67</f>
        <v>53.125</v>
      </c>
      <c r="I67" s="157">
        <v>33</v>
      </c>
      <c r="J67" s="28">
        <f t="shared" ref="J67" si="17">I67*100/D67</f>
        <v>34.375</v>
      </c>
      <c r="K67" s="94">
        <f t="shared" ref="K67" si="18">(G67+I67)*100/D67</f>
        <v>87.5</v>
      </c>
      <c r="L67" s="71"/>
      <c r="M67" s="304">
        <f t="shared" ref="M67" si="19">D67</f>
        <v>96</v>
      </c>
      <c r="N67" s="305">
        <f t="shared" ref="N67" si="20">O67*M67/100</f>
        <v>84</v>
      </c>
      <c r="O67" s="306">
        <f t="shared" ref="O67" si="21">K67</f>
        <v>87.5</v>
      </c>
      <c r="P67" s="307">
        <f t="shared" ref="P67" si="22">E67</f>
        <v>12</v>
      </c>
      <c r="Q67" s="29">
        <f t="shared" ref="Q67" si="23">F67</f>
        <v>12.5</v>
      </c>
    </row>
    <row r="68" spans="1:17" ht="15" customHeight="1" thickBot="1" x14ac:dyDescent="0.3">
      <c r="A68" s="7">
        <v>20</v>
      </c>
      <c r="B68" s="26">
        <v>40159</v>
      </c>
      <c r="C68" s="15" t="s">
        <v>179</v>
      </c>
      <c r="D68" s="140">
        <v>104</v>
      </c>
      <c r="E68" s="134">
        <v>7</v>
      </c>
      <c r="F68" s="97">
        <f>E68*100/D68</f>
        <v>6.7307692307692308</v>
      </c>
      <c r="G68" s="140">
        <v>61</v>
      </c>
      <c r="H68" s="39">
        <f t="shared" si="15"/>
        <v>58.653846153846153</v>
      </c>
      <c r="I68" s="140">
        <v>36</v>
      </c>
      <c r="J68" s="27">
        <f t="shared" si="8"/>
        <v>34.615384615384613</v>
      </c>
      <c r="K68" s="98">
        <f t="shared" si="9"/>
        <v>93.269230769230774</v>
      </c>
      <c r="L68" s="71"/>
      <c r="M68" s="304">
        <f t="shared" ref="M68:M124" si="24">D68</f>
        <v>104</v>
      </c>
      <c r="N68" s="305">
        <f t="shared" ref="N68:N124" si="25">O68*M68/100</f>
        <v>97</v>
      </c>
      <c r="O68" s="306">
        <f t="shared" ref="O68:O124" si="26">K68</f>
        <v>93.269230769230774</v>
      </c>
      <c r="P68" s="307">
        <f t="shared" si="14"/>
        <v>7</v>
      </c>
      <c r="Q68" s="29">
        <f t="shared" si="14"/>
        <v>6.7307692307692308</v>
      </c>
    </row>
    <row r="69" spans="1:17" ht="15" customHeight="1" thickBot="1" x14ac:dyDescent="0.3">
      <c r="A69" s="55"/>
      <c r="B69" s="54"/>
      <c r="C69" s="40" t="s">
        <v>119</v>
      </c>
      <c r="D69" s="56">
        <f>SUM(D70:D83)</f>
        <v>1797</v>
      </c>
      <c r="E69" s="57">
        <f>SUM(E70:E83)</f>
        <v>86</v>
      </c>
      <c r="F69" s="58">
        <f>E69*100/D69</f>
        <v>4.7857540345019478</v>
      </c>
      <c r="G69" s="56">
        <f>SUM(G70:G83)</f>
        <v>910</v>
      </c>
      <c r="H69" s="42">
        <f t="shared" si="15"/>
        <v>50.639955481357816</v>
      </c>
      <c r="I69" s="56">
        <f>SUM(I70:I83)</f>
        <v>801</v>
      </c>
      <c r="J69" s="42">
        <f t="shared" si="8"/>
        <v>44.574290484140235</v>
      </c>
      <c r="K69" s="59">
        <f>AVERAGE(K70:K83)</f>
        <v>95.7324779042291</v>
      </c>
      <c r="L69" s="71"/>
      <c r="M69" s="322">
        <f t="shared" si="24"/>
        <v>1797</v>
      </c>
      <c r="N69" s="323">
        <f>SUM(N70:N83)</f>
        <v>1711</v>
      </c>
      <c r="O69" s="324">
        <f t="shared" si="26"/>
        <v>95.7324779042291</v>
      </c>
      <c r="P69" s="325">
        <f>SUM(P70:P83)</f>
        <v>86</v>
      </c>
      <c r="Q69" s="279">
        <f>F69</f>
        <v>4.7857540345019478</v>
      </c>
    </row>
    <row r="70" spans="1:17" ht="15" customHeight="1" x14ac:dyDescent="0.25">
      <c r="A70" s="3">
        <v>1</v>
      </c>
      <c r="B70" s="171">
        <v>50040</v>
      </c>
      <c r="C70" s="197" t="s">
        <v>91</v>
      </c>
      <c r="D70" s="181">
        <v>146</v>
      </c>
      <c r="E70" s="174"/>
      <c r="F70" s="182"/>
      <c r="G70" s="181">
        <v>73</v>
      </c>
      <c r="H70" s="167">
        <f t="shared" si="15"/>
        <v>50</v>
      </c>
      <c r="I70" s="181">
        <v>73</v>
      </c>
      <c r="J70" s="166">
        <f t="shared" si="8"/>
        <v>50</v>
      </c>
      <c r="K70" s="170">
        <f>(G70+I70)*100/D70</f>
        <v>100</v>
      </c>
      <c r="L70" s="71"/>
      <c r="M70" s="308">
        <f t="shared" si="24"/>
        <v>146</v>
      </c>
      <c r="N70" s="295">
        <f t="shared" si="25"/>
        <v>146</v>
      </c>
      <c r="O70" s="296">
        <f t="shared" si="26"/>
        <v>100</v>
      </c>
      <c r="P70" s="297">
        <f t="shared" ref="P70:Q83" si="27">E70</f>
        <v>0</v>
      </c>
      <c r="Q70" s="278">
        <f t="shared" si="27"/>
        <v>0</v>
      </c>
    </row>
    <row r="71" spans="1:17" ht="15" customHeight="1" x14ac:dyDescent="0.25">
      <c r="A71" s="164">
        <v>2</v>
      </c>
      <c r="B71" s="171">
        <v>50003</v>
      </c>
      <c r="C71" s="12" t="s">
        <v>90</v>
      </c>
      <c r="D71" s="181">
        <v>114</v>
      </c>
      <c r="E71" s="174">
        <v>14</v>
      </c>
      <c r="F71" s="182">
        <f t="shared" ref="F71:F74" si="28">E71*100/D71</f>
        <v>12.280701754385966</v>
      </c>
      <c r="G71" s="181">
        <v>65</v>
      </c>
      <c r="H71" s="167">
        <f t="shared" si="15"/>
        <v>57.017543859649123</v>
      </c>
      <c r="I71" s="181">
        <v>35</v>
      </c>
      <c r="J71" s="166">
        <f t="shared" si="8"/>
        <v>30.701754385964911</v>
      </c>
      <c r="K71" s="170">
        <f t="shared" si="9"/>
        <v>87.719298245614041</v>
      </c>
      <c r="L71" s="71"/>
      <c r="M71" s="298">
        <f t="shared" si="24"/>
        <v>114</v>
      </c>
      <c r="N71" s="294">
        <f t="shared" si="25"/>
        <v>100</v>
      </c>
      <c r="O71" s="293">
        <f t="shared" si="26"/>
        <v>87.719298245614041</v>
      </c>
      <c r="P71" s="292">
        <f t="shared" si="27"/>
        <v>14</v>
      </c>
      <c r="Q71" s="25">
        <f t="shared" si="27"/>
        <v>12.280701754385966</v>
      </c>
    </row>
    <row r="72" spans="1:17" ht="15" customHeight="1" x14ac:dyDescent="0.25">
      <c r="A72" s="164">
        <v>3</v>
      </c>
      <c r="B72" s="171">
        <v>50060</v>
      </c>
      <c r="C72" s="12" t="s">
        <v>180</v>
      </c>
      <c r="D72" s="181">
        <v>202</v>
      </c>
      <c r="E72" s="174">
        <v>30</v>
      </c>
      <c r="F72" s="182">
        <f t="shared" si="28"/>
        <v>14.851485148514852</v>
      </c>
      <c r="G72" s="181">
        <v>108</v>
      </c>
      <c r="H72" s="167">
        <f t="shared" si="15"/>
        <v>53.465346534653463</v>
      </c>
      <c r="I72" s="181">
        <v>64</v>
      </c>
      <c r="J72" s="166">
        <f t="shared" si="8"/>
        <v>31.683168316831683</v>
      </c>
      <c r="K72" s="170">
        <f t="shared" si="9"/>
        <v>85.148514851485146</v>
      </c>
      <c r="L72" s="71"/>
      <c r="M72" s="298">
        <f t="shared" si="24"/>
        <v>202</v>
      </c>
      <c r="N72" s="294">
        <f t="shared" si="25"/>
        <v>172</v>
      </c>
      <c r="O72" s="293">
        <f t="shared" si="26"/>
        <v>85.148514851485146</v>
      </c>
      <c r="P72" s="292">
        <f t="shared" si="27"/>
        <v>30</v>
      </c>
      <c r="Q72" s="25">
        <f t="shared" si="27"/>
        <v>14.851485148514852</v>
      </c>
    </row>
    <row r="73" spans="1:17" ht="15" customHeight="1" x14ac:dyDescent="0.25">
      <c r="A73" s="164">
        <v>4</v>
      </c>
      <c r="B73" s="171">
        <v>50170</v>
      </c>
      <c r="C73" s="12" t="s">
        <v>181</v>
      </c>
      <c r="D73" s="181">
        <v>83</v>
      </c>
      <c r="E73" s="174">
        <v>2</v>
      </c>
      <c r="F73" s="182">
        <f t="shared" si="28"/>
        <v>2.4096385542168677</v>
      </c>
      <c r="G73" s="181">
        <v>46</v>
      </c>
      <c r="H73" s="167">
        <f t="shared" si="15"/>
        <v>55.421686746987952</v>
      </c>
      <c r="I73" s="181">
        <v>35</v>
      </c>
      <c r="J73" s="166">
        <f t="shared" si="8"/>
        <v>42.168674698795179</v>
      </c>
      <c r="K73" s="170">
        <f t="shared" si="9"/>
        <v>97.590361445783131</v>
      </c>
      <c r="L73" s="71"/>
      <c r="M73" s="298">
        <f t="shared" si="24"/>
        <v>83</v>
      </c>
      <c r="N73" s="294">
        <f t="shared" si="25"/>
        <v>81</v>
      </c>
      <c r="O73" s="293">
        <f t="shared" si="26"/>
        <v>97.590361445783131</v>
      </c>
      <c r="P73" s="292">
        <f t="shared" si="27"/>
        <v>2</v>
      </c>
      <c r="Q73" s="25">
        <f t="shared" si="27"/>
        <v>2.4096385542168677</v>
      </c>
    </row>
    <row r="74" spans="1:17" ht="15" customHeight="1" x14ac:dyDescent="0.25">
      <c r="A74" s="164">
        <v>5</v>
      </c>
      <c r="B74" s="171">
        <v>50230</v>
      </c>
      <c r="C74" s="12" t="s">
        <v>94</v>
      </c>
      <c r="D74" s="181">
        <v>88</v>
      </c>
      <c r="E74" s="174">
        <v>3</v>
      </c>
      <c r="F74" s="182">
        <f t="shared" si="28"/>
        <v>3.4090909090909092</v>
      </c>
      <c r="G74" s="181">
        <v>41</v>
      </c>
      <c r="H74" s="167">
        <f t="shared" si="15"/>
        <v>46.590909090909093</v>
      </c>
      <c r="I74" s="181">
        <v>44</v>
      </c>
      <c r="J74" s="166">
        <f t="shared" si="8"/>
        <v>50</v>
      </c>
      <c r="K74" s="170">
        <f t="shared" si="9"/>
        <v>96.590909090909093</v>
      </c>
      <c r="L74" s="71"/>
      <c r="M74" s="298">
        <f t="shared" si="24"/>
        <v>88</v>
      </c>
      <c r="N74" s="294">
        <f t="shared" si="25"/>
        <v>85</v>
      </c>
      <c r="O74" s="293">
        <f t="shared" si="26"/>
        <v>96.590909090909093</v>
      </c>
      <c r="P74" s="292">
        <f t="shared" si="27"/>
        <v>3</v>
      </c>
      <c r="Q74" s="25">
        <f t="shared" si="27"/>
        <v>3.4090909090909092</v>
      </c>
    </row>
    <row r="75" spans="1:17" ht="15" customHeight="1" x14ac:dyDescent="0.25">
      <c r="A75" s="164">
        <v>6</v>
      </c>
      <c r="B75" s="171">
        <v>50340</v>
      </c>
      <c r="C75" s="12" t="s">
        <v>182</v>
      </c>
      <c r="D75" s="181">
        <v>89</v>
      </c>
      <c r="E75" s="174">
        <v>4</v>
      </c>
      <c r="F75" s="182">
        <f t="shared" ref="F75:F80" si="29">E75*100/D75</f>
        <v>4.4943820224719104</v>
      </c>
      <c r="G75" s="181">
        <v>52</v>
      </c>
      <c r="H75" s="167">
        <f t="shared" si="15"/>
        <v>58.426966292134829</v>
      </c>
      <c r="I75" s="181">
        <v>33</v>
      </c>
      <c r="J75" s="166">
        <f t="shared" ref="J75:J119" si="30">I75*100/D75</f>
        <v>37.078651685393261</v>
      </c>
      <c r="K75" s="170">
        <f t="shared" ref="K75:K119" si="31">(G75+I75)*100/D75</f>
        <v>95.50561797752809</v>
      </c>
      <c r="L75" s="71"/>
      <c r="M75" s="298">
        <f t="shared" si="24"/>
        <v>89</v>
      </c>
      <c r="N75" s="294">
        <f t="shared" si="25"/>
        <v>85</v>
      </c>
      <c r="O75" s="293">
        <f t="shared" si="26"/>
        <v>95.50561797752809</v>
      </c>
      <c r="P75" s="292">
        <f t="shared" si="27"/>
        <v>4</v>
      </c>
      <c r="Q75" s="25">
        <f t="shared" si="27"/>
        <v>4.4943820224719104</v>
      </c>
    </row>
    <row r="76" spans="1:17" ht="15" customHeight="1" x14ac:dyDescent="0.25">
      <c r="A76" s="164">
        <v>7</v>
      </c>
      <c r="B76" s="171">
        <v>50420</v>
      </c>
      <c r="C76" s="197" t="s">
        <v>183</v>
      </c>
      <c r="D76" s="181">
        <v>89</v>
      </c>
      <c r="E76" s="174"/>
      <c r="F76" s="182"/>
      <c r="G76" s="181">
        <v>31</v>
      </c>
      <c r="H76" s="167">
        <f t="shared" si="15"/>
        <v>34.831460674157306</v>
      </c>
      <c r="I76" s="181">
        <v>58</v>
      </c>
      <c r="J76" s="166">
        <f t="shared" si="30"/>
        <v>65.168539325842701</v>
      </c>
      <c r="K76" s="170">
        <f t="shared" si="31"/>
        <v>100</v>
      </c>
      <c r="L76" s="71"/>
      <c r="M76" s="298">
        <f t="shared" si="24"/>
        <v>89</v>
      </c>
      <c r="N76" s="294">
        <f t="shared" si="25"/>
        <v>89</v>
      </c>
      <c r="O76" s="293">
        <f t="shared" si="26"/>
        <v>100</v>
      </c>
      <c r="P76" s="292">
        <f t="shared" si="27"/>
        <v>0</v>
      </c>
      <c r="Q76" s="25">
        <f t="shared" si="27"/>
        <v>0</v>
      </c>
    </row>
    <row r="77" spans="1:17" ht="15" customHeight="1" x14ac:dyDescent="0.25">
      <c r="A77" s="164">
        <v>8</v>
      </c>
      <c r="B77" s="171">
        <v>50450</v>
      </c>
      <c r="C77" s="12" t="s">
        <v>184</v>
      </c>
      <c r="D77" s="181">
        <v>173</v>
      </c>
      <c r="E77" s="174">
        <v>1</v>
      </c>
      <c r="F77" s="182">
        <f t="shared" si="29"/>
        <v>0.5780346820809249</v>
      </c>
      <c r="G77" s="181">
        <v>95</v>
      </c>
      <c r="H77" s="167">
        <f t="shared" si="15"/>
        <v>54.913294797687861</v>
      </c>
      <c r="I77" s="181">
        <v>77</v>
      </c>
      <c r="J77" s="166">
        <f t="shared" si="30"/>
        <v>44.508670520231213</v>
      </c>
      <c r="K77" s="170">
        <f t="shared" si="31"/>
        <v>99.421965317919074</v>
      </c>
      <c r="L77" s="71"/>
      <c r="M77" s="298">
        <f t="shared" si="24"/>
        <v>173</v>
      </c>
      <c r="N77" s="294">
        <f t="shared" si="25"/>
        <v>172</v>
      </c>
      <c r="O77" s="293">
        <f t="shared" si="26"/>
        <v>99.421965317919074</v>
      </c>
      <c r="P77" s="292">
        <f t="shared" si="27"/>
        <v>1</v>
      </c>
      <c r="Q77" s="25">
        <f t="shared" si="27"/>
        <v>0.5780346820809249</v>
      </c>
    </row>
    <row r="78" spans="1:17" ht="15" customHeight="1" x14ac:dyDescent="0.25">
      <c r="A78" s="164">
        <v>9</v>
      </c>
      <c r="B78" s="171">
        <v>50620</v>
      </c>
      <c r="C78" s="12" t="s">
        <v>98</v>
      </c>
      <c r="D78" s="181">
        <v>65</v>
      </c>
      <c r="E78" s="174">
        <v>2</v>
      </c>
      <c r="F78" s="182">
        <f t="shared" si="29"/>
        <v>3.0769230769230771</v>
      </c>
      <c r="G78" s="181">
        <v>35</v>
      </c>
      <c r="H78" s="167">
        <f t="shared" si="15"/>
        <v>53.846153846153847</v>
      </c>
      <c r="I78" s="181">
        <v>28</v>
      </c>
      <c r="J78" s="166">
        <f t="shared" si="30"/>
        <v>43.07692307692308</v>
      </c>
      <c r="K78" s="170">
        <f t="shared" si="31"/>
        <v>96.92307692307692</v>
      </c>
      <c r="L78" s="71"/>
      <c r="M78" s="298">
        <f t="shared" si="24"/>
        <v>65</v>
      </c>
      <c r="N78" s="294">
        <f t="shared" si="25"/>
        <v>63</v>
      </c>
      <c r="O78" s="293">
        <f t="shared" si="26"/>
        <v>96.92307692307692</v>
      </c>
      <c r="P78" s="292">
        <f t="shared" si="27"/>
        <v>2</v>
      </c>
      <c r="Q78" s="25">
        <f t="shared" si="27"/>
        <v>3.0769230769230771</v>
      </c>
    </row>
    <row r="79" spans="1:17" ht="15" customHeight="1" x14ac:dyDescent="0.25">
      <c r="A79" s="164">
        <v>10</v>
      </c>
      <c r="B79" s="171">
        <v>50760</v>
      </c>
      <c r="C79" s="12" t="s">
        <v>185</v>
      </c>
      <c r="D79" s="181">
        <v>184</v>
      </c>
      <c r="E79" s="174">
        <v>7</v>
      </c>
      <c r="F79" s="182">
        <f t="shared" si="29"/>
        <v>3.8043478260869565</v>
      </c>
      <c r="G79" s="181">
        <v>88</v>
      </c>
      <c r="H79" s="167">
        <f t="shared" si="15"/>
        <v>47.826086956521742</v>
      </c>
      <c r="I79" s="181">
        <v>89</v>
      </c>
      <c r="J79" s="166">
        <f t="shared" si="30"/>
        <v>48.369565217391305</v>
      </c>
      <c r="K79" s="170">
        <f t="shared" si="31"/>
        <v>96.195652173913047</v>
      </c>
      <c r="L79" s="71"/>
      <c r="M79" s="298">
        <f t="shared" si="24"/>
        <v>184</v>
      </c>
      <c r="N79" s="294">
        <f t="shared" si="25"/>
        <v>177</v>
      </c>
      <c r="O79" s="293">
        <f t="shared" si="26"/>
        <v>96.195652173913047</v>
      </c>
      <c r="P79" s="292">
        <f t="shared" si="27"/>
        <v>7</v>
      </c>
      <c r="Q79" s="25">
        <f t="shared" si="27"/>
        <v>3.8043478260869565</v>
      </c>
    </row>
    <row r="80" spans="1:17" ht="15" customHeight="1" x14ac:dyDescent="0.25">
      <c r="A80" s="164">
        <v>11</v>
      </c>
      <c r="B80" s="18">
        <v>50780</v>
      </c>
      <c r="C80" s="65" t="s">
        <v>186</v>
      </c>
      <c r="D80" s="157">
        <v>175</v>
      </c>
      <c r="E80" s="149">
        <v>5</v>
      </c>
      <c r="F80" s="87">
        <f t="shared" si="29"/>
        <v>2.8571428571428572</v>
      </c>
      <c r="G80" s="157">
        <v>82</v>
      </c>
      <c r="H80" s="43">
        <f t="shared" si="15"/>
        <v>46.857142857142854</v>
      </c>
      <c r="I80" s="157">
        <v>88</v>
      </c>
      <c r="J80" s="28">
        <f t="shared" si="30"/>
        <v>50.285714285714285</v>
      </c>
      <c r="K80" s="94">
        <f t="shared" si="31"/>
        <v>97.142857142857139</v>
      </c>
      <c r="L80" s="71"/>
      <c r="M80" s="298">
        <f t="shared" si="24"/>
        <v>175</v>
      </c>
      <c r="N80" s="294">
        <f t="shared" si="25"/>
        <v>170</v>
      </c>
      <c r="O80" s="293">
        <f t="shared" si="26"/>
        <v>97.142857142857139</v>
      </c>
      <c r="P80" s="292">
        <f t="shared" si="27"/>
        <v>5</v>
      </c>
      <c r="Q80" s="25">
        <f t="shared" si="27"/>
        <v>2.8571428571428572</v>
      </c>
    </row>
    <row r="81" spans="1:17" ht="15" customHeight="1" x14ac:dyDescent="0.25">
      <c r="A81" s="164">
        <v>12</v>
      </c>
      <c r="B81" s="171">
        <v>50930</v>
      </c>
      <c r="C81" s="12" t="s">
        <v>187</v>
      </c>
      <c r="D81" s="181">
        <v>90</v>
      </c>
      <c r="E81" s="174">
        <v>1</v>
      </c>
      <c r="F81" s="182">
        <f>E81*100/D81</f>
        <v>1.1111111111111112</v>
      </c>
      <c r="G81" s="181">
        <v>55</v>
      </c>
      <c r="H81" s="167">
        <f>G81*100/D81</f>
        <v>61.111111111111114</v>
      </c>
      <c r="I81" s="181">
        <v>34</v>
      </c>
      <c r="J81" s="166">
        <f>I81*100/D81</f>
        <v>37.777777777777779</v>
      </c>
      <c r="K81" s="170">
        <f>(G81+I81)*100/D81</f>
        <v>98.888888888888886</v>
      </c>
      <c r="L81" s="71"/>
      <c r="M81" s="298">
        <f t="shared" si="24"/>
        <v>90</v>
      </c>
      <c r="N81" s="294">
        <f t="shared" si="25"/>
        <v>89</v>
      </c>
      <c r="O81" s="293">
        <f t="shared" si="26"/>
        <v>98.888888888888886</v>
      </c>
      <c r="P81" s="292">
        <f t="shared" si="27"/>
        <v>1</v>
      </c>
      <c r="Q81" s="25">
        <f t="shared" si="27"/>
        <v>1.1111111111111112</v>
      </c>
    </row>
    <row r="82" spans="1:17" ht="15" customHeight="1" x14ac:dyDescent="0.25">
      <c r="A82" s="164">
        <v>13</v>
      </c>
      <c r="B82" s="171">
        <v>51370</v>
      </c>
      <c r="C82" s="12" t="s">
        <v>103</v>
      </c>
      <c r="D82" s="181">
        <v>114</v>
      </c>
      <c r="E82" s="174">
        <v>5</v>
      </c>
      <c r="F82" s="182">
        <f t="shared" ref="F82" si="32">E82*100/D82</f>
        <v>4.3859649122807021</v>
      </c>
      <c r="G82" s="181">
        <v>63</v>
      </c>
      <c r="H82" s="167">
        <f t="shared" si="15"/>
        <v>55.263157894736842</v>
      </c>
      <c r="I82" s="181">
        <v>46</v>
      </c>
      <c r="J82" s="166">
        <f t="shared" si="30"/>
        <v>40.350877192982459</v>
      </c>
      <c r="K82" s="170">
        <f t="shared" si="31"/>
        <v>95.614035087719301</v>
      </c>
      <c r="L82" s="71"/>
      <c r="M82" s="298">
        <f t="shared" si="24"/>
        <v>114</v>
      </c>
      <c r="N82" s="294">
        <f t="shared" si="25"/>
        <v>109</v>
      </c>
      <c r="O82" s="293">
        <f t="shared" si="26"/>
        <v>95.614035087719301</v>
      </c>
      <c r="P82" s="292">
        <f t="shared" si="27"/>
        <v>5</v>
      </c>
      <c r="Q82" s="25">
        <f t="shared" si="27"/>
        <v>4.3859649122807021</v>
      </c>
    </row>
    <row r="83" spans="1:17" ht="15" customHeight="1" thickBot="1" x14ac:dyDescent="0.3">
      <c r="A83" s="164">
        <v>14</v>
      </c>
      <c r="B83" s="171">
        <v>51580</v>
      </c>
      <c r="C83" s="12" t="s">
        <v>188</v>
      </c>
      <c r="D83" s="181">
        <v>185</v>
      </c>
      <c r="E83" s="174">
        <v>12</v>
      </c>
      <c r="F83" s="182">
        <f>E83*100/D83</f>
        <v>6.4864864864864868</v>
      </c>
      <c r="G83" s="181">
        <v>76</v>
      </c>
      <c r="H83" s="167">
        <f t="shared" si="15"/>
        <v>41.081081081081081</v>
      </c>
      <c r="I83" s="181">
        <v>97</v>
      </c>
      <c r="J83" s="166">
        <f t="shared" si="30"/>
        <v>52.432432432432435</v>
      </c>
      <c r="K83" s="170">
        <f t="shared" si="31"/>
        <v>93.513513513513516</v>
      </c>
      <c r="L83" s="71"/>
      <c r="M83" s="298">
        <f t="shared" si="24"/>
        <v>185</v>
      </c>
      <c r="N83" s="294">
        <f t="shared" si="25"/>
        <v>173</v>
      </c>
      <c r="O83" s="293">
        <f t="shared" si="26"/>
        <v>93.513513513513516</v>
      </c>
      <c r="P83" s="292">
        <f t="shared" si="27"/>
        <v>12</v>
      </c>
      <c r="Q83" s="25">
        <f t="shared" si="27"/>
        <v>6.4864864864864868</v>
      </c>
    </row>
    <row r="84" spans="1:17" ht="15" customHeight="1" thickBot="1" x14ac:dyDescent="0.3">
      <c r="A84" s="44"/>
      <c r="B84" s="54"/>
      <c r="C84" s="439" t="s">
        <v>120</v>
      </c>
      <c r="D84" s="54">
        <f>SUM(D85:D114)</f>
        <v>4591</v>
      </c>
      <c r="E84" s="54">
        <f>SUM(E85:E114)</f>
        <v>168</v>
      </c>
      <c r="F84" s="42">
        <f>E84*100/D84</f>
        <v>3.6593334785449794</v>
      </c>
      <c r="G84" s="54">
        <f>SUM(G85:G114)</f>
        <v>2224</v>
      </c>
      <c r="H84" s="42">
        <f>G84*100/D84</f>
        <v>48.442605096928773</v>
      </c>
      <c r="I84" s="54">
        <f>SUM(I85:I114)</f>
        <v>2199</v>
      </c>
      <c r="J84" s="42">
        <f>I84*100/D84</f>
        <v>47.898061424526247</v>
      </c>
      <c r="K84" s="73">
        <f>AVERAGE(K85:K114)</f>
        <v>96.28300616181015</v>
      </c>
      <c r="L84" s="71"/>
      <c r="M84" s="322">
        <f t="shared" si="24"/>
        <v>4591</v>
      </c>
      <c r="N84" s="323">
        <f>SUM(N85:N114)</f>
        <v>4423</v>
      </c>
      <c r="O84" s="324">
        <f t="shared" si="26"/>
        <v>96.28300616181015</v>
      </c>
      <c r="P84" s="325">
        <f>SUM(P85:P114)</f>
        <v>168</v>
      </c>
      <c r="Q84" s="279">
        <f>F84</f>
        <v>3.6593334785449794</v>
      </c>
    </row>
    <row r="85" spans="1:17" ht="15" customHeight="1" x14ac:dyDescent="0.25">
      <c r="A85" s="164">
        <v>1</v>
      </c>
      <c r="B85" s="20">
        <v>60010</v>
      </c>
      <c r="C85" s="16" t="s">
        <v>189</v>
      </c>
      <c r="D85" s="158">
        <v>92</v>
      </c>
      <c r="E85" s="150">
        <v>3</v>
      </c>
      <c r="F85" s="159">
        <f t="shared" ref="F85" si="33">E85*100/D85</f>
        <v>3.2608695652173911</v>
      </c>
      <c r="G85" s="158">
        <v>40</v>
      </c>
      <c r="H85" s="160">
        <f t="shared" si="15"/>
        <v>43.478260869565219</v>
      </c>
      <c r="I85" s="158">
        <v>49</v>
      </c>
      <c r="J85" s="155">
        <f t="shared" si="30"/>
        <v>53.260869565217391</v>
      </c>
      <c r="K85" s="161">
        <f t="shared" si="31"/>
        <v>96.739130434782609</v>
      </c>
      <c r="L85" s="71"/>
      <c r="M85" s="308">
        <f t="shared" si="24"/>
        <v>92</v>
      </c>
      <c r="N85" s="295">
        <f t="shared" si="25"/>
        <v>89</v>
      </c>
      <c r="O85" s="296">
        <f t="shared" si="26"/>
        <v>96.739130434782609</v>
      </c>
      <c r="P85" s="297">
        <f t="shared" ref="P85:Q114" si="34">E85</f>
        <v>3</v>
      </c>
      <c r="Q85" s="278">
        <f t="shared" si="34"/>
        <v>3.2608695652173911</v>
      </c>
    </row>
    <row r="86" spans="1:17" ht="15" customHeight="1" x14ac:dyDescent="0.25">
      <c r="A86" s="164">
        <v>2</v>
      </c>
      <c r="B86" s="171">
        <v>60020</v>
      </c>
      <c r="C86" s="173" t="s">
        <v>45</v>
      </c>
      <c r="D86" s="181">
        <v>79</v>
      </c>
      <c r="E86" s="174">
        <v>11</v>
      </c>
      <c r="F86" s="182">
        <f t="shared" ref="F86:F114" si="35">E86*100/D86</f>
        <v>13.924050632911392</v>
      </c>
      <c r="G86" s="181">
        <v>41</v>
      </c>
      <c r="H86" s="167">
        <f t="shared" si="15"/>
        <v>51.898734177215189</v>
      </c>
      <c r="I86" s="181">
        <v>27</v>
      </c>
      <c r="J86" s="166">
        <f t="shared" si="30"/>
        <v>34.177215189873415</v>
      </c>
      <c r="K86" s="170">
        <f t="shared" si="31"/>
        <v>86.075949367088612</v>
      </c>
      <c r="L86" s="71"/>
      <c r="M86" s="298">
        <f t="shared" si="24"/>
        <v>79</v>
      </c>
      <c r="N86" s="294">
        <f t="shared" si="25"/>
        <v>68</v>
      </c>
      <c r="O86" s="293">
        <f t="shared" si="26"/>
        <v>86.075949367088612</v>
      </c>
      <c r="P86" s="292">
        <f t="shared" si="34"/>
        <v>11</v>
      </c>
      <c r="Q86" s="25">
        <f t="shared" si="34"/>
        <v>13.924050632911392</v>
      </c>
    </row>
    <row r="87" spans="1:17" ht="15" customHeight="1" x14ac:dyDescent="0.25">
      <c r="A87" s="164">
        <v>3</v>
      </c>
      <c r="B87" s="171">
        <v>60050</v>
      </c>
      <c r="C87" s="185" t="s">
        <v>190</v>
      </c>
      <c r="D87" s="181">
        <v>120</v>
      </c>
      <c r="E87" s="174"/>
      <c r="F87" s="182"/>
      <c r="G87" s="181">
        <v>76</v>
      </c>
      <c r="H87" s="167">
        <f t="shared" si="15"/>
        <v>63.333333333333336</v>
      </c>
      <c r="I87" s="181">
        <v>44</v>
      </c>
      <c r="J87" s="166">
        <f t="shared" si="30"/>
        <v>36.666666666666664</v>
      </c>
      <c r="K87" s="170">
        <f t="shared" si="31"/>
        <v>100</v>
      </c>
      <c r="L87" s="71"/>
      <c r="M87" s="298">
        <f t="shared" si="24"/>
        <v>120</v>
      </c>
      <c r="N87" s="294">
        <f t="shared" si="25"/>
        <v>120</v>
      </c>
      <c r="O87" s="293">
        <f t="shared" si="26"/>
        <v>100</v>
      </c>
      <c r="P87" s="292">
        <f t="shared" si="34"/>
        <v>0</v>
      </c>
      <c r="Q87" s="25">
        <f t="shared" si="34"/>
        <v>0</v>
      </c>
    </row>
    <row r="88" spans="1:17" ht="15" customHeight="1" x14ac:dyDescent="0.25">
      <c r="A88" s="164">
        <v>4</v>
      </c>
      <c r="B88" s="171">
        <v>60070</v>
      </c>
      <c r="C88" s="173" t="s">
        <v>191</v>
      </c>
      <c r="D88" s="181">
        <v>123</v>
      </c>
      <c r="E88" s="174">
        <v>1</v>
      </c>
      <c r="F88" s="182">
        <f t="shared" si="35"/>
        <v>0.81300813008130079</v>
      </c>
      <c r="G88" s="181">
        <v>52</v>
      </c>
      <c r="H88" s="167">
        <f t="shared" si="15"/>
        <v>42.27642276422764</v>
      </c>
      <c r="I88" s="181">
        <v>70</v>
      </c>
      <c r="J88" s="166">
        <f t="shared" si="30"/>
        <v>56.91056910569106</v>
      </c>
      <c r="K88" s="170">
        <f t="shared" si="31"/>
        <v>99.1869918699187</v>
      </c>
      <c r="L88" s="71"/>
      <c r="M88" s="298">
        <f t="shared" si="24"/>
        <v>123</v>
      </c>
      <c r="N88" s="294">
        <f t="shared" si="25"/>
        <v>122</v>
      </c>
      <c r="O88" s="293">
        <f t="shared" si="26"/>
        <v>99.1869918699187</v>
      </c>
      <c r="P88" s="292">
        <f t="shared" si="34"/>
        <v>1</v>
      </c>
      <c r="Q88" s="25">
        <f t="shared" si="34"/>
        <v>0.81300813008130079</v>
      </c>
    </row>
    <row r="89" spans="1:17" ht="15" customHeight="1" x14ac:dyDescent="0.25">
      <c r="A89" s="164">
        <v>5</v>
      </c>
      <c r="B89" s="171">
        <v>60180</v>
      </c>
      <c r="C89" s="173" t="s">
        <v>192</v>
      </c>
      <c r="D89" s="181">
        <v>159</v>
      </c>
      <c r="E89" s="174">
        <v>8</v>
      </c>
      <c r="F89" s="182">
        <f t="shared" si="35"/>
        <v>5.0314465408805029</v>
      </c>
      <c r="G89" s="181">
        <v>82</v>
      </c>
      <c r="H89" s="167">
        <f t="shared" si="15"/>
        <v>51.572327044025158</v>
      </c>
      <c r="I89" s="181">
        <v>69</v>
      </c>
      <c r="J89" s="166">
        <f t="shared" si="30"/>
        <v>43.39622641509434</v>
      </c>
      <c r="K89" s="170">
        <f t="shared" si="31"/>
        <v>94.968553459119491</v>
      </c>
      <c r="L89" s="71"/>
      <c r="M89" s="298">
        <f t="shared" si="24"/>
        <v>159</v>
      </c>
      <c r="N89" s="294">
        <f t="shared" si="25"/>
        <v>150.99999999999997</v>
      </c>
      <c r="O89" s="293">
        <f t="shared" si="26"/>
        <v>94.968553459119491</v>
      </c>
      <c r="P89" s="292">
        <f t="shared" si="34"/>
        <v>8</v>
      </c>
      <c r="Q89" s="25">
        <f t="shared" si="34"/>
        <v>5.0314465408805029</v>
      </c>
    </row>
    <row r="90" spans="1:17" ht="15" customHeight="1" x14ac:dyDescent="0.25">
      <c r="A90" s="164">
        <v>6</v>
      </c>
      <c r="B90" s="171">
        <v>60240</v>
      </c>
      <c r="C90" s="173" t="s">
        <v>193</v>
      </c>
      <c r="D90" s="181">
        <v>226</v>
      </c>
      <c r="E90" s="174">
        <v>6</v>
      </c>
      <c r="F90" s="182">
        <f t="shared" si="35"/>
        <v>2.6548672566371683</v>
      </c>
      <c r="G90" s="181">
        <v>98</v>
      </c>
      <c r="H90" s="167">
        <f t="shared" si="15"/>
        <v>43.362831858407077</v>
      </c>
      <c r="I90" s="181">
        <v>122</v>
      </c>
      <c r="J90" s="166">
        <f t="shared" si="30"/>
        <v>53.982300884955755</v>
      </c>
      <c r="K90" s="170">
        <f t="shared" si="31"/>
        <v>97.345132743362825</v>
      </c>
      <c r="L90" s="71"/>
      <c r="M90" s="298">
        <f t="shared" si="24"/>
        <v>226</v>
      </c>
      <c r="N90" s="294">
        <f t="shared" si="25"/>
        <v>220</v>
      </c>
      <c r="O90" s="293">
        <f t="shared" si="26"/>
        <v>97.345132743362825</v>
      </c>
      <c r="P90" s="292">
        <f t="shared" si="34"/>
        <v>6</v>
      </c>
      <c r="Q90" s="25">
        <f t="shared" si="34"/>
        <v>2.6548672566371683</v>
      </c>
    </row>
    <row r="91" spans="1:17" ht="15" customHeight="1" x14ac:dyDescent="0.25">
      <c r="A91" s="164">
        <v>7</v>
      </c>
      <c r="B91" s="171">
        <v>60560</v>
      </c>
      <c r="C91" s="185"/>
      <c r="D91" s="181">
        <v>44</v>
      </c>
      <c r="E91" s="174"/>
      <c r="F91" s="182"/>
      <c r="G91" s="181">
        <v>26</v>
      </c>
      <c r="H91" s="167">
        <f t="shared" si="15"/>
        <v>59.090909090909093</v>
      </c>
      <c r="I91" s="181">
        <v>18</v>
      </c>
      <c r="J91" s="166">
        <f t="shared" si="30"/>
        <v>40.909090909090907</v>
      </c>
      <c r="K91" s="170">
        <f t="shared" si="31"/>
        <v>100</v>
      </c>
      <c r="L91" s="71"/>
      <c r="M91" s="298">
        <f t="shared" si="24"/>
        <v>44</v>
      </c>
      <c r="N91" s="294">
        <f t="shared" si="25"/>
        <v>44</v>
      </c>
      <c r="O91" s="293">
        <f t="shared" si="26"/>
        <v>100</v>
      </c>
      <c r="P91" s="292">
        <f t="shared" si="34"/>
        <v>0</v>
      </c>
      <c r="Q91" s="25">
        <f t="shared" si="34"/>
        <v>0</v>
      </c>
    </row>
    <row r="92" spans="1:17" ht="15" customHeight="1" x14ac:dyDescent="0.25">
      <c r="A92" s="164">
        <v>8</v>
      </c>
      <c r="B92" s="171">
        <v>60660</v>
      </c>
      <c r="C92" s="438" t="s">
        <v>194</v>
      </c>
      <c r="D92" s="181">
        <v>98</v>
      </c>
      <c r="E92" s="174">
        <v>10</v>
      </c>
      <c r="F92" s="182">
        <f t="shared" si="35"/>
        <v>10.204081632653061</v>
      </c>
      <c r="G92" s="181">
        <v>38</v>
      </c>
      <c r="H92" s="167">
        <f t="shared" si="15"/>
        <v>38.775510204081634</v>
      </c>
      <c r="I92" s="181">
        <v>50</v>
      </c>
      <c r="J92" s="166">
        <f t="shared" si="30"/>
        <v>51.020408163265309</v>
      </c>
      <c r="K92" s="170">
        <f t="shared" si="31"/>
        <v>89.795918367346943</v>
      </c>
      <c r="L92" s="71"/>
      <c r="M92" s="298">
        <f t="shared" si="24"/>
        <v>98</v>
      </c>
      <c r="N92" s="294">
        <f t="shared" si="25"/>
        <v>88</v>
      </c>
      <c r="O92" s="293">
        <f t="shared" si="26"/>
        <v>89.795918367346943</v>
      </c>
      <c r="P92" s="292">
        <f t="shared" si="34"/>
        <v>10</v>
      </c>
      <c r="Q92" s="25">
        <f t="shared" si="34"/>
        <v>10.204081632653061</v>
      </c>
    </row>
    <row r="93" spans="1:17" ht="15" customHeight="1" x14ac:dyDescent="0.25">
      <c r="A93" s="164">
        <v>9</v>
      </c>
      <c r="B93" s="171">
        <v>60001</v>
      </c>
      <c r="C93" s="200" t="s">
        <v>195</v>
      </c>
      <c r="D93" s="181">
        <v>107</v>
      </c>
      <c r="E93" s="174"/>
      <c r="F93" s="182"/>
      <c r="G93" s="181">
        <v>50</v>
      </c>
      <c r="H93" s="167">
        <f t="shared" si="15"/>
        <v>46.728971962616825</v>
      </c>
      <c r="I93" s="181">
        <v>57</v>
      </c>
      <c r="J93" s="166">
        <f t="shared" si="30"/>
        <v>53.271028037383175</v>
      </c>
      <c r="K93" s="170">
        <f t="shared" si="31"/>
        <v>100</v>
      </c>
      <c r="L93" s="71"/>
      <c r="M93" s="298">
        <f t="shared" si="24"/>
        <v>107</v>
      </c>
      <c r="N93" s="294">
        <f t="shared" si="25"/>
        <v>107</v>
      </c>
      <c r="O93" s="293">
        <f t="shared" si="26"/>
        <v>100</v>
      </c>
      <c r="P93" s="292">
        <f t="shared" si="34"/>
        <v>0</v>
      </c>
      <c r="Q93" s="25">
        <f t="shared" si="34"/>
        <v>0</v>
      </c>
    </row>
    <row r="94" spans="1:17" ht="15" customHeight="1" x14ac:dyDescent="0.25">
      <c r="A94" s="164">
        <v>10</v>
      </c>
      <c r="B94" s="171">
        <v>60850</v>
      </c>
      <c r="C94" s="173" t="s">
        <v>196</v>
      </c>
      <c r="D94" s="181">
        <v>130</v>
      </c>
      <c r="E94" s="174">
        <v>7</v>
      </c>
      <c r="F94" s="182">
        <f t="shared" si="35"/>
        <v>5.384615384615385</v>
      </c>
      <c r="G94" s="181">
        <v>81</v>
      </c>
      <c r="H94" s="167">
        <f>G94*100/D94</f>
        <v>62.307692307692307</v>
      </c>
      <c r="I94" s="181">
        <v>42</v>
      </c>
      <c r="J94" s="166">
        <f>I94*100/D94</f>
        <v>32.307692307692307</v>
      </c>
      <c r="K94" s="170">
        <f>(G94+I94)*100/D94</f>
        <v>94.615384615384613</v>
      </c>
      <c r="L94" s="71"/>
      <c r="M94" s="298">
        <f t="shared" si="24"/>
        <v>130</v>
      </c>
      <c r="N94" s="294">
        <f t="shared" si="25"/>
        <v>123</v>
      </c>
      <c r="O94" s="293">
        <f t="shared" si="26"/>
        <v>94.615384615384613</v>
      </c>
      <c r="P94" s="292">
        <f t="shared" si="34"/>
        <v>7</v>
      </c>
      <c r="Q94" s="25">
        <f t="shared" si="34"/>
        <v>5.384615384615385</v>
      </c>
    </row>
    <row r="95" spans="1:17" ht="15" customHeight="1" x14ac:dyDescent="0.25">
      <c r="A95" s="6">
        <v>11</v>
      </c>
      <c r="B95" s="171">
        <v>60910</v>
      </c>
      <c r="C95" s="173" t="s">
        <v>55</v>
      </c>
      <c r="D95" s="181">
        <v>92</v>
      </c>
      <c r="E95" s="174">
        <v>9</v>
      </c>
      <c r="F95" s="182">
        <f t="shared" si="35"/>
        <v>9.7826086956521738</v>
      </c>
      <c r="G95" s="181">
        <v>49</v>
      </c>
      <c r="H95" s="167">
        <f t="shared" si="15"/>
        <v>53.260869565217391</v>
      </c>
      <c r="I95" s="181">
        <v>34</v>
      </c>
      <c r="J95" s="166">
        <f t="shared" si="30"/>
        <v>36.956521739130437</v>
      </c>
      <c r="K95" s="170">
        <f t="shared" si="31"/>
        <v>90.217391304347828</v>
      </c>
      <c r="L95" s="71"/>
      <c r="M95" s="298">
        <f t="shared" si="24"/>
        <v>92</v>
      </c>
      <c r="N95" s="294">
        <f t="shared" si="25"/>
        <v>83</v>
      </c>
      <c r="O95" s="293">
        <f t="shared" si="26"/>
        <v>90.217391304347828</v>
      </c>
      <c r="P95" s="292">
        <f t="shared" si="34"/>
        <v>9</v>
      </c>
      <c r="Q95" s="25">
        <f t="shared" si="34"/>
        <v>9.7826086956521738</v>
      </c>
    </row>
    <row r="96" spans="1:17" ht="15" customHeight="1" x14ac:dyDescent="0.25">
      <c r="A96" s="164">
        <v>12</v>
      </c>
      <c r="B96" s="171">
        <v>60980</v>
      </c>
      <c r="C96" s="173" t="s">
        <v>56</v>
      </c>
      <c r="D96" s="181">
        <v>77</v>
      </c>
      <c r="E96" s="174">
        <v>2</v>
      </c>
      <c r="F96" s="182">
        <f t="shared" si="35"/>
        <v>2.5974025974025974</v>
      </c>
      <c r="G96" s="181">
        <v>36</v>
      </c>
      <c r="H96" s="167">
        <f t="shared" si="15"/>
        <v>46.753246753246756</v>
      </c>
      <c r="I96" s="181">
        <v>39</v>
      </c>
      <c r="J96" s="166">
        <f t="shared" si="30"/>
        <v>50.649350649350652</v>
      </c>
      <c r="K96" s="170">
        <f t="shared" si="31"/>
        <v>97.402597402597408</v>
      </c>
      <c r="L96" s="71"/>
      <c r="M96" s="298">
        <f t="shared" si="24"/>
        <v>77</v>
      </c>
      <c r="N96" s="294">
        <f t="shared" si="25"/>
        <v>75</v>
      </c>
      <c r="O96" s="293">
        <f t="shared" si="26"/>
        <v>97.402597402597408</v>
      </c>
      <c r="P96" s="292">
        <f t="shared" si="34"/>
        <v>2</v>
      </c>
      <c r="Q96" s="25">
        <f t="shared" si="34"/>
        <v>2.5974025974025974</v>
      </c>
    </row>
    <row r="97" spans="1:17" ht="15" customHeight="1" x14ac:dyDescent="0.25">
      <c r="A97" s="5">
        <v>13</v>
      </c>
      <c r="B97" s="171">
        <v>61080</v>
      </c>
      <c r="C97" s="173" t="s">
        <v>197</v>
      </c>
      <c r="D97" s="181">
        <v>149</v>
      </c>
      <c r="E97" s="174">
        <v>8</v>
      </c>
      <c r="F97" s="182">
        <f t="shared" si="35"/>
        <v>5.3691275167785237</v>
      </c>
      <c r="G97" s="181">
        <v>65</v>
      </c>
      <c r="H97" s="167">
        <f t="shared" si="15"/>
        <v>43.624161073825505</v>
      </c>
      <c r="I97" s="181">
        <v>76</v>
      </c>
      <c r="J97" s="166">
        <f t="shared" si="30"/>
        <v>51.006711409395976</v>
      </c>
      <c r="K97" s="170">
        <f t="shared" si="31"/>
        <v>94.630872483221481</v>
      </c>
      <c r="L97" s="71"/>
      <c r="M97" s="298">
        <f t="shared" si="24"/>
        <v>149</v>
      </c>
      <c r="N97" s="294">
        <f t="shared" si="25"/>
        <v>141</v>
      </c>
      <c r="O97" s="293">
        <f t="shared" si="26"/>
        <v>94.630872483221481</v>
      </c>
      <c r="P97" s="292">
        <f t="shared" si="34"/>
        <v>8</v>
      </c>
      <c r="Q97" s="25">
        <f t="shared" si="34"/>
        <v>5.3691275167785237</v>
      </c>
    </row>
    <row r="98" spans="1:17" ht="15" customHeight="1" x14ac:dyDescent="0.25">
      <c r="A98" s="8">
        <v>14</v>
      </c>
      <c r="B98" s="171">
        <v>61150</v>
      </c>
      <c r="C98" s="173" t="s">
        <v>198</v>
      </c>
      <c r="D98" s="181">
        <v>127</v>
      </c>
      <c r="E98" s="174">
        <v>1</v>
      </c>
      <c r="F98" s="182">
        <f t="shared" si="35"/>
        <v>0.78740157480314965</v>
      </c>
      <c r="G98" s="181">
        <v>66</v>
      </c>
      <c r="H98" s="167">
        <f t="shared" si="15"/>
        <v>51.968503937007874</v>
      </c>
      <c r="I98" s="181">
        <v>60</v>
      </c>
      <c r="J98" s="166">
        <f t="shared" si="30"/>
        <v>47.244094488188978</v>
      </c>
      <c r="K98" s="170">
        <f t="shared" si="31"/>
        <v>99.212598425196845</v>
      </c>
      <c r="L98" s="71"/>
      <c r="M98" s="298">
        <f t="shared" si="24"/>
        <v>127</v>
      </c>
      <c r="N98" s="294">
        <f t="shared" si="25"/>
        <v>126</v>
      </c>
      <c r="O98" s="293">
        <f t="shared" si="26"/>
        <v>99.212598425196845</v>
      </c>
      <c r="P98" s="292">
        <f t="shared" si="34"/>
        <v>1</v>
      </c>
      <c r="Q98" s="25">
        <f t="shared" si="34"/>
        <v>0.78740157480314965</v>
      </c>
    </row>
    <row r="99" spans="1:17" ht="15" customHeight="1" x14ac:dyDescent="0.25">
      <c r="A99" s="164">
        <v>15</v>
      </c>
      <c r="B99" s="171">
        <v>61210</v>
      </c>
      <c r="C99" s="173" t="s">
        <v>199</v>
      </c>
      <c r="D99" s="181">
        <v>75</v>
      </c>
      <c r="E99" s="174">
        <v>2</v>
      </c>
      <c r="F99" s="182">
        <f t="shared" si="35"/>
        <v>2.6666666666666665</v>
      </c>
      <c r="G99" s="181">
        <v>40</v>
      </c>
      <c r="H99" s="167">
        <f t="shared" si="15"/>
        <v>53.333333333333336</v>
      </c>
      <c r="I99" s="181">
        <v>33</v>
      </c>
      <c r="J99" s="166">
        <f t="shared" si="30"/>
        <v>44</v>
      </c>
      <c r="K99" s="170">
        <f t="shared" si="31"/>
        <v>97.333333333333329</v>
      </c>
      <c r="L99" s="71"/>
      <c r="M99" s="298">
        <f t="shared" si="24"/>
        <v>75</v>
      </c>
      <c r="N99" s="294">
        <f t="shared" si="25"/>
        <v>73</v>
      </c>
      <c r="O99" s="293">
        <f t="shared" si="26"/>
        <v>97.333333333333329</v>
      </c>
      <c r="P99" s="292">
        <f t="shared" si="34"/>
        <v>2</v>
      </c>
      <c r="Q99" s="25">
        <f t="shared" si="34"/>
        <v>2.6666666666666665</v>
      </c>
    </row>
    <row r="100" spans="1:17" ht="15" customHeight="1" x14ac:dyDescent="0.25">
      <c r="A100" s="164">
        <v>16</v>
      </c>
      <c r="B100" s="171">
        <v>61290</v>
      </c>
      <c r="C100" s="185" t="s">
        <v>60</v>
      </c>
      <c r="D100" s="181">
        <v>55</v>
      </c>
      <c r="E100" s="174"/>
      <c r="F100" s="182"/>
      <c r="G100" s="181">
        <v>27</v>
      </c>
      <c r="H100" s="167">
        <f t="shared" si="15"/>
        <v>49.090909090909093</v>
      </c>
      <c r="I100" s="181">
        <v>28</v>
      </c>
      <c r="J100" s="166">
        <f t="shared" si="30"/>
        <v>50.909090909090907</v>
      </c>
      <c r="K100" s="170">
        <f t="shared" si="31"/>
        <v>100</v>
      </c>
      <c r="L100" s="71"/>
      <c r="M100" s="298">
        <f t="shared" si="24"/>
        <v>55</v>
      </c>
      <c r="N100" s="294">
        <f t="shared" si="25"/>
        <v>55</v>
      </c>
      <c r="O100" s="293">
        <f t="shared" si="26"/>
        <v>100</v>
      </c>
      <c r="P100" s="292">
        <f t="shared" si="34"/>
        <v>0</v>
      </c>
      <c r="Q100" s="25">
        <f t="shared" si="34"/>
        <v>0</v>
      </c>
    </row>
    <row r="101" spans="1:17" ht="15" customHeight="1" x14ac:dyDescent="0.25">
      <c r="A101" s="164">
        <v>17</v>
      </c>
      <c r="B101" s="171">
        <v>61340</v>
      </c>
      <c r="C101" s="173" t="s">
        <v>200</v>
      </c>
      <c r="D101" s="181">
        <v>141</v>
      </c>
      <c r="E101" s="174">
        <v>4</v>
      </c>
      <c r="F101" s="182">
        <f t="shared" si="35"/>
        <v>2.8368794326241136</v>
      </c>
      <c r="G101" s="181">
        <v>72</v>
      </c>
      <c r="H101" s="167">
        <f t="shared" si="15"/>
        <v>51.063829787234042</v>
      </c>
      <c r="I101" s="181">
        <v>65</v>
      </c>
      <c r="J101" s="166">
        <f t="shared" si="30"/>
        <v>46.099290780141843</v>
      </c>
      <c r="K101" s="170">
        <f t="shared" si="31"/>
        <v>97.163120567375884</v>
      </c>
      <c r="L101" s="71"/>
      <c r="M101" s="298">
        <f t="shared" si="24"/>
        <v>141</v>
      </c>
      <c r="N101" s="294">
        <f t="shared" si="25"/>
        <v>137</v>
      </c>
      <c r="O101" s="293">
        <f t="shared" si="26"/>
        <v>97.163120567375884</v>
      </c>
      <c r="P101" s="292">
        <f t="shared" si="34"/>
        <v>4</v>
      </c>
      <c r="Q101" s="25">
        <f t="shared" si="34"/>
        <v>2.8368794326241136</v>
      </c>
    </row>
    <row r="102" spans="1:17" ht="15" customHeight="1" x14ac:dyDescent="0.25">
      <c r="A102" s="164">
        <v>18</v>
      </c>
      <c r="B102" s="171">
        <v>61390</v>
      </c>
      <c r="C102" s="173" t="s">
        <v>201</v>
      </c>
      <c r="D102" s="181">
        <v>83</v>
      </c>
      <c r="E102" s="174">
        <v>3</v>
      </c>
      <c r="F102" s="182">
        <f t="shared" si="35"/>
        <v>3.6144578313253013</v>
      </c>
      <c r="G102" s="181">
        <v>48</v>
      </c>
      <c r="H102" s="167">
        <f t="shared" si="15"/>
        <v>57.831325301204821</v>
      </c>
      <c r="I102" s="181">
        <v>32</v>
      </c>
      <c r="J102" s="166">
        <f t="shared" si="30"/>
        <v>38.554216867469883</v>
      </c>
      <c r="K102" s="170">
        <f t="shared" si="31"/>
        <v>96.385542168674704</v>
      </c>
      <c r="L102" s="71"/>
      <c r="M102" s="298">
        <f t="shared" si="24"/>
        <v>83</v>
      </c>
      <c r="N102" s="294">
        <f t="shared" si="25"/>
        <v>80</v>
      </c>
      <c r="O102" s="293">
        <f t="shared" si="26"/>
        <v>96.385542168674704</v>
      </c>
      <c r="P102" s="292">
        <f t="shared" si="34"/>
        <v>3</v>
      </c>
      <c r="Q102" s="25">
        <f t="shared" si="34"/>
        <v>3.6144578313253013</v>
      </c>
    </row>
    <row r="103" spans="1:17" ht="15" customHeight="1" x14ac:dyDescent="0.25">
      <c r="A103" s="164">
        <v>19</v>
      </c>
      <c r="B103" s="171">
        <v>61410</v>
      </c>
      <c r="C103" s="173" t="s">
        <v>202</v>
      </c>
      <c r="D103" s="181">
        <v>93</v>
      </c>
      <c r="E103" s="174">
        <v>2</v>
      </c>
      <c r="F103" s="182">
        <f t="shared" si="35"/>
        <v>2.150537634408602</v>
      </c>
      <c r="G103" s="181">
        <v>48</v>
      </c>
      <c r="H103" s="167">
        <f t="shared" si="15"/>
        <v>51.612903225806448</v>
      </c>
      <c r="I103" s="181">
        <v>43</v>
      </c>
      <c r="J103" s="166">
        <f t="shared" si="30"/>
        <v>46.236559139784944</v>
      </c>
      <c r="K103" s="170">
        <f t="shared" si="31"/>
        <v>97.849462365591393</v>
      </c>
      <c r="L103" s="71"/>
      <c r="M103" s="298">
        <f t="shared" si="24"/>
        <v>93</v>
      </c>
      <c r="N103" s="294">
        <f t="shared" si="25"/>
        <v>91</v>
      </c>
      <c r="O103" s="293">
        <f t="shared" si="26"/>
        <v>97.849462365591393</v>
      </c>
      <c r="P103" s="292">
        <f t="shared" si="34"/>
        <v>2</v>
      </c>
      <c r="Q103" s="25">
        <f t="shared" si="34"/>
        <v>2.150537634408602</v>
      </c>
    </row>
    <row r="104" spans="1:17" ht="15" customHeight="1" x14ac:dyDescent="0.25">
      <c r="A104" s="164">
        <v>20</v>
      </c>
      <c r="B104" s="171">
        <v>61430</v>
      </c>
      <c r="C104" s="173" t="s">
        <v>129</v>
      </c>
      <c r="D104" s="181">
        <v>263</v>
      </c>
      <c r="E104" s="174">
        <v>4</v>
      </c>
      <c r="F104" s="182">
        <f t="shared" si="35"/>
        <v>1.520912547528517</v>
      </c>
      <c r="G104" s="181">
        <v>129</v>
      </c>
      <c r="H104" s="167">
        <f t="shared" si="15"/>
        <v>49.049429657794676</v>
      </c>
      <c r="I104" s="181">
        <v>130</v>
      </c>
      <c r="J104" s="166">
        <f t="shared" si="30"/>
        <v>49.429657794676807</v>
      </c>
      <c r="K104" s="170">
        <f t="shared" si="31"/>
        <v>98.479087452471489</v>
      </c>
      <c r="L104" s="71"/>
      <c r="M104" s="298">
        <f t="shared" si="24"/>
        <v>263</v>
      </c>
      <c r="N104" s="294">
        <f t="shared" si="25"/>
        <v>259</v>
      </c>
      <c r="O104" s="293">
        <f t="shared" si="26"/>
        <v>98.479087452471489</v>
      </c>
      <c r="P104" s="292">
        <f t="shared" si="34"/>
        <v>4</v>
      </c>
      <c r="Q104" s="25">
        <f t="shared" si="34"/>
        <v>1.520912547528517</v>
      </c>
    </row>
    <row r="105" spans="1:17" ht="15" customHeight="1" x14ac:dyDescent="0.25">
      <c r="A105" s="6">
        <v>21</v>
      </c>
      <c r="B105" s="171">
        <v>61440</v>
      </c>
      <c r="C105" s="173" t="s">
        <v>203</v>
      </c>
      <c r="D105" s="181">
        <v>246</v>
      </c>
      <c r="E105" s="174">
        <v>7</v>
      </c>
      <c r="F105" s="182">
        <f t="shared" si="35"/>
        <v>2.845528455284553</v>
      </c>
      <c r="G105" s="181">
        <v>132</v>
      </c>
      <c r="H105" s="167">
        <f t="shared" si="15"/>
        <v>53.658536585365852</v>
      </c>
      <c r="I105" s="181">
        <v>107</v>
      </c>
      <c r="J105" s="166">
        <f t="shared" si="30"/>
        <v>43.49593495934959</v>
      </c>
      <c r="K105" s="170">
        <f t="shared" si="31"/>
        <v>97.154471544715449</v>
      </c>
      <c r="L105" s="71"/>
      <c r="M105" s="298">
        <f t="shared" si="24"/>
        <v>246</v>
      </c>
      <c r="N105" s="294">
        <f t="shared" si="25"/>
        <v>239</v>
      </c>
      <c r="O105" s="293">
        <f t="shared" si="26"/>
        <v>97.154471544715449</v>
      </c>
      <c r="P105" s="292">
        <f t="shared" si="34"/>
        <v>7</v>
      </c>
      <c r="Q105" s="25">
        <f t="shared" si="34"/>
        <v>2.845528455284553</v>
      </c>
    </row>
    <row r="106" spans="1:17" ht="15" customHeight="1" x14ac:dyDescent="0.25">
      <c r="A106" s="164">
        <v>22</v>
      </c>
      <c r="B106" s="171">
        <v>61450</v>
      </c>
      <c r="C106" s="173" t="s">
        <v>126</v>
      </c>
      <c r="D106" s="181">
        <v>187</v>
      </c>
      <c r="E106" s="174">
        <v>5</v>
      </c>
      <c r="F106" s="182">
        <f t="shared" si="35"/>
        <v>2.6737967914438503</v>
      </c>
      <c r="G106" s="181">
        <v>81</v>
      </c>
      <c r="H106" s="167">
        <f t="shared" si="15"/>
        <v>43.315508021390372</v>
      </c>
      <c r="I106" s="181">
        <v>101</v>
      </c>
      <c r="J106" s="166">
        <f t="shared" si="30"/>
        <v>54.010695187165773</v>
      </c>
      <c r="K106" s="170">
        <f t="shared" si="31"/>
        <v>97.326203208556151</v>
      </c>
      <c r="L106" s="71"/>
      <c r="M106" s="298">
        <f t="shared" si="24"/>
        <v>187</v>
      </c>
      <c r="N106" s="294">
        <f t="shared" si="25"/>
        <v>182</v>
      </c>
      <c r="O106" s="293">
        <f t="shared" si="26"/>
        <v>97.326203208556151</v>
      </c>
      <c r="P106" s="292">
        <f t="shared" si="34"/>
        <v>5</v>
      </c>
      <c r="Q106" s="25">
        <f t="shared" si="34"/>
        <v>2.6737967914438503</v>
      </c>
    </row>
    <row r="107" spans="1:17" ht="15" customHeight="1" x14ac:dyDescent="0.25">
      <c r="A107" s="164">
        <v>23</v>
      </c>
      <c r="B107" s="171">
        <v>61470</v>
      </c>
      <c r="C107" s="173" t="s">
        <v>65</v>
      </c>
      <c r="D107" s="181">
        <v>122</v>
      </c>
      <c r="E107" s="174">
        <v>2</v>
      </c>
      <c r="F107" s="182">
        <f t="shared" si="35"/>
        <v>1.639344262295082</v>
      </c>
      <c r="G107" s="181">
        <v>45</v>
      </c>
      <c r="H107" s="167">
        <f t="shared" si="15"/>
        <v>36.885245901639344</v>
      </c>
      <c r="I107" s="181">
        <v>75</v>
      </c>
      <c r="J107" s="166">
        <f t="shared" si="30"/>
        <v>61.475409836065573</v>
      </c>
      <c r="K107" s="170">
        <f t="shared" si="31"/>
        <v>98.360655737704917</v>
      </c>
      <c r="L107" s="71"/>
      <c r="M107" s="298">
        <f t="shared" si="24"/>
        <v>122</v>
      </c>
      <c r="N107" s="294">
        <f t="shared" si="25"/>
        <v>120</v>
      </c>
      <c r="O107" s="293">
        <f t="shared" si="26"/>
        <v>98.360655737704917</v>
      </c>
      <c r="P107" s="292">
        <f t="shared" si="34"/>
        <v>2</v>
      </c>
      <c r="Q107" s="25">
        <f t="shared" si="34"/>
        <v>1.639344262295082</v>
      </c>
    </row>
    <row r="108" spans="1:17" ht="15" customHeight="1" x14ac:dyDescent="0.25">
      <c r="A108" s="164">
        <v>24</v>
      </c>
      <c r="B108" s="171">
        <v>61490</v>
      </c>
      <c r="C108" s="173" t="s">
        <v>127</v>
      </c>
      <c r="D108" s="181">
        <v>275</v>
      </c>
      <c r="E108" s="174">
        <v>2</v>
      </c>
      <c r="F108" s="182">
        <f t="shared" si="35"/>
        <v>0.72727272727272729</v>
      </c>
      <c r="G108" s="181">
        <v>135</v>
      </c>
      <c r="H108" s="167">
        <f t="shared" si="15"/>
        <v>49.090909090909093</v>
      </c>
      <c r="I108" s="181">
        <v>138</v>
      </c>
      <c r="J108" s="166">
        <f t="shared" si="30"/>
        <v>50.18181818181818</v>
      </c>
      <c r="K108" s="170">
        <f t="shared" si="31"/>
        <v>99.272727272727266</v>
      </c>
      <c r="L108" s="71"/>
      <c r="M108" s="298">
        <f t="shared" si="24"/>
        <v>275</v>
      </c>
      <c r="N108" s="294">
        <f t="shared" si="25"/>
        <v>273</v>
      </c>
      <c r="O108" s="293">
        <f t="shared" si="26"/>
        <v>99.272727272727266</v>
      </c>
      <c r="P108" s="292">
        <f t="shared" si="34"/>
        <v>2</v>
      </c>
      <c r="Q108" s="25">
        <f t="shared" si="34"/>
        <v>0.72727272727272729</v>
      </c>
    </row>
    <row r="109" spans="1:17" ht="15" customHeight="1" x14ac:dyDescent="0.25">
      <c r="A109" s="164">
        <v>25</v>
      </c>
      <c r="B109" s="171">
        <v>61500</v>
      </c>
      <c r="C109" s="173" t="s">
        <v>128</v>
      </c>
      <c r="D109" s="181">
        <v>285</v>
      </c>
      <c r="E109" s="174">
        <v>20</v>
      </c>
      <c r="F109" s="182">
        <f t="shared" si="35"/>
        <v>7.0175438596491224</v>
      </c>
      <c r="G109" s="181">
        <v>141</v>
      </c>
      <c r="H109" s="167">
        <f t="shared" si="15"/>
        <v>49.473684210526315</v>
      </c>
      <c r="I109" s="181">
        <v>124</v>
      </c>
      <c r="J109" s="166">
        <f t="shared" si="30"/>
        <v>43.508771929824562</v>
      </c>
      <c r="K109" s="170">
        <f t="shared" si="31"/>
        <v>92.982456140350877</v>
      </c>
      <c r="L109" s="71"/>
      <c r="M109" s="298">
        <f t="shared" si="24"/>
        <v>285</v>
      </c>
      <c r="N109" s="294">
        <f t="shared" si="25"/>
        <v>265</v>
      </c>
      <c r="O109" s="293">
        <f t="shared" si="26"/>
        <v>92.982456140350877</v>
      </c>
      <c r="P109" s="292">
        <f t="shared" si="34"/>
        <v>20</v>
      </c>
      <c r="Q109" s="25">
        <f t="shared" si="34"/>
        <v>7.0175438596491224</v>
      </c>
    </row>
    <row r="110" spans="1:17" ht="15" customHeight="1" x14ac:dyDescent="0.25">
      <c r="A110" s="164">
        <v>26</v>
      </c>
      <c r="B110" s="171">
        <v>61510</v>
      </c>
      <c r="C110" s="173" t="s">
        <v>66</v>
      </c>
      <c r="D110" s="181">
        <v>175</v>
      </c>
      <c r="E110" s="174">
        <v>13</v>
      </c>
      <c r="F110" s="182">
        <f t="shared" si="35"/>
        <v>7.4285714285714288</v>
      </c>
      <c r="G110" s="181">
        <v>82</v>
      </c>
      <c r="H110" s="167">
        <f t="shared" si="15"/>
        <v>46.857142857142854</v>
      </c>
      <c r="I110" s="181">
        <v>80</v>
      </c>
      <c r="J110" s="166">
        <f t="shared" si="30"/>
        <v>45.714285714285715</v>
      </c>
      <c r="K110" s="170">
        <f t="shared" si="31"/>
        <v>92.571428571428569</v>
      </c>
      <c r="L110" s="71"/>
      <c r="M110" s="298">
        <f t="shared" si="24"/>
        <v>175</v>
      </c>
      <c r="N110" s="294">
        <f>O110*M110/100</f>
        <v>162</v>
      </c>
      <c r="O110" s="293">
        <f t="shared" si="26"/>
        <v>92.571428571428569</v>
      </c>
      <c r="P110" s="292">
        <f t="shared" si="34"/>
        <v>13</v>
      </c>
      <c r="Q110" s="25">
        <f t="shared" si="34"/>
        <v>7.4285714285714288</v>
      </c>
    </row>
    <row r="111" spans="1:17" ht="15" customHeight="1" x14ac:dyDescent="0.25">
      <c r="A111" s="164">
        <v>27</v>
      </c>
      <c r="B111" s="171">
        <v>61520</v>
      </c>
      <c r="C111" s="173" t="s">
        <v>204</v>
      </c>
      <c r="D111" s="181">
        <v>232</v>
      </c>
      <c r="E111" s="174">
        <v>8</v>
      </c>
      <c r="F111" s="182">
        <f t="shared" si="35"/>
        <v>3.4482758620689653</v>
      </c>
      <c r="G111" s="181">
        <v>110</v>
      </c>
      <c r="H111" s="167">
        <f t="shared" si="15"/>
        <v>47.413793103448278</v>
      </c>
      <c r="I111" s="181">
        <v>114</v>
      </c>
      <c r="J111" s="166">
        <f t="shared" si="30"/>
        <v>49.137931034482762</v>
      </c>
      <c r="K111" s="170">
        <f t="shared" si="31"/>
        <v>96.551724137931032</v>
      </c>
      <c r="L111" s="71"/>
      <c r="M111" s="298">
        <f t="shared" si="24"/>
        <v>232</v>
      </c>
      <c r="N111" s="294">
        <f t="shared" si="25"/>
        <v>224</v>
      </c>
      <c r="O111" s="293">
        <f t="shared" si="26"/>
        <v>96.551724137931032</v>
      </c>
      <c r="P111" s="292">
        <f t="shared" si="34"/>
        <v>8</v>
      </c>
      <c r="Q111" s="25">
        <f t="shared" si="34"/>
        <v>3.4482758620689653</v>
      </c>
    </row>
    <row r="112" spans="1:17" ht="15" customHeight="1" x14ac:dyDescent="0.25">
      <c r="A112" s="164">
        <v>28</v>
      </c>
      <c r="B112" s="171">
        <v>61540</v>
      </c>
      <c r="C112" s="185" t="s">
        <v>133</v>
      </c>
      <c r="D112" s="181">
        <v>209</v>
      </c>
      <c r="E112" s="174"/>
      <c r="F112" s="182"/>
      <c r="G112" s="181">
        <v>79</v>
      </c>
      <c r="H112" s="167">
        <f t="shared" si="15"/>
        <v>37.799043062200958</v>
      </c>
      <c r="I112" s="181">
        <v>130</v>
      </c>
      <c r="J112" s="166">
        <f t="shared" si="30"/>
        <v>62.200956937799042</v>
      </c>
      <c r="K112" s="170">
        <f t="shared" si="31"/>
        <v>100</v>
      </c>
      <c r="L112" s="71"/>
      <c r="M112" s="298">
        <f t="shared" si="24"/>
        <v>209</v>
      </c>
      <c r="N112" s="294">
        <f t="shared" si="25"/>
        <v>209</v>
      </c>
      <c r="O112" s="293">
        <f t="shared" si="26"/>
        <v>100</v>
      </c>
      <c r="P112" s="292">
        <f t="shared" si="34"/>
        <v>0</v>
      </c>
      <c r="Q112" s="25">
        <f t="shared" si="34"/>
        <v>0</v>
      </c>
    </row>
    <row r="113" spans="1:17" ht="15" customHeight="1" x14ac:dyDescent="0.25">
      <c r="A113" s="6">
        <v>29</v>
      </c>
      <c r="B113" s="18">
        <v>61560</v>
      </c>
      <c r="C113" s="17" t="s">
        <v>153</v>
      </c>
      <c r="D113" s="157">
        <v>376</v>
      </c>
      <c r="E113" s="149">
        <v>17</v>
      </c>
      <c r="F113" s="87">
        <f t="shared" si="35"/>
        <v>4.5212765957446805</v>
      </c>
      <c r="G113" s="157">
        <v>177</v>
      </c>
      <c r="H113" s="43">
        <f t="shared" si="15"/>
        <v>47.074468085106382</v>
      </c>
      <c r="I113" s="157">
        <v>182</v>
      </c>
      <c r="J113" s="28">
        <f t="shared" si="30"/>
        <v>48.404255319148938</v>
      </c>
      <c r="K113" s="94">
        <f t="shared" si="31"/>
        <v>95.478723404255319</v>
      </c>
      <c r="L113" s="71"/>
      <c r="M113" s="298">
        <f t="shared" si="24"/>
        <v>376</v>
      </c>
      <c r="N113" s="294">
        <f t="shared" si="25"/>
        <v>359</v>
      </c>
      <c r="O113" s="293">
        <f t="shared" si="26"/>
        <v>95.478723404255319</v>
      </c>
      <c r="P113" s="292">
        <f t="shared" si="34"/>
        <v>17</v>
      </c>
      <c r="Q113" s="25">
        <f t="shared" si="34"/>
        <v>4.5212765957446805</v>
      </c>
    </row>
    <row r="114" spans="1:17" ht="15" customHeight="1" thickBot="1" x14ac:dyDescent="0.3">
      <c r="A114" s="5">
        <v>30</v>
      </c>
      <c r="B114" s="18">
        <v>61570</v>
      </c>
      <c r="C114" s="17" t="s">
        <v>154</v>
      </c>
      <c r="D114" s="157">
        <v>151</v>
      </c>
      <c r="E114" s="149">
        <v>13</v>
      </c>
      <c r="F114" s="87">
        <f t="shared" si="35"/>
        <v>8.6092715231788084</v>
      </c>
      <c r="G114" s="157">
        <v>78</v>
      </c>
      <c r="H114" s="43">
        <f t="shared" si="15"/>
        <v>51.65562913907285</v>
      </c>
      <c r="I114" s="157">
        <v>60</v>
      </c>
      <c r="J114" s="28">
        <f t="shared" si="30"/>
        <v>39.735099337748345</v>
      </c>
      <c r="K114" s="94">
        <f t="shared" si="31"/>
        <v>91.390728476821195</v>
      </c>
      <c r="L114" s="71"/>
      <c r="M114" s="304">
        <f t="shared" si="24"/>
        <v>151</v>
      </c>
      <c r="N114" s="305">
        <f t="shared" si="25"/>
        <v>138</v>
      </c>
      <c r="O114" s="306">
        <f t="shared" si="26"/>
        <v>91.390728476821195</v>
      </c>
      <c r="P114" s="307">
        <f t="shared" si="34"/>
        <v>13</v>
      </c>
      <c r="Q114" s="29">
        <f t="shared" si="34"/>
        <v>8.6092715231788084</v>
      </c>
    </row>
    <row r="115" spans="1:17" ht="15" customHeight="1" thickBot="1" x14ac:dyDescent="0.3">
      <c r="A115" s="55"/>
      <c r="B115" s="54"/>
      <c r="C115" s="40" t="s">
        <v>121</v>
      </c>
      <c r="D115" s="56">
        <f>SUM(D116:D124)</f>
        <v>1224</v>
      </c>
      <c r="E115" s="57">
        <f>SUM(E116:E124)</f>
        <v>65</v>
      </c>
      <c r="F115" s="58">
        <f>E115*100/D115</f>
        <v>5.3104575163398691</v>
      </c>
      <c r="G115" s="56">
        <f>SUM(G116:G124)</f>
        <v>561</v>
      </c>
      <c r="H115" s="42">
        <f>G115*100/D115</f>
        <v>45.833333333333336</v>
      </c>
      <c r="I115" s="56">
        <f>SUM(I116:I124)</f>
        <v>598</v>
      </c>
      <c r="J115" s="42">
        <f>I115*100/D115</f>
        <v>48.856209150326798</v>
      </c>
      <c r="K115" s="59">
        <f>AVERAGE(K116:K124)</f>
        <v>96.840857715637952</v>
      </c>
      <c r="L115" s="71"/>
      <c r="M115" s="322">
        <f t="shared" si="24"/>
        <v>1224</v>
      </c>
      <c r="N115" s="323">
        <f>SUM(N116:N124)</f>
        <v>1159</v>
      </c>
      <c r="O115" s="324">
        <f t="shared" si="26"/>
        <v>96.840857715637952</v>
      </c>
      <c r="P115" s="325">
        <f>SUM(P116:P124)</f>
        <v>65</v>
      </c>
      <c r="Q115" s="279">
        <f>F115</f>
        <v>5.3104575163398691</v>
      </c>
    </row>
    <row r="116" spans="1:17" ht="15" customHeight="1" x14ac:dyDescent="0.25">
      <c r="A116" s="3">
        <v>1</v>
      </c>
      <c r="B116" s="23">
        <v>70020</v>
      </c>
      <c r="C116" s="202" t="s">
        <v>67</v>
      </c>
      <c r="D116" s="183">
        <v>116</v>
      </c>
      <c r="E116" s="176"/>
      <c r="F116" s="101"/>
      <c r="G116" s="183">
        <v>38</v>
      </c>
      <c r="H116" s="38">
        <f t="shared" si="15"/>
        <v>32.758620689655174</v>
      </c>
      <c r="I116" s="183">
        <v>78</v>
      </c>
      <c r="J116" s="24">
        <f t="shared" si="30"/>
        <v>67.241379310344826</v>
      </c>
      <c r="K116" s="102">
        <f t="shared" si="31"/>
        <v>100</v>
      </c>
      <c r="L116" s="71"/>
      <c r="M116" s="308">
        <f t="shared" si="24"/>
        <v>116</v>
      </c>
      <c r="N116" s="295">
        <f t="shared" si="25"/>
        <v>116</v>
      </c>
      <c r="O116" s="296">
        <f t="shared" si="26"/>
        <v>100</v>
      </c>
      <c r="P116" s="297">
        <f t="shared" ref="P116:Q124" si="36">E116</f>
        <v>0</v>
      </c>
      <c r="Q116" s="278">
        <f t="shared" si="36"/>
        <v>0</v>
      </c>
    </row>
    <row r="117" spans="1:17" ht="15" customHeight="1" x14ac:dyDescent="0.25">
      <c r="A117" s="164">
        <v>2</v>
      </c>
      <c r="B117" s="171">
        <v>70110</v>
      </c>
      <c r="C117" s="173" t="s">
        <v>69</v>
      </c>
      <c r="D117" s="175">
        <v>87</v>
      </c>
      <c r="E117" s="175">
        <v>3</v>
      </c>
      <c r="F117" s="182">
        <f t="shared" ref="F117:F121" si="37">E117*100/D117</f>
        <v>3.4482758620689653</v>
      </c>
      <c r="G117" s="181">
        <v>38</v>
      </c>
      <c r="H117" s="167">
        <f>G117*100/D117</f>
        <v>43.678160919540232</v>
      </c>
      <c r="I117" s="181">
        <v>46</v>
      </c>
      <c r="J117" s="166">
        <f>I117*100/D117</f>
        <v>52.873563218390807</v>
      </c>
      <c r="K117" s="170">
        <f>(G117+I117)*100/D117</f>
        <v>96.551724137931032</v>
      </c>
      <c r="L117" s="71"/>
      <c r="M117" s="298">
        <f t="shared" si="24"/>
        <v>87</v>
      </c>
      <c r="N117" s="294">
        <f t="shared" si="25"/>
        <v>84</v>
      </c>
      <c r="O117" s="293">
        <f t="shared" si="26"/>
        <v>96.551724137931032</v>
      </c>
      <c r="P117" s="292">
        <f t="shared" si="36"/>
        <v>3</v>
      </c>
      <c r="Q117" s="25">
        <f t="shared" si="36"/>
        <v>3.4482758620689653</v>
      </c>
    </row>
    <row r="118" spans="1:17" ht="15" customHeight="1" x14ac:dyDescent="0.25">
      <c r="A118" s="164">
        <v>3</v>
      </c>
      <c r="B118" s="171">
        <v>70021</v>
      </c>
      <c r="C118" s="173" t="s">
        <v>68</v>
      </c>
      <c r="D118" s="181">
        <v>49</v>
      </c>
      <c r="E118" s="174">
        <v>3</v>
      </c>
      <c r="F118" s="182">
        <f t="shared" si="37"/>
        <v>6.1224489795918364</v>
      </c>
      <c r="G118" s="181">
        <v>28</v>
      </c>
      <c r="H118" s="167">
        <f t="shared" si="15"/>
        <v>57.142857142857146</v>
      </c>
      <c r="I118" s="181">
        <v>18</v>
      </c>
      <c r="J118" s="166">
        <f t="shared" si="30"/>
        <v>36.734693877551024</v>
      </c>
      <c r="K118" s="170">
        <f t="shared" si="31"/>
        <v>93.877551020408163</v>
      </c>
      <c r="L118" s="71"/>
      <c r="M118" s="298">
        <f t="shared" si="24"/>
        <v>49</v>
      </c>
      <c r="N118" s="294">
        <f t="shared" si="25"/>
        <v>46</v>
      </c>
      <c r="O118" s="293">
        <f t="shared" si="26"/>
        <v>93.877551020408163</v>
      </c>
      <c r="P118" s="292">
        <f t="shared" si="36"/>
        <v>3</v>
      </c>
      <c r="Q118" s="25">
        <f t="shared" si="36"/>
        <v>6.1224489795918364</v>
      </c>
    </row>
    <row r="119" spans="1:17" ht="15" customHeight="1" x14ac:dyDescent="0.25">
      <c r="A119" s="6">
        <v>4</v>
      </c>
      <c r="B119" s="171">
        <v>70040</v>
      </c>
      <c r="C119" s="185" t="s">
        <v>104</v>
      </c>
      <c r="D119" s="181">
        <v>74</v>
      </c>
      <c r="E119" s="174"/>
      <c r="F119" s="182"/>
      <c r="G119" s="181">
        <v>28</v>
      </c>
      <c r="H119" s="167">
        <f t="shared" si="15"/>
        <v>37.837837837837839</v>
      </c>
      <c r="I119" s="181">
        <v>46</v>
      </c>
      <c r="J119" s="166">
        <f t="shared" si="30"/>
        <v>62.162162162162161</v>
      </c>
      <c r="K119" s="170">
        <f t="shared" si="31"/>
        <v>100</v>
      </c>
      <c r="L119" s="71"/>
      <c r="M119" s="298">
        <f t="shared" si="24"/>
        <v>74</v>
      </c>
      <c r="N119" s="294">
        <f t="shared" si="25"/>
        <v>74</v>
      </c>
      <c r="O119" s="293">
        <f t="shared" si="26"/>
        <v>100</v>
      </c>
      <c r="P119" s="292">
        <f t="shared" si="36"/>
        <v>0</v>
      </c>
      <c r="Q119" s="25">
        <f t="shared" si="36"/>
        <v>0</v>
      </c>
    </row>
    <row r="120" spans="1:17" ht="15" customHeight="1" x14ac:dyDescent="0.25">
      <c r="A120" s="9">
        <v>5</v>
      </c>
      <c r="B120" s="171">
        <v>70100</v>
      </c>
      <c r="C120" s="185" t="s">
        <v>205</v>
      </c>
      <c r="D120" s="181">
        <v>85</v>
      </c>
      <c r="E120" s="174"/>
      <c r="F120" s="182"/>
      <c r="G120" s="181">
        <v>32</v>
      </c>
      <c r="H120" s="167">
        <f>G120*100/D120</f>
        <v>37.647058823529413</v>
      </c>
      <c r="I120" s="181">
        <v>53</v>
      </c>
      <c r="J120" s="166">
        <f>I120*100/D120</f>
        <v>62.352941176470587</v>
      </c>
      <c r="K120" s="170">
        <f>(G120+I120)*100/D120</f>
        <v>100</v>
      </c>
      <c r="L120" s="71"/>
      <c r="M120" s="298">
        <f t="shared" si="24"/>
        <v>85</v>
      </c>
      <c r="N120" s="294">
        <f t="shared" si="25"/>
        <v>85</v>
      </c>
      <c r="O120" s="293">
        <f t="shared" si="26"/>
        <v>100</v>
      </c>
      <c r="P120" s="292">
        <f t="shared" si="36"/>
        <v>0</v>
      </c>
      <c r="Q120" s="25">
        <f t="shared" si="36"/>
        <v>0</v>
      </c>
    </row>
    <row r="121" spans="1:17" ht="15" customHeight="1" x14ac:dyDescent="0.25">
      <c r="A121" s="172">
        <v>6</v>
      </c>
      <c r="B121" s="171">
        <v>70270</v>
      </c>
      <c r="C121" s="173" t="s">
        <v>70</v>
      </c>
      <c r="D121" s="181">
        <v>67</v>
      </c>
      <c r="E121" s="174">
        <v>2</v>
      </c>
      <c r="F121" s="182">
        <f t="shared" si="37"/>
        <v>2.9850746268656718</v>
      </c>
      <c r="G121" s="181">
        <v>42</v>
      </c>
      <c r="H121" s="167">
        <f>G121*100/D121</f>
        <v>62.686567164179102</v>
      </c>
      <c r="I121" s="181">
        <v>23</v>
      </c>
      <c r="J121" s="166">
        <f>I121*100/D121</f>
        <v>34.328358208955223</v>
      </c>
      <c r="K121" s="170">
        <f>(G121+I121)*100/D121</f>
        <v>97.014925373134332</v>
      </c>
      <c r="L121" s="71"/>
      <c r="M121" s="298">
        <f t="shared" si="24"/>
        <v>67</v>
      </c>
      <c r="N121" s="294">
        <f t="shared" si="25"/>
        <v>65</v>
      </c>
      <c r="O121" s="293">
        <f t="shared" si="26"/>
        <v>97.014925373134332</v>
      </c>
      <c r="P121" s="292">
        <f t="shared" si="36"/>
        <v>2</v>
      </c>
      <c r="Q121" s="25">
        <f t="shared" si="36"/>
        <v>2.9850746268656718</v>
      </c>
    </row>
    <row r="122" spans="1:17" ht="15" customHeight="1" x14ac:dyDescent="0.25">
      <c r="A122" s="172">
        <v>7</v>
      </c>
      <c r="B122" s="171">
        <v>70510</v>
      </c>
      <c r="C122" s="200" t="s">
        <v>71</v>
      </c>
      <c r="D122" s="181">
        <v>37</v>
      </c>
      <c r="E122" s="174"/>
      <c r="F122" s="182"/>
      <c r="G122" s="181">
        <v>21</v>
      </c>
      <c r="H122" s="167">
        <f>G122*100/D122</f>
        <v>56.756756756756758</v>
      </c>
      <c r="I122" s="181">
        <v>16</v>
      </c>
      <c r="J122" s="166">
        <f>I122*100/D122</f>
        <v>43.243243243243242</v>
      </c>
      <c r="K122" s="170">
        <f>(G122+I122)*100/D122</f>
        <v>100</v>
      </c>
      <c r="L122" s="71"/>
      <c r="M122" s="298">
        <f t="shared" si="24"/>
        <v>37</v>
      </c>
      <c r="N122" s="294">
        <f t="shared" si="25"/>
        <v>37</v>
      </c>
      <c r="O122" s="293">
        <f t="shared" si="26"/>
        <v>100</v>
      </c>
      <c r="P122" s="292">
        <f t="shared" si="36"/>
        <v>0</v>
      </c>
      <c r="Q122" s="25">
        <f t="shared" si="36"/>
        <v>0</v>
      </c>
    </row>
    <row r="123" spans="1:17" ht="15" customHeight="1" x14ac:dyDescent="0.25">
      <c r="A123" s="172">
        <v>8</v>
      </c>
      <c r="B123" s="171">
        <v>10880</v>
      </c>
      <c r="C123" s="173" t="s">
        <v>206</v>
      </c>
      <c r="D123" s="181">
        <v>404</v>
      </c>
      <c r="E123" s="174">
        <v>35</v>
      </c>
      <c r="F123" s="182">
        <f>E123*100/D123</f>
        <v>8.6633663366336631</v>
      </c>
      <c r="G123" s="181">
        <v>169</v>
      </c>
      <c r="H123" s="167">
        <f>G123*100/D123</f>
        <v>41.831683168316829</v>
      </c>
      <c r="I123" s="181">
        <v>200</v>
      </c>
      <c r="J123" s="166">
        <f>I123*100/D123</f>
        <v>49.504950495049506</v>
      </c>
      <c r="K123" s="170">
        <f>(G123+I123)*100/D123</f>
        <v>91.336633663366342</v>
      </c>
      <c r="L123" s="71"/>
      <c r="M123" s="304">
        <f t="shared" si="24"/>
        <v>404</v>
      </c>
      <c r="N123" s="305">
        <f t="shared" si="25"/>
        <v>369</v>
      </c>
      <c r="O123" s="306">
        <f t="shared" si="26"/>
        <v>91.336633663366342</v>
      </c>
      <c r="P123" s="307">
        <f t="shared" si="36"/>
        <v>35</v>
      </c>
      <c r="Q123" s="29">
        <f t="shared" si="36"/>
        <v>8.6633663366336631</v>
      </c>
    </row>
    <row r="124" spans="1:17" ht="15" customHeight="1" thickBot="1" x14ac:dyDescent="0.3">
      <c r="A124" s="437">
        <v>9</v>
      </c>
      <c r="B124" s="35">
        <v>10890</v>
      </c>
      <c r="C124" s="210" t="s">
        <v>207</v>
      </c>
      <c r="D124" s="184">
        <v>305</v>
      </c>
      <c r="E124" s="177">
        <v>22</v>
      </c>
      <c r="F124" s="105">
        <f>E124*100/D124</f>
        <v>7.2131147540983607</v>
      </c>
      <c r="G124" s="184">
        <v>165</v>
      </c>
      <c r="H124" s="45">
        <f>G124*100/D124</f>
        <v>54.098360655737707</v>
      </c>
      <c r="I124" s="184">
        <v>118</v>
      </c>
      <c r="J124" s="36">
        <f>I124*100/D124</f>
        <v>38.688524590163937</v>
      </c>
      <c r="K124" s="106">
        <f>(G124+I124)*100/D124</f>
        <v>92.786885245901644</v>
      </c>
      <c r="L124" s="71"/>
      <c r="M124" s="299">
        <f t="shared" si="24"/>
        <v>305</v>
      </c>
      <c r="N124" s="300">
        <f t="shared" si="25"/>
        <v>283</v>
      </c>
      <c r="O124" s="301">
        <f t="shared" si="26"/>
        <v>92.786885245901644</v>
      </c>
      <c r="P124" s="302">
        <f t="shared" si="36"/>
        <v>22</v>
      </c>
      <c r="Q124" s="303">
        <f t="shared" si="36"/>
        <v>7.2131147540983607</v>
      </c>
    </row>
    <row r="125" spans="1:17" ht="15.75" thickBot="1" x14ac:dyDescent="0.3">
      <c r="G125" s="531" t="s">
        <v>111</v>
      </c>
      <c r="H125" s="531"/>
      <c r="I125" s="531"/>
      <c r="J125" s="531"/>
      <c r="K125" s="434">
        <f>AVERAGE(K8:K16,K18:K29,K31:K47,K49:K68,K70:K83,K85:K114,K116:K124)</f>
        <v>95.937227876526748</v>
      </c>
    </row>
  </sheetData>
  <mergeCells count="7">
    <mergeCell ref="G125:J125"/>
    <mergeCell ref="C2:D2"/>
    <mergeCell ref="A4:A5"/>
    <mergeCell ref="B4:B5"/>
    <mergeCell ref="C4:C5"/>
    <mergeCell ref="D4:D5"/>
    <mergeCell ref="E4:K4"/>
  </mergeCells>
  <conditionalFormatting sqref="F6:F124">
    <cfRule type="cellIs" dxfId="11" priority="5" operator="equal">
      <formula>0</formula>
    </cfRule>
    <cfRule type="cellIs" dxfId="10" priority="6" operator="between">
      <formula>0.1</formula>
      <formula>10</formula>
    </cfRule>
    <cfRule type="cellIs" dxfId="9" priority="7" operator="greaterThanOrEqual">
      <formula>10</formula>
    </cfRule>
  </conditionalFormatting>
  <conditionalFormatting sqref="E7:E124">
    <cfRule type="cellIs" dxfId="8" priority="4" operator="equal">
      <formula>0</formula>
    </cfRule>
  </conditionalFormatting>
  <conditionalFormatting sqref="O6:O124">
    <cfRule type="cellIs" dxfId="7" priority="3" operator="between">
      <formula>98</formula>
      <formula>100</formula>
    </cfRule>
  </conditionalFormatting>
  <conditionalFormatting sqref="Q7:Q124">
    <cfRule type="cellIs" dxfId="6" priority="1" operator="greaterThanOrEqual">
      <formula>10</formula>
    </cfRule>
    <cfRule type="cellIs" dxfId="5" priority="2" operator="equal">
      <formula>0</formula>
    </cfRule>
  </conditionalFormatting>
  <conditionalFormatting sqref="K6:K125">
    <cfRule type="cellIs" dxfId="4" priority="115" stopIfTrue="1" operator="equal">
      <formula>$K$125</formula>
    </cfRule>
    <cfRule type="cellIs" dxfId="3" priority="116" stopIfTrue="1" operator="lessThan">
      <formula>75</formula>
    </cfRule>
    <cfRule type="cellIs" dxfId="2" priority="117" stopIfTrue="1" operator="between">
      <formula>$K$125</formula>
      <formula>75</formula>
    </cfRule>
    <cfRule type="cellIs" dxfId="1" priority="118" stopIfTrue="1" operator="between">
      <formula>98</formula>
      <formula>$K$125</formula>
    </cfRule>
    <cfRule type="cellIs" dxfId="0" priority="119" stopIfTrue="1" operator="between">
      <formula>100</formula>
      <formula>98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ГП-4 2018-2023</vt:lpstr>
      <vt:lpstr>ГП-4 2018 расклад</vt:lpstr>
      <vt:lpstr>ГП-4 2019 расклад</vt:lpstr>
      <vt:lpstr>ГП-4 2020 расклад</vt:lpstr>
      <vt:lpstr>ГП-4 2023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gala</cp:lastModifiedBy>
  <dcterms:created xsi:type="dcterms:W3CDTF">2017-12-25T04:38:26Z</dcterms:created>
  <dcterms:modified xsi:type="dcterms:W3CDTF">2023-06-07T06:03:48Z</dcterms:modified>
</cp:coreProperties>
</file>