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160" windowHeight="7920" tabRatio="635"/>
  </bookViews>
  <sheets>
    <sheet name="Русский-11 2020-2024" sheetId="11" r:id="rId1"/>
    <sheet name="Русский-11 2020 расклад" sheetId="10" r:id="rId2"/>
    <sheet name="Русский-11 2021 расклад" sheetId="9" r:id="rId3"/>
    <sheet name="Русский-11 2022 расклад " sheetId="14" r:id="rId4"/>
    <sheet name="Русский - 11 2023 расклад" sheetId="15" r:id="rId5"/>
    <sheet name="Русский - 11 2024 расклад" sheetId="16" r:id="rId6"/>
  </sheets>
  <externalReferences>
    <externalReference r:id="rId7"/>
  </externalReferences>
  <definedNames>
    <definedName name="_xlnm._FilterDatabase" localSheetId="4" hidden="1">'Русский - 11 2023 расклад'!$A$4:$C$123</definedName>
    <definedName name="_xlnm._FilterDatabase" localSheetId="5" hidden="1">'Русский - 11 2024 расклад'!$A$4:$C$115</definedName>
    <definedName name="S1_FName10" hidden="1">[1]XLR_NoRangeSheet!$R$6</definedName>
    <definedName name="S1_FName11" hidden="1">[1]XLR_NoRangeSheet!$S$6</definedName>
    <definedName name="S1_FName12" hidden="1">[1]XLR_NoRangeSheet!$T$6</definedName>
    <definedName name="S1_FName13" hidden="1">[1]XLR_NoRangeSheet!$U$6</definedName>
    <definedName name="S1_FName14" hidden="1">[1]XLR_NoRangeSheet!$V$6</definedName>
    <definedName name="S1_FName15" hidden="1">[1]XLR_NoRangeSheet!$W$6</definedName>
    <definedName name="S1_FName18" hidden="1">[1]XLR_NoRangeSheet!$Z$6</definedName>
    <definedName name="S1_FName2" hidden="1">[1]XLR_NoRangeSheet!$J$6</definedName>
    <definedName name="S1_FName3" hidden="1">[1]XLR_NoRangeSheet!$K$6</definedName>
    <definedName name="S1_FName4" hidden="1">[1]XLR_NoRangeSheet!$L$6</definedName>
    <definedName name="S1_FName5" hidden="1">[1]XLR_NoRangeSheet!$M$6</definedName>
    <definedName name="S1_FName6" hidden="1">[1]XLR_NoRangeSheet!$N$6</definedName>
  </definedNames>
  <calcPr calcId="145621"/>
</workbook>
</file>

<file path=xl/calcChain.xml><?xml version="1.0" encoding="utf-8"?>
<calcChain xmlns="http://schemas.openxmlformats.org/spreadsheetml/2006/main">
  <c r="P29" i="16" l="1"/>
  <c r="P27" i="16"/>
  <c r="E6" i="16"/>
  <c r="P115" i="16"/>
  <c r="P113" i="16"/>
  <c r="P16" i="16"/>
  <c r="O113" i="16"/>
  <c r="M115" i="16"/>
  <c r="N114" i="16"/>
  <c r="N113" i="16"/>
  <c r="N8" i="16"/>
  <c r="N6" i="16"/>
  <c r="N76" i="16"/>
  <c r="N62" i="16"/>
  <c r="N43" i="16"/>
  <c r="N27" i="16"/>
  <c r="N16" i="16"/>
  <c r="N7" i="16"/>
  <c r="O16" i="16"/>
  <c r="AB123" i="11" l="1"/>
  <c r="AB120" i="11"/>
  <c r="AB119" i="11"/>
  <c r="AB118" i="11"/>
  <c r="AB117" i="11"/>
  <c r="AB116" i="11"/>
  <c r="AB115" i="11"/>
  <c r="AB113" i="11"/>
  <c r="AB112" i="11"/>
  <c r="AB111" i="11"/>
  <c r="AB110" i="11"/>
  <c r="AB109" i="11"/>
  <c r="AB108" i="11"/>
  <c r="AB107" i="11"/>
  <c r="AB106" i="11"/>
  <c r="AB105" i="11"/>
  <c r="AB104" i="11"/>
  <c r="AB103" i="11"/>
  <c r="AB102" i="11"/>
  <c r="AB101" i="11"/>
  <c r="AB100" i="11"/>
  <c r="AB99" i="11"/>
  <c r="AB98" i="11"/>
  <c r="AB97" i="11"/>
  <c r="AB96" i="11"/>
  <c r="AB95" i="11"/>
  <c r="AB94" i="11"/>
  <c r="AB93" i="11"/>
  <c r="AB92" i="11"/>
  <c r="W123" i="11"/>
  <c r="W120" i="11"/>
  <c r="W119" i="11"/>
  <c r="W118" i="11"/>
  <c r="W117" i="11"/>
  <c r="W116" i="11"/>
  <c r="W115" i="11"/>
  <c r="W113" i="11"/>
  <c r="W112" i="11"/>
  <c r="W111" i="11"/>
  <c r="W110" i="11"/>
  <c r="W109" i="11"/>
  <c r="W108" i="11"/>
  <c r="W107" i="11"/>
  <c r="W106" i="11"/>
  <c r="W105" i="11"/>
  <c r="W104" i="11"/>
  <c r="W103" i="11"/>
  <c r="W102" i="11"/>
  <c r="W101" i="11"/>
  <c r="W100" i="11"/>
  <c r="W99" i="11"/>
  <c r="W98" i="11"/>
  <c r="W97" i="11"/>
  <c r="W96" i="11"/>
  <c r="W95" i="11"/>
  <c r="W94" i="11"/>
  <c r="W93" i="11"/>
  <c r="W92" i="11"/>
  <c r="R120" i="11"/>
  <c r="R119" i="11"/>
  <c r="R118" i="11"/>
  <c r="R117" i="11"/>
  <c r="R116" i="11"/>
  <c r="R115" i="11"/>
  <c r="R113" i="11"/>
  <c r="R112" i="11"/>
  <c r="R111" i="11"/>
  <c r="R110" i="11"/>
  <c r="R109" i="11"/>
  <c r="R108" i="11"/>
  <c r="R107" i="11"/>
  <c r="R106" i="11"/>
  <c r="R105" i="11"/>
  <c r="R104" i="11"/>
  <c r="R103" i="11"/>
  <c r="R102" i="11"/>
  <c r="R101" i="11"/>
  <c r="R100" i="11"/>
  <c r="R99" i="11"/>
  <c r="R98" i="11"/>
  <c r="R97" i="11"/>
  <c r="R96" i="11"/>
  <c r="R95" i="11"/>
  <c r="R94" i="11"/>
  <c r="R93" i="11"/>
  <c r="R92" i="11"/>
  <c r="AB91" i="11"/>
  <c r="AB89" i="11"/>
  <c r="AB88" i="11"/>
  <c r="AB87" i="11"/>
  <c r="AB86" i="11"/>
  <c r="AB85" i="11"/>
  <c r="AB84" i="11"/>
  <c r="AB83" i="11"/>
  <c r="AB82" i="11"/>
  <c r="AB81" i="11"/>
  <c r="AB80" i="11"/>
  <c r="AB79" i="11"/>
  <c r="AB78" i="11"/>
  <c r="AB77" i="11"/>
  <c r="W91" i="11"/>
  <c r="W89" i="11"/>
  <c r="W88" i="11"/>
  <c r="W87" i="11"/>
  <c r="W86" i="11"/>
  <c r="W85" i="11"/>
  <c r="W84" i="11"/>
  <c r="W83" i="11"/>
  <c r="W82" i="11"/>
  <c r="W81" i="11"/>
  <c r="W80" i="11"/>
  <c r="W79" i="11"/>
  <c r="W78" i="11"/>
  <c r="W77" i="11"/>
  <c r="R91" i="11"/>
  <c r="R89" i="11"/>
  <c r="R88" i="11"/>
  <c r="R87" i="11"/>
  <c r="R86" i="11"/>
  <c r="R85" i="11"/>
  <c r="R84" i="11"/>
  <c r="R82" i="11"/>
  <c r="R81" i="11"/>
  <c r="R80" i="11"/>
  <c r="R79" i="11"/>
  <c r="R78" i="11"/>
  <c r="R77" i="11"/>
  <c r="R76" i="11"/>
  <c r="R74" i="11"/>
  <c r="R73" i="11"/>
  <c r="R72" i="11"/>
  <c r="R71" i="11"/>
  <c r="R70" i="11"/>
  <c r="R69" i="11"/>
  <c r="R67" i="11"/>
  <c r="R66" i="11"/>
  <c r="R65" i="11"/>
  <c r="R64" i="11"/>
  <c r="R63" i="11"/>
  <c r="W76" i="11"/>
  <c r="W74" i="11"/>
  <c r="W73" i="11"/>
  <c r="W72" i="11"/>
  <c r="W71" i="11"/>
  <c r="W70" i="11"/>
  <c r="W69" i="11"/>
  <c r="W68" i="11"/>
  <c r="W67" i="11"/>
  <c r="W66" i="11"/>
  <c r="W65" i="11"/>
  <c r="W64" i="11"/>
  <c r="W63" i="11"/>
  <c r="AB76" i="11"/>
  <c r="AB74" i="11"/>
  <c r="AB73" i="11"/>
  <c r="AB72" i="11"/>
  <c r="AB71" i="11"/>
  <c r="AB70" i="11"/>
  <c r="AB69" i="11"/>
  <c r="AB68" i="11"/>
  <c r="AB67" i="11"/>
  <c r="AB66" i="11"/>
  <c r="AB65" i="11"/>
  <c r="AB64" i="11"/>
  <c r="AB63" i="11"/>
  <c r="AB62" i="11"/>
  <c r="W62" i="11"/>
  <c r="R62" i="11"/>
  <c r="AB60" i="11"/>
  <c r="W60" i="11"/>
  <c r="R60" i="11"/>
  <c r="AB58" i="11"/>
  <c r="AB57" i="11"/>
  <c r="AB56" i="11"/>
  <c r="AB55" i="11"/>
  <c r="AB54" i="11"/>
  <c r="AB53" i="11"/>
  <c r="AB52" i="11"/>
  <c r="AB51" i="11"/>
  <c r="AB50" i="11"/>
  <c r="AB49" i="11"/>
  <c r="AB48" i="11"/>
  <c r="AB47" i="11"/>
  <c r="AB46" i="11"/>
  <c r="AB45" i="11"/>
  <c r="AB44" i="11"/>
  <c r="AB43" i="11"/>
  <c r="AB42" i="11"/>
  <c r="AB41" i="11"/>
  <c r="W58" i="11"/>
  <c r="W57" i="11"/>
  <c r="W56" i="11"/>
  <c r="W55" i="11"/>
  <c r="W54" i="11"/>
  <c r="W53" i="11"/>
  <c r="W52" i="11"/>
  <c r="W51" i="11"/>
  <c r="W50" i="11"/>
  <c r="W49" i="11"/>
  <c r="W48" i="11"/>
  <c r="W47" i="11"/>
  <c r="W46" i="11"/>
  <c r="W45" i="11"/>
  <c r="W44" i="11"/>
  <c r="W43" i="11"/>
  <c r="W42" i="11"/>
  <c r="W41" i="11"/>
  <c r="R58" i="11"/>
  <c r="R57" i="11"/>
  <c r="R56" i="11"/>
  <c r="R55" i="11"/>
  <c r="R54" i="11"/>
  <c r="R53" i="11"/>
  <c r="R52" i="11"/>
  <c r="R51" i="11"/>
  <c r="R50" i="11"/>
  <c r="R49" i="11"/>
  <c r="R48" i="11"/>
  <c r="R46" i="11"/>
  <c r="R45" i="11"/>
  <c r="R44" i="11"/>
  <c r="R43" i="11"/>
  <c r="R42" i="11"/>
  <c r="R41" i="11"/>
  <c r="AB40" i="11"/>
  <c r="W40" i="11"/>
  <c r="R40" i="11"/>
  <c r="M123" i="11"/>
  <c r="M120" i="11"/>
  <c r="M119" i="11"/>
  <c r="M118" i="11"/>
  <c r="M117" i="11"/>
  <c r="M116" i="11"/>
  <c r="M115" i="11"/>
  <c r="M113" i="11"/>
  <c r="M112" i="11"/>
  <c r="M111" i="11"/>
  <c r="M110" i="11"/>
  <c r="M109" i="11"/>
  <c r="M108" i="11"/>
  <c r="M107" i="11"/>
  <c r="M106" i="11"/>
  <c r="M105" i="11"/>
  <c r="M104" i="11"/>
  <c r="M103" i="11"/>
  <c r="M102" i="11"/>
  <c r="M101" i="11"/>
  <c r="M100" i="11"/>
  <c r="M99" i="11"/>
  <c r="M98" i="11"/>
  <c r="M97" i="11"/>
  <c r="M96" i="11"/>
  <c r="M95" i="11"/>
  <c r="M94" i="11"/>
  <c r="M93" i="11"/>
  <c r="M92" i="11"/>
  <c r="M91" i="11"/>
  <c r="M89" i="11"/>
  <c r="M88" i="11"/>
  <c r="M87" i="11"/>
  <c r="M86" i="11"/>
  <c r="M85" i="11"/>
  <c r="M84" i="11"/>
  <c r="M83" i="11"/>
  <c r="M82" i="11"/>
  <c r="M81" i="11"/>
  <c r="M80" i="11"/>
  <c r="M79" i="11"/>
  <c r="M78" i="11"/>
  <c r="M77" i="11"/>
  <c r="M76" i="11"/>
  <c r="M74" i="11"/>
  <c r="M73" i="11"/>
  <c r="M72" i="11"/>
  <c r="M71" i="11"/>
  <c r="M70" i="11"/>
  <c r="M69" i="11"/>
  <c r="M68" i="11"/>
  <c r="M67" i="11"/>
  <c r="M66" i="11"/>
  <c r="M65" i="11"/>
  <c r="M64" i="11"/>
  <c r="M63" i="11"/>
  <c r="M62" i="11"/>
  <c r="M60" i="11"/>
  <c r="M58" i="11"/>
  <c r="M57" i="11"/>
  <c r="M56" i="11"/>
  <c r="M55" i="11"/>
  <c r="M54" i="11"/>
  <c r="M53" i="11"/>
  <c r="M52" i="11"/>
  <c r="M51" i="11"/>
  <c r="M50" i="11"/>
  <c r="M49" i="11"/>
  <c r="M48" i="11"/>
  <c r="M47" i="11"/>
  <c r="M46" i="11"/>
  <c r="M45" i="11"/>
  <c r="M44" i="11"/>
  <c r="M43" i="11"/>
  <c r="M42" i="11"/>
  <c r="M41" i="11"/>
  <c r="M40" i="11"/>
  <c r="AB38" i="11"/>
  <c r="AB37" i="11"/>
  <c r="AB35" i="11"/>
  <c r="AB34" i="11"/>
  <c r="AB33" i="11"/>
  <c r="AB32" i="11"/>
  <c r="AB30" i="11"/>
  <c r="AB28" i="11"/>
  <c r="AB27" i="11"/>
  <c r="AB26" i="11"/>
  <c r="W38" i="11"/>
  <c r="W37" i="11"/>
  <c r="W35" i="11"/>
  <c r="W34" i="11"/>
  <c r="W33" i="11"/>
  <c r="W32" i="11"/>
  <c r="W31" i="11"/>
  <c r="W30" i="11"/>
  <c r="W29" i="11"/>
  <c r="W28" i="11"/>
  <c r="W27" i="11"/>
  <c r="W26" i="11"/>
  <c r="R38" i="11"/>
  <c r="R37" i="11"/>
  <c r="R35" i="11"/>
  <c r="R34" i="11"/>
  <c r="R33" i="11"/>
  <c r="R32" i="11"/>
  <c r="R31" i="11"/>
  <c r="R30" i="11"/>
  <c r="R28" i="11"/>
  <c r="R27" i="11"/>
  <c r="R26" i="11"/>
  <c r="M38" i="11"/>
  <c r="M37" i="11"/>
  <c r="M35" i="11"/>
  <c r="M34" i="11"/>
  <c r="M33" i="11"/>
  <c r="M32" i="11"/>
  <c r="M31" i="11"/>
  <c r="M30" i="11"/>
  <c r="M29" i="11"/>
  <c r="M28" i="11"/>
  <c r="M27" i="11"/>
  <c r="M26" i="11"/>
  <c r="AB23" i="11"/>
  <c r="AB22" i="11"/>
  <c r="AB21" i="11"/>
  <c r="AB20" i="11"/>
  <c r="AB19" i="11"/>
  <c r="AB18" i="11"/>
  <c r="AB17" i="11"/>
  <c r="AB15" i="11"/>
  <c r="AB14" i="11"/>
  <c r="AB13" i="11"/>
  <c r="AB12" i="11"/>
  <c r="AB11" i="11"/>
  <c r="AB10" i="11"/>
  <c r="AB9" i="11"/>
  <c r="AB8" i="11"/>
  <c r="AB7" i="11"/>
  <c r="W23" i="11"/>
  <c r="W22" i="11"/>
  <c r="W21" i="11"/>
  <c r="W20" i="11"/>
  <c r="W19" i="11"/>
  <c r="W18" i="11"/>
  <c r="W17" i="11"/>
  <c r="W16" i="11"/>
  <c r="W15" i="11"/>
  <c r="W14" i="11"/>
  <c r="W13" i="11"/>
  <c r="W12" i="11"/>
  <c r="W11" i="11"/>
  <c r="W10" i="11"/>
  <c r="W9" i="11"/>
  <c r="W8" i="11"/>
  <c r="W7" i="11"/>
  <c r="R23" i="11"/>
  <c r="R22" i="11"/>
  <c r="R21" i="11"/>
  <c r="R20" i="11"/>
  <c r="R19" i="11"/>
  <c r="R18" i="11"/>
  <c r="R17" i="11"/>
  <c r="R16" i="11"/>
  <c r="R15" i="11"/>
  <c r="R14" i="11"/>
  <c r="R13" i="11"/>
  <c r="R12" i="11"/>
  <c r="R11" i="11"/>
  <c r="R10" i="11"/>
  <c r="R9" i="11"/>
  <c r="R8" i="11"/>
  <c r="M23" i="11"/>
  <c r="M22" i="11"/>
  <c r="M21" i="11"/>
  <c r="M20" i="11"/>
  <c r="M19" i="11"/>
  <c r="M18" i="11"/>
  <c r="M17" i="11"/>
  <c r="M16" i="11"/>
  <c r="M15" i="11"/>
  <c r="M14" i="11"/>
  <c r="M13" i="11"/>
  <c r="M12" i="11"/>
  <c r="M11" i="11"/>
  <c r="M10" i="11"/>
  <c r="M9" i="11"/>
  <c r="M8" i="11"/>
  <c r="M7" i="11"/>
  <c r="AB6" i="11"/>
  <c r="W6" i="11"/>
  <c r="R6" i="11"/>
  <c r="M6" i="11"/>
  <c r="H123" i="11"/>
  <c r="H122" i="11"/>
  <c r="H120" i="11"/>
  <c r="H119" i="11"/>
  <c r="H118" i="11"/>
  <c r="H117" i="11"/>
  <c r="H116" i="11"/>
  <c r="H115" i="11"/>
  <c r="H114" i="11"/>
  <c r="H113" i="11"/>
  <c r="H112" i="11"/>
  <c r="H111" i="11"/>
  <c r="H110" i="11"/>
  <c r="H109" i="11"/>
  <c r="H108" i="11"/>
  <c r="H107" i="11"/>
  <c r="H106" i="11"/>
  <c r="H105" i="11"/>
  <c r="H104" i="11"/>
  <c r="H103" i="11"/>
  <c r="H102" i="11"/>
  <c r="H101" i="11"/>
  <c r="H100" i="11"/>
  <c r="H99" i="11"/>
  <c r="H98" i="11"/>
  <c r="H97" i="11"/>
  <c r="H96" i="11"/>
  <c r="H95" i="11"/>
  <c r="H94" i="11"/>
  <c r="H93" i="11"/>
  <c r="H92" i="11"/>
  <c r="H91" i="11"/>
  <c r="H89" i="11"/>
  <c r="H88" i="11"/>
  <c r="H87" i="11"/>
  <c r="H86" i="11"/>
  <c r="H85" i="11"/>
  <c r="H84" i="11"/>
  <c r="H83" i="11"/>
  <c r="H82" i="11"/>
  <c r="H81" i="11"/>
  <c r="H80" i="11"/>
  <c r="H79" i="11"/>
  <c r="H78" i="11"/>
  <c r="H77" i="11"/>
  <c r="H76" i="11"/>
  <c r="H74" i="11"/>
  <c r="H73" i="11"/>
  <c r="H72" i="11"/>
  <c r="H71" i="11"/>
  <c r="H70" i="11"/>
  <c r="H69" i="11"/>
  <c r="H68" i="11"/>
  <c r="H67" i="11"/>
  <c r="H66" i="11"/>
  <c r="H65" i="11"/>
  <c r="H64" i="11"/>
  <c r="H63" i="11"/>
  <c r="H62" i="11"/>
  <c r="H58" i="11"/>
  <c r="H57" i="11"/>
  <c r="H56" i="11"/>
  <c r="H55" i="11"/>
  <c r="H54" i="11"/>
  <c r="H53" i="11"/>
  <c r="H52" i="11"/>
  <c r="H51" i="11"/>
  <c r="H50" i="11"/>
  <c r="H49" i="11"/>
  <c r="H48" i="11"/>
  <c r="H60" i="11"/>
  <c r="H47" i="11"/>
  <c r="H46" i="11"/>
  <c r="H45" i="11"/>
  <c r="H44" i="11"/>
  <c r="H43" i="11"/>
  <c r="H42" i="11"/>
  <c r="H41" i="11"/>
  <c r="H40" i="11"/>
  <c r="H38" i="11"/>
  <c r="H37" i="11"/>
  <c r="H35" i="11"/>
  <c r="H34" i="11"/>
  <c r="H33" i="11"/>
  <c r="H32" i="11"/>
  <c r="H31" i="11"/>
  <c r="H30" i="11"/>
  <c r="H29" i="11"/>
  <c r="H28" i="11"/>
  <c r="H27" i="11"/>
  <c r="H26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6" i="11"/>
  <c r="Q76" i="16"/>
  <c r="Q62" i="16"/>
  <c r="Q43" i="16"/>
  <c r="Q27" i="16"/>
  <c r="AB29" i="11" s="1"/>
  <c r="O76" i="16"/>
  <c r="R83" i="11" s="1"/>
  <c r="O62" i="16"/>
  <c r="R68" i="11" s="1"/>
  <c r="O43" i="16"/>
  <c r="R47" i="11" s="1"/>
  <c r="O27" i="16"/>
  <c r="R29" i="11" s="1"/>
  <c r="P76" i="16"/>
  <c r="P62" i="16"/>
  <c r="P43" i="16"/>
  <c r="P39" i="16"/>
  <c r="Q39" i="16" s="1"/>
  <c r="N39" i="16"/>
  <c r="O39" i="16" s="1"/>
  <c r="M39" i="16"/>
  <c r="P37" i="16"/>
  <c r="Q37" i="16" s="1"/>
  <c r="N37" i="16"/>
  <c r="O37" i="16" s="1"/>
  <c r="M37" i="16"/>
  <c r="P36" i="16"/>
  <c r="Q36" i="16" s="1"/>
  <c r="N36" i="16"/>
  <c r="O36" i="16" s="1"/>
  <c r="M36" i="16"/>
  <c r="P82" i="16"/>
  <c r="N82" i="16"/>
  <c r="M82" i="16"/>
  <c r="P59" i="16"/>
  <c r="N59" i="16"/>
  <c r="M59" i="16"/>
  <c r="P67" i="16"/>
  <c r="N67" i="16"/>
  <c r="M67" i="16"/>
  <c r="P61" i="16"/>
  <c r="N61" i="16"/>
  <c r="M61" i="16"/>
  <c r="P57" i="16"/>
  <c r="N57" i="16"/>
  <c r="M57" i="16"/>
  <c r="P47" i="16"/>
  <c r="N47" i="16"/>
  <c r="N29" i="16"/>
  <c r="P26" i="16"/>
  <c r="N26" i="16"/>
  <c r="M26" i="16"/>
  <c r="P15" i="16"/>
  <c r="N15" i="16"/>
  <c r="M15" i="16"/>
  <c r="P114" i="16"/>
  <c r="M114" i="16"/>
  <c r="M113" i="16"/>
  <c r="P112" i="16"/>
  <c r="N112" i="16"/>
  <c r="M112" i="16"/>
  <c r="P111" i="16"/>
  <c r="N111" i="16"/>
  <c r="M111" i="16"/>
  <c r="P110" i="16"/>
  <c r="N110" i="16"/>
  <c r="M110" i="16"/>
  <c r="P109" i="16"/>
  <c r="N109" i="16"/>
  <c r="M109" i="16"/>
  <c r="P108" i="16"/>
  <c r="N108" i="16"/>
  <c r="M108" i="16"/>
  <c r="P107" i="16"/>
  <c r="N107" i="16"/>
  <c r="M107" i="16"/>
  <c r="P105" i="16"/>
  <c r="N105" i="16"/>
  <c r="M105" i="16"/>
  <c r="P104" i="16"/>
  <c r="N104" i="16"/>
  <c r="M104" i="16"/>
  <c r="P103" i="16"/>
  <c r="N103" i="16"/>
  <c r="M103" i="16"/>
  <c r="P102" i="16"/>
  <c r="N102" i="16"/>
  <c r="M102" i="16"/>
  <c r="P101" i="16"/>
  <c r="N101" i="16"/>
  <c r="M101" i="16"/>
  <c r="P100" i="16"/>
  <c r="N100" i="16"/>
  <c r="M100" i="16"/>
  <c r="P99" i="16"/>
  <c r="N99" i="16"/>
  <c r="M99" i="16"/>
  <c r="P98" i="16"/>
  <c r="N98" i="16"/>
  <c r="M98" i="16"/>
  <c r="P97" i="16"/>
  <c r="N97" i="16"/>
  <c r="M97" i="16"/>
  <c r="P96" i="16"/>
  <c r="N96" i="16"/>
  <c r="M96" i="16"/>
  <c r="P95" i="16"/>
  <c r="N95" i="16"/>
  <c r="M95" i="16"/>
  <c r="P94" i="16"/>
  <c r="N94" i="16"/>
  <c r="M94" i="16"/>
  <c r="P93" i="16"/>
  <c r="N93" i="16"/>
  <c r="M93" i="16"/>
  <c r="P92" i="16"/>
  <c r="N92" i="16"/>
  <c r="M92" i="16"/>
  <c r="P91" i="16"/>
  <c r="N91" i="16"/>
  <c r="M91" i="16"/>
  <c r="P90" i="16"/>
  <c r="N90" i="16"/>
  <c r="M90" i="16"/>
  <c r="P89" i="16"/>
  <c r="N89" i="16"/>
  <c r="M89" i="16"/>
  <c r="P88" i="16"/>
  <c r="N88" i="16"/>
  <c r="M88" i="16"/>
  <c r="P87" i="16"/>
  <c r="N87" i="16"/>
  <c r="M87" i="16"/>
  <c r="P86" i="16"/>
  <c r="N86" i="16"/>
  <c r="M86" i="16"/>
  <c r="P85" i="16"/>
  <c r="N85" i="16"/>
  <c r="M85" i="16"/>
  <c r="P84" i="16"/>
  <c r="N84" i="16"/>
  <c r="M84" i="16"/>
  <c r="P83" i="16"/>
  <c r="N83" i="16"/>
  <c r="M83" i="16"/>
  <c r="P81" i="16"/>
  <c r="N81" i="16"/>
  <c r="M81" i="16"/>
  <c r="P80" i="16"/>
  <c r="N80" i="16"/>
  <c r="M80" i="16"/>
  <c r="P79" i="16"/>
  <c r="N79" i="16"/>
  <c r="M79" i="16"/>
  <c r="P78" i="16"/>
  <c r="N78" i="16"/>
  <c r="M78" i="16"/>
  <c r="P77" i="16"/>
  <c r="N77" i="16"/>
  <c r="M77" i="16"/>
  <c r="P75" i="16"/>
  <c r="N75" i="16"/>
  <c r="M75" i="16"/>
  <c r="P74" i="16"/>
  <c r="N74" i="16"/>
  <c r="M74" i="16"/>
  <c r="P73" i="16"/>
  <c r="N73" i="16"/>
  <c r="M73" i="16"/>
  <c r="P72" i="16"/>
  <c r="N72" i="16"/>
  <c r="M72" i="16"/>
  <c r="P71" i="16"/>
  <c r="N71" i="16"/>
  <c r="M71" i="16"/>
  <c r="P70" i="16"/>
  <c r="N70" i="16"/>
  <c r="M70" i="16"/>
  <c r="P69" i="16"/>
  <c r="N69" i="16"/>
  <c r="M69" i="16"/>
  <c r="P68" i="16"/>
  <c r="N68" i="16"/>
  <c r="M68" i="16"/>
  <c r="P66" i="16"/>
  <c r="N66" i="16"/>
  <c r="M66" i="16"/>
  <c r="P65" i="16"/>
  <c r="N65" i="16"/>
  <c r="M65" i="16"/>
  <c r="P64" i="16"/>
  <c r="N64" i="16"/>
  <c r="M64" i="16"/>
  <c r="P63" i="16"/>
  <c r="N63" i="16"/>
  <c r="M63" i="16"/>
  <c r="P60" i="16"/>
  <c r="N60" i="16"/>
  <c r="M60" i="16"/>
  <c r="P58" i="16"/>
  <c r="N58" i="16"/>
  <c r="M58" i="16"/>
  <c r="P56" i="16"/>
  <c r="N56" i="16"/>
  <c r="M56" i="16"/>
  <c r="P55" i="16"/>
  <c r="N55" i="16"/>
  <c r="M55" i="16"/>
  <c r="P54" i="16"/>
  <c r="N54" i="16"/>
  <c r="M54" i="16"/>
  <c r="P53" i="16"/>
  <c r="N53" i="16"/>
  <c r="M53" i="16"/>
  <c r="P52" i="16"/>
  <c r="N52" i="16"/>
  <c r="M52" i="16"/>
  <c r="P51" i="16"/>
  <c r="N51" i="16"/>
  <c r="M51" i="16"/>
  <c r="P50" i="16"/>
  <c r="N50" i="16"/>
  <c r="M50" i="16"/>
  <c r="P49" i="16"/>
  <c r="N49" i="16"/>
  <c r="M49" i="16"/>
  <c r="P48" i="16"/>
  <c r="N48" i="16"/>
  <c r="M48" i="16"/>
  <c r="M47" i="16"/>
  <c r="P46" i="16"/>
  <c r="N46" i="16"/>
  <c r="M46" i="16"/>
  <c r="P45" i="16"/>
  <c r="N45" i="16"/>
  <c r="M45" i="16"/>
  <c r="P44" i="16"/>
  <c r="N44" i="16"/>
  <c r="M44" i="16"/>
  <c r="P42" i="16"/>
  <c r="N42" i="16"/>
  <c r="M42" i="16"/>
  <c r="P41" i="16"/>
  <c r="N41" i="16"/>
  <c r="M41" i="16"/>
  <c r="P40" i="16"/>
  <c r="N40" i="16"/>
  <c r="M40" i="16"/>
  <c r="P38" i="16"/>
  <c r="N38" i="16"/>
  <c r="M38" i="16"/>
  <c r="P35" i="16"/>
  <c r="N35" i="16"/>
  <c r="M35" i="16"/>
  <c r="P34" i="16"/>
  <c r="N34" i="16"/>
  <c r="M34" i="16"/>
  <c r="P33" i="16"/>
  <c r="N33" i="16"/>
  <c r="M33" i="16"/>
  <c r="P32" i="16"/>
  <c r="N32" i="16"/>
  <c r="M32" i="16"/>
  <c r="P31" i="16"/>
  <c r="N31" i="16"/>
  <c r="M31" i="16"/>
  <c r="P30" i="16"/>
  <c r="N30" i="16"/>
  <c r="M30" i="16"/>
  <c r="M29" i="16"/>
  <c r="O29" i="16" s="1"/>
  <c r="P28" i="16"/>
  <c r="N28" i="16"/>
  <c r="M28" i="16"/>
  <c r="P25" i="16"/>
  <c r="N25" i="16"/>
  <c r="M25" i="16"/>
  <c r="P24" i="16"/>
  <c r="N24" i="16"/>
  <c r="M24" i="16"/>
  <c r="P23" i="16"/>
  <c r="N23" i="16"/>
  <c r="M23" i="16"/>
  <c r="P22" i="16"/>
  <c r="N22" i="16"/>
  <c r="M22" i="16"/>
  <c r="P21" i="16"/>
  <c r="N21" i="16"/>
  <c r="M21" i="16"/>
  <c r="P20" i="16"/>
  <c r="N20" i="16"/>
  <c r="M20" i="16"/>
  <c r="P19" i="16"/>
  <c r="N19" i="16"/>
  <c r="M19" i="16"/>
  <c r="P18" i="16"/>
  <c r="N18" i="16"/>
  <c r="M18" i="16"/>
  <c r="P17" i="16"/>
  <c r="N17" i="16"/>
  <c r="M17" i="16"/>
  <c r="P14" i="16"/>
  <c r="N14" i="16"/>
  <c r="M14" i="16"/>
  <c r="P13" i="16"/>
  <c r="N13" i="16"/>
  <c r="M13" i="16"/>
  <c r="P12" i="16"/>
  <c r="N12" i="16"/>
  <c r="M12" i="16"/>
  <c r="P11" i="16"/>
  <c r="N11" i="16"/>
  <c r="M11" i="16"/>
  <c r="P10" i="16"/>
  <c r="N10" i="16"/>
  <c r="M10" i="16"/>
  <c r="P9" i="16"/>
  <c r="N9" i="16"/>
  <c r="M9" i="16"/>
  <c r="P8" i="16"/>
  <c r="M8" i="16"/>
  <c r="P7" i="16"/>
  <c r="O8" i="16" l="1"/>
  <c r="Q8" i="16"/>
  <c r="O9" i="16"/>
  <c r="Q9" i="16"/>
  <c r="O10" i="16"/>
  <c r="Q10" i="16"/>
  <c r="O11" i="16"/>
  <c r="Q11" i="16"/>
  <c r="O12" i="16"/>
  <c r="Q12" i="16"/>
  <c r="O13" i="16"/>
  <c r="Q13" i="16"/>
  <c r="O14" i="16"/>
  <c r="Q14" i="16"/>
  <c r="O17" i="16"/>
  <c r="Q17" i="16"/>
  <c r="O18" i="16"/>
  <c r="Q18" i="16"/>
  <c r="O19" i="16"/>
  <c r="Q19" i="16"/>
  <c r="O20" i="16"/>
  <c r="Q20" i="16"/>
  <c r="O21" i="16"/>
  <c r="Q21" i="16"/>
  <c r="O22" i="16"/>
  <c r="Q22" i="16"/>
  <c r="O23" i="16"/>
  <c r="Q23" i="16"/>
  <c r="O24" i="16"/>
  <c r="Q24" i="16"/>
  <c r="O25" i="16"/>
  <c r="Q25" i="16"/>
  <c r="O28" i="16"/>
  <c r="Q28" i="16"/>
  <c r="Q29" i="16"/>
  <c r="AB31" i="11" s="1"/>
  <c r="O30" i="16"/>
  <c r="Q30" i="16"/>
  <c r="O31" i="16"/>
  <c r="Q31" i="16"/>
  <c r="O32" i="16"/>
  <c r="Q32" i="16"/>
  <c r="O33" i="16"/>
  <c r="Q33" i="16"/>
  <c r="O34" i="16"/>
  <c r="Q34" i="16"/>
  <c r="O35" i="16"/>
  <c r="Q35" i="16"/>
  <c r="O38" i="16"/>
  <c r="Q38" i="16"/>
  <c r="O40" i="16"/>
  <c r="Q40" i="16"/>
  <c r="O41" i="16"/>
  <c r="Q41" i="16"/>
  <c r="O42" i="16"/>
  <c r="Q42" i="16"/>
  <c r="O44" i="16"/>
  <c r="Q44" i="16"/>
  <c r="O45" i="16"/>
  <c r="Q45" i="16"/>
  <c r="O46" i="16"/>
  <c r="Q46" i="16"/>
  <c r="O48" i="16"/>
  <c r="Q48" i="16"/>
  <c r="O49" i="16"/>
  <c r="Q49" i="16"/>
  <c r="O50" i="16"/>
  <c r="Q50" i="16"/>
  <c r="O51" i="16"/>
  <c r="Q51" i="16"/>
  <c r="O52" i="16"/>
  <c r="Q52" i="16"/>
  <c r="O53" i="16"/>
  <c r="Q53" i="16"/>
  <c r="O54" i="16"/>
  <c r="Q54" i="16"/>
  <c r="O55" i="16"/>
  <c r="Q55" i="16"/>
  <c r="O56" i="16"/>
  <c r="Q56" i="16"/>
  <c r="O58" i="16"/>
  <c r="Q58" i="16"/>
  <c r="O60" i="16"/>
  <c r="Q60" i="16"/>
  <c r="O63" i="16"/>
  <c r="Q63" i="16"/>
  <c r="O64" i="16"/>
  <c r="Q64" i="16"/>
  <c r="O65" i="16"/>
  <c r="Q65" i="16"/>
  <c r="O66" i="16"/>
  <c r="Q66" i="16"/>
  <c r="O68" i="16"/>
  <c r="Q68" i="16"/>
  <c r="O69" i="16"/>
  <c r="Q69" i="16"/>
  <c r="O70" i="16"/>
  <c r="Q70" i="16"/>
  <c r="O71" i="16"/>
  <c r="Q71" i="16"/>
  <c r="O72" i="16"/>
  <c r="Q72" i="16"/>
  <c r="O73" i="16"/>
  <c r="Q73" i="16"/>
  <c r="O74" i="16"/>
  <c r="Q74" i="16"/>
  <c r="O75" i="16"/>
  <c r="Q75" i="16"/>
  <c r="O77" i="16"/>
  <c r="Q77" i="16"/>
  <c r="O78" i="16"/>
  <c r="Q78" i="16"/>
  <c r="O79" i="16"/>
  <c r="O80" i="16"/>
  <c r="Q80" i="16"/>
  <c r="O81" i="16"/>
  <c r="Q81" i="16"/>
  <c r="O83" i="16"/>
  <c r="Q83" i="16"/>
  <c r="O84" i="16"/>
  <c r="Q84" i="16"/>
  <c r="O85" i="16"/>
  <c r="Q85" i="16"/>
  <c r="O86" i="16"/>
  <c r="Q86" i="16"/>
  <c r="O87" i="16"/>
  <c r="Q87" i="16"/>
  <c r="O88" i="16"/>
  <c r="Q88" i="16"/>
  <c r="O89" i="16"/>
  <c r="Q89" i="16"/>
  <c r="O90" i="16"/>
  <c r="Q90" i="16"/>
  <c r="O91" i="16"/>
  <c r="Q91" i="16"/>
  <c r="O92" i="16"/>
  <c r="Q92" i="16"/>
  <c r="O93" i="16"/>
  <c r="Q93" i="16"/>
  <c r="O94" i="16"/>
  <c r="Q94" i="16"/>
  <c r="O95" i="16"/>
  <c r="Q95" i="16"/>
  <c r="O96" i="16"/>
  <c r="Q96" i="16"/>
  <c r="O97" i="16"/>
  <c r="Q97" i="16"/>
  <c r="O98" i="16"/>
  <c r="Q98" i="16"/>
  <c r="O99" i="16"/>
  <c r="Q99" i="16"/>
  <c r="O100" i="16"/>
  <c r="Q100" i="16"/>
  <c r="O101" i="16"/>
  <c r="Q101" i="16"/>
  <c r="O102" i="16"/>
  <c r="Q102" i="16"/>
  <c r="O103" i="16"/>
  <c r="Q103" i="16"/>
  <c r="O104" i="16"/>
  <c r="Q104" i="16"/>
  <c r="O105" i="16"/>
  <c r="Q105" i="16"/>
  <c r="O107" i="16"/>
  <c r="Q107" i="16"/>
  <c r="O108" i="16"/>
  <c r="Q108" i="16"/>
  <c r="O109" i="16"/>
  <c r="Q109" i="16"/>
  <c r="O110" i="16"/>
  <c r="Q110" i="16"/>
  <c r="O111" i="16"/>
  <c r="Q111" i="16"/>
  <c r="O112" i="16"/>
  <c r="Q112" i="16"/>
  <c r="O114" i="16"/>
  <c r="R123" i="11" s="1"/>
  <c r="Q114" i="16"/>
  <c r="O15" i="16"/>
  <c r="Q15" i="16"/>
  <c r="O26" i="16"/>
  <c r="Q26" i="16"/>
  <c r="O47" i="16"/>
  <c r="Q47" i="16"/>
  <c r="O57" i="16"/>
  <c r="Q57" i="16"/>
  <c r="O61" i="16"/>
  <c r="Q61" i="16"/>
  <c r="O67" i="16"/>
  <c r="Q67" i="16"/>
  <c r="O59" i="16"/>
  <c r="Q59" i="16"/>
  <c r="O82" i="16"/>
  <c r="Q82" i="16"/>
  <c r="Q79" i="16"/>
  <c r="K115" i="16"/>
  <c r="K106" i="16"/>
  <c r="J106" i="16"/>
  <c r="I106" i="16"/>
  <c r="H106" i="16"/>
  <c r="G106" i="16"/>
  <c r="F106" i="16"/>
  <c r="E106" i="16"/>
  <c r="D106" i="16"/>
  <c r="M106" i="16" s="1"/>
  <c r="K76" i="16"/>
  <c r="J76" i="16"/>
  <c r="I76" i="16"/>
  <c r="H76" i="16"/>
  <c r="G76" i="16"/>
  <c r="F76" i="16"/>
  <c r="E76" i="16"/>
  <c r="D76" i="16"/>
  <c r="M76" i="16" s="1"/>
  <c r="K62" i="16"/>
  <c r="J62" i="16"/>
  <c r="I62" i="16"/>
  <c r="H62" i="16"/>
  <c r="G62" i="16"/>
  <c r="F62" i="16"/>
  <c r="E62" i="16"/>
  <c r="D62" i="16"/>
  <c r="M62" i="16" s="1"/>
  <c r="K43" i="16"/>
  <c r="J43" i="16"/>
  <c r="I43" i="16"/>
  <c r="H43" i="16"/>
  <c r="G43" i="16"/>
  <c r="F43" i="16"/>
  <c r="E43" i="16"/>
  <c r="D43" i="16"/>
  <c r="M43" i="16" s="1"/>
  <c r="K27" i="16"/>
  <c r="J27" i="16"/>
  <c r="I27" i="16"/>
  <c r="H27" i="16"/>
  <c r="G27" i="16"/>
  <c r="F27" i="16"/>
  <c r="E27" i="16"/>
  <c r="D27" i="16"/>
  <c r="M27" i="16" s="1"/>
  <c r="K16" i="16"/>
  <c r="J16" i="16"/>
  <c r="I16" i="16"/>
  <c r="H16" i="16"/>
  <c r="G16" i="16"/>
  <c r="F16" i="16"/>
  <c r="E16" i="16"/>
  <c r="D16" i="16"/>
  <c r="M16" i="16" s="1"/>
  <c r="K7" i="16"/>
  <c r="J7" i="16"/>
  <c r="I7" i="16"/>
  <c r="H7" i="16"/>
  <c r="G7" i="16"/>
  <c r="F7" i="16"/>
  <c r="E7" i="16"/>
  <c r="Q7" i="16" s="1"/>
  <c r="D7" i="16"/>
  <c r="M7" i="16" s="1"/>
  <c r="O7" i="16" s="1"/>
  <c r="R7" i="11" s="1"/>
  <c r="J6" i="16"/>
  <c r="I6" i="16"/>
  <c r="H6" i="16"/>
  <c r="G6" i="16"/>
  <c r="F6" i="16"/>
  <c r="P6" i="16"/>
  <c r="D6" i="16"/>
  <c r="M6" i="16" s="1"/>
  <c r="Q6" i="16" l="1"/>
  <c r="O6" i="16"/>
  <c r="Q16" i="16"/>
  <c r="AB16" i="11" s="1"/>
  <c r="AA123" i="11"/>
  <c r="AA122" i="11"/>
  <c r="AA120" i="11"/>
  <c r="AA119" i="11"/>
  <c r="AA118" i="11"/>
  <c r="AA117" i="11"/>
  <c r="AA116" i="11"/>
  <c r="AA115" i="11"/>
  <c r="AA114" i="11"/>
  <c r="AA113" i="11"/>
  <c r="AA112" i="11"/>
  <c r="AA111" i="11"/>
  <c r="AA110" i="11"/>
  <c r="AA109" i="11"/>
  <c r="AA108" i="11"/>
  <c r="AA107" i="11"/>
  <c r="AA106" i="11"/>
  <c r="AA105" i="11"/>
  <c r="AA104" i="11"/>
  <c r="AA103" i="11"/>
  <c r="AA102" i="11"/>
  <c r="AA101" i="11"/>
  <c r="AA100" i="11"/>
  <c r="AA99" i="11"/>
  <c r="AA98" i="11"/>
  <c r="AA97" i="11"/>
  <c r="AA96" i="11"/>
  <c r="AA95" i="11"/>
  <c r="AA94" i="11"/>
  <c r="AA93" i="11"/>
  <c r="AA92" i="11"/>
  <c r="AA91" i="11"/>
  <c r="AA90" i="11"/>
  <c r="AA89" i="11"/>
  <c r="AA88" i="11"/>
  <c r="AA87" i="11"/>
  <c r="AA86" i="11"/>
  <c r="AA85" i="11"/>
  <c r="AA84" i="11"/>
  <c r="AA83" i="11"/>
  <c r="AA82" i="11"/>
  <c r="AA81" i="11"/>
  <c r="AA80" i="11"/>
  <c r="AA79" i="11"/>
  <c r="AA78" i="11"/>
  <c r="AA77" i="11"/>
  <c r="AA76" i="11"/>
  <c r="AA75" i="11"/>
  <c r="AA74" i="11"/>
  <c r="AA73" i="11"/>
  <c r="AA72" i="11"/>
  <c r="AA71" i="11"/>
  <c r="AA70" i="11"/>
  <c r="AA69" i="11"/>
  <c r="AA68" i="11"/>
  <c r="AA66" i="11"/>
  <c r="AA65" i="11"/>
  <c r="AA64" i="11"/>
  <c r="AA63" i="11"/>
  <c r="AA62" i="11"/>
  <c r="AA60" i="11"/>
  <c r="AA58" i="11"/>
  <c r="AA56" i="11"/>
  <c r="AA55" i="11"/>
  <c r="AA54" i="11"/>
  <c r="AA53" i="11"/>
  <c r="AA52" i="11"/>
  <c r="AA51" i="11"/>
  <c r="AA50" i="11"/>
  <c r="AA49" i="11"/>
  <c r="AA48" i="11"/>
  <c r="AA47" i="11"/>
  <c r="AA46" i="11"/>
  <c r="AA45" i="11"/>
  <c r="AA44" i="11"/>
  <c r="AA43" i="11"/>
  <c r="AA42" i="11"/>
  <c r="AA41" i="11"/>
  <c r="AA40" i="11"/>
  <c r="AA38" i="11"/>
  <c r="AA35" i="11"/>
  <c r="AA34" i="11"/>
  <c r="AA33" i="11"/>
  <c r="AA32" i="11"/>
  <c r="AA31" i="11"/>
  <c r="AA30" i="11"/>
  <c r="AA29" i="11"/>
  <c r="AA28" i="11"/>
  <c r="AA27" i="11"/>
  <c r="AA25" i="11"/>
  <c r="AA24" i="11"/>
  <c r="AA23" i="11"/>
  <c r="AA22" i="11"/>
  <c r="AA21" i="11"/>
  <c r="AA20" i="11"/>
  <c r="AA19" i="11"/>
  <c r="AA18" i="11"/>
  <c r="AA17" i="11"/>
  <c r="AA16" i="11"/>
  <c r="AA14" i="11"/>
  <c r="AA13" i="11"/>
  <c r="AA12" i="11"/>
  <c r="AA11" i="11"/>
  <c r="AA10" i="11"/>
  <c r="AA9" i="11"/>
  <c r="AA8" i="11"/>
  <c r="V123" i="11"/>
  <c r="V122" i="11"/>
  <c r="V120" i="11"/>
  <c r="V119" i="11"/>
  <c r="V118" i="11"/>
  <c r="V117" i="11"/>
  <c r="V116" i="11"/>
  <c r="V115" i="11"/>
  <c r="V114" i="11"/>
  <c r="V113" i="11"/>
  <c r="V112" i="11"/>
  <c r="V111" i="11"/>
  <c r="V110" i="11"/>
  <c r="V109" i="11"/>
  <c r="V108" i="11"/>
  <c r="V107" i="11"/>
  <c r="V106" i="11"/>
  <c r="V105" i="11"/>
  <c r="V104" i="11"/>
  <c r="V103" i="11"/>
  <c r="V102" i="11"/>
  <c r="V101" i="11"/>
  <c r="V100" i="11"/>
  <c r="V99" i="11"/>
  <c r="V98" i="11"/>
  <c r="V97" i="11"/>
  <c r="V96" i="11"/>
  <c r="V95" i="11"/>
  <c r="V94" i="11"/>
  <c r="V93" i="11"/>
  <c r="V92" i="11"/>
  <c r="V91" i="11"/>
  <c r="V90" i="11"/>
  <c r="V89" i="11"/>
  <c r="V88" i="11"/>
  <c r="V87" i="11"/>
  <c r="V86" i="11"/>
  <c r="V85" i="11"/>
  <c r="V84" i="11"/>
  <c r="V83" i="11"/>
  <c r="V82" i="11"/>
  <c r="V81" i="11"/>
  <c r="V80" i="11"/>
  <c r="V79" i="11"/>
  <c r="V78" i="11"/>
  <c r="V77" i="11"/>
  <c r="V76" i="11"/>
  <c r="V75" i="11"/>
  <c r="V74" i="11"/>
  <c r="V73" i="11"/>
  <c r="V72" i="11"/>
  <c r="V71" i="11"/>
  <c r="V70" i="11"/>
  <c r="V69" i="11"/>
  <c r="V68" i="11"/>
  <c r="V66" i="11"/>
  <c r="V65" i="11"/>
  <c r="V64" i="11"/>
  <c r="V63" i="11"/>
  <c r="V62" i="11"/>
  <c r="V60" i="11"/>
  <c r="V58" i="11"/>
  <c r="V56" i="11"/>
  <c r="V55" i="11"/>
  <c r="V54" i="11"/>
  <c r="V53" i="11"/>
  <c r="V52" i="11"/>
  <c r="V51" i="11"/>
  <c r="V50" i="11"/>
  <c r="V49" i="11"/>
  <c r="V48" i="11"/>
  <c r="V47" i="11"/>
  <c r="V46" i="11"/>
  <c r="V45" i="11"/>
  <c r="V44" i="11"/>
  <c r="V43" i="11"/>
  <c r="V42" i="11"/>
  <c r="V41" i="11"/>
  <c r="V40" i="11"/>
  <c r="V38" i="11"/>
  <c r="V35" i="11"/>
  <c r="V34" i="11"/>
  <c r="V33" i="11"/>
  <c r="V32" i="11"/>
  <c r="V31" i="11"/>
  <c r="V30" i="11"/>
  <c r="V29" i="11"/>
  <c r="V28" i="11"/>
  <c r="V27" i="11"/>
  <c r="V25" i="11"/>
  <c r="V24" i="11"/>
  <c r="V23" i="11"/>
  <c r="V22" i="11"/>
  <c r="V21" i="11"/>
  <c r="V20" i="11"/>
  <c r="V19" i="11"/>
  <c r="V18" i="11"/>
  <c r="V17" i="11"/>
  <c r="V16" i="11"/>
  <c r="V14" i="11"/>
  <c r="V13" i="11"/>
  <c r="V12" i="11"/>
  <c r="V11" i="11"/>
  <c r="V10" i="11"/>
  <c r="V9" i="11"/>
  <c r="V8" i="11"/>
  <c r="Z7" i="11"/>
  <c r="Z8" i="11"/>
  <c r="Z9" i="11"/>
  <c r="Z10" i="11"/>
  <c r="Z11" i="11"/>
  <c r="Z12" i="11"/>
  <c r="Z13" i="11"/>
  <c r="Z14" i="11"/>
  <c r="Z15" i="11"/>
  <c r="Z16" i="11"/>
  <c r="Z17" i="11"/>
  <c r="Z18" i="11"/>
  <c r="Z19" i="11"/>
  <c r="Z20" i="11"/>
  <c r="Z21" i="11"/>
  <c r="Z22" i="11"/>
  <c r="Z23" i="11"/>
  <c r="Z26" i="11"/>
  <c r="Z27" i="11"/>
  <c r="Z28" i="11"/>
  <c r="Z29" i="11"/>
  <c r="Z30" i="11"/>
  <c r="Z31" i="11"/>
  <c r="Z32" i="11"/>
  <c r="Z33" i="11"/>
  <c r="Z34" i="11"/>
  <c r="Z35" i="11"/>
  <c r="Z37" i="11"/>
  <c r="Z38" i="11"/>
  <c r="Z40" i="11"/>
  <c r="Z41" i="11"/>
  <c r="Z42" i="11"/>
  <c r="Z43" i="11"/>
  <c r="Z44" i="11"/>
  <c r="Z45" i="11"/>
  <c r="Z46" i="11"/>
  <c r="Z47" i="11"/>
  <c r="Z48" i="11"/>
  <c r="Z49" i="11"/>
  <c r="Z50" i="11"/>
  <c r="Z51" i="11"/>
  <c r="Z52" i="11"/>
  <c r="Z53" i="11"/>
  <c r="Z54" i="11"/>
  <c r="Z55" i="11"/>
  <c r="Z56" i="11"/>
  <c r="Z58" i="11"/>
  <c r="Z60" i="11"/>
  <c r="Z61" i="11"/>
  <c r="Z62" i="11"/>
  <c r="Z63" i="11"/>
  <c r="Z64" i="11"/>
  <c r="Z65" i="11"/>
  <c r="Z66" i="11"/>
  <c r="Z68" i="11"/>
  <c r="Z69" i="11"/>
  <c r="Z70" i="11"/>
  <c r="Z71" i="11"/>
  <c r="Z72" i="11"/>
  <c r="Z73" i="11"/>
  <c r="Z74" i="11"/>
  <c r="Z75" i="11"/>
  <c r="Z76" i="11"/>
  <c r="Z77" i="11"/>
  <c r="Z78" i="11"/>
  <c r="Z79" i="11"/>
  <c r="Z80" i="11"/>
  <c r="Z81" i="11"/>
  <c r="Z82" i="11"/>
  <c r="Z83" i="11"/>
  <c r="Z84" i="11"/>
  <c r="Z86" i="11"/>
  <c r="Z87" i="11"/>
  <c r="Z88" i="11"/>
  <c r="Z89" i="11"/>
  <c r="Z90" i="11"/>
  <c r="Z91" i="11"/>
  <c r="Z92" i="11"/>
  <c r="Z93" i="11"/>
  <c r="Z94" i="11"/>
  <c r="Z95" i="11"/>
  <c r="Z96" i="11"/>
  <c r="Z97" i="11"/>
  <c r="Z98" i="11"/>
  <c r="Z99" i="11"/>
  <c r="Z100" i="11"/>
  <c r="Z101" i="11"/>
  <c r="Z102" i="11"/>
  <c r="Z103" i="11"/>
  <c r="Z104" i="11"/>
  <c r="Z105" i="11"/>
  <c r="Z106" i="11"/>
  <c r="Z107" i="11"/>
  <c r="Z108" i="11"/>
  <c r="Z109" i="11"/>
  <c r="Z110" i="11"/>
  <c r="Z111" i="11"/>
  <c r="Z112" i="11"/>
  <c r="Z113" i="11"/>
  <c r="Z114" i="11"/>
  <c r="Z115" i="11"/>
  <c r="Z116" i="11"/>
  <c r="Z117" i="11"/>
  <c r="Z118" i="11"/>
  <c r="Z119" i="11"/>
  <c r="Z120" i="11"/>
  <c r="Z121" i="11"/>
  <c r="Z122" i="11"/>
  <c r="Z123" i="11"/>
  <c r="Q123" i="11"/>
  <c r="Q122" i="11"/>
  <c r="Q120" i="11"/>
  <c r="Q119" i="11"/>
  <c r="Q118" i="11"/>
  <c r="Q117" i="11"/>
  <c r="Q116" i="11"/>
  <c r="Q115" i="11"/>
  <c r="Q114" i="11"/>
  <c r="Q113" i="11"/>
  <c r="Q112" i="11"/>
  <c r="Q111" i="11"/>
  <c r="Q110" i="11"/>
  <c r="Q109" i="11"/>
  <c r="Q108" i="11"/>
  <c r="Q107" i="11"/>
  <c r="Q106" i="11"/>
  <c r="Q105" i="11"/>
  <c r="Q104" i="11"/>
  <c r="Q103" i="11"/>
  <c r="Q102" i="11"/>
  <c r="Q101" i="11"/>
  <c r="Q100" i="11"/>
  <c r="Q99" i="11"/>
  <c r="Q98" i="11"/>
  <c r="Q97" i="11"/>
  <c r="Q96" i="11"/>
  <c r="Q95" i="11"/>
  <c r="Q94" i="11"/>
  <c r="Q93" i="11"/>
  <c r="Q92" i="11"/>
  <c r="Q91" i="11"/>
  <c r="Q90" i="11"/>
  <c r="Q89" i="11"/>
  <c r="Q88" i="11"/>
  <c r="Q87" i="11"/>
  <c r="Q86" i="11"/>
  <c r="Q85" i="11"/>
  <c r="Q84" i="11"/>
  <c r="Q83" i="11"/>
  <c r="Q82" i="11"/>
  <c r="Q81" i="11"/>
  <c r="Q80" i="11"/>
  <c r="Q79" i="11"/>
  <c r="Q78" i="11"/>
  <c r="Q77" i="11"/>
  <c r="Q76" i="11"/>
  <c r="Q75" i="11"/>
  <c r="Q74" i="11"/>
  <c r="Q73" i="11"/>
  <c r="Q72" i="11"/>
  <c r="Q71" i="11"/>
  <c r="Q70" i="11"/>
  <c r="Q69" i="11"/>
  <c r="Q68" i="11"/>
  <c r="Q66" i="11"/>
  <c r="Q65" i="11"/>
  <c r="Q64" i="11"/>
  <c r="Q63" i="11"/>
  <c r="Q62" i="11"/>
  <c r="Q60" i="11"/>
  <c r="Q58" i="11"/>
  <c r="Q56" i="11"/>
  <c r="Q55" i="11"/>
  <c r="Q54" i="11"/>
  <c r="Q53" i="11"/>
  <c r="Q52" i="11"/>
  <c r="Q51" i="11"/>
  <c r="Q50" i="11"/>
  <c r="Q49" i="11"/>
  <c r="Q48" i="11"/>
  <c r="Q47" i="11"/>
  <c r="Q46" i="11"/>
  <c r="Q45" i="11"/>
  <c r="Q44" i="11"/>
  <c r="Q43" i="11"/>
  <c r="Q42" i="11"/>
  <c r="Q41" i="11"/>
  <c r="Q40" i="11"/>
  <c r="Q38" i="11"/>
  <c r="Q35" i="11"/>
  <c r="Q34" i="11"/>
  <c r="Q33" i="11"/>
  <c r="Q32" i="11"/>
  <c r="Q31" i="11"/>
  <c r="Q30" i="11"/>
  <c r="Q29" i="11"/>
  <c r="Q28" i="11"/>
  <c r="Q27" i="11"/>
  <c r="Q25" i="11"/>
  <c r="Q24" i="11"/>
  <c r="Q23" i="11"/>
  <c r="Q22" i="11"/>
  <c r="Q21" i="11"/>
  <c r="Q20" i="11"/>
  <c r="Q19" i="11"/>
  <c r="Q18" i="11"/>
  <c r="Q17" i="11"/>
  <c r="Q16" i="11"/>
  <c r="Q14" i="11"/>
  <c r="Q13" i="11"/>
  <c r="Q12" i="11"/>
  <c r="Q11" i="11"/>
  <c r="Q10" i="11"/>
  <c r="Q9" i="11"/>
  <c r="Q8" i="11"/>
  <c r="L123" i="11"/>
  <c r="L122" i="11"/>
  <c r="L120" i="11"/>
  <c r="L119" i="11"/>
  <c r="L118" i="11"/>
  <c r="L117" i="11"/>
  <c r="L116" i="11"/>
  <c r="L115" i="11"/>
  <c r="L114" i="11"/>
  <c r="L113" i="11"/>
  <c r="L112" i="11"/>
  <c r="L111" i="11"/>
  <c r="L110" i="11"/>
  <c r="L109" i="11"/>
  <c r="L108" i="11"/>
  <c r="L107" i="11"/>
  <c r="L106" i="11"/>
  <c r="L105" i="11"/>
  <c r="L104" i="11"/>
  <c r="L103" i="11"/>
  <c r="L102" i="11"/>
  <c r="L101" i="11"/>
  <c r="L100" i="11"/>
  <c r="L99" i="11"/>
  <c r="L98" i="11"/>
  <c r="L97" i="11"/>
  <c r="L96" i="11"/>
  <c r="L95" i="11"/>
  <c r="L94" i="11"/>
  <c r="L93" i="11"/>
  <c r="L92" i="11"/>
  <c r="L91" i="11"/>
  <c r="L90" i="11"/>
  <c r="L89" i="11"/>
  <c r="L88" i="11"/>
  <c r="L87" i="11"/>
  <c r="L86" i="11"/>
  <c r="L85" i="11"/>
  <c r="L84" i="11"/>
  <c r="L83" i="11"/>
  <c r="L82" i="11"/>
  <c r="L81" i="11"/>
  <c r="L80" i="11"/>
  <c r="L79" i="11"/>
  <c r="L78" i="11"/>
  <c r="L77" i="11"/>
  <c r="L76" i="11"/>
  <c r="L75" i="11"/>
  <c r="L74" i="11"/>
  <c r="L73" i="11"/>
  <c r="L72" i="11"/>
  <c r="L71" i="11"/>
  <c r="L70" i="11"/>
  <c r="L69" i="11"/>
  <c r="L68" i="11"/>
  <c r="L66" i="11"/>
  <c r="L65" i="11"/>
  <c r="L64" i="11"/>
  <c r="L63" i="11"/>
  <c r="L62" i="11"/>
  <c r="L60" i="11"/>
  <c r="L58" i="11"/>
  <c r="L56" i="11"/>
  <c r="L55" i="11"/>
  <c r="L54" i="11"/>
  <c r="L53" i="11"/>
  <c r="L52" i="11"/>
  <c r="L51" i="11"/>
  <c r="L50" i="11"/>
  <c r="L49" i="11"/>
  <c r="L48" i="11"/>
  <c r="L47" i="11"/>
  <c r="L46" i="11"/>
  <c r="L45" i="11"/>
  <c r="L44" i="11"/>
  <c r="L43" i="11"/>
  <c r="L42" i="11"/>
  <c r="L41" i="11"/>
  <c r="L40" i="11"/>
  <c r="L38" i="11"/>
  <c r="L35" i="11"/>
  <c r="L34" i="11"/>
  <c r="L33" i="11"/>
  <c r="L32" i="11"/>
  <c r="L31" i="11"/>
  <c r="L30" i="11"/>
  <c r="L29" i="11"/>
  <c r="L28" i="11"/>
  <c r="L27" i="11"/>
  <c r="L25" i="11"/>
  <c r="L24" i="11"/>
  <c r="L23" i="11"/>
  <c r="L22" i="11"/>
  <c r="L21" i="11"/>
  <c r="L20" i="11"/>
  <c r="L19" i="11"/>
  <c r="L18" i="11"/>
  <c r="L17" i="11"/>
  <c r="L16" i="11"/>
  <c r="L14" i="11"/>
  <c r="L13" i="11"/>
  <c r="L12" i="11"/>
  <c r="L11" i="11"/>
  <c r="L10" i="11"/>
  <c r="L9" i="11"/>
  <c r="L8" i="11"/>
  <c r="G123" i="11"/>
  <c r="G122" i="11"/>
  <c r="G120" i="11"/>
  <c r="G119" i="11"/>
  <c r="G118" i="11"/>
  <c r="G117" i="11"/>
  <c r="G116" i="11"/>
  <c r="G115" i="11"/>
  <c r="G114" i="11"/>
  <c r="G113" i="11"/>
  <c r="G112" i="11"/>
  <c r="G111" i="11"/>
  <c r="G110" i="11"/>
  <c r="G109" i="11"/>
  <c r="G108" i="11"/>
  <c r="G107" i="11"/>
  <c r="G106" i="11"/>
  <c r="G105" i="11"/>
  <c r="G104" i="11"/>
  <c r="G103" i="11"/>
  <c r="G102" i="11"/>
  <c r="G101" i="11"/>
  <c r="G100" i="11"/>
  <c r="G99" i="11"/>
  <c r="G98" i="11"/>
  <c r="G97" i="11"/>
  <c r="G96" i="11"/>
  <c r="G95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6" i="11"/>
  <c r="G65" i="11"/>
  <c r="G64" i="11"/>
  <c r="G63" i="11"/>
  <c r="G62" i="11"/>
  <c r="G60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8" i="11"/>
  <c r="G35" i="11"/>
  <c r="G34" i="11"/>
  <c r="G33" i="11"/>
  <c r="G32" i="11"/>
  <c r="G31" i="11"/>
  <c r="G30" i="11"/>
  <c r="G29" i="11"/>
  <c r="G28" i="11"/>
  <c r="G27" i="11"/>
  <c r="G25" i="11"/>
  <c r="G24" i="11"/>
  <c r="G23" i="11"/>
  <c r="G22" i="11"/>
  <c r="G21" i="11"/>
  <c r="G20" i="11"/>
  <c r="G19" i="11"/>
  <c r="G18" i="11"/>
  <c r="G17" i="11"/>
  <c r="G16" i="11"/>
  <c r="G14" i="11"/>
  <c r="G13" i="11"/>
  <c r="G12" i="11"/>
  <c r="G11" i="11"/>
  <c r="G10" i="11"/>
  <c r="G9" i="11"/>
  <c r="G8" i="11"/>
  <c r="AA7" i="11"/>
  <c r="AA6" i="11"/>
  <c r="V7" i="11"/>
  <c r="V6" i="11"/>
  <c r="Q7" i="11"/>
  <c r="Q6" i="11"/>
  <c r="L7" i="11"/>
  <c r="L6" i="11"/>
  <c r="G7" i="11"/>
  <c r="G6" i="11"/>
  <c r="K123" i="15"/>
  <c r="P122" i="15"/>
  <c r="Q122" i="15" s="1"/>
  <c r="N122" i="15"/>
  <c r="O122" i="15" s="1"/>
  <c r="M122" i="15"/>
  <c r="P121" i="15"/>
  <c r="Q121" i="15" s="1"/>
  <c r="N121" i="15"/>
  <c r="O121" i="15" s="1"/>
  <c r="M121" i="15"/>
  <c r="P119" i="15"/>
  <c r="Q119" i="15" s="1"/>
  <c r="N119" i="15"/>
  <c r="O119" i="15" s="1"/>
  <c r="M119" i="15"/>
  <c r="P118" i="15"/>
  <c r="Q118" i="15" s="1"/>
  <c r="N118" i="15"/>
  <c r="O118" i="15" s="1"/>
  <c r="M118" i="15"/>
  <c r="P117" i="15"/>
  <c r="Q117" i="15" s="1"/>
  <c r="N117" i="15"/>
  <c r="O117" i="15" s="1"/>
  <c r="M117" i="15"/>
  <c r="P116" i="15"/>
  <c r="Q116" i="15" s="1"/>
  <c r="N116" i="15"/>
  <c r="O116" i="15" s="1"/>
  <c r="M116" i="15"/>
  <c r="P115" i="15"/>
  <c r="Q115" i="15" s="1"/>
  <c r="N115" i="15"/>
  <c r="O115" i="15" s="1"/>
  <c r="M115" i="15"/>
  <c r="P114" i="15"/>
  <c r="Q114" i="15" s="1"/>
  <c r="N114" i="15"/>
  <c r="O114" i="15" s="1"/>
  <c r="M114" i="15"/>
  <c r="P113" i="15"/>
  <c r="N113" i="15"/>
  <c r="K113" i="15"/>
  <c r="J113" i="15"/>
  <c r="I113" i="15"/>
  <c r="H113" i="15"/>
  <c r="G113" i="15"/>
  <c r="F113" i="15"/>
  <c r="E113" i="15"/>
  <c r="D113" i="15"/>
  <c r="M113" i="15" s="1"/>
  <c r="P112" i="15"/>
  <c r="Q112" i="15" s="1"/>
  <c r="N112" i="15"/>
  <c r="O112" i="15" s="1"/>
  <c r="M112" i="15"/>
  <c r="P111" i="15"/>
  <c r="Q111" i="15" s="1"/>
  <c r="N111" i="15"/>
  <c r="O111" i="15" s="1"/>
  <c r="M111" i="15"/>
  <c r="P110" i="15"/>
  <c r="Q110" i="15" s="1"/>
  <c r="N110" i="15"/>
  <c r="O110" i="15" s="1"/>
  <c r="M110" i="15"/>
  <c r="P109" i="15"/>
  <c r="Q109" i="15" s="1"/>
  <c r="N109" i="15"/>
  <c r="O109" i="15" s="1"/>
  <c r="M109" i="15"/>
  <c r="P108" i="15"/>
  <c r="Q108" i="15" s="1"/>
  <c r="N108" i="15"/>
  <c r="O108" i="15" s="1"/>
  <c r="M108" i="15"/>
  <c r="P107" i="15"/>
  <c r="Q107" i="15" s="1"/>
  <c r="N107" i="15"/>
  <c r="O107" i="15" s="1"/>
  <c r="M107" i="15"/>
  <c r="P106" i="15"/>
  <c r="Q106" i="15" s="1"/>
  <c r="N106" i="15"/>
  <c r="O106" i="15" s="1"/>
  <c r="M106" i="15"/>
  <c r="P105" i="15"/>
  <c r="Q105" i="15" s="1"/>
  <c r="N105" i="15"/>
  <c r="O105" i="15" s="1"/>
  <c r="M105" i="15"/>
  <c r="P104" i="15"/>
  <c r="Q104" i="15" s="1"/>
  <c r="N104" i="15"/>
  <c r="O104" i="15" s="1"/>
  <c r="M104" i="15"/>
  <c r="P103" i="15"/>
  <c r="Q103" i="15" s="1"/>
  <c r="N103" i="15"/>
  <c r="O103" i="15" s="1"/>
  <c r="M103" i="15"/>
  <c r="P102" i="15"/>
  <c r="Q102" i="15" s="1"/>
  <c r="N102" i="15"/>
  <c r="O102" i="15" s="1"/>
  <c r="M102" i="15"/>
  <c r="P101" i="15"/>
  <c r="Q101" i="15" s="1"/>
  <c r="N101" i="15"/>
  <c r="O101" i="15" s="1"/>
  <c r="M101" i="15"/>
  <c r="P100" i="15"/>
  <c r="Q100" i="15" s="1"/>
  <c r="N100" i="15"/>
  <c r="O100" i="15" s="1"/>
  <c r="M100" i="15"/>
  <c r="P99" i="15"/>
  <c r="Q99" i="15" s="1"/>
  <c r="N99" i="15"/>
  <c r="O99" i="15" s="1"/>
  <c r="M99" i="15"/>
  <c r="P98" i="15"/>
  <c r="Q98" i="15" s="1"/>
  <c r="N98" i="15"/>
  <c r="O98" i="15" s="1"/>
  <c r="M98" i="15"/>
  <c r="P97" i="15"/>
  <c r="Q97" i="15" s="1"/>
  <c r="N97" i="15"/>
  <c r="O97" i="15" s="1"/>
  <c r="M97" i="15"/>
  <c r="P96" i="15"/>
  <c r="Q96" i="15" s="1"/>
  <c r="N96" i="15"/>
  <c r="O96" i="15" s="1"/>
  <c r="M96" i="15"/>
  <c r="P95" i="15"/>
  <c r="Q95" i="15" s="1"/>
  <c r="N95" i="15"/>
  <c r="O95" i="15" s="1"/>
  <c r="M95" i="15"/>
  <c r="P94" i="15"/>
  <c r="Q94" i="15" s="1"/>
  <c r="N94" i="15"/>
  <c r="O94" i="15" s="1"/>
  <c r="M94" i="15"/>
  <c r="P93" i="15"/>
  <c r="Q93" i="15" s="1"/>
  <c r="N93" i="15"/>
  <c r="O93" i="15" s="1"/>
  <c r="M93" i="15"/>
  <c r="P92" i="15"/>
  <c r="Q92" i="15" s="1"/>
  <c r="N92" i="15"/>
  <c r="O92" i="15" s="1"/>
  <c r="M92" i="15"/>
  <c r="P91" i="15"/>
  <c r="Q91" i="15" s="1"/>
  <c r="N91" i="15"/>
  <c r="O91" i="15" s="1"/>
  <c r="M91" i="15"/>
  <c r="P90" i="15"/>
  <c r="Q90" i="15" s="1"/>
  <c r="N90" i="15"/>
  <c r="O90" i="15" s="1"/>
  <c r="M90" i="15"/>
  <c r="P89" i="15"/>
  <c r="Q89" i="15" s="1"/>
  <c r="N89" i="15"/>
  <c r="O89" i="15" s="1"/>
  <c r="M89" i="15"/>
  <c r="P88" i="15"/>
  <c r="Q88" i="15" s="1"/>
  <c r="N88" i="15"/>
  <c r="O88" i="15" s="1"/>
  <c r="M88" i="15"/>
  <c r="P87" i="15"/>
  <c r="Q87" i="15" s="1"/>
  <c r="N87" i="15"/>
  <c r="O87" i="15" s="1"/>
  <c r="M87" i="15"/>
  <c r="P86" i="15"/>
  <c r="Q86" i="15" s="1"/>
  <c r="N86" i="15"/>
  <c r="O86" i="15" s="1"/>
  <c r="M86" i="15"/>
  <c r="P85" i="15"/>
  <c r="Q85" i="15" s="1"/>
  <c r="N85" i="15"/>
  <c r="O85" i="15" s="1"/>
  <c r="M85" i="15"/>
  <c r="P84" i="15"/>
  <c r="Q84" i="15" s="1"/>
  <c r="N84" i="15"/>
  <c r="O84" i="15" s="1"/>
  <c r="M84" i="15"/>
  <c r="P83" i="15"/>
  <c r="Q83" i="15" s="1"/>
  <c r="N83" i="15"/>
  <c r="O83" i="15" s="1"/>
  <c r="M83" i="15"/>
  <c r="P82" i="15"/>
  <c r="N82" i="15"/>
  <c r="K82" i="15"/>
  <c r="J82" i="15"/>
  <c r="I82" i="15"/>
  <c r="H82" i="15"/>
  <c r="G82" i="15"/>
  <c r="F82" i="15"/>
  <c r="E82" i="15"/>
  <c r="D82" i="15"/>
  <c r="M82" i="15" s="1"/>
  <c r="P81" i="15"/>
  <c r="Q81" i="15" s="1"/>
  <c r="N81" i="15"/>
  <c r="O81" i="15" s="1"/>
  <c r="M81" i="15"/>
  <c r="P80" i="15"/>
  <c r="N80" i="15"/>
  <c r="O80" i="15" s="1"/>
  <c r="M80" i="15"/>
  <c r="P79" i="15"/>
  <c r="Q79" i="15" s="1"/>
  <c r="N79" i="15"/>
  <c r="O79" i="15" s="1"/>
  <c r="M79" i="15"/>
  <c r="P78" i="15"/>
  <c r="Q78" i="15" s="1"/>
  <c r="N78" i="15"/>
  <c r="O78" i="15" s="1"/>
  <c r="M78" i="15"/>
  <c r="P77" i="15"/>
  <c r="Q77" i="15" s="1"/>
  <c r="N77" i="15"/>
  <c r="O77" i="15" s="1"/>
  <c r="M77" i="15"/>
  <c r="P76" i="15"/>
  <c r="Q76" i="15" s="1"/>
  <c r="N76" i="15"/>
  <c r="O76" i="15" s="1"/>
  <c r="M76" i="15"/>
  <c r="P75" i="15"/>
  <c r="Q75" i="15" s="1"/>
  <c r="N75" i="15"/>
  <c r="O75" i="15" s="1"/>
  <c r="M75" i="15"/>
  <c r="P74" i="15"/>
  <c r="Q74" i="15" s="1"/>
  <c r="N74" i="15"/>
  <c r="O74" i="15" s="1"/>
  <c r="M74" i="15"/>
  <c r="P73" i="15"/>
  <c r="Q73" i="15" s="1"/>
  <c r="N73" i="15"/>
  <c r="O73" i="15" s="1"/>
  <c r="M73" i="15"/>
  <c r="P72" i="15"/>
  <c r="Q72" i="15" s="1"/>
  <c r="N72" i="15"/>
  <c r="O72" i="15" s="1"/>
  <c r="M72" i="15"/>
  <c r="P71" i="15"/>
  <c r="Q71" i="15" s="1"/>
  <c r="N71" i="15"/>
  <c r="O71" i="15" s="1"/>
  <c r="M71" i="15"/>
  <c r="P70" i="15"/>
  <c r="Q70" i="15" s="1"/>
  <c r="N70" i="15"/>
  <c r="O70" i="15" s="1"/>
  <c r="M70" i="15"/>
  <c r="P69" i="15"/>
  <c r="Q69" i="15" s="1"/>
  <c r="N69" i="15"/>
  <c r="O69" i="15" s="1"/>
  <c r="M69" i="15"/>
  <c r="P68" i="15"/>
  <c r="Q68" i="15" s="1"/>
  <c r="N68" i="15"/>
  <c r="O68" i="15" s="1"/>
  <c r="M68" i="15"/>
  <c r="P67" i="15"/>
  <c r="N67" i="15"/>
  <c r="K67" i="15"/>
  <c r="J67" i="15"/>
  <c r="I67" i="15"/>
  <c r="H67" i="15"/>
  <c r="G67" i="15"/>
  <c r="F67" i="15"/>
  <c r="E67" i="15"/>
  <c r="D67" i="15"/>
  <c r="M67" i="15" s="1"/>
  <c r="P66" i="15"/>
  <c r="Q66" i="15" s="1"/>
  <c r="N66" i="15"/>
  <c r="O66" i="15" s="1"/>
  <c r="M66" i="15"/>
  <c r="P65" i="15"/>
  <c r="Q65" i="15" s="1"/>
  <c r="N65" i="15"/>
  <c r="O65" i="15" s="1"/>
  <c r="M65" i="15"/>
  <c r="P64" i="15"/>
  <c r="Q64" i="15" s="1"/>
  <c r="N64" i="15"/>
  <c r="O64" i="15" s="1"/>
  <c r="M64" i="15"/>
  <c r="P63" i="15"/>
  <c r="Q63" i="15" s="1"/>
  <c r="N63" i="15"/>
  <c r="O63" i="15" s="1"/>
  <c r="M63" i="15"/>
  <c r="P62" i="15"/>
  <c r="Q62" i="15" s="1"/>
  <c r="N62" i="15"/>
  <c r="O62" i="15" s="1"/>
  <c r="M62" i="15"/>
  <c r="P60" i="15"/>
  <c r="Q60" i="15" s="1"/>
  <c r="N60" i="15"/>
  <c r="O60" i="15" s="1"/>
  <c r="M60" i="15"/>
  <c r="P58" i="15"/>
  <c r="Q58" i="15" s="1"/>
  <c r="N58" i="15"/>
  <c r="O58" i="15" s="1"/>
  <c r="M58" i="15"/>
  <c r="P56" i="15"/>
  <c r="Q56" i="15" s="1"/>
  <c r="N56" i="15"/>
  <c r="O56" i="15" s="1"/>
  <c r="M56" i="15"/>
  <c r="P55" i="15"/>
  <c r="Q55" i="15" s="1"/>
  <c r="N55" i="15"/>
  <c r="O55" i="15" s="1"/>
  <c r="M55" i="15"/>
  <c r="P54" i="15"/>
  <c r="Q54" i="15" s="1"/>
  <c r="N54" i="15"/>
  <c r="O54" i="15" s="1"/>
  <c r="M54" i="15"/>
  <c r="P53" i="15"/>
  <c r="Q53" i="15" s="1"/>
  <c r="N53" i="15"/>
  <c r="O53" i="15" s="1"/>
  <c r="M53" i="15"/>
  <c r="P52" i="15"/>
  <c r="Q52" i="15" s="1"/>
  <c r="N52" i="15"/>
  <c r="O52" i="15" s="1"/>
  <c r="M52" i="15"/>
  <c r="P51" i="15"/>
  <c r="Q51" i="15" s="1"/>
  <c r="N51" i="15"/>
  <c r="O51" i="15" s="1"/>
  <c r="M51" i="15"/>
  <c r="P50" i="15"/>
  <c r="Q50" i="15" s="1"/>
  <c r="N50" i="15"/>
  <c r="O50" i="15" s="1"/>
  <c r="M50" i="15"/>
  <c r="P49" i="15"/>
  <c r="Q49" i="15" s="1"/>
  <c r="N49" i="15"/>
  <c r="O49" i="15" s="1"/>
  <c r="M49" i="15"/>
  <c r="P48" i="15"/>
  <c r="Q48" i="15" s="1"/>
  <c r="N48" i="15"/>
  <c r="O48" i="15" s="1"/>
  <c r="M48" i="15"/>
  <c r="P47" i="15"/>
  <c r="N47" i="15"/>
  <c r="K47" i="15"/>
  <c r="J47" i="15"/>
  <c r="I47" i="15"/>
  <c r="H47" i="15"/>
  <c r="G47" i="15"/>
  <c r="F47" i="15"/>
  <c r="E47" i="15"/>
  <c r="D47" i="15"/>
  <c r="M47" i="15" s="1"/>
  <c r="P46" i="15"/>
  <c r="Q46" i="15" s="1"/>
  <c r="N46" i="15"/>
  <c r="O46" i="15" s="1"/>
  <c r="M46" i="15"/>
  <c r="P45" i="15"/>
  <c r="Q45" i="15" s="1"/>
  <c r="N45" i="15"/>
  <c r="O45" i="15" s="1"/>
  <c r="M45" i="15"/>
  <c r="P44" i="15"/>
  <c r="Q44" i="15" s="1"/>
  <c r="N44" i="15"/>
  <c r="O44" i="15" s="1"/>
  <c r="M44" i="15"/>
  <c r="P43" i="15"/>
  <c r="Q43" i="15" s="1"/>
  <c r="N43" i="15"/>
  <c r="O43" i="15" s="1"/>
  <c r="M43" i="15"/>
  <c r="P42" i="15"/>
  <c r="Q42" i="15" s="1"/>
  <c r="N42" i="15"/>
  <c r="O42" i="15" s="1"/>
  <c r="M42" i="15"/>
  <c r="P41" i="15"/>
  <c r="Q41" i="15" s="1"/>
  <c r="N41" i="15"/>
  <c r="O41" i="15" s="1"/>
  <c r="M41" i="15"/>
  <c r="P40" i="15"/>
  <c r="Q40" i="15" s="1"/>
  <c r="N40" i="15"/>
  <c r="O40" i="15" s="1"/>
  <c r="M40" i="15"/>
  <c r="P38" i="15"/>
  <c r="Q38" i="15" s="1"/>
  <c r="N38" i="15"/>
  <c r="O38" i="15" s="1"/>
  <c r="M38" i="15"/>
  <c r="P35" i="15"/>
  <c r="Q35" i="15" s="1"/>
  <c r="N35" i="15"/>
  <c r="O35" i="15" s="1"/>
  <c r="M35" i="15"/>
  <c r="P34" i="15"/>
  <c r="Q34" i="15" s="1"/>
  <c r="N34" i="15"/>
  <c r="O34" i="15" s="1"/>
  <c r="M34" i="15"/>
  <c r="P33" i="15"/>
  <c r="Q33" i="15" s="1"/>
  <c r="N33" i="15"/>
  <c r="O33" i="15" s="1"/>
  <c r="M33" i="15"/>
  <c r="P32" i="15"/>
  <c r="Q32" i="15" s="1"/>
  <c r="N32" i="15"/>
  <c r="O32" i="15" s="1"/>
  <c r="M32" i="15"/>
  <c r="P31" i="15"/>
  <c r="Q31" i="15" s="1"/>
  <c r="N31" i="15"/>
  <c r="O31" i="15" s="1"/>
  <c r="M31" i="15"/>
  <c r="P30" i="15"/>
  <c r="Q30" i="15" s="1"/>
  <c r="N30" i="15"/>
  <c r="O30" i="15" s="1"/>
  <c r="M30" i="15"/>
  <c r="P29" i="15"/>
  <c r="N29" i="15"/>
  <c r="K29" i="15"/>
  <c r="J29" i="15"/>
  <c r="I29" i="15"/>
  <c r="H29" i="15"/>
  <c r="G29" i="15"/>
  <c r="F29" i="15"/>
  <c r="E29" i="15"/>
  <c r="D29" i="15"/>
  <c r="M29" i="15" s="1"/>
  <c r="P28" i="15"/>
  <c r="Q28" i="15" s="1"/>
  <c r="N28" i="15"/>
  <c r="O28" i="15" s="1"/>
  <c r="M28" i="15"/>
  <c r="P27" i="15"/>
  <c r="Q27" i="15" s="1"/>
  <c r="N27" i="15"/>
  <c r="O27" i="15" s="1"/>
  <c r="M27" i="15"/>
  <c r="P25" i="15"/>
  <c r="Q25" i="15" s="1"/>
  <c r="N25" i="15"/>
  <c r="O25" i="15" s="1"/>
  <c r="M25" i="15"/>
  <c r="P24" i="15"/>
  <c r="Q24" i="15" s="1"/>
  <c r="N24" i="15"/>
  <c r="O24" i="15" s="1"/>
  <c r="M24" i="15"/>
  <c r="P23" i="15"/>
  <c r="Q23" i="15" s="1"/>
  <c r="N23" i="15"/>
  <c r="O23" i="15" s="1"/>
  <c r="M23" i="15"/>
  <c r="P22" i="15"/>
  <c r="Q22" i="15" s="1"/>
  <c r="N22" i="15"/>
  <c r="O22" i="15" s="1"/>
  <c r="M22" i="15"/>
  <c r="P21" i="15"/>
  <c r="Q21" i="15" s="1"/>
  <c r="N21" i="15"/>
  <c r="O21" i="15" s="1"/>
  <c r="M21" i="15"/>
  <c r="P20" i="15"/>
  <c r="Q20" i="15" s="1"/>
  <c r="N20" i="15"/>
  <c r="O20" i="15" s="1"/>
  <c r="M20" i="15"/>
  <c r="P19" i="15"/>
  <c r="Q19" i="15" s="1"/>
  <c r="N19" i="15"/>
  <c r="O19" i="15" s="1"/>
  <c r="M19" i="15"/>
  <c r="P18" i="15"/>
  <c r="Q18" i="15" s="1"/>
  <c r="N18" i="15"/>
  <c r="O18" i="15" s="1"/>
  <c r="M18" i="15"/>
  <c r="P17" i="15"/>
  <c r="Q17" i="15" s="1"/>
  <c r="N17" i="15"/>
  <c r="O17" i="15" s="1"/>
  <c r="M17" i="15"/>
  <c r="P16" i="15"/>
  <c r="N16" i="15"/>
  <c r="K16" i="15"/>
  <c r="J16" i="15"/>
  <c r="I16" i="15"/>
  <c r="H16" i="15"/>
  <c r="G16" i="15"/>
  <c r="F16" i="15"/>
  <c r="E16" i="15"/>
  <c r="D16" i="15"/>
  <c r="M16" i="15" s="1"/>
  <c r="P14" i="15"/>
  <c r="Q14" i="15" s="1"/>
  <c r="N14" i="15"/>
  <c r="O14" i="15" s="1"/>
  <c r="M14" i="15"/>
  <c r="P13" i="15"/>
  <c r="Q13" i="15" s="1"/>
  <c r="N13" i="15"/>
  <c r="O13" i="15" s="1"/>
  <c r="M13" i="15"/>
  <c r="P12" i="15"/>
  <c r="Q12" i="15" s="1"/>
  <c r="N12" i="15"/>
  <c r="O12" i="15" s="1"/>
  <c r="M12" i="15"/>
  <c r="P11" i="15"/>
  <c r="Q11" i="15" s="1"/>
  <c r="N11" i="15"/>
  <c r="O11" i="15" s="1"/>
  <c r="M11" i="15"/>
  <c r="P10" i="15"/>
  <c r="Q10" i="15" s="1"/>
  <c r="N10" i="15"/>
  <c r="O10" i="15" s="1"/>
  <c r="M10" i="15"/>
  <c r="P9" i="15"/>
  <c r="Q9" i="15" s="1"/>
  <c r="N9" i="15"/>
  <c r="O9" i="15" s="1"/>
  <c r="M9" i="15"/>
  <c r="P8" i="15"/>
  <c r="Q8" i="15" s="1"/>
  <c r="N8" i="15"/>
  <c r="O8" i="15" s="1"/>
  <c r="M8" i="15"/>
  <c r="P7" i="15"/>
  <c r="N7" i="15"/>
  <c r="K7" i="15"/>
  <c r="J7" i="15"/>
  <c r="I7" i="15"/>
  <c r="H7" i="15"/>
  <c r="G7" i="15"/>
  <c r="F7" i="15"/>
  <c r="E7" i="15"/>
  <c r="Q7" i="15" s="1"/>
  <c r="D7" i="15"/>
  <c r="M7" i="15" s="1"/>
  <c r="J6" i="15"/>
  <c r="N6" i="15" s="1"/>
  <c r="I6" i="15"/>
  <c r="H6" i="15"/>
  <c r="G6" i="15"/>
  <c r="F6" i="15"/>
  <c r="E6" i="15"/>
  <c r="P6" i="15" s="1"/>
  <c r="D6" i="15"/>
  <c r="M6" i="15" s="1"/>
  <c r="Q6" i="15" l="1"/>
  <c r="O6" i="15"/>
  <c r="O7" i="15"/>
  <c r="O16" i="15"/>
  <c r="Q16" i="15"/>
  <c r="O29" i="15"/>
  <c r="Q29" i="15"/>
  <c r="O47" i="15"/>
  <c r="Q47" i="15"/>
  <c r="O67" i="15"/>
  <c r="Q67" i="15"/>
  <c r="Q80" i="15"/>
  <c r="O82" i="15"/>
  <c r="Q82" i="15"/>
  <c r="O113" i="15"/>
  <c r="Q113" i="15"/>
  <c r="A6" i="11" l="1"/>
  <c r="Z6" i="11" l="1"/>
  <c r="U123" i="11"/>
  <c r="U122" i="11"/>
  <c r="U121" i="11"/>
  <c r="U120" i="11"/>
  <c r="U119" i="11"/>
  <c r="U118" i="11"/>
  <c r="U117" i="11"/>
  <c r="U116" i="11"/>
  <c r="U115" i="11"/>
  <c r="U114" i="11"/>
  <c r="U113" i="11"/>
  <c r="U112" i="11"/>
  <c r="U111" i="11"/>
  <c r="U110" i="11"/>
  <c r="U109" i="11"/>
  <c r="U108" i="11"/>
  <c r="U107" i="11"/>
  <c r="U106" i="11"/>
  <c r="U105" i="11"/>
  <c r="U104" i="11"/>
  <c r="U103" i="11"/>
  <c r="U102" i="11"/>
  <c r="U101" i="11"/>
  <c r="U100" i="11"/>
  <c r="U99" i="11"/>
  <c r="U98" i="11"/>
  <c r="U97" i="11"/>
  <c r="U96" i="11"/>
  <c r="U95" i="11"/>
  <c r="U94" i="11"/>
  <c r="U93" i="11"/>
  <c r="U92" i="11"/>
  <c r="U91" i="11"/>
  <c r="U90" i="11"/>
  <c r="U89" i="11"/>
  <c r="U88" i="11"/>
  <c r="U87" i="11"/>
  <c r="U86" i="11"/>
  <c r="U84" i="11"/>
  <c r="U83" i="11"/>
  <c r="U82" i="11"/>
  <c r="U81" i="11"/>
  <c r="U80" i="11"/>
  <c r="U79" i="11"/>
  <c r="U78" i="11"/>
  <c r="U77" i="11"/>
  <c r="U76" i="11"/>
  <c r="U75" i="11"/>
  <c r="U74" i="11"/>
  <c r="U73" i="11"/>
  <c r="U72" i="11"/>
  <c r="U71" i="11"/>
  <c r="U70" i="11"/>
  <c r="U69" i="11"/>
  <c r="U68" i="11"/>
  <c r="U66" i="11"/>
  <c r="U65" i="11"/>
  <c r="U64" i="11"/>
  <c r="U63" i="11"/>
  <c r="U62" i="11"/>
  <c r="U61" i="11"/>
  <c r="U60" i="11"/>
  <c r="U58" i="11"/>
  <c r="U56" i="11"/>
  <c r="U55" i="11"/>
  <c r="U54" i="11"/>
  <c r="U53" i="11"/>
  <c r="U52" i="11"/>
  <c r="U51" i="11"/>
  <c r="U50" i="11"/>
  <c r="U49" i="11"/>
  <c r="U48" i="11"/>
  <c r="U47" i="11"/>
  <c r="U46" i="11"/>
  <c r="U45" i="11"/>
  <c r="U44" i="11"/>
  <c r="U43" i="11"/>
  <c r="U42" i="11"/>
  <c r="U41" i="11"/>
  <c r="U40" i="11"/>
  <c r="U38" i="11"/>
  <c r="U37" i="11"/>
  <c r="U35" i="11"/>
  <c r="U34" i="11"/>
  <c r="U33" i="11"/>
  <c r="U32" i="11"/>
  <c r="U31" i="11"/>
  <c r="U30" i="11"/>
  <c r="U29" i="11"/>
  <c r="U28" i="11"/>
  <c r="U27" i="11"/>
  <c r="U26" i="11"/>
  <c r="U23" i="11"/>
  <c r="U22" i="11"/>
  <c r="U21" i="11"/>
  <c r="U20" i="11"/>
  <c r="U19" i="11"/>
  <c r="U18" i="11"/>
  <c r="U17" i="11"/>
  <c r="U16" i="11"/>
  <c r="U15" i="11"/>
  <c r="U14" i="11"/>
  <c r="U13" i="11"/>
  <c r="U12" i="11"/>
  <c r="U11" i="11"/>
  <c r="U10" i="11"/>
  <c r="U9" i="11"/>
  <c r="U8" i="11"/>
  <c r="U7" i="11"/>
  <c r="U6" i="11"/>
  <c r="P123" i="11"/>
  <c r="P122" i="11"/>
  <c r="P121" i="11"/>
  <c r="P120" i="11"/>
  <c r="P119" i="11"/>
  <c r="P118" i="11"/>
  <c r="P117" i="11"/>
  <c r="P116" i="11"/>
  <c r="P115" i="11"/>
  <c r="P114" i="11"/>
  <c r="P113" i="11"/>
  <c r="P112" i="11"/>
  <c r="P111" i="11"/>
  <c r="P110" i="11"/>
  <c r="P109" i="11"/>
  <c r="P108" i="11"/>
  <c r="P107" i="11"/>
  <c r="P106" i="11"/>
  <c r="P105" i="11"/>
  <c r="P104" i="11"/>
  <c r="P103" i="11"/>
  <c r="P102" i="11"/>
  <c r="P101" i="11"/>
  <c r="P100" i="11"/>
  <c r="P99" i="11"/>
  <c r="P98" i="11"/>
  <c r="P97" i="11"/>
  <c r="P96" i="11"/>
  <c r="P95" i="11"/>
  <c r="P94" i="11"/>
  <c r="P93" i="11"/>
  <c r="P92" i="11"/>
  <c r="P91" i="11"/>
  <c r="P90" i="11"/>
  <c r="P89" i="11"/>
  <c r="P88" i="11"/>
  <c r="P87" i="11"/>
  <c r="P86" i="11"/>
  <c r="P85" i="11"/>
  <c r="P84" i="11"/>
  <c r="P83" i="11"/>
  <c r="P82" i="11"/>
  <c r="P81" i="11"/>
  <c r="P80" i="11"/>
  <c r="P79" i="11"/>
  <c r="P78" i="11"/>
  <c r="P77" i="11"/>
  <c r="P76" i="11"/>
  <c r="P75" i="11"/>
  <c r="P74" i="11"/>
  <c r="P73" i="11"/>
  <c r="P72" i="11"/>
  <c r="P71" i="11"/>
  <c r="P70" i="11"/>
  <c r="P69" i="11"/>
  <c r="P68" i="11"/>
  <c r="P66" i="11"/>
  <c r="P65" i="11"/>
  <c r="P64" i="11"/>
  <c r="P63" i="11"/>
  <c r="P62" i="11"/>
  <c r="P61" i="11"/>
  <c r="P60" i="11"/>
  <c r="P58" i="11"/>
  <c r="P56" i="11"/>
  <c r="P55" i="11"/>
  <c r="P54" i="11"/>
  <c r="P53" i="11"/>
  <c r="P52" i="11"/>
  <c r="P51" i="11"/>
  <c r="P50" i="11"/>
  <c r="P49" i="11"/>
  <c r="P48" i="11"/>
  <c r="P47" i="11"/>
  <c r="P46" i="11"/>
  <c r="P45" i="11"/>
  <c r="P44" i="11"/>
  <c r="P43" i="11"/>
  <c r="P42" i="11"/>
  <c r="P41" i="11"/>
  <c r="P40" i="11"/>
  <c r="P38" i="11"/>
  <c r="P37" i="11"/>
  <c r="P35" i="11"/>
  <c r="P34" i="11"/>
  <c r="P33" i="11"/>
  <c r="P32" i="11"/>
  <c r="P31" i="11"/>
  <c r="P30" i="11"/>
  <c r="P29" i="11"/>
  <c r="P28" i="11"/>
  <c r="P27" i="11"/>
  <c r="P26" i="11"/>
  <c r="P23" i="11"/>
  <c r="P22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9" i="11"/>
  <c r="P8" i="11"/>
  <c r="P7" i="11"/>
  <c r="P6" i="11"/>
  <c r="K123" i="11"/>
  <c r="K122" i="11"/>
  <c r="K121" i="11"/>
  <c r="K120" i="11"/>
  <c r="K119" i="11"/>
  <c r="K118" i="11"/>
  <c r="K117" i="11"/>
  <c r="K116" i="11"/>
  <c r="K115" i="11"/>
  <c r="K114" i="11"/>
  <c r="K113" i="11"/>
  <c r="K112" i="11"/>
  <c r="K111" i="11"/>
  <c r="K110" i="11"/>
  <c r="K109" i="11"/>
  <c r="K108" i="11"/>
  <c r="K107" i="11"/>
  <c r="K106" i="11"/>
  <c r="K105" i="11"/>
  <c r="K104" i="11"/>
  <c r="K103" i="11"/>
  <c r="K102" i="11"/>
  <c r="K101" i="11"/>
  <c r="K100" i="11"/>
  <c r="K99" i="11"/>
  <c r="K98" i="11"/>
  <c r="K97" i="11"/>
  <c r="K96" i="11"/>
  <c r="K95" i="11"/>
  <c r="K94" i="11"/>
  <c r="K93" i="11"/>
  <c r="K79" i="11"/>
  <c r="K92" i="11"/>
  <c r="K91" i="11"/>
  <c r="K90" i="11"/>
  <c r="K89" i="11"/>
  <c r="K88" i="11"/>
  <c r="K87" i="11"/>
  <c r="K86" i="11"/>
  <c r="K85" i="11"/>
  <c r="K84" i="11"/>
  <c r="K83" i="11"/>
  <c r="K82" i="11"/>
  <c r="K81" i="11"/>
  <c r="K80" i="11"/>
  <c r="K78" i="11"/>
  <c r="K77" i="11"/>
  <c r="K76" i="11"/>
  <c r="K75" i="11"/>
  <c r="K74" i="11"/>
  <c r="K73" i="11"/>
  <c r="K72" i="11"/>
  <c r="K71" i="11"/>
  <c r="K70" i="11"/>
  <c r="K69" i="11"/>
  <c r="K68" i="11"/>
  <c r="K66" i="11"/>
  <c r="K65" i="11"/>
  <c r="K64" i="11"/>
  <c r="K63" i="11"/>
  <c r="K62" i="11"/>
  <c r="K61" i="11"/>
  <c r="K60" i="11"/>
  <c r="K58" i="11"/>
  <c r="K56" i="11"/>
  <c r="K55" i="11"/>
  <c r="K54" i="11"/>
  <c r="K53" i="11"/>
  <c r="K52" i="11"/>
  <c r="K51" i="11"/>
  <c r="K50" i="11"/>
  <c r="K49" i="11"/>
  <c r="K48" i="11"/>
  <c r="K47" i="11"/>
  <c r="K46" i="11"/>
  <c r="K45" i="11"/>
  <c r="K44" i="11"/>
  <c r="K43" i="11"/>
  <c r="K42" i="11"/>
  <c r="K41" i="11"/>
  <c r="K40" i="11"/>
  <c r="K38" i="11"/>
  <c r="K37" i="11"/>
  <c r="K35" i="11"/>
  <c r="K34" i="11"/>
  <c r="K33" i="11"/>
  <c r="K32" i="11"/>
  <c r="K31" i="11"/>
  <c r="K30" i="11"/>
  <c r="K29" i="11"/>
  <c r="K28" i="11"/>
  <c r="K27" i="11"/>
  <c r="K26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K7" i="11"/>
  <c r="K6" i="11"/>
  <c r="F123" i="11"/>
  <c r="F122" i="11"/>
  <c r="F121" i="11"/>
  <c r="F120" i="11"/>
  <c r="F119" i="11"/>
  <c r="F118" i="11"/>
  <c r="F117" i="11"/>
  <c r="F116" i="11"/>
  <c r="F115" i="11"/>
  <c r="F114" i="1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6" i="11"/>
  <c r="F65" i="11"/>
  <c r="F64" i="11"/>
  <c r="F63" i="11"/>
  <c r="F62" i="11"/>
  <c r="F61" i="11"/>
  <c r="F60" i="11"/>
  <c r="F58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8" i="11"/>
  <c r="F37" i="11"/>
  <c r="F35" i="11"/>
  <c r="F34" i="11"/>
  <c r="F33" i="11"/>
  <c r="F32" i="11"/>
  <c r="F31" i="11"/>
  <c r="F30" i="11"/>
  <c r="F29" i="11"/>
  <c r="F28" i="11"/>
  <c r="F27" i="11"/>
  <c r="F26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J6" i="14"/>
  <c r="I6" i="14"/>
  <c r="H6" i="14"/>
  <c r="G6" i="14"/>
  <c r="F6" i="14"/>
  <c r="E6" i="14"/>
  <c r="K113" i="14"/>
  <c r="K7" i="14"/>
  <c r="K16" i="14"/>
  <c r="J16" i="14"/>
  <c r="I16" i="14"/>
  <c r="H16" i="14"/>
  <c r="G16" i="14"/>
  <c r="F16" i="14"/>
  <c r="E16" i="14"/>
  <c r="K29" i="14"/>
  <c r="J29" i="14"/>
  <c r="I29" i="14"/>
  <c r="H29" i="14"/>
  <c r="G29" i="14"/>
  <c r="F29" i="14"/>
  <c r="E29" i="14"/>
  <c r="J47" i="14"/>
  <c r="I47" i="14"/>
  <c r="H47" i="14"/>
  <c r="G47" i="14"/>
  <c r="F47" i="14"/>
  <c r="E47" i="14"/>
  <c r="J67" i="14"/>
  <c r="I67" i="14"/>
  <c r="H67" i="14"/>
  <c r="G67" i="14"/>
  <c r="F67" i="14"/>
  <c r="E67" i="14"/>
  <c r="J82" i="14"/>
  <c r="I82" i="14"/>
  <c r="H82" i="14"/>
  <c r="G82" i="14"/>
  <c r="F82" i="14"/>
  <c r="E82" i="14"/>
  <c r="J113" i="14"/>
  <c r="I113" i="14"/>
  <c r="H113" i="14"/>
  <c r="G113" i="14"/>
  <c r="F113" i="14"/>
  <c r="E113" i="14"/>
  <c r="J7" i="14"/>
  <c r="I7" i="14"/>
  <c r="H7" i="14"/>
  <c r="G7" i="14"/>
  <c r="F7" i="14"/>
  <c r="E7" i="14"/>
  <c r="Q120" i="14" l="1"/>
  <c r="O120" i="14"/>
  <c r="M120" i="14"/>
  <c r="P120" i="14" s="1"/>
  <c r="Q92" i="14"/>
  <c r="O92" i="14"/>
  <c r="M92" i="14"/>
  <c r="P92" i="14" s="1"/>
  <c r="Q81" i="14"/>
  <c r="O81" i="14"/>
  <c r="M81" i="14"/>
  <c r="P81" i="14" s="1"/>
  <c r="Q80" i="14"/>
  <c r="O80" i="14"/>
  <c r="M80" i="14"/>
  <c r="P80" i="14" s="1"/>
  <c r="Q79" i="14"/>
  <c r="O79" i="14"/>
  <c r="M79" i="14"/>
  <c r="P79" i="14" s="1"/>
  <c r="Q78" i="14"/>
  <c r="O78" i="14"/>
  <c r="M78" i="14"/>
  <c r="P78" i="14" s="1"/>
  <c r="Q77" i="14"/>
  <c r="O77" i="14"/>
  <c r="M77" i="14"/>
  <c r="P77" i="14" s="1"/>
  <c r="Q76" i="14"/>
  <c r="O76" i="14"/>
  <c r="M76" i="14"/>
  <c r="P76" i="14" s="1"/>
  <c r="Q61" i="14"/>
  <c r="O61" i="14"/>
  <c r="M61" i="14"/>
  <c r="P61" i="14" s="1"/>
  <c r="Q60" i="14"/>
  <c r="O60" i="14"/>
  <c r="M60" i="14"/>
  <c r="P60" i="14" s="1"/>
  <c r="Q58" i="14"/>
  <c r="O58" i="14"/>
  <c r="M58" i="14"/>
  <c r="P58" i="14" s="1"/>
  <c r="Q56" i="14"/>
  <c r="O56" i="14"/>
  <c r="M56" i="14"/>
  <c r="P56" i="14" s="1"/>
  <c r="Q37" i="14"/>
  <c r="O37" i="14"/>
  <c r="M37" i="14"/>
  <c r="P37" i="14" s="1"/>
  <c r="Q35" i="14"/>
  <c r="O35" i="14"/>
  <c r="M35" i="14"/>
  <c r="P35" i="14" s="1"/>
  <c r="K123" i="14"/>
  <c r="Q122" i="14"/>
  <c r="O122" i="14"/>
  <c r="M122" i="14"/>
  <c r="P122" i="14" s="1"/>
  <c r="Q121" i="14"/>
  <c r="O121" i="14"/>
  <c r="M121" i="14"/>
  <c r="P121" i="14" s="1"/>
  <c r="Q119" i="14"/>
  <c r="O119" i="14"/>
  <c r="M119" i="14"/>
  <c r="P119" i="14" s="1"/>
  <c r="Q118" i="14"/>
  <c r="O118" i="14"/>
  <c r="M118" i="14"/>
  <c r="P118" i="14" s="1"/>
  <c r="Q117" i="14"/>
  <c r="O117" i="14"/>
  <c r="M117" i="14"/>
  <c r="P117" i="14" s="1"/>
  <c r="Q116" i="14"/>
  <c r="O116" i="14"/>
  <c r="M116" i="14"/>
  <c r="P116" i="14" s="1"/>
  <c r="Q115" i="14"/>
  <c r="O115" i="14"/>
  <c r="M115" i="14"/>
  <c r="P115" i="14" s="1"/>
  <c r="Q114" i="14"/>
  <c r="O114" i="14"/>
  <c r="M114" i="14"/>
  <c r="P114" i="14" s="1"/>
  <c r="Q113" i="14"/>
  <c r="O113" i="14"/>
  <c r="D113" i="14"/>
  <c r="M113" i="14" s="1"/>
  <c r="Q112" i="14"/>
  <c r="O112" i="14"/>
  <c r="M112" i="14"/>
  <c r="P112" i="14" s="1"/>
  <c r="Q111" i="14"/>
  <c r="O111" i="14"/>
  <c r="M111" i="14"/>
  <c r="P111" i="14" s="1"/>
  <c r="Q110" i="14"/>
  <c r="O110" i="14"/>
  <c r="M110" i="14"/>
  <c r="P110" i="14" s="1"/>
  <c r="Q109" i="14"/>
  <c r="O109" i="14"/>
  <c r="M109" i="14"/>
  <c r="P109" i="14" s="1"/>
  <c r="Q108" i="14"/>
  <c r="O108" i="14"/>
  <c r="M108" i="14"/>
  <c r="P108" i="14" s="1"/>
  <c r="Q107" i="14"/>
  <c r="O107" i="14"/>
  <c r="M107" i="14"/>
  <c r="P107" i="14" s="1"/>
  <c r="Q106" i="14"/>
  <c r="O106" i="14"/>
  <c r="M106" i="14"/>
  <c r="P106" i="14" s="1"/>
  <c r="Q105" i="14"/>
  <c r="O105" i="14"/>
  <c r="M105" i="14"/>
  <c r="P105" i="14" s="1"/>
  <c r="Q104" i="14"/>
  <c r="O104" i="14"/>
  <c r="M104" i="14"/>
  <c r="P104" i="14" s="1"/>
  <c r="Q103" i="14"/>
  <c r="O103" i="14"/>
  <c r="M103" i="14"/>
  <c r="P103" i="14" s="1"/>
  <c r="Q102" i="14"/>
  <c r="O102" i="14"/>
  <c r="M102" i="14"/>
  <c r="P102" i="14" s="1"/>
  <c r="Q101" i="14"/>
  <c r="O101" i="14"/>
  <c r="M101" i="14"/>
  <c r="P101" i="14" s="1"/>
  <c r="Q100" i="14"/>
  <c r="O100" i="14"/>
  <c r="M100" i="14"/>
  <c r="P100" i="14" s="1"/>
  <c r="Q99" i="14"/>
  <c r="O99" i="14"/>
  <c r="M99" i="14"/>
  <c r="P99" i="14" s="1"/>
  <c r="Q98" i="14"/>
  <c r="O98" i="14"/>
  <c r="M98" i="14"/>
  <c r="P98" i="14" s="1"/>
  <c r="Q97" i="14"/>
  <c r="O97" i="14"/>
  <c r="M97" i="14"/>
  <c r="P97" i="14" s="1"/>
  <c r="Q96" i="14"/>
  <c r="O96" i="14"/>
  <c r="M96" i="14"/>
  <c r="P96" i="14" s="1"/>
  <c r="Q95" i="14"/>
  <c r="O95" i="14"/>
  <c r="M95" i="14"/>
  <c r="P95" i="14" s="1"/>
  <c r="Q94" i="14"/>
  <c r="O94" i="14"/>
  <c r="M94" i="14"/>
  <c r="P94" i="14" s="1"/>
  <c r="Q93" i="14"/>
  <c r="O93" i="14"/>
  <c r="M93" i="14"/>
  <c r="P93" i="14" s="1"/>
  <c r="Q91" i="14"/>
  <c r="O91" i="14"/>
  <c r="M91" i="14"/>
  <c r="P91" i="14" s="1"/>
  <c r="Q90" i="14"/>
  <c r="O90" i="14"/>
  <c r="M90" i="14"/>
  <c r="P90" i="14" s="1"/>
  <c r="Q89" i="14"/>
  <c r="O89" i="14"/>
  <c r="M89" i="14"/>
  <c r="P89" i="14" s="1"/>
  <c r="Q88" i="14"/>
  <c r="O88" i="14"/>
  <c r="M88" i="14"/>
  <c r="P88" i="14" s="1"/>
  <c r="Q87" i="14"/>
  <c r="O87" i="14"/>
  <c r="M87" i="14"/>
  <c r="P87" i="14" s="1"/>
  <c r="Q86" i="14"/>
  <c r="O86" i="14"/>
  <c r="M86" i="14"/>
  <c r="P86" i="14" s="1"/>
  <c r="Q85" i="14"/>
  <c r="O85" i="14"/>
  <c r="M85" i="14"/>
  <c r="P85" i="14" s="1"/>
  <c r="Q83" i="14"/>
  <c r="O83" i="14"/>
  <c r="M83" i="14"/>
  <c r="P83" i="14" s="1"/>
  <c r="Q82" i="14"/>
  <c r="O82" i="14"/>
  <c r="K82" i="14"/>
  <c r="D82" i="14"/>
  <c r="M82" i="14" s="1"/>
  <c r="Q75" i="14"/>
  <c r="O75" i="14"/>
  <c r="M75" i="14"/>
  <c r="P75" i="14" s="1"/>
  <c r="Q74" i="14"/>
  <c r="O74" i="14"/>
  <c r="M74" i="14"/>
  <c r="P74" i="14" s="1"/>
  <c r="Q73" i="14"/>
  <c r="O73" i="14"/>
  <c r="M73" i="14"/>
  <c r="P73" i="14" s="1"/>
  <c r="Q72" i="14"/>
  <c r="O72" i="14"/>
  <c r="M72" i="14"/>
  <c r="P72" i="14" s="1"/>
  <c r="Q71" i="14"/>
  <c r="O71" i="14"/>
  <c r="M71" i="14"/>
  <c r="P71" i="14" s="1"/>
  <c r="Q70" i="14"/>
  <c r="O70" i="14"/>
  <c r="M70" i="14"/>
  <c r="P70" i="14" s="1"/>
  <c r="Q69" i="14"/>
  <c r="O69" i="14"/>
  <c r="M69" i="14"/>
  <c r="P69" i="14" s="1"/>
  <c r="Q68" i="14"/>
  <c r="O68" i="14"/>
  <c r="M68" i="14"/>
  <c r="P68" i="14" s="1"/>
  <c r="Q67" i="14"/>
  <c r="O67" i="14"/>
  <c r="K67" i="14"/>
  <c r="D67" i="14"/>
  <c r="M67" i="14" s="1"/>
  <c r="Q66" i="14"/>
  <c r="O66" i="14"/>
  <c r="M66" i="14"/>
  <c r="P66" i="14" s="1"/>
  <c r="Q65" i="14"/>
  <c r="O65" i="14"/>
  <c r="M65" i="14"/>
  <c r="P65" i="14" s="1"/>
  <c r="Q64" i="14"/>
  <c r="O64" i="14"/>
  <c r="M64" i="14"/>
  <c r="P64" i="14" s="1"/>
  <c r="Q63" i="14"/>
  <c r="O63" i="14"/>
  <c r="M63" i="14"/>
  <c r="P63" i="14" s="1"/>
  <c r="Q62" i="14"/>
  <c r="O62" i="14"/>
  <c r="M62" i="14"/>
  <c r="P62" i="14" s="1"/>
  <c r="Q55" i="14"/>
  <c r="O55" i="14"/>
  <c r="M55" i="14"/>
  <c r="P55" i="14" s="1"/>
  <c r="Q54" i="14"/>
  <c r="O54" i="14"/>
  <c r="M54" i="14"/>
  <c r="P54" i="14" s="1"/>
  <c r="Q53" i="14"/>
  <c r="O53" i="14"/>
  <c r="M53" i="14"/>
  <c r="P53" i="14" s="1"/>
  <c r="Q52" i="14"/>
  <c r="O52" i="14"/>
  <c r="M52" i="14"/>
  <c r="P52" i="14" s="1"/>
  <c r="Q51" i="14"/>
  <c r="O51" i="14"/>
  <c r="M51" i="14"/>
  <c r="P51" i="14" s="1"/>
  <c r="Q50" i="14"/>
  <c r="O50" i="14"/>
  <c r="M50" i="14"/>
  <c r="P50" i="14" s="1"/>
  <c r="Q49" i="14"/>
  <c r="O49" i="14"/>
  <c r="M49" i="14"/>
  <c r="P49" i="14" s="1"/>
  <c r="Q48" i="14"/>
  <c r="O48" i="14"/>
  <c r="M48" i="14"/>
  <c r="P48" i="14" s="1"/>
  <c r="Q47" i="14"/>
  <c r="O47" i="14"/>
  <c r="K47" i="14"/>
  <c r="D47" i="14"/>
  <c r="M47" i="14" s="1"/>
  <c r="Q46" i="14"/>
  <c r="O46" i="14"/>
  <c r="M46" i="14"/>
  <c r="P46" i="14" s="1"/>
  <c r="Q45" i="14"/>
  <c r="O45" i="14"/>
  <c r="M45" i="14"/>
  <c r="P45" i="14" s="1"/>
  <c r="Q44" i="14"/>
  <c r="O44" i="14"/>
  <c r="M44" i="14"/>
  <c r="P44" i="14" s="1"/>
  <c r="Q43" i="14"/>
  <c r="O43" i="14"/>
  <c r="M43" i="14"/>
  <c r="P43" i="14" s="1"/>
  <c r="Q42" i="14"/>
  <c r="O42" i="14"/>
  <c r="M42" i="14"/>
  <c r="P42" i="14" s="1"/>
  <c r="Q41" i="14"/>
  <c r="O41" i="14"/>
  <c r="M41" i="14"/>
  <c r="P41" i="14" s="1"/>
  <c r="Q40" i="14"/>
  <c r="O40" i="14"/>
  <c r="M40" i="14"/>
  <c r="P40" i="14" s="1"/>
  <c r="Q38" i="14"/>
  <c r="O38" i="14"/>
  <c r="M38" i="14"/>
  <c r="P38" i="14" s="1"/>
  <c r="Q34" i="14"/>
  <c r="O34" i="14"/>
  <c r="M34" i="14"/>
  <c r="P34" i="14" s="1"/>
  <c r="Q33" i="14"/>
  <c r="O33" i="14"/>
  <c r="M33" i="14"/>
  <c r="P33" i="14" s="1"/>
  <c r="Q32" i="14"/>
  <c r="O32" i="14"/>
  <c r="M32" i="14"/>
  <c r="P32" i="14" s="1"/>
  <c r="Q31" i="14"/>
  <c r="O31" i="14"/>
  <c r="M31" i="14"/>
  <c r="P31" i="14" s="1"/>
  <c r="Q30" i="14"/>
  <c r="O30" i="14"/>
  <c r="M30" i="14"/>
  <c r="P30" i="14" s="1"/>
  <c r="Q29" i="14"/>
  <c r="O29" i="14"/>
  <c r="D29" i="14"/>
  <c r="M29" i="14" s="1"/>
  <c r="Q28" i="14"/>
  <c r="O28" i="14"/>
  <c r="M28" i="14"/>
  <c r="P28" i="14" s="1"/>
  <c r="Q27" i="14"/>
  <c r="O27" i="14"/>
  <c r="M27" i="14"/>
  <c r="P27" i="14" s="1"/>
  <c r="Q26" i="14"/>
  <c r="O26" i="14"/>
  <c r="M26" i="14"/>
  <c r="P26" i="14" s="1"/>
  <c r="Q23" i="14"/>
  <c r="O23" i="14"/>
  <c r="M23" i="14"/>
  <c r="P23" i="14" s="1"/>
  <c r="Q22" i="14"/>
  <c r="O22" i="14"/>
  <c r="M22" i="14"/>
  <c r="P22" i="14" s="1"/>
  <c r="Q21" i="14"/>
  <c r="O21" i="14"/>
  <c r="M21" i="14"/>
  <c r="P21" i="14" s="1"/>
  <c r="Q20" i="14"/>
  <c r="O20" i="14"/>
  <c r="M20" i="14"/>
  <c r="P20" i="14" s="1"/>
  <c r="Q19" i="14"/>
  <c r="O19" i="14"/>
  <c r="M19" i="14"/>
  <c r="P19" i="14" s="1"/>
  <c r="Q18" i="14"/>
  <c r="O18" i="14"/>
  <c r="M18" i="14"/>
  <c r="P18" i="14" s="1"/>
  <c r="Q17" i="14"/>
  <c r="O17" i="14"/>
  <c r="M17" i="14"/>
  <c r="P17" i="14" s="1"/>
  <c r="P16" i="14" s="1"/>
  <c r="Q16" i="14"/>
  <c r="O16" i="14"/>
  <c r="D16" i="14"/>
  <c r="M16" i="14" s="1"/>
  <c r="Q15" i="14"/>
  <c r="O15" i="14"/>
  <c r="M15" i="14"/>
  <c r="P15" i="14" s="1"/>
  <c r="Q14" i="14"/>
  <c r="O14" i="14"/>
  <c r="M14" i="14"/>
  <c r="P14" i="14" s="1"/>
  <c r="Q13" i="14"/>
  <c r="O13" i="14"/>
  <c r="M13" i="14"/>
  <c r="P13" i="14" s="1"/>
  <c r="Q12" i="14"/>
  <c r="O12" i="14"/>
  <c r="M12" i="14"/>
  <c r="P12" i="14" s="1"/>
  <c r="Q11" i="14"/>
  <c r="O11" i="14"/>
  <c r="M11" i="14"/>
  <c r="P11" i="14" s="1"/>
  <c r="Q10" i="14"/>
  <c r="O10" i="14"/>
  <c r="M10" i="14"/>
  <c r="P10" i="14" s="1"/>
  <c r="Q9" i="14"/>
  <c r="O9" i="14"/>
  <c r="M9" i="14"/>
  <c r="P9" i="14" s="1"/>
  <c r="Q8" i="14"/>
  <c r="O8" i="14"/>
  <c r="M8" i="14"/>
  <c r="P8" i="14" s="1"/>
  <c r="P7" i="14" s="1"/>
  <c r="Q7" i="14"/>
  <c r="O7" i="14"/>
  <c r="D7" i="14"/>
  <c r="M7" i="14" s="1"/>
  <c r="Q6" i="14"/>
  <c r="O6" i="14"/>
  <c r="P113" i="14" l="1"/>
  <c r="N120" i="14"/>
  <c r="P82" i="14"/>
  <c r="N92" i="14"/>
  <c r="P67" i="14"/>
  <c r="N76" i="14"/>
  <c r="N77" i="14"/>
  <c r="N78" i="14"/>
  <c r="N79" i="14"/>
  <c r="N80" i="14"/>
  <c r="N81" i="14"/>
  <c r="P47" i="14"/>
  <c r="N56" i="14"/>
  <c r="N58" i="14"/>
  <c r="N60" i="14"/>
  <c r="N61" i="14"/>
  <c r="N37" i="14"/>
  <c r="P29" i="14"/>
  <c r="P6" i="14" s="1"/>
  <c r="N35" i="14"/>
  <c r="D6" i="14"/>
  <c r="M6" i="14" s="1"/>
  <c r="N8" i="14"/>
  <c r="N9" i="14"/>
  <c r="N10" i="14"/>
  <c r="N11" i="14"/>
  <c r="N12" i="14"/>
  <c r="N13" i="14"/>
  <c r="N14" i="14"/>
  <c r="N15" i="14"/>
  <c r="N17" i="14"/>
  <c r="N18" i="14"/>
  <c r="N19" i="14"/>
  <c r="N20" i="14"/>
  <c r="N21" i="14"/>
  <c r="N22" i="14"/>
  <c r="N23" i="14"/>
  <c r="N26" i="14"/>
  <c r="N27" i="14"/>
  <c r="N28" i="14"/>
  <c r="N30" i="14"/>
  <c r="N31" i="14"/>
  <c r="N32" i="14"/>
  <c r="N33" i="14"/>
  <c r="N34" i="14"/>
  <c r="N38" i="14"/>
  <c r="N40" i="14"/>
  <c r="N41" i="14"/>
  <c r="N42" i="14"/>
  <c r="N43" i="14"/>
  <c r="N44" i="14"/>
  <c r="N45" i="14"/>
  <c r="N46" i="14"/>
  <c r="N48" i="14"/>
  <c r="N49" i="14"/>
  <c r="N50" i="14"/>
  <c r="N51" i="14"/>
  <c r="N52" i="14"/>
  <c r="N53" i="14"/>
  <c r="N54" i="14"/>
  <c r="N55" i="14"/>
  <c r="N62" i="14"/>
  <c r="N63" i="14"/>
  <c r="N64" i="14"/>
  <c r="N65" i="14"/>
  <c r="N66" i="14"/>
  <c r="N68" i="14"/>
  <c r="N69" i="14"/>
  <c r="N70" i="14"/>
  <c r="N71" i="14"/>
  <c r="N72" i="14"/>
  <c r="N73" i="14"/>
  <c r="N74" i="14"/>
  <c r="N75" i="14"/>
  <c r="N83" i="14"/>
  <c r="N85" i="14"/>
  <c r="N86" i="14"/>
  <c r="N87" i="14"/>
  <c r="N88" i="14"/>
  <c r="N89" i="14"/>
  <c r="N90" i="14"/>
  <c r="N91" i="14"/>
  <c r="N93" i="14"/>
  <c r="N94" i="14"/>
  <c r="N95" i="14"/>
  <c r="N96" i="14"/>
  <c r="N97" i="14"/>
  <c r="N98" i="14"/>
  <c r="N99" i="14"/>
  <c r="N100" i="14"/>
  <c r="N101" i="14"/>
  <c r="N102" i="14"/>
  <c r="N103" i="14"/>
  <c r="N104" i="14"/>
  <c r="N105" i="14"/>
  <c r="N106" i="14"/>
  <c r="N107" i="14"/>
  <c r="N108" i="14"/>
  <c r="N109" i="14"/>
  <c r="N110" i="14"/>
  <c r="N111" i="14"/>
  <c r="N112" i="14"/>
  <c r="N114" i="14"/>
  <c r="N115" i="14"/>
  <c r="N116" i="14"/>
  <c r="N117" i="14"/>
  <c r="N118" i="14"/>
  <c r="N119" i="14"/>
  <c r="N121" i="14"/>
  <c r="N122" i="14"/>
  <c r="Y123" i="11"/>
  <c r="Y122" i="11"/>
  <c r="X122" i="11"/>
  <c r="Y120" i="11"/>
  <c r="X120" i="11"/>
  <c r="Y119" i="11"/>
  <c r="X119" i="11"/>
  <c r="Y118" i="11"/>
  <c r="X118" i="11"/>
  <c r="Y117" i="11"/>
  <c r="X117" i="11"/>
  <c r="Y116" i="11"/>
  <c r="X116" i="11"/>
  <c r="Y115" i="11"/>
  <c r="X115" i="11"/>
  <c r="Y114" i="11"/>
  <c r="X114" i="11"/>
  <c r="Y112" i="11"/>
  <c r="Y111" i="11"/>
  <c r="X111" i="11"/>
  <c r="Y110" i="11"/>
  <c r="X110" i="11"/>
  <c r="Y109" i="11"/>
  <c r="X109" i="11"/>
  <c r="Y108" i="11"/>
  <c r="X108" i="11"/>
  <c r="Y107" i="11"/>
  <c r="X107" i="11"/>
  <c r="Y106" i="11"/>
  <c r="X106" i="11"/>
  <c r="Y105" i="11"/>
  <c r="X105" i="11"/>
  <c r="Y104" i="11"/>
  <c r="X104" i="11"/>
  <c r="Y103" i="11"/>
  <c r="X103" i="11"/>
  <c r="Y102" i="11"/>
  <c r="X102" i="11"/>
  <c r="Y101" i="11"/>
  <c r="X101" i="11"/>
  <c r="Y100" i="11"/>
  <c r="X100" i="11"/>
  <c r="Y99" i="11"/>
  <c r="X99" i="11"/>
  <c r="Y98" i="11"/>
  <c r="X98" i="11"/>
  <c r="Y97" i="11"/>
  <c r="X97" i="11"/>
  <c r="Y96" i="11"/>
  <c r="X96" i="11"/>
  <c r="Y95" i="11"/>
  <c r="X95" i="11"/>
  <c r="Y94" i="11"/>
  <c r="X94" i="11"/>
  <c r="Y93" i="11"/>
  <c r="X93" i="11"/>
  <c r="Y92" i="11"/>
  <c r="X92" i="11"/>
  <c r="Y91" i="11"/>
  <c r="X91" i="11"/>
  <c r="Y90" i="11"/>
  <c r="X90" i="11"/>
  <c r="Y89" i="11"/>
  <c r="X89" i="11"/>
  <c r="Y88" i="11"/>
  <c r="X88" i="11"/>
  <c r="Y87" i="11"/>
  <c r="X87" i="11"/>
  <c r="Y86" i="11"/>
  <c r="X86" i="11"/>
  <c r="Y84" i="11"/>
  <c r="X84" i="11"/>
  <c r="Y83" i="11"/>
  <c r="X83" i="11"/>
  <c r="Y81" i="11"/>
  <c r="X81" i="11"/>
  <c r="Y80" i="11"/>
  <c r="X80" i="11"/>
  <c r="Y78" i="11"/>
  <c r="X78" i="11"/>
  <c r="X77" i="11"/>
  <c r="Y76" i="11"/>
  <c r="X76" i="11"/>
  <c r="Y75" i="11"/>
  <c r="X75" i="11"/>
  <c r="Y74" i="11"/>
  <c r="X74" i="11"/>
  <c r="Y73" i="11"/>
  <c r="X73" i="11"/>
  <c r="Y72" i="11"/>
  <c r="X72" i="11"/>
  <c r="Y71" i="11"/>
  <c r="X71" i="11"/>
  <c r="Y70" i="11"/>
  <c r="X70" i="11"/>
  <c r="Y69" i="11"/>
  <c r="X69" i="11"/>
  <c r="Y68" i="11"/>
  <c r="X68" i="11"/>
  <c r="Y66" i="11"/>
  <c r="X66" i="11"/>
  <c r="Y65" i="11"/>
  <c r="X65" i="11"/>
  <c r="Y64" i="11"/>
  <c r="X64" i="11"/>
  <c r="Y63" i="11"/>
  <c r="X63" i="11"/>
  <c r="Y62" i="11"/>
  <c r="X62" i="11"/>
  <c r="X61" i="11"/>
  <c r="Y60" i="11"/>
  <c r="X60" i="11"/>
  <c r="Y59" i="11"/>
  <c r="Y57" i="11"/>
  <c r="X57" i="11"/>
  <c r="X56" i="11"/>
  <c r="Y55" i="11"/>
  <c r="X55" i="11"/>
  <c r="Y54" i="11"/>
  <c r="X54" i="11"/>
  <c r="Y53" i="11"/>
  <c r="X53" i="11"/>
  <c r="Y52" i="11"/>
  <c r="X52" i="11"/>
  <c r="Y51" i="11"/>
  <c r="X51" i="11"/>
  <c r="Y50" i="11"/>
  <c r="X50" i="11"/>
  <c r="Y49" i="11"/>
  <c r="X49" i="11"/>
  <c r="Y48" i="11"/>
  <c r="X48" i="11"/>
  <c r="Y47" i="11"/>
  <c r="X47" i="11"/>
  <c r="Y46" i="11"/>
  <c r="X46" i="11"/>
  <c r="Y45" i="11"/>
  <c r="X45" i="11"/>
  <c r="Y44" i="11"/>
  <c r="X44" i="11"/>
  <c r="Y43" i="11"/>
  <c r="Y42" i="11"/>
  <c r="Y41" i="11"/>
  <c r="X41" i="11"/>
  <c r="Y40" i="11"/>
  <c r="X40" i="11"/>
  <c r="Y39" i="11"/>
  <c r="Y38" i="11"/>
  <c r="X38" i="11"/>
  <c r="X37" i="11"/>
  <c r="Y36" i="11"/>
  <c r="X36" i="11"/>
  <c r="Y34" i="11"/>
  <c r="X34" i="11"/>
  <c r="Y33" i="11"/>
  <c r="X33" i="11"/>
  <c r="Y32" i="11"/>
  <c r="X32" i="11"/>
  <c r="Y31" i="11"/>
  <c r="X31" i="11"/>
  <c r="Y30" i="11"/>
  <c r="X30" i="11"/>
  <c r="Y29" i="11"/>
  <c r="X29" i="11"/>
  <c r="Y28" i="11"/>
  <c r="X28" i="11"/>
  <c r="Y27" i="11"/>
  <c r="X27" i="11"/>
  <c r="Y26" i="11"/>
  <c r="X26" i="11"/>
  <c r="Y25" i="11"/>
  <c r="X25" i="11"/>
  <c r="Y24" i="11"/>
  <c r="Y23" i="11"/>
  <c r="X23" i="11"/>
  <c r="Y22" i="11"/>
  <c r="X22" i="11"/>
  <c r="Y21" i="11"/>
  <c r="X21" i="11"/>
  <c r="Y20" i="11"/>
  <c r="X20" i="11"/>
  <c r="Y19" i="11"/>
  <c r="X19" i="11"/>
  <c r="Y18" i="11"/>
  <c r="X18" i="11"/>
  <c r="Y17" i="11"/>
  <c r="X17" i="11"/>
  <c r="Y16" i="11"/>
  <c r="X16" i="11"/>
  <c r="Y15" i="11"/>
  <c r="X15" i="11"/>
  <c r="Y14" i="11"/>
  <c r="X14" i="11"/>
  <c r="Y13" i="11"/>
  <c r="X13" i="11"/>
  <c r="Y12" i="11"/>
  <c r="X12" i="11"/>
  <c r="Y11" i="11"/>
  <c r="X11" i="11"/>
  <c r="Y10" i="11"/>
  <c r="X10" i="11"/>
  <c r="Y9" i="11"/>
  <c r="X9" i="11"/>
  <c r="Y8" i="11"/>
  <c r="X8" i="11"/>
  <c r="Y7" i="11"/>
  <c r="X7" i="11"/>
  <c r="Y6" i="11"/>
  <c r="X6" i="11"/>
  <c r="T123" i="11"/>
  <c r="T122" i="11"/>
  <c r="S122" i="11"/>
  <c r="T120" i="11"/>
  <c r="S120" i="11"/>
  <c r="T119" i="11"/>
  <c r="S119" i="11"/>
  <c r="T118" i="11"/>
  <c r="S118" i="11"/>
  <c r="T117" i="11"/>
  <c r="S117" i="11"/>
  <c r="T116" i="11"/>
  <c r="S116" i="11"/>
  <c r="T115" i="11"/>
  <c r="S115" i="11"/>
  <c r="T114" i="11"/>
  <c r="S114" i="11"/>
  <c r="T112" i="11"/>
  <c r="T111" i="11"/>
  <c r="S111" i="11"/>
  <c r="T110" i="11"/>
  <c r="S110" i="11"/>
  <c r="T109" i="11"/>
  <c r="S109" i="11"/>
  <c r="T108" i="11"/>
  <c r="S108" i="11"/>
  <c r="T107" i="11"/>
  <c r="S107" i="11"/>
  <c r="T106" i="11"/>
  <c r="S106" i="11"/>
  <c r="T105" i="11"/>
  <c r="S105" i="11"/>
  <c r="T104" i="11"/>
  <c r="S104" i="11"/>
  <c r="T103" i="11"/>
  <c r="S103" i="11"/>
  <c r="T102" i="11"/>
  <c r="S102" i="11"/>
  <c r="T101" i="11"/>
  <c r="S101" i="11"/>
  <c r="T100" i="11"/>
  <c r="S100" i="11"/>
  <c r="T99" i="11"/>
  <c r="S99" i="11"/>
  <c r="T98" i="11"/>
  <c r="S98" i="11"/>
  <c r="T97" i="11"/>
  <c r="S97" i="11"/>
  <c r="T96" i="11"/>
  <c r="S96" i="11"/>
  <c r="T95" i="11"/>
  <c r="S95" i="11"/>
  <c r="T94" i="11"/>
  <c r="S94" i="11"/>
  <c r="T93" i="11"/>
  <c r="S93" i="11"/>
  <c r="T92" i="11"/>
  <c r="S92" i="11"/>
  <c r="T91" i="11"/>
  <c r="S91" i="11"/>
  <c r="T90" i="11"/>
  <c r="S90" i="11"/>
  <c r="T89" i="11"/>
  <c r="S89" i="11"/>
  <c r="T88" i="11"/>
  <c r="S88" i="11"/>
  <c r="T87" i="11"/>
  <c r="S87" i="11"/>
  <c r="T86" i="11"/>
  <c r="S86" i="11"/>
  <c r="T84" i="11"/>
  <c r="S84" i="11"/>
  <c r="T83" i="11"/>
  <c r="S83" i="11"/>
  <c r="T81" i="11"/>
  <c r="S81" i="11"/>
  <c r="T80" i="11"/>
  <c r="S80" i="11"/>
  <c r="T78" i="11"/>
  <c r="S78" i="11"/>
  <c r="S77" i="11"/>
  <c r="T76" i="11"/>
  <c r="S76" i="11"/>
  <c r="T75" i="11"/>
  <c r="S75" i="11"/>
  <c r="T74" i="11"/>
  <c r="S74" i="11"/>
  <c r="T73" i="11"/>
  <c r="S73" i="11"/>
  <c r="T72" i="11"/>
  <c r="S72" i="11"/>
  <c r="T71" i="11"/>
  <c r="S71" i="11"/>
  <c r="T70" i="11"/>
  <c r="S70" i="11"/>
  <c r="T69" i="11"/>
  <c r="S69" i="11"/>
  <c r="T68" i="11"/>
  <c r="S68" i="11"/>
  <c r="T66" i="11"/>
  <c r="S66" i="11"/>
  <c r="T65" i="11"/>
  <c r="S65" i="11"/>
  <c r="T64" i="11"/>
  <c r="S64" i="11"/>
  <c r="T63" i="11"/>
  <c r="S63" i="11"/>
  <c r="T62" i="11"/>
  <c r="S62" i="11"/>
  <c r="S61" i="11"/>
  <c r="T60" i="11"/>
  <c r="S60" i="11"/>
  <c r="T59" i="11"/>
  <c r="T57" i="11"/>
  <c r="S57" i="11"/>
  <c r="S56" i="11"/>
  <c r="T55" i="11"/>
  <c r="S55" i="11"/>
  <c r="T54" i="11"/>
  <c r="S54" i="11"/>
  <c r="T53" i="11"/>
  <c r="S53" i="11"/>
  <c r="T52" i="11"/>
  <c r="S52" i="11"/>
  <c r="T51" i="11"/>
  <c r="S51" i="11"/>
  <c r="T50" i="11"/>
  <c r="S50" i="11"/>
  <c r="T49" i="11"/>
  <c r="S49" i="11"/>
  <c r="T48" i="11"/>
  <c r="S48" i="11"/>
  <c r="T47" i="11"/>
  <c r="S47" i="11"/>
  <c r="T46" i="11"/>
  <c r="S46" i="11"/>
  <c r="T45" i="11"/>
  <c r="S45" i="11"/>
  <c r="T44" i="11"/>
  <c r="S44" i="11"/>
  <c r="T43" i="11"/>
  <c r="T42" i="11"/>
  <c r="T41" i="11"/>
  <c r="S41" i="11"/>
  <c r="T40" i="11"/>
  <c r="S40" i="11"/>
  <c r="T39" i="11"/>
  <c r="T38" i="11"/>
  <c r="S38" i="11"/>
  <c r="S37" i="11"/>
  <c r="T36" i="11"/>
  <c r="S36" i="11"/>
  <c r="T34" i="11"/>
  <c r="S34" i="11"/>
  <c r="T33" i="11"/>
  <c r="S33" i="11"/>
  <c r="T32" i="11"/>
  <c r="S32" i="11"/>
  <c r="T31" i="11"/>
  <c r="S31" i="11"/>
  <c r="T30" i="11"/>
  <c r="S30" i="11"/>
  <c r="T29" i="11"/>
  <c r="S29" i="11"/>
  <c r="T28" i="11"/>
  <c r="S28" i="11"/>
  <c r="T27" i="11"/>
  <c r="S27" i="11"/>
  <c r="T26" i="11"/>
  <c r="S26" i="11"/>
  <c r="T25" i="11"/>
  <c r="S25" i="11"/>
  <c r="T24" i="11"/>
  <c r="T23" i="11"/>
  <c r="S23" i="11"/>
  <c r="T22" i="11"/>
  <c r="S22" i="11"/>
  <c r="T21" i="11"/>
  <c r="S21" i="11"/>
  <c r="T20" i="11"/>
  <c r="S20" i="11"/>
  <c r="T19" i="11"/>
  <c r="S19" i="11"/>
  <c r="T18" i="11"/>
  <c r="S18" i="11"/>
  <c r="T17" i="11"/>
  <c r="S17" i="11"/>
  <c r="T16" i="11"/>
  <c r="S16" i="11"/>
  <c r="T15" i="11"/>
  <c r="S15" i="11"/>
  <c r="T14" i="11"/>
  <c r="S14" i="11"/>
  <c r="T13" i="11"/>
  <c r="S13" i="11"/>
  <c r="T12" i="11"/>
  <c r="S12" i="11"/>
  <c r="T11" i="11"/>
  <c r="S11" i="11"/>
  <c r="T10" i="11"/>
  <c r="S10" i="11"/>
  <c r="T9" i="11"/>
  <c r="S9" i="11"/>
  <c r="T8" i="11"/>
  <c r="S8" i="11"/>
  <c r="T7" i="11"/>
  <c r="S7" i="11"/>
  <c r="T6" i="11"/>
  <c r="S6" i="11"/>
  <c r="O123" i="11"/>
  <c r="O122" i="11"/>
  <c r="O120" i="11"/>
  <c r="O119" i="11"/>
  <c r="O118" i="11"/>
  <c r="O117" i="11"/>
  <c r="O116" i="11"/>
  <c r="O115" i="11"/>
  <c r="O114" i="11"/>
  <c r="N114" i="11"/>
  <c r="O112" i="11"/>
  <c r="O111" i="11"/>
  <c r="O110" i="11"/>
  <c r="O109" i="11"/>
  <c r="O108" i="11"/>
  <c r="O107" i="11"/>
  <c r="O106" i="11"/>
  <c r="O105" i="11"/>
  <c r="O104" i="11"/>
  <c r="O103" i="11"/>
  <c r="O102" i="11"/>
  <c r="O101" i="11"/>
  <c r="O100" i="11"/>
  <c r="O99" i="11"/>
  <c r="O98" i="11"/>
  <c r="O97" i="11"/>
  <c r="O96" i="11"/>
  <c r="O95" i="11"/>
  <c r="O94" i="11"/>
  <c r="O93" i="11"/>
  <c r="O92" i="11"/>
  <c r="O91" i="11"/>
  <c r="O90" i="11"/>
  <c r="O89" i="11"/>
  <c r="O88" i="11"/>
  <c r="O87" i="11"/>
  <c r="O86" i="11"/>
  <c r="O84" i="11"/>
  <c r="O83" i="11"/>
  <c r="N83" i="11"/>
  <c r="O81" i="11"/>
  <c r="O80" i="11"/>
  <c r="O78" i="11"/>
  <c r="O76" i="11"/>
  <c r="O75" i="11"/>
  <c r="O74" i="11"/>
  <c r="O73" i="11"/>
  <c r="O72" i="11"/>
  <c r="O71" i="11"/>
  <c r="O70" i="11"/>
  <c r="O69" i="11"/>
  <c r="O68" i="11"/>
  <c r="N68" i="11"/>
  <c r="O66" i="11"/>
  <c r="O65" i="11"/>
  <c r="O64" i="11"/>
  <c r="O63" i="11"/>
  <c r="O62" i="11"/>
  <c r="O60" i="11"/>
  <c r="O59" i="11"/>
  <c r="O57" i="11"/>
  <c r="O55" i="11"/>
  <c r="O54" i="11"/>
  <c r="O53" i="11"/>
  <c r="O52" i="11"/>
  <c r="O51" i="11"/>
  <c r="O50" i="11"/>
  <c r="O49" i="11"/>
  <c r="O48" i="11"/>
  <c r="O47" i="11"/>
  <c r="N47" i="11"/>
  <c r="O46" i="11"/>
  <c r="O45" i="11"/>
  <c r="O44" i="11"/>
  <c r="O43" i="11"/>
  <c r="O42" i="11"/>
  <c r="O41" i="11"/>
  <c r="O40" i="11"/>
  <c r="O39" i="11"/>
  <c r="O38" i="11"/>
  <c r="O36" i="11"/>
  <c r="O34" i="11"/>
  <c r="O33" i="11"/>
  <c r="O32" i="11"/>
  <c r="O31" i="11"/>
  <c r="O30" i="11"/>
  <c r="O29" i="11"/>
  <c r="N29" i="11"/>
  <c r="O28" i="11"/>
  <c r="O27" i="11"/>
  <c r="O26" i="11"/>
  <c r="O25" i="11"/>
  <c r="O24" i="11"/>
  <c r="O23" i="11"/>
  <c r="O22" i="11"/>
  <c r="O21" i="11"/>
  <c r="O20" i="11"/>
  <c r="O19" i="11"/>
  <c r="O18" i="11"/>
  <c r="O17" i="11"/>
  <c r="O16" i="11"/>
  <c r="N16" i="11"/>
  <c r="O15" i="11"/>
  <c r="O14" i="11"/>
  <c r="O13" i="11"/>
  <c r="O12" i="11"/>
  <c r="O11" i="11"/>
  <c r="O10" i="11"/>
  <c r="O9" i="11"/>
  <c r="O8" i="11"/>
  <c r="O7" i="11"/>
  <c r="N7" i="11"/>
  <c r="O6" i="11"/>
  <c r="N6" i="11"/>
  <c r="J123" i="11"/>
  <c r="J122" i="11"/>
  <c r="J120" i="11"/>
  <c r="J119" i="11"/>
  <c r="J118" i="11"/>
  <c r="J117" i="11"/>
  <c r="J116" i="11"/>
  <c r="J115" i="11"/>
  <c r="J114" i="11"/>
  <c r="I114" i="11"/>
  <c r="J112" i="11"/>
  <c r="J111" i="11"/>
  <c r="J110" i="11"/>
  <c r="J109" i="11"/>
  <c r="J108" i="11"/>
  <c r="J107" i="11"/>
  <c r="J106" i="11"/>
  <c r="J105" i="11"/>
  <c r="J104" i="11"/>
  <c r="J103" i="11"/>
  <c r="J102" i="11"/>
  <c r="J101" i="11"/>
  <c r="J100" i="11"/>
  <c r="J99" i="11"/>
  <c r="J98" i="11"/>
  <c r="J97" i="11"/>
  <c r="J96" i="11"/>
  <c r="J95" i="11"/>
  <c r="J94" i="11"/>
  <c r="J93" i="11"/>
  <c r="J92" i="11"/>
  <c r="J91" i="11"/>
  <c r="J90" i="11"/>
  <c r="J89" i="11"/>
  <c r="J88" i="11"/>
  <c r="J87" i="11"/>
  <c r="J86" i="11"/>
  <c r="J84" i="11"/>
  <c r="J83" i="11"/>
  <c r="I83" i="11"/>
  <c r="J81" i="11"/>
  <c r="J80" i="11"/>
  <c r="J78" i="11"/>
  <c r="J76" i="11"/>
  <c r="J75" i="11"/>
  <c r="J74" i="11"/>
  <c r="J73" i="11"/>
  <c r="J72" i="11"/>
  <c r="J71" i="11"/>
  <c r="J70" i="11"/>
  <c r="J69" i="11"/>
  <c r="J68" i="11"/>
  <c r="I68" i="11"/>
  <c r="J66" i="11"/>
  <c r="J65" i="11"/>
  <c r="J64" i="11"/>
  <c r="J63" i="11"/>
  <c r="J62" i="11"/>
  <c r="J60" i="11"/>
  <c r="J59" i="11"/>
  <c r="J57" i="11"/>
  <c r="J55" i="11"/>
  <c r="J54" i="11"/>
  <c r="J53" i="11"/>
  <c r="J52" i="11"/>
  <c r="J51" i="11"/>
  <c r="J50" i="11"/>
  <c r="J49" i="11"/>
  <c r="J48" i="11"/>
  <c r="J47" i="11"/>
  <c r="I47" i="11"/>
  <c r="J46" i="11"/>
  <c r="J45" i="11"/>
  <c r="J44" i="11"/>
  <c r="J43" i="11"/>
  <c r="J42" i="11"/>
  <c r="J41" i="11"/>
  <c r="J40" i="11"/>
  <c r="J39" i="11"/>
  <c r="J38" i="11"/>
  <c r="J36" i="11"/>
  <c r="J34" i="11"/>
  <c r="J33" i="11"/>
  <c r="J32" i="11"/>
  <c r="J31" i="11"/>
  <c r="J30" i="11"/>
  <c r="J29" i="11"/>
  <c r="I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I16" i="11"/>
  <c r="J15" i="11"/>
  <c r="J14" i="11"/>
  <c r="J13" i="11"/>
  <c r="J12" i="11"/>
  <c r="J11" i="11"/>
  <c r="J10" i="11"/>
  <c r="J9" i="11"/>
  <c r="J8" i="11"/>
  <c r="J7" i="11"/>
  <c r="I7" i="11"/>
  <c r="J6" i="11"/>
  <c r="I6" i="11"/>
  <c r="E123" i="11"/>
  <c r="E122" i="11"/>
  <c r="D122" i="11"/>
  <c r="E120" i="11"/>
  <c r="D120" i="11"/>
  <c r="E119" i="11"/>
  <c r="D119" i="11"/>
  <c r="E118" i="11"/>
  <c r="D118" i="11"/>
  <c r="E117" i="11"/>
  <c r="D117" i="11"/>
  <c r="E116" i="11"/>
  <c r="D116" i="11"/>
  <c r="E115" i="11"/>
  <c r="D115" i="11"/>
  <c r="E114" i="11"/>
  <c r="D114" i="11"/>
  <c r="E112" i="11"/>
  <c r="E111" i="11"/>
  <c r="D111" i="11"/>
  <c r="E110" i="11"/>
  <c r="D110" i="11"/>
  <c r="E109" i="11"/>
  <c r="D109" i="11"/>
  <c r="E108" i="11"/>
  <c r="D108" i="11"/>
  <c r="E107" i="11"/>
  <c r="D107" i="11"/>
  <c r="E106" i="11"/>
  <c r="D106" i="11"/>
  <c r="E105" i="11"/>
  <c r="D105" i="11"/>
  <c r="E104" i="11"/>
  <c r="D104" i="11"/>
  <c r="E103" i="11"/>
  <c r="D103" i="11"/>
  <c r="E102" i="11"/>
  <c r="D102" i="11"/>
  <c r="E101" i="11"/>
  <c r="D101" i="11"/>
  <c r="E100" i="11"/>
  <c r="D100" i="11"/>
  <c r="E99" i="11"/>
  <c r="D99" i="11"/>
  <c r="E98" i="11"/>
  <c r="D98" i="11"/>
  <c r="E97" i="11"/>
  <c r="D97" i="11"/>
  <c r="E96" i="11"/>
  <c r="D96" i="11"/>
  <c r="E95" i="11"/>
  <c r="D95" i="11"/>
  <c r="E94" i="11"/>
  <c r="D94" i="11"/>
  <c r="E93" i="11"/>
  <c r="D93" i="11"/>
  <c r="E92" i="11"/>
  <c r="D92" i="11"/>
  <c r="E91" i="11"/>
  <c r="D91" i="11"/>
  <c r="E90" i="11"/>
  <c r="D90" i="11"/>
  <c r="E89" i="11"/>
  <c r="D89" i="11"/>
  <c r="E88" i="11"/>
  <c r="D88" i="11"/>
  <c r="E87" i="11"/>
  <c r="D87" i="11"/>
  <c r="E86" i="11"/>
  <c r="D86" i="11"/>
  <c r="E84" i="11"/>
  <c r="D84" i="11"/>
  <c r="E83" i="11"/>
  <c r="D83" i="11"/>
  <c r="E81" i="11"/>
  <c r="D81" i="11"/>
  <c r="E80" i="11"/>
  <c r="D80" i="11"/>
  <c r="E78" i="11"/>
  <c r="D78" i="11"/>
  <c r="D77" i="11"/>
  <c r="E76" i="11"/>
  <c r="D76" i="11"/>
  <c r="E75" i="11"/>
  <c r="D75" i="11"/>
  <c r="E74" i="11"/>
  <c r="D74" i="11"/>
  <c r="E73" i="11"/>
  <c r="D73" i="11"/>
  <c r="E72" i="11"/>
  <c r="D72" i="11"/>
  <c r="E71" i="11"/>
  <c r="D71" i="11"/>
  <c r="E70" i="11"/>
  <c r="D70" i="11"/>
  <c r="E69" i="11"/>
  <c r="D69" i="11"/>
  <c r="E68" i="11"/>
  <c r="D68" i="11"/>
  <c r="E66" i="11"/>
  <c r="D66" i="11"/>
  <c r="E65" i="11"/>
  <c r="D65" i="11"/>
  <c r="E64" i="11"/>
  <c r="D64" i="11"/>
  <c r="E63" i="11"/>
  <c r="D63" i="11"/>
  <c r="E62" i="11"/>
  <c r="D62" i="11"/>
  <c r="D61" i="11"/>
  <c r="E60" i="11"/>
  <c r="D60" i="11"/>
  <c r="E59" i="11"/>
  <c r="E57" i="11"/>
  <c r="D57" i="11"/>
  <c r="D56" i="11"/>
  <c r="E55" i="11"/>
  <c r="D55" i="11"/>
  <c r="E54" i="11"/>
  <c r="D54" i="11"/>
  <c r="E53" i="11"/>
  <c r="D53" i="11"/>
  <c r="E52" i="11"/>
  <c r="D52" i="11"/>
  <c r="E51" i="11"/>
  <c r="D51" i="11"/>
  <c r="E50" i="11"/>
  <c r="D50" i="11"/>
  <c r="E49" i="11"/>
  <c r="D49" i="11"/>
  <c r="E48" i="11"/>
  <c r="D48" i="11"/>
  <c r="E47" i="11"/>
  <c r="D47" i="11"/>
  <c r="E46" i="11"/>
  <c r="D46" i="11"/>
  <c r="E45" i="11"/>
  <c r="D45" i="11"/>
  <c r="E44" i="11"/>
  <c r="D44" i="11"/>
  <c r="E43" i="11"/>
  <c r="E42" i="11"/>
  <c r="E41" i="11"/>
  <c r="D41" i="11"/>
  <c r="E40" i="11"/>
  <c r="D40" i="11"/>
  <c r="E39" i="11"/>
  <c r="E38" i="11"/>
  <c r="D38" i="11"/>
  <c r="D37" i="11"/>
  <c r="E36" i="11"/>
  <c r="D36" i="11"/>
  <c r="E34" i="11"/>
  <c r="D34" i="11"/>
  <c r="E33" i="11"/>
  <c r="D33" i="11"/>
  <c r="E32" i="11"/>
  <c r="D32" i="11"/>
  <c r="E31" i="11"/>
  <c r="D31" i="11"/>
  <c r="E30" i="11"/>
  <c r="D30" i="11"/>
  <c r="E29" i="11"/>
  <c r="D29" i="11"/>
  <c r="E28" i="11"/>
  <c r="D28" i="11"/>
  <c r="E27" i="11"/>
  <c r="D27" i="11"/>
  <c r="E26" i="11"/>
  <c r="D26" i="11"/>
  <c r="E25" i="11"/>
  <c r="D25" i="11"/>
  <c r="E24" i="11"/>
  <c r="E23" i="11"/>
  <c r="D23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E11" i="11"/>
  <c r="D11" i="11"/>
  <c r="E10" i="11"/>
  <c r="D10" i="11"/>
  <c r="E9" i="11"/>
  <c r="D9" i="11"/>
  <c r="E8" i="11"/>
  <c r="D8" i="11"/>
  <c r="E7" i="11"/>
  <c r="D7" i="11"/>
  <c r="E6" i="11"/>
  <c r="D6" i="11"/>
  <c r="N113" i="14" l="1"/>
  <c r="N82" i="14"/>
  <c r="N67" i="14"/>
  <c r="N47" i="14"/>
  <c r="N29" i="14"/>
  <c r="N16" i="14"/>
  <c r="N6" i="14" s="1"/>
  <c r="N7" i="14"/>
  <c r="O6" i="9"/>
  <c r="O115" i="10"/>
  <c r="O83" i="10"/>
  <c r="O68" i="10"/>
  <c r="O48" i="10"/>
  <c r="O30" i="10"/>
  <c r="O17" i="10"/>
  <c r="O8" i="10"/>
  <c r="O6" i="10"/>
  <c r="Q112" i="10" l="1"/>
  <c r="P112" i="10" s="1"/>
  <c r="N112" i="10"/>
  <c r="Q80" i="10"/>
  <c r="P80" i="10" s="1"/>
  <c r="N80" i="10"/>
  <c r="M80" i="10"/>
  <c r="O124" i="9" l="1"/>
  <c r="O123" i="9"/>
  <c r="O121" i="9"/>
  <c r="O120" i="9"/>
  <c r="O119" i="9"/>
  <c r="O118" i="9"/>
  <c r="O117" i="9"/>
  <c r="O116" i="9"/>
  <c r="O113" i="9"/>
  <c r="O112" i="9"/>
  <c r="O111" i="9"/>
  <c r="O110" i="9"/>
  <c r="O109" i="9"/>
  <c r="O108" i="9"/>
  <c r="O107" i="9"/>
  <c r="O106" i="9"/>
  <c r="O105" i="9"/>
  <c r="O104" i="9"/>
  <c r="O103" i="9"/>
  <c r="O102" i="9"/>
  <c r="O101" i="9"/>
  <c r="O100" i="9"/>
  <c r="O99" i="9"/>
  <c r="O98" i="9"/>
  <c r="O97" i="9"/>
  <c r="O96" i="9"/>
  <c r="O95" i="9"/>
  <c r="O94" i="9"/>
  <c r="O92" i="9"/>
  <c r="O91" i="9"/>
  <c r="O90" i="9"/>
  <c r="O89" i="9"/>
  <c r="O88" i="9"/>
  <c r="O87" i="9"/>
  <c r="O86" i="9"/>
  <c r="O84" i="9"/>
  <c r="O81" i="9"/>
  <c r="O80" i="9"/>
  <c r="O78" i="9"/>
  <c r="O76" i="9"/>
  <c r="O75" i="9"/>
  <c r="O74" i="9"/>
  <c r="O73" i="9"/>
  <c r="O72" i="9"/>
  <c r="O71" i="9"/>
  <c r="O70" i="9"/>
  <c r="O69" i="9"/>
  <c r="O67" i="9"/>
  <c r="O66" i="9"/>
  <c r="O65" i="9"/>
  <c r="O64" i="9"/>
  <c r="O63" i="9"/>
  <c r="O61" i="9"/>
  <c r="O60" i="9"/>
  <c r="O58" i="9"/>
  <c r="O56" i="9"/>
  <c r="O55" i="9"/>
  <c r="O54" i="9"/>
  <c r="O53" i="9"/>
  <c r="O52" i="9"/>
  <c r="O51" i="9"/>
  <c r="O50" i="9"/>
  <c r="O49" i="9"/>
  <c r="O47" i="9"/>
  <c r="O46" i="9"/>
  <c r="O45" i="9"/>
  <c r="O44" i="9"/>
  <c r="O43" i="9"/>
  <c r="O42" i="9"/>
  <c r="O41" i="9"/>
  <c r="O40" i="9"/>
  <c r="O39" i="9"/>
  <c r="O37" i="9"/>
  <c r="O35" i="9"/>
  <c r="O34" i="9"/>
  <c r="O33" i="9"/>
  <c r="O32" i="9"/>
  <c r="O31" i="9"/>
  <c r="O29" i="9"/>
  <c r="O28" i="9"/>
  <c r="O27" i="9"/>
  <c r="O26" i="9"/>
  <c r="O25" i="9"/>
  <c r="O24" i="9"/>
  <c r="O23" i="9"/>
  <c r="O22" i="9"/>
  <c r="O21" i="9"/>
  <c r="O20" i="9"/>
  <c r="O19" i="9"/>
  <c r="O18" i="9"/>
  <c r="O16" i="9"/>
  <c r="O15" i="9"/>
  <c r="O14" i="9"/>
  <c r="O13" i="9"/>
  <c r="O12" i="9"/>
  <c r="O11" i="9"/>
  <c r="O10" i="9"/>
  <c r="O9" i="9"/>
  <c r="O7" i="9"/>
  <c r="K125" i="9"/>
  <c r="K8" i="9"/>
  <c r="D30" i="9"/>
  <c r="D17" i="9"/>
  <c r="D8" i="9"/>
  <c r="Q120" i="10"/>
  <c r="Q119" i="10"/>
  <c r="Q118" i="10"/>
  <c r="Q117" i="10"/>
  <c r="Q116" i="10"/>
  <c r="Q107" i="10"/>
  <c r="Q106" i="10"/>
  <c r="Q105" i="10"/>
  <c r="Q104" i="10"/>
  <c r="Q103" i="10"/>
  <c r="Q102" i="10"/>
  <c r="Q101" i="10"/>
  <c r="Q100" i="10"/>
  <c r="Q99" i="10"/>
  <c r="Q98" i="10"/>
  <c r="Q97" i="10"/>
  <c r="Q96" i="10"/>
  <c r="Q95" i="10"/>
  <c r="Q89" i="10"/>
  <c r="N89" i="10"/>
  <c r="Q88" i="10"/>
  <c r="Q87" i="10"/>
  <c r="N87" i="10"/>
  <c r="Q86" i="10"/>
  <c r="Q81" i="10"/>
  <c r="Q75" i="10"/>
  <c r="Q74" i="10"/>
  <c r="Q73" i="10"/>
  <c r="Q72" i="10"/>
  <c r="Q71" i="10"/>
  <c r="Q63" i="10"/>
  <c r="Q62" i="10"/>
  <c r="Q61" i="10"/>
  <c r="Q56" i="10"/>
  <c r="Q55" i="10"/>
  <c r="Q54" i="10"/>
  <c r="Q53" i="10"/>
  <c r="Q52" i="10"/>
  <c r="Q51" i="10"/>
  <c r="Q50" i="10"/>
  <c r="Q49" i="10"/>
  <c r="Q47" i="10"/>
  <c r="Q46" i="10"/>
  <c r="Q45" i="10"/>
  <c r="Q42" i="10"/>
  <c r="Q41" i="10"/>
  <c r="Q39" i="10"/>
  <c r="Q38" i="10"/>
  <c r="Q37" i="10"/>
  <c r="Q32" i="10"/>
  <c r="Q29" i="10"/>
  <c r="Q28" i="10"/>
  <c r="Q27" i="10"/>
  <c r="Q24" i="10"/>
  <c r="Q20" i="10"/>
  <c r="Q19" i="10"/>
  <c r="Q18" i="10"/>
  <c r="Q14" i="10"/>
  <c r="Q10" i="10"/>
  <c r="Q9" i="10"/>
  <c r="Q7" i="10"/>
  <c r="K125" i="10"/>
  <c r="M120" i="10"/>
  <c r="M119" i="10"/>
  <c r="M118" i="10"/>
  <c r="M117" i="10"/>
  <c r="M116" i="10"/>
  <c r="M112" i="10"/>
  <c r="M107" i="10"/>
  <c r="M106" i="10"/>
  <c r="M105" i="10"/>
  <c r="M104" i="10"/>
  <c r="M103" i="10"/>
  <c r="M102" i="10"/>
  <c r="M101" i="10"/>
  <c r="M100" i="10"/>
  <c r="M99" i="10"/>
  <c r="M98" i="10"/>
  <c r="M95" i="10"/>
  <c r="M89" i="10"/>
  <c r="M88" i="10"/>
  <c r="M87" i="10"/>
  <c r="M86" i="10"/>
  <c r="M81" i="10"/>
  <c r="M78" i="10"/>
  <c r="M77" i="10"/>
  <c r="M76" i="10"/>
  <c r="M75" i="10"/>
  <c r="M74" i="10"/>
  <c r="M73" i="10"/>
  <c r="M72" i="10"/>
  <c r="M71" i="10"/>
  <c r="M63" i="10"/>
  <c r="M62" i="10"/>
  <c r="M61" i="10"/>
  <c r="M58" i="10"/>
  <c r="M57" i="10"/>
  <c r="M56" i="10"/>
  <c r="M55" i="10"/>
  <c r="M54" i="10"/>
  <c r="M53" i="10"/>
  <c r="M52" i="10"/>
  <c r="M51" i="10"/>
  <c r="M50" i="10"/>
  <c r="M47" i="10"/>
  <c r="M46" i="10"/>
  <c r="M45" i="10"/>
  <c r="M42" i="10"/>
  <c r="M41" i="10"/>
  <c r="M39" i="10"/>
  <c r="M38" i="10"/>
  <c r="M37" i="10"/>
  <c r="M35" i="10"/>
  <c r="M34" i="10"/>
  <c r="M33" i="10"/>
  <c r="M32" i="10"/>
  <c r="M24" i="10"/>
  <c r="M20" i="10"/>
  <c r="M19" i="10"/>
  <c r="M18" i="10"/>
  <c r="M14" i="10"/>
  <c r="M10" i="10"/>
  <c r="M9" i="10"/>
  <c r="M7" i="10"/>
  <c r="M29" i="10"/>
  <c r="M28" i="10"/>
  <c r="M27" i="10"/>
  <c r="D17" i="10"/>
  <c r="D8" i="10"/>
  <c r="P116" i="10" l="1"/>
  <c r="P118" i="10"/>
  <c r="P120" i="10"/>
  <c r="N104" i="10"/>
  <c r="N106" i="10"/>
  <c r="N98" i="10"/>
  <c r="N100" i="10"/>
  <c r="N102" i="10"/>
  <c r="N72" i="10"/>
  <c r="N74" i="10"/>
  <c r="N61" i="10"/>
  <c r="N63" i="10"/>
  <c r="N51" i="10"/>
  <c r="N53" i="10"/>
  <c r="N55" i="10"/>
  <c r="N45" i="10"/>
  <c r="N47" i="10"/>
  <c r="N41" i="10"/>
  <c r="N38" i="10"/>
  <c r="N27" i="10"/>
  <c r="N29" i="10"/>
  <c r="N19" i="10"/>
  <c r="N24" i="10"/>
  <c r="N9" i="10"/>
  <c r="N14" i="10"/>
  <c r="P119" i="10"/>
  <c r="P117" i="10"/>
  <c r="N116" i="10"/>
  <c r="N117" i="10"/>
  <c r="N118" i="10"/>
  <c r="N119" i="10"/>
  <c r="N120" i="10"/>
  <c r="N101" i="10"/>
  <c r="N105" i="10"/>
  <c r="P86" i="10"/>
  <c r="P87" i="10"/>
  <c r="P88" i="10"/>
  <c r="P89" i="10"/>
  <c r="P95" i="10"/>
  <c r="P98" i="10"/>
  <c r="P99" i="10"/>
  <c r="P100" i="10"/>
  <c r="P101" i="10"/>
  <c r="P102" i="10"/>
  <c r="P103" i="10"/>
  <c r="P104" i="10"/>
  <c r="P105" i="10"/>
  <c r="P106" i="10"/>
  <c r="P107" i="10"/>
  <c r="N86" i="10"/>
  <c r="N88" i="10"/>
  <c r="N95" i="10"/>
  <c r="N99" i="10"/>
  <c r="N103" i="10"/>
  <c r="N107" i="10"/>
  <c r="N73" i="10"/>
  <c r="N75" i="10"/>
  <c r="P71" i="10"/>
  <c r="P72" i="10"/>
  <c r="P73" i="10"/>
  <c r="P74" i="10"/>
  <c r="P75" i="10"/>
  <c r="P81" i="10"/>
  <c r="N71" i="10"/>
  <c r="N81" i="10"/>
  <c r="N52" i="10"/>
  <c r="N56" i="10"/>
  <c r="N62" i="10"/>
  <c r="P50" i="10"/>
  <c r="P51" i="10"/>
  <c r="P52" i="10"/>
  <c r="P53" i="10"/>
  <c r="P54" i="10"/>
  <c r="P55" i="10"/>
  <c r="P56" i="10"/>
  <c r="P61" i="10"/>
  <c r="P62" i="10"/>
  <c r="P63" i="10"/>
  <c r="N50" i="10"/>
  <c r="N54" i="10"/>
  <c r="N32" i="10"/>
  <c r="N37" i="10"/>
  <c r="N39" i="10"/>
  <c r="N42" i="10"/>
  <c r="P32" i="10"/>
  <c r="P37" i="10"/>
  <c r="P38" i="10"/>
  <c r="P39" i="10"/>
  <c r="P41" i="10"/>
  <c r="P42" i="10"/>
  <c r="P45" i="10"/>
  <c r="P46" i="10"/>
  <c r="P47" i="10"/>
  <c r="N46" i="10"/>
  <c r="N20" i="10"/>
  <c r="P18" i="10"/>
  <c r="P19" i="10"/>
  <c r="P20" i="10"/>
  <c r="P24" i="10"/>
  <c r="P27" i="10"/>
  <c r="P28" i="10"/>
  <c r="P29" i="10"/>
  <c r="N18" i="10"/>
  <c r="N28" i="10"/>
  <c r="P9" i="10"/>
  <c r="P10" i="10"/>
  <c r="P14" i="10"/>
  <c r="N10" i="10"/>
  <c r="P7" i="10"/>
  <c r="N7" i="10"/>
  <c r="Q25" i="9"/>
  <c r="M49" i="10" l="1"/>
  <c r="Q57" i="10"/>
  <c r="P57" i="10" s="1"/>
  <c r="Q58" i="10"/>
  <c r="P58" i="10" s="1"/>
  <c r="M64" i="10"/>
  <c r="Q64" i="10"/>
  <c r="P64" i="10" s="1"/>
  <c r="M65" i="10"/>
  <c r="Q65" i="10"/>
  <c r="P65" i="10" s="1"/>
  <c r="M66" i="10"/>
  <c r="Q66" i="10"/>
  <c r="P66" i="10" s="1"/>
  <c r="M67" i="10"/>
  <c r="Q67" i="10"/>
  <c r="P67" i="10" s="1"/>
  <c r="Q123" i="10"/>
  <c r="M123" i="10"/>
  <c r="Q121" i="10"/>
  <c r="M121" i="10"/>
  <c r="K115" i="10"/>
  <c r="Q115" i="10"/>
  <c r="D115" i="10"/>
  <c r="M115" i="10" s="1"/>
  <c r="Q111" i="10"/>
  <c r="M111" i="10"/>
  <c r="Q110" i="10"/>
  <c r="M110" i="10"/>
  <c r="Q109" i="10"/>
  <c r="M109" i="10"/>
  <c r="Q108" i="10"/>
  <c r="M108" i="10"/>
  <c r="M97" i="10"/>
  <c r="M96" i="10"/>
  <c r="Q94" i="10"/>
  <c r="M94" i="10"/>
  <c r="Q93" i="10"/>
  <c r="P93" i="10"/>
  <c r="N93" i="10"/>
  <c r="M93" i="10"/>
  <c r="Q92" i="10"/>
  <c r="M92" i="10"/>
  <c r="Q91" i="10"/>
  <c r="P91" i="10"/>
  <c r="N91" i="10"/>
  <c r="M91" i="10"/>
  <c r="Q90" i="10"/>
  <c r="M90" i="10"/>
  <c r="Q84" i="10"/>
  <c r="M84" i="10"/>
  <c r="Q83" i="10"/>
  <c r="D83" i="10"/>
  <c r="M83" i="10" s="1"/>
  <c r="Q78" i="10"/>
  <c r="Q77" i="10"/>
  <c r="Q76" i="10"/>
  <c r="Q70" i="10"/>
  <c r="M70" i="10"/>
  <c r="Q69" i="10"/>
  <c r="M69" i="10"/>
  <c r="K68" i="10"/>
  <c r="Q68" i="10"/>
  <c r="D68" i="10"/>
  <c r="M68" i="10" s="1"/>
  <c r="Q48" i="10"/>
  <c r="D48" i="10"/>
  <c r="M48" i="10" s="1"/>
  <c r="Q35" i="10"/>
  <c r="Q34" i="10"/>
  <c r="Q33" i="10"/>
  <c r="Q31" i="10"/>
  <c r="M31" i="10"/>
  <c r="Q30" i="10"/>
  <c r="D30" i="10"/>
  <c r="M30" i="10" s="1"/>
  <c r="Q26" i="10"/>
  <c r="M26" i="10"/>
  <c r="Q23" i="10"/>
  <c r="M23" i="10"/>
  <c r="Q22" i="10"/>
  <c r="M22" i="10"/>
  <c r="Q21" i="10"/>
  <c r="M21" i="10"/>
  <c r="P21" i="10" s="1"/>
  <c r="Q17" i="10"/>
  <c r="M17" i="10"/>
  <c r="Q16" i="10"/>
  <c r="M16" i="10"/>
  <c r="Q15" i="10"/>
  <c r="M15" i="10"/>
  <c r="Q13" i="10"/>
  <c r="M13" i="10"/>
  <c r="Q12" i="10"/>
  <c r="M12" i="10"/>
  <c r="Q11" i="10"/>
  <c r="M11" i="10"/>
  <c r="P11" i="10" s="1"/>
  <c r="K8" i="10"/>
  <c r="Q8" i="10"/>
  <c r="M8" i="10"/>
  <c r="Q6" i="10"/>
  <c r="P90" i="10" l="1"/>
  <c r="P92" i="10"/>
  <c r="N97" i="10"/>
  <c r="P97" i="10"/>
  <c r="N90" i="10"/>
  <c r="N92" i="10"/>
  <c r="P96" i="10"/>
  <c r="N96" i="10"/>
  <c r="N49" i="10"/>
  <c r="P49" i="10"/>
  <c r="N94" i="10"/>
  <c r="N84" i="10"/>
  <c r="N108" i="10"/>
  <c r="N121" i="10"/>
  <c r="N123" i="10"/>
  <c r="P84" i="10"/>
  <c r="P94" i="10"/>
  <c r="K30" i="10"/>
  <c r="P121" i="10"/>
  <c r="P123" i="10"/>
  <c r="K83" i="10"/>
  <c r="N67" i="10"/>
  <c r="N65" i="10"/>
  <c r="K48" i="10"/>
  <c r="N57" i="10"/>
  <c r="N26" i="10"/>
  <c r="P108" i="10"/>
  <c r="P26" i="10"/>
  <c r="N11" i="10"/>
  <c r="N12" i="10"/>
  <c r="N13" i="10"/>
  <c r="N15" i="10"/>
  <c r="K17" i="10"/>
  <c r="N31" i="10"/>
  <c r="N33" i="10"/>
  <c r="N34" i="10"/>
  <c r="N35" i="10"/>
  <c r="N69" i="10"/>
  <c r="N70" i="10"/>
  <c r="N76" i="10"/>
  <c r="N77" i="10"/>
  <c r="N78" i="10"/>
  <c r="P109" i="10"/>
  <c r="P110" i="10"/>
  <c r="P111" i="10"/>
  <c r="N109" i="10"/>
  <c r="N110" i="10"/>
  <c r="N111" i="10"/>
  <c r="P69" i="10"/>
  <c r="P70" i="10"/>
  <c r="P76" i="10"/>
  <c r="P77" i="10"/>
  <c r="P78" i="10"/>
  <c r="N66" i="10"/>
  <c r="N64" i="10"/>
  <c r="N58" i="10"/>
  <c r="D6" i="10"/>
  <c r="M6" i="10" s="1"/>
  <c r="P31" i="10"/>
  <c r="P33" i="10"/>
  <c r="P34" i="10"/>
  <c r="P35" i="10"/>
  <c r="P48" i="10"/>
  <c r="P22" i="10"/>
  <c r="P23" i="10"/>
  <c r="N22" i="10"/>
  <c r="N23" i="10"/>
  <c r="N16" i="10"/>
  <c r="P12" i="10"/>
  <c r="P13" i="10"/>
  <c r="P15" i="10"/>
  <c r="P16" i="10"/>
  <c r="N21" i="10"/>
  <c r="Q124" i="9"/>
  <c r="M124" i="9"/>
  <c r="Q123" i="9"/>
  <c r="M123" i="9"/>
  <c r="N123" i="9" s="1"/>
  <c r="Q121" i="9"/>
  <c r="M121" i="9"/>
  <c r="Q120" i="9"/>
  <c r="M120" i="9"/>
  <c r="Q119" i="9"/>
  <c r="M119" i="9"/>
  <c r="N119" i="9" s="1"/>
  <c r="Q118" i="9"/>
  <c r="M118" i="9"/>
  <c r="Q117" i="9"/>
  <c r="M117" i="9"/>
  <c r="Q116" i="9"/>
  <c r="M116" i="9"/>
  <c r="Q113" i="9"/>
  <c r="M113" i="9"/>
  <c r="N113" i="9" s="1"/>
  <c r="Q112" i="9"/>
  <c r="M112" i="9"/>
  <c r="Q111" i="9"/>
  <c r="M111" i="9"/>
  <c r="N111" i="9" s="1"/>
  <c r="Q110" i="9"/>
  <c r="M110" i="9"/>
  <c r="Q109" i="9"/>
  <c r="M109" i="9"/>
  <c r="Q108" i="9"/>
  <c r="M108" i="9"/>
  <c r="Q107" i="9"/>
  <c r="M107" i="9"/>
  <c r="Q106" i="9"/>
  <c r="M106" i="9"/>
  <c r="Q105" i="9"/>
  <c r="M105" i="9"/>
  <c r="Q104" i="9"/>
  <c r="M104" i="9"/>
  <c r="Q103" i="9"/>
  <c r="M103" i="9"/>
  <c r="Q102" i="9"/>
  <c r="M102" i="9"/>
  <c r="Q101" i="9"/>
  <c r="M101" i="9"/>
  <c r="Q100" i="9"/>
  <c r="M100" i="9"/>
  <c r="Q99" i="9"/>
  <c r="M99" i="9"/>
  <c r="N99" i="9" s="1"/>
  <c r="Q98" i="9"/>
  <c r="M98" i="9"/>
  <c r="Q97" i="9"/>
  <c r="M97" i="9"/>
  <c r="Q96" i="9"/>
  <c r="M96" i="9"/>
  <c r="Q95" i="9"/>
  <c r="M95" i="9"/>
  <c r="N95" i="9" s="1"/>
  <c r="Q94" i="9"/>
  <c r="M94" i="9"/>
  <c r="Q92" i="9"/>
  <c r="M92" i="9"/>
  <c r="Q91" i="9"/>
  <c r="M91" i="9"/>
  <c r="N91" i="9" s="1"/>
  <c r="Q90" i="9"/>
  <c r="M90" i="9"/>
  <c r="Q89" i="9"/>
  <c r="M89" i="9"/>
  <c r="Q88" i="9"/>
  <c r="M88" i="9"/>
  <c r="Q87" i="9"/>
  <c r="M87" i="9"/>
  <c r="Q86" i="9"/>
  <c r="M86" i="9"/>
  <c r="Q84" i="9"/>
  <c r="M84" i="9"/>
  <c r="Q81" i="9"/>
  <c r="M81" i="9"/>
  <c r="Q80" i="9"/>
  <c r="M80" i="9"/>
  <c r="Q78" i="9"/>
  <c r="M78" i="9"/>
  <c r="Q76" i="9"/>
  <c r="M76" i="9"/>
  <c r="Q75" i="9"/>
  <c r="M75" i="9"/>
  <c r="Q74" i="9"/>
  <c r="N74" i="9"/>
  <c r="M74" i="9"/>
  <c r="Q73" i="9"/>
  <c r="M73" i="9"/>
  <c r="Q72" i="9"/>
  <c r="M72" i="9"/>
  <c r="Q71" i="9"/>
  <c r="M71" i="9"/>
  <c r="Q70" i="9"/>
  <c r="M70" i="9"/>
  <c r="Q69" i="9"/>
  <c r="M69" i="9"/>
  <c r="Q67" i="9"/>
  <c r="M67" i="9"/>
  <c r="Q66" i="9"/>
  <c r="M66" i="9"/>
  <c r="Q65" i="9"/>
  <c r="M65" i="9"/>
  <c r="Q64" i="9"/>
  <c r="M64" i="9"/>
  <c r="Q63" i="9"/>
  <c r="M63" i="9"/>
  <c r="Q61" i="9"/>
  <c r="M61" i="9"/>
  <c r="Q60" i="9"/>
  <c r="M60" i="9"/>
  <c r="Q58" i="9"/>
  <c r="M58" i="9"/>
  <c r="Q56" i="9"/>
  <c r="M56" i="9"/>
  <c r="Q55" i="9"/>
  <c r="M55" i="9"/>
  <c r="Q54" i="9"/>
  <c r="M54" i="9"/>
  <c r="Q53" i="9"/>
  <c r="M53" i="9"/>
  <c r="Q52" i="9"/>
  <c r="M52" i="9"/>
  <c r="N52" i="9" s="1"/>
  <c r="Q51" i="9"/>
  <c r="M51" i="9"/>
  <c r="Q50" i="9"/>
  <c r="M50" i="9"/>
  <c r="Q49" i="9"/>
  <c r="M49" i="9"/>
  <c r="Q47" i="9"/>
  <c r="M47" i="9"/>
  <c r="Q46" i="9"/>
  <c r="M46" i="9"/>
  <c r="Q45" i="9"/>
  <c r="M45" i="9"/>
  <c r="Q44" i="9"/>
  <c r="M44" i="9"/>
  <c r="Q43" i="9"/>
  <c r="M43" i="9"/>
  <c r="Q42" i="9"/>
  <c r="M42" i="9"/>
  <c r="Q41" i="9"/>
  <c r="M41" i="9"/>
  <c r="Q40" i="9"/>
  <c r="M40" i="9"/>
  <c r="Q39" i="9"/>
  <c r="M39" i="9"/>
  <c r="Q37" i="9"/>
  <c r="M37" i="9"/>
  <c r="Q35" i="9"/>
  <c r="N35" i="9"/>
  <c r="M35" i="9"/>
  <c r="Q34" i="9"/>
  <c r="M34" i="9"/>
  <c r="Q33" i="9"/>
  <c r="M33" i="9"/>
  <c r="N33" i="9" s="1"/>
  <c r="Q32" i="9"/>
  <c r="M32" i="9"/>
  <c r="Q31" i="9"/>
  <c r="N31" i="9"/>
  <c r="M31" i="9"/>
  <c r="Q29" i="9"/>
  <c r="M29" i="9"/>
  <c r="Q28" i="9"/>
  <c r="M28" i="9"/>
  <c r="N28" i="9" s="1"/>
  <c r="Q27" i="9"/>
  <c r="N27" i="9"/>
  <c r="M27" i="9"/>
  <c r="Q26" i="9"/>
  <c r="M26" i="9"/>
  <c r="M25" i="9"/>
  <c r="Q24" i="9"/>
  <c r="N24" i="9"/>
  <c r="M24" i="9"/>
  <c r="Q23" i="9"/>
  <c r="M23" i="9"/>
  <c r="Q22" i="9"/>
  <c r="M22" i="9"/>
  <c r="N22" i="9" s="1"/>
  <c r="Q21" i="9"/>
  <c r="M21" i="9"/>
  <c r="Q20" i="9"/>
  <c r="M20" i="9"/>
  <c r="Q19" i="9"/>
  <c r="M19" i="9"/>
  <c r="Q18" i="9"/>
  <c r="M18" i="9"/>
  <c r="Q16" i="9"/>
  <c r="M16" i="9"/>
  <c r="Q15" i="9"/>
  <c r="M15" i="9"/>
  <c r="Q14" i="9"/>
  <c r="M14" i="9"/>
  <c r="Q13" i="9"/>
  <c r="N13" i="9"/>
  <c r="M13" i="9"/>
  <c r="Q12" i="9"/>
  <c r="M12" i="9"/>
  <c r="Q11" i="9"/>
  <c r="M11" i="9"/>
  <c r="Q10" i="9"/>
  <c r="M10" i="9"/>
  <c r="Q9" i="9"/>
  <c r="M9" i="9"/>
  <c r="N9" i="9" s="1"/>
  <c r="Q7" i="9"/>
  <c r="M7" i="9"/>
  <c r="Q6" i="9"/>
  <c r="P27" i="9" l="1"/>
  <c r="N19" i="9"/>
  <c r="N120" i="9"/>
  <c r="N117" i="9"/>
  <c r="P119" i="9"/>
  <c r="P120" i="9"/>
  <c r="N121" i="9"/>
  <c r="N71" i="9"/>
  <c r="N69" i="9"/>
  <c r="P71" i="9"/>
  <c r="N72" i="9"/>
  <c r="P74" i="9"/>
  <c r="N78" i="9"/>
  <c r="N67" i="9"/>
  <c r="N60" i="9"/>
  <c r="N65" i="9"/>
  <c r="N47" i="9"/>
  <c r="N42" i="9"/>
  <c r="N25" i="9"/>
  <c r="P25" i="9"/>
  <c r="P9" i="9"/>
  <c r="N10" i="9"/>
  <c r="P35" i="9"/>
  <c r="N115" i="10"/>
  <c r="N8" i="10"/>
  <c r="N96" i="9"/>
  <c r="N102" i="9"/>
  <c r="N112" i="9"/>
  <c r="N63" i="9"/>
  <c r="N55" i="9"/>
  <c r="N40" i="9"/>
  <c r="N39" i="9"/>
  <c r="N45" i="9"/>
  <c r="N18" i="9"/>
  <c r="N20" i="9"/>
  <c r="N11" i="9"/>
  <c r="N116" i="9"/>
  <c r="P95" i="9"/>
  <c r="P96" i="9"/>
  <c r="N97" i="9"/>
  <c r="P99" i="9"/>
  <c r="N100" i="9"/>
  <c r="P102" i="9"/>
  <c r="N103" i="9"/>
  <c r="N107" i="9"/>
  <c r="N109" i="9"/>
  <c r="P111" i="9"/>
  <c r="P112" i="9"/>
  <c r="P113" i="9"/>
  <c r="N84" i="9"/>
  <c r="N86" i="9"/>
  <c r="N88" i="9"/>
  <c r="N89" i="9"/>
  <c r="P91" i="9"/>
  <c r="N92" i="9"/>
  <c r="N104" i="9"/>
  <c r="N106" i="9"/>
  <c r="N108" i="9"/>
  <c r="N75" i="9"/>
  <c r="N80" i="9"/>
  <c r="N76" i="9"/>
  <c r="P78" i="9"/>
  <c r="N81" i="9"/>
  <c r="P67" i="9"/>
  <c r="N49" i="9"/>
  <c r="N53" i="9"/>
  <c r="P55" i="9"/>
  <c r="N56" i="9"/>
  <c r="N61" i="9"/>
  <c r="P63" i="9"/>
  <c r="N64" i="9"/>
  <c r="N37" i="9"/>
  <c r="P39" i="9"/>
  <c r="P40" i="9"/>
  <c r="N41" i="9"/>
  <c r="N43" i="9"/>
  <c r="P47" i="9"/>
  <c r="P18" i="9"/>
  <c r="P19" i="9"/>
  <c r="P20" i="9"/>
  <c r="N21" i="9"/>
  <c r="P14" i="9"/>
  <c r="N15" i="9"/>
  <c r="P10" i="9"/>
  <c r="P11" i="9"/>
  <c r="N12" i="9"/>
  <c r="N16" i="9"/>
  <c r="N7" i="9"/>
  <c r="P7" i="9"/>
  <c r="P12" i="9"/>
  <c r="P13" i="9"/>
  <c r="N14" i="9"/>
  <c r="P15" i="9"/>
  <c r="P16" i="9"/>
  <c r="P21" i="9"/>
  <c r="P22" i="9"/>
  <c r="N23" i="9"/>
  <c r="P24" i="9"/>
  <c r="N26" i="9"/>
  <c r="P28" i="9"/>
  <c r="N29" i="9"/>
  <c r="P31" i="9"/>
  <c r="N32" i="9"/>
  <c r="P33" i="9"/>
  <c r="N34" i="9"/>
  <c r="P37" i="9"/>
  <c r="P41" i="9"/>
  <c r="P42" i="9"/>
  <c r="P43" i="9"/>
  <c r="N44" i="9"/>
  <c r="P46" i="9"/>
  <c r="N50" i="9"/>
  <c r="P51" i="9"/>
  <c r="P23" i="9"/>
  <c r="P26" i="9"/>
  <c r="P29" i="9"/>
  <c r="P32" i="9"/>
  <c r="P34" i="9"/>
  <c r="P44" i="9"/>
  <c r="P54" i="9"/>
  <c r="P58" i="9"/>
  <c r="P66" i="9"/>
  <c r="P70" i="9"/>
  <c r="P73" i="9"/>
  <c r="P87" i="9"/>
  <c r="P90" i="9"/>
  <c r="P94" i="9"/>
  <c r="P98" i="9"/>
  <c r="P101" i="9"/>
  <c r="P105" i="9"/>
  <c r="P110" i="9"/>
  <c r="P118" i="9"/>
  <c r="P124" i="9"/>
  <c r="P45" i="9"/>
  <c r="N46" i="9"/>
  <c r="P49" i="9"/>
  <c r="P50" i="9"/>
  <c r="N51" i="9"/>
  <c r="P52" i="9"/>
  <c r="P53" i="9"/>
  <c r="N54" i="9"/>
  <c r="P56" i="9"/>
  <c r="N58" i="9"/>
  <c r="P60" i="9"/>
  <c r="P61" i="9"/>
  <c r="P64" i="9"/>
  <c r="P65" i="9"/>
  <c r="N66" i="9"/>
  <c r="P69" i="9"/>
  <c r="N70" i="9"/>
  <c r="P72" i="9"/>
  <c r="N73" i="9"/>
  <c r="P75" i="9"/>
  <c r="P76" i="9"/>
  <c r="P80" i="9"/>
  <c r="P81" i="9"/>
  <c r="P84" i="9"/>
  <c r="P86" i="9"/>
  <c r="N87" i="9"/>
  <c r="P88" i="9"/>
  <c r="P89" i="9"/>
  <c r="N90" i="9"/>
  <c r="P92" i="9"/>
  <c r="N94" i="9"/>
  <c r="P97" i="9"/>
  <c r="N98" i="9"/>
  <c r="P100" i="9"/>
  <c r="N101" i="9"/>
  <c r="P103" i="9"/>
  <c r="P104" i="9"/>
  <c r="N105" i="9"/>
  <c r="P106" i="9"/>
  <c r="P107" i="9"/>
  <c r="P108" i="9"/>
  <c r="P109" i="9"/>
  <c r="N110" i="9"/>
  <c r="P116" i="9"/>
  <c r="P117" i="9"/>
  <c r="N118" i="9"/>
  <c r="P121" i="9"/>
  <c r="P123" i="9"/>
  <c r="N124" i="9"/>
  <c r="P115" i="10"/>
  <c r="N48" i="10"/>
  <c r="N30" i="10"/>
  <c r="N17" i="10"/>
  <c r="P17" i="10"/>
  <c r="N68" i="10"/>
  <c r="P8" i="10"/>
  <c r="P83" i="10"/>
  <c r="N83" i="10"/>
  <c r="P68" i="10"/>
  <c r="P30" i="10"/>
  <c r="N8" i="9" l="1"/>
  <c r="N115" i="9"/>
  <c r="N17" i="9"/>
  <c r="P17" i="9"/>
  <c r="N83" i="9"/>
  <c r="N68" i="9"/>
  <c r="N48" i="9"/>
  <c r="N30" i="9"/>
  <c r="P8" i="9"/>
  <c r="P115" i="9"/>
  <c r="P68" i="9"/>
  <c r="P30" i="9"/>
  <c r="P83" i="9"/>
  <c r="P48" i="9"/>
  <c r="P6" i="10"/>
  <c r="N6" i="10"/>
  <c r="N6" i="9" l="1"/>
  <c r="P6" i="9"/>
  <c r="O115" i="9"/>
  <c r="Q115" i="9"/>
  <c r="O83" i="9"/>
  <c r="Q83" i="9"/>
  <c r="O68" i="9"/>
  <c r="Q68" i="9"/>
  <c r="O48" i="9"/>
  <c r="Q48" i="9"/>
  <c r="Q17" i="9"/>
  <c r="O30" i="9"/>
  <c r="Q30" i="9"/>
  <c r="O17" i="9"/>
  <c r="O8" i="9"/>
  <c r="Q8" i="9"/>
  <c r="K48" i="9" l="1"/>
  <c r="K17" i="9"/>
  <c r="K83" i="9" l="1"/>
  <c r="K30" i="9"/>
  <c r="K68" i="9"/>
  <c r="K115" i="9"/>
  <c r="M8" i="9" l="1"/>
  <c r="D115" i="9"/>
  <c r="M115" i="9" s="1"/>
  <c r="D83" i="9"/>
  <c r="M83" i="9" s="1"/>
  <c r="D68" i="9"/>
  <c r="M68" i="9" s="1"/>
  <c r="D48" i="9"/>
  <c r="M48" i="9" s="1"/>
  <c r="M30" i="9"/>
  <c r="M17" i="9"/>
  <c r="D6" i="9" l="1"/>
  <c r="M6" i="9" s="1"/>
  <c r="M122" i="11"/>
  <c r="R122" i="11"/>
  <c r="N106" i="16"/>
  <c r="M114" i="11" s="1"/>
  <c r="N115" i="16"/>
  <c r="O106" i="16" l="1"/>
  <c r="R114" i="11" s="1"/>
  <c r="W122" i="11"/>
  <c r="P106" i="16" l="1"/>
  <c r="Q113" i="16"/>
  <c r="AB122" i="11" s="1"/>
  <c r="W114" i="11" l="1"/>
  <c r="Q106" i="16"/>
  <c r="AB114" i="11" s="1"/>
</calcChain>
</file>

<file path=xl/comments1.xml><?xml version="1.0" encoding="utf-8"?>
<comments xmlns="http://schemas.openxmlformats.org/spreadsheetml/2006/main">
  <authors>
    <author>Автор</author>
  </authors>
  <commentList>
    <comment ref="D10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всего 46, 1 удален за телефон на входе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D10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всего 46, 1 удален за телефон на входе</t>
        </r>
      </text>
    </comment>
  </commentList>
</comments>
</file>

<file path=xl/sharedStrings.xml><?xml version="1.0" encoding="utf-8"?>
<sst xmlns="http://schemas.openxmlformats.org/spreadsheetml/2006/main" count="1075" uniqueCount="215">
  <si>
    <t>№</t>
  </si>
  <si>
    <t>Код ОУ по КИАСУО</t>
  </si>
  <si>
    <t>Наименование ОУ (кратко)</t>
  </si>
  <si>
    <t>Человек</t>
  </si>
  <si>
    <t>МБОУ Лицей № 28</t>
  </si>
  <si>
    <t>МБОУ Гимназия № 8</t>
  </si>
  <si>
    <t>МАОУ Лицей № 7</t>
  </si>
  <si>
    <t>МАОУ Гимназия №  9</t>
  </si>
  <si>
    <t>МБОУ СШ  № 12</t>
  </si>
  <si>
    <t>МБОУ СШ № 19</t>
  </si>
  <si>
    <t>МАОУ СШ № 32</t>
  </si>
  <si>
    <t>МАОУ Гимназия № 4</t>
  </si>
  <si>
    <t>МАОУ Лицей № 6 «Перспектива»</t>
  </si>
  <si>
    <t>МАОУ Гимназия № 6</t>
  </si>
  <si>
    <t>МБОУ СШ № 8 "Созидание"</t>
  </si>
  <si>
    <t>МАОУ Лицей № 11</t>
  </si>
  <si>
    <t>МБОУ СШ № 46</t>
  </si>
  <si>
    <t>МАОУ СШ № 55</t>
  </si>
  <si>
    <t>МБОУ СШ № 63</t>
  </si>
  <si>
    <t>МБОУ СШ № 81</t>
  </si>
  <si>
    <t>МБОУ СШ № 90</t>
  </si>
  <si>
    <t>МАОУ Гимназия № 10</t>
  </si>
  <si>
    <t>МБОУ СШ № 135</t>
  </si>
  <si>
    <t>МБОУ Лицей № 3</t>
  </si>
  <si>
    <t>МБОУ Гимназия № 7</t>
  </si>
  <si>
    <t>МБОУ СШ № 13</t>
  </si>
  <si>
    <t>МБОУ СШ № 16</t>
  </si>
  <si>
    <t>МБОУ СШ № 31</t>
  </si>
  <si>
    <t>МБОУ СШ № 44</t>
  </si>
  <si>
    <t>МАОУ Гимназия № 15</t>
  </si>
  <si>
    <t>МБОУ СШ № 50</t>
  </si>
  <si>
    <t>МБОУ СШ № 53</t>
  </si>
  <si>
    <t>МБОУ СШ № 64</t>
  </si>
  <si>
    <t>МБОУ СШ № 65</t>
  </si>
  <si>
    <t>МБОУ СШ № 79</t>
  </si>
  <si>
    <t>МБОУ СШ № 89</t>
  </si>
  <si>
    <t>МБОУ СШ № 94</t>
  </si>
  <si>
    <t>МАОУ Лицей № 12</t>
  </si>
  <si>
    <t>МАОУ СШ № 148</t>
  </si>
  <si>
    <t>МАОУ «КУГ № 1 – Универс»</t>
  </si>
  <si>
    <t>МАОУ Лицей № 1</t>
  </si>
  <si>
    <t>МБОУ Гимназия № 3</t>
  </si>
  <si>
    <t>МБОУ Лицей № 10</t>
  </si>
  <si>
    <t>МБОУ СШ № 133</t>
  </si>
  <si>
    <t>МБОУ СШ № 21</t>
  </si>
  <si>
    <t>МБОУ СШ № 30</t>
  </si>
  <si>
    <t>МБОУ СШ № 36</t>
  </si>
  <si>
    <t>МБОУ СШ № 39</t>
  </si>
  <si>
    <t>МАОУ Гимназия № 13 "Академ"</t>
  </si>
  <si>
    <t>МБОУ СШ № 73</t>
  </si>
  <si>
    <t>МБОУ СШ № 82</t>
  </si>
  <si>
    <t>МБОУ СШ № 84</t>
  </si>
  <si>
    <t>МБОУ СШ № 95</t>
  </si>
  <si>
    <t>МБОУ СШ № 99</t>
  </si>
  <si>
    <t>МАОУ Гимназия № 14</t>
  </si>
  <si>
    <t>МАОУ Гимназия № 5</t>
  </si>
  <si>
    <t>МБОУ СШ № 6</t>
  </si>
  <si>
    <t>МБОУ СШ № 17</t>
  </si>
  <si>
    <t>МАОУ СШ № 23</t>
  </si>
  <si>
    <t>МБОУ СШ № 34</t>
  </si>
  <si>
    <t>МБОУ СШ № 42</t>
  </si>
  <si>
    <t>МБОУ СШ № 45</t>
  </si>
  <si>
    <t>МБОУ СШ № 62</t>
  </si>
  <si>
    <t>МБОУ СШ № 76</t>
  </si>
  <si>
    <t>МБОУ СШ № 78</t>
  </si>
  <si>
    <t>МБОУ СШ № 93</t>
  </si>
  <si>
    <t>МАОУ СШ № 137</t>
  </si>
  <si>
    <t>МБОУ СШ № 69</t>
  </si>
  <si>
    <t>МБОУ СШ № 1</t>
  </si>
  <si>
    <t>МБОУ СШ № 2</t>
  </si>
  <si>
    <t>МБОУ СШ № 5</t>
  </si>
  <si>
    <t>МБОУ СШ № 7</t>
  </si>
  <si>
    <t>МБОУ СШ № 18</t>
  </si>
  <si>
    <t>МБОУ СШ № 24</t>
  </si>
  <si>
    <t>МБОУ СШ № 56</t>
  </si>
  <si>
    <t>МБОУ СШ № 66</t>
  </si>
  <si>
    <t>МБОУ СШ № 70</t>
  </si>
  <si>
    <t>МБОУ СШ № 85</t>
  </si>
  <si>
    <t>МБОУ СШ № 91</t>
  </si>
  <si>
    <t>МБОУ СШ № 98</t>
  </si>
  <si>
    <t>МБОУ СШ № 108</t>
  </si>
  <si>
    <t>МБОУ СШ № 115</t>
  </si>
  <si>
    <t>МБОУ СШ № 121</t>
  </si>
  <si>
    <t>МБОУ СШ № 129</t>
  </si>
  <si>
    <t>МБОУ СШ № 134</t>
  </si>
  <si>
    <t>МБОУ СШ № 139</t>
  </si>
  <si>
    <t>МБОУ СШ № 141</t>
  </si>
  <si>
    <t>МБОУ СШ № 144</t>
  </si>
  <si>
    <t>МБОУ СШ № 147</t>
  </si>
  <si>
    <t>МАОУ СШ № 151</t>
  </si>
  <si>
    <t>МАОУ Гимназия № 2</t>
  </si>
  <si>
    <t>МБОУ Лицей № 2</t>
  </si>
  <si>
    <t>МБОУ СШ № 4</t>
  </si>
  <si>
    <t>МБОУ  Гимназия № 16</t>
  </si>
  <si>
    <t>МБОУ СШ № 27</t>
  </si>
  <si>
    <t>МБОУ СШ № 51</t>
  </si>
  <si>
    <t>МБОУ Лицей № 8</t>
  </si>
  <si>
    <t>МАОУ Лицей № 9 "Лидер"</t>
  </si>
  <si>
    <t>Расчётное среднее значение</t>
  </si>
  <si>
    <t>средний балл принят</t>
  </si>
  <si>
    <t>по городу Красноярску</t>
  </si>
  <si>
    <t>ЖЕЛЕЗНОДОРОЖНЫЙ РАЙОН</t>
  </si>
  <si>
    <t>КИРОВСКИЙ РАЙОН</t>
  </si>
  <si>
    <t>ЛЕНИНСКИЙ РАЙОН</t>
  </si>
  <si>
    <t>ОКТЯБРЬСКИЙ РАЙОН</t>
  </si>
  <si>
    <t>СВЕРДЛОВСКИЙ РАЙОН</t>
  </si>
  <si>
    <t>СОВЕТСКИЙ РАЙОН</t>
  </si>
  <si>
    <t>ЦЕНТРАЛЬНЫЙ РАЙОН</t>
  </si>
  <si>
    <t xml:space="preserve">МБОУ СШ № 10 </t>
  </si>
  <si>
    <t>МБОУ СШ № 72</t>
  </si>
  <si>
    <t>МБОУ Школа-интернат № 1</t>
  </si>
  <si>
    <t xml:space="preserve">МАОУ Гимназия № 11 </t>
  </si>
  <si>
    <t>МБОУ СШ № 86</t>
  </si>
  <si>
    <t>МАОУ СШ № 3</t>
  </si>
  <si>
    <t>МАОУ СШ № 143</t>
  </si>
  <si>
    <t>МАОУ СШ № 145</t>
  </si>
  <si>
    <t>МАОУ СШ № 149</t>
  </si>
  <si>
    <t>МАОУ СШ № 150</t>
  </si>
  <si>
    <t>МАОУ СШ № 152</t>
  </si>
  <si>
    <t>МБОУ СШ № 154</t>
  </si>
  <si>
    <t>МАОУ СШ "Комплекс Покровский"</t>
  </si>
  <si>
    <t>МБОУ СШ № 156</t>
  </si>
  <si>
    <t>МАОУ СШ № 155</t>
  </si>
  <si>
    <t>МБОУ СШ № 157</t>
  </si>
  <si>
    <t>Всего участников</t>
  </si>
  <si>
    <t>менее 27</t>
  </si>
  <si>
    <t>80-99</t>
  </si>
  <si>
    <t>Сдали на 27% и ниже, чел.</t>
  </si>
  <si>
    <t>Сдали на 27% и ниже, %</t>
  </si>
  <si>
    <t>70-79</t>
  </si>
  <si>
    <t>Полученные баллы, %</t>
  </si>
  <si>
    <t>РУССКИЙ ЯЗЫК, 11 класс</t>
  </si>
  <si>
    <t>36-69</t>
  </si>
  <si>
    <t>27-35</t>
  </si>
  <si>
    <t>27-39</t>
  </si>
  <si>
    <t>40-69</t>
  </si>
  <si>
    <t>Код КИАСУО</t>
  </si>
  <si>
    <t>Сумма (чел.)/Среднее значение по городу (%)</t>
  </si>
  <si>
    <t>-</t>
  </si>
  <si>
    <t>отлично - с 90% по 100% сдали на 68% и выше и нет сдавших ниже 27%</t>
  </si>
  <si>
    <t xml:space="preserve">хорошо - сдали на 68% и выше со среднего значения по городу до 90% </t>
  </si>
  <si>
    <t>допустимо - сдали на 68% и выше с 50% до среднего значения по  городу и сдавших ниже 27% не более 10% или 10 чел.</t>
  </si>
  <si>
    <t>критично - сдали на 68% и выше меньше  50% и сдавших ниже 27% 10% и более или 10 чел. и более</t>
  </si>
  <si>
    <t>Сдали на 68% и выше, чел.</t>
  </si>
  <si>
    <t>Сдали на 68% и выше, %</t>
  </si>
  <si>
    <t>менее 24</t>
  </si>
  <si>
    <t>24-39</t>
  </si>
  <si>
    <t>МАОУ СШ № 158 "Грани"</t>
  </si>
  <si>
    <t>Русский язык 11 кл.</t>
  </si>
  <si>
    <t>Полученные баллы</t>
  </si>
  <si>
    <t>Код ОУ            (по КИАСУО)</t>
  </si>
  <si>
    <t>человек</t>
  </si>
  <si>
    <t>МАОУ Гимназия № 8</t>
  </si>
  <si>
    <t>МАОУ Гимназия № 9</t>
  </si>
  <si>
    <t xml:space="preserve">МАОУ Лицей № 7 </t>
  </si>
  <si>
    <t>МАОУ СШ № 12</t>
  </si>
  <si>
    <t>МАОУ СШ № 19</t>
  </si>
  <si>
    <t>МАОУ Лицей № 6 "Перспектива"</t>
  </si>
  <si>
    <t>МАОУ СШ № 8 "Созидание"</t>
  </si>
  <si>
    <t>МАОУ СШ № 46</t>
  </si>
  <si>
    <t>МАОУ СШ № 90</t>
  </si>
  <si>
    <t>МАОУ СШ № 135</t>
  </si>
  <si>
    <t>МАОУ Лицей № 3</t>
  </si>
  <si>
    <t>МАОУ СШ № 16</t>
  </si>
  <si>
    <t>МАОУ СШ № 50</t>
  </si>
  <si>
    <t>МАОУ СШ № 53</t>
  </si>
  <si>
    <t>МАОУ СШ № 65</t>
  </si>
  <si>
    <t>МАОУ СШ № 89</t>
  </si>
  <si>
    <t>МАОУ "КУГ № 1 - Универс"</t>
  </si>
  <si>
    <t xml:space="preserve">МАОУ Школа-интернат № 1 </t>
  </si>
  <si>
    <t>МБОУ СШ № 3</t>
  </si>
  <si>
    <t>МАОУ СШ № 82</t>
  </si>
  <si>
    <t xml:space="preserve">МБОУ СШ № 133 </t>
  </si>
  <si>
    <t>МАОУ СШ № 6</t>
  </si>
  <si>
    <t>МАОУ СШ № 17</t>
  </si>
  <si>
    <t>МАОУ СШ № 34</t>
  </si>
  <si>
    <t>МАОУ СШ № 42</t>
  </si>
  <si>
    <t>МАОУ СШ № 45</t>
  </si>
  <si>
    <t>МАОУ СШ № 76</t>
  </si>
  <si>
    <t>МАОУ СШ № 78</t>
  </si>
  <si>
    <t>МАОУ СШ № 93</t>
  </si>
  <si>
    <t>МАОУ СШ № 1</t>
  </si>
  <si>
    <t>МАОУ СШ № 5</t>
  </si>
  <si>
    <t>МАОУ СШ № 7</t>
  </si>
  <si>
    <t>МАОУ СШ № 18</t>
  </si>
  <si>
    <t>МАОУ СШ № 24</t>
  </si>
  <si>
    <t>МАОУ СШ № 66</t>
  </si>
  <si>
    <t>МАОУ СШ № 69</t>
  </si>
  <si>
    <t>МАОУ СШ № 85</t>
  </si>
  <si>
    <t>МАОУ СШ № 108</t>
  </si>
  <si>
    <t>МАОУ СШ № 115</t>
  </si>
  <si>
    <t>МАОУ СШ № 121</t>
  </si>
  <si>
    <t>МАОУ СШ № 134</t>
  </si>
  <si>
    <t>МАОУ СШ № 139</t>
  </si>
  <si>
    <t>МАОУ СШ № 141</t>
  </si>
  <si>
    <t>МАОУ СШ № 144</t>
  </si>
  <si>
    <t>МАОУ СШ № 154</t>
  </si>
  <si>
    <t>МАОУ СШ № 156</t>
  </si>
  <si>
    <t>МАОУ СШ № 157</t>
  </si>
  <si>
    <t>МБОУ Гимназия  № 16</t>
  </si>
  <si>
    <t>МАОУ Лицей № 28</t>
  </si>
  <si>
    <t>МАОУ СШ № 63</t>
  </si>
  <si>
    <t>МАОУ СШ № 81</t>
  </si>
  <si>
    <t>МАОУ Школа-интернат № 1</t>
  </si>
  <si>
    <t>МАОУ СШ № 72</t>
  </si>
  <si>
    <t>МАОУ СШ № 91</t>
  </si>
  <si>
    <t>МАОУ СШ № 98</t>
  </si>
  <si>
    <t>МАОУ СШ № 129</t>
  </si>
  <si>
    <t>МАОУ СШ № 147</t>
  </si>
  <si>
    <t>отлично - больше 75 баллов</t>
  </si>
  <si>
    <t>хорошо - между рассчётным средним баллом города и 75</t>
  </si>
  <si>
    <t>нормально - между рассчётным средним баллом города и 50</t>
  </si>
  <si>
    <t>критично - меньше 50 баллов</t>
  </si>
  <si>
    <t xml:space="preserve">МАОУ СШ № 72 </t>
  </si>
  <si>
    <t>МБОУ СШ № 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</si>
</sst>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164" formatCode="_-* #,##0.00\ &quot;₽&quot;_-;\-* #,##0.00\ &quot;₽&quot;_-;_-* &quot;-&quot;??\ &quot;₽&quot;_-;_-@_-"/>
    <numFmt numFmtId="165" formatCode="[$-419]General"/>
    <numFmt numFmtId="166" formatCode="0.00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CCC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rgb="FFFFFF66"/>
        <bgColor indexed="64"/>
      </patternFill>
    </fill>
    <fill>
      <patternFill patternType="solid">
        <fgColor rgb="FFCCECFF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66"/>
        <bgColor rgb="FF000000"/>
      </patternFill>
    </fill>
    <fill>
      <patternFill patternType="solid">
        <fgColor rgb="FFCC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26">
    <xf numFmtId="0" fontId="0" fillId="0" borderId="0"/>
    <xf numFmtId="0" fontId="8" fillId="0" borderId="0"/>
    <xf numFmtId="0" fontId="1" fillId="0" borderId="0"/>
    <xf numFmtId="0" fontId="9" fillId="0" borderId="0"/>
    <xf numFmtId="165" fontId="10" fillId="0" borderId="0" applyBorder="0" applyProtection="0"/>
    <xf numFmtId="0" fontId="9" fillId="0" borderId="0"/>
    <xf numFmtId="0" fontId="10" fillId="0" borderId="0"/>
    <xf numFmtId="0" fontId="12" fillId="0" borderId="0"/>
    <xf numFmtId="0" fontId="10" fillId="0" borderId="0"/>
    <xf numFmtId="0" fontId="1" fillId="0" borderId="0"/>
    <xf numFmtId="0" fontId="13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9" fillId="0" borderId="0"/>
    <xf numFmtId="44" fontId="8" fillId="0" borderId="0" applyFont="0" applyFill="0" applyBorder="0" applyAlignment="0" applyProtection="0"/>
    <xf numFmtId="0" fontId="1" fillId="0" borderId="0"/>
    <xf numFmtId="165" fontId="10" fillId="0" borderId="0" applyBorder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5" fontId="10" fillId="0" borderId="0" applyBorder="0" applyProtection="0"/>
    <xf numFmtId="0" fontId="10" fillId="0" borderId="0"/>
    <xf numFmtId="0" fontId="10" fillId="0" borderId="0"/>
    <xf numFmtId="165" fontId="10" fillId="0" borderId="0" applyBorder="0" applyProtection="0"/>
    <xf numFmtId="164" fontId="1" fillId="0" borderId="0" applyFont="0" applyFill="0" applyBorder="0" applyAlignment="0" applyProtection="0"/>
    <xf numFmtId="0" fontId="10" fillId="0" borderId="0"/>
    <xf numFmtId="0" fontId="8" fillId="0" borderId="0"/>
    <xf numFmtId="0" fontId="13" fillId="0" borderId="0"/>
    <xf numFmtId="0" fontId="1" fillId="0" borderId="0"/>
    <xf numFmtId="164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561">
    <xf numFmtId="0" fontId="0" fillId="0" borderId="0" xfId="0"/>
    <xf numFmtId="0" fontId="0" fillId="0" borderId="0" xfId="0" applyAlignment="1"/>
    <xf numFmtId="0" fontId="0" fillId="0" borderId="0" xfId="0" applyFill="1"/>
    <xf numFmtId="0" fontId="3" fillId="0" borderId="17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Fill="1" applyAlignment="1"/>
    <xf numFmtId="0" fontId="0" fillId="0" borderId="0" xfId="0" applyFont="1" applyBorder="1" applyAlignment="1"/>
    <xf numFmtId="2" fontId="0" fillId="0" borderId="0" xfId="0" applyNumberFormat="1" applyFont="1" applyBorder="1" applyAlignment="1"/>
    <xf numFmtId="2" fontId="5" fillId="2" borderId="0" xfId="0" applyNumberFormat="1" applyFont="1" applyFill="1" applyBorder="1" applyAlignment="1">
      <alignment horizontal="right" wrapText="1"/>
    </xf>
    <xf numFmtId="2" fontId="5" fillId="2" borderId="0" xfId="0" applyNumberFormat="1" applyFont="1" applyFill="1" applyBorder="1" applyAlignment="1">
      <alignment horizontal="center" wrapText="1"/>
    </xf>
    <xf numFmtId="0" fontId="4" fillId="2" borderId="13" xfId="0" applyFont="1" applyFill="1" applyBorder="1" applyAlignment="1">
      <alignment wrapText="1"/>
    </xf>
    <xf numFmtId="0" fontId="4" fillId="2" borderId="20" xfId="0" applyFont="1" applyFill="1" applyBorder="1" applyAlignment="1">
      <alignment wrapText="1"/>
    </xf>
    <xf numFmtId="0" fontId="4" fillId="2" borderId="15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4" fillId="3" borderId="11" xfId="0" applyFont="1" applyFill="1" applyBorder="1" applyAlignment="1">
      <alignment wrapText="1"/>
    </xf>
    <xf numFmtId="0" fontId="4" fillId="2" borderId="23" xfId="0" applyFont="1" applyFill="1" applyBorder="1" applyAlignment="1">
      <alignment wrapText="1"/>
    </xf>
    <xf numFmtId="0" fontId="4" fillId="2" borderId="25" xfId="0" applyFont="1" applyFill="1" applyBorder="1" applyAlignment="1">
      <alignment wrapText="1"/>
    </xf>
    <xf numFmtId="0" fontId="7" fillId="0" borderId="0" xfId="0" applyFont="1"/>
    <xf numFmtId="0" fontId="7" fillId="4" borderId="0" xfId="0" applyFont="1" applyFill="1"/>
    <xf numFmtId="0" fontId="4" fillId="3" borderId="7" xfId="0" applyFont="1" applyFill="1" applyBorder="1" applyAlignment="1">
      <alignment wrapText="1"/>
    </xf>
    <xf numFmtId="0" fontId="4" fillId="3" borderId="10" xfId="0" applyFont="1" applyFill="1" applyBorder="1" applyAlignment="1">
      <alignment wrapText="1"/>
    </xf>
    <xf numFmtId="2" fontId="0" fillId="0" borderId="0" xfId="0" applyNumberFormat="1" applyFont="1" applyAlignment="1"/>
    <xf numFmtId="0" fontId="4" fillId="3" borderId="12" xfId="0" applyFont="1" applyFill="1" applyBorder="1" applyAlignment="1">
      <alignment wrapText="1"/>
    </xf>
    <xf numFmtId="0" fontId="4" fillId="3" borderId="25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3" fillId="0" borderId="29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7" fillId="5" borderId="0" xfId="0" applyFont="1" applyFill="1"/>
    <xf numFmtId="0" fontId="4" fillId="3" borderId="29" xfId="0" applyFont="1" applyFill="1" applyBorder="1" applyAlignment="1">
      <alignment wrapTex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2" fontId="3" fillId="2" borderId="29" xfId="0" applyNumberFormat="1" applyFont="1" applyFill="1" applyBorder="1" applyAlignment="1">
      <alignment horizontal="left" vertical="center" wrapText="1"/>
    </xf>
    <xf numFmtId="2" fontId="3" fillId="2" borderId="30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0" borderId="30" xfId="0" applyNumberFormat="1" applyFont="1" applyBorder="1" applyAlignment="1">
      <alignment horizontal="left" vertical="center" wrapText="1"/>
    </xf>
    <xf numFmtId="2" fontId="4" fillId="2" borderId="19" xfId="0" applyNumberFormat="1" applyFont="1" applyFill="1" applyBorder="1" applyAlignment="1">
      <alignment horizontal="right" wrapText="1"/>
    </xf>
    <xf numFmtId="2" fontId="4" fillId="2" borderId="21" xfId="0" applyNumberFormat="1" applyFont="1" applyFill="1" applyBorder="1" applyAlignment="1">
      <alignment horizontal="right" wrapText="1"/>
    </xf>
    <xf numFmtId="2" fontId="4" fillId="2" borderId="26" xfId="0" applyNumberFormat="1" applyFont="1" applyFill="1" applyBorder="1" applyAlignment="1">
      <alignment horizontal="right" wrapText="1"/>
    </xf>
    <xf numFmtId="2" fontId="4" fillId="2" borderId="22" xfId="0" applyNumberFormat="1" applyFont="1" applyFill="1" applyBorder="1" applyAlignment="1">
      <alignment horizontal="right" wrapText="1"/>
    </xf>
    <xf numFmtId="2" fontId="4" fillId="2" borderId="24" xfId="0" applyNumberFormat="1" applyFont="1" applyFill="1" applyBorder="1" applyAlignment="1">
      <alignment horizontal="right" wrapText="1"/>
    </xf>
    <xf numFmtId="0" fontId="4" fillId="0" borderId="28" xfId="0" applyFont="1" applyBorder="1" applyAlignment="1">
      <alignment horizontal="right" vertical="center"/>
    </xf>
    <xf numFmtId="0" fontId="4" fillId="2" borderId="7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33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2" fontId="6" fillId="0" borderId="11" xfId="0" applyNumberFormat="1" applyFont="1" applyBorder="1" applyAlignment="1">
      <alignment vertical="top" wrapText="1"/>
    </xf>
    <xf numFmtId="49" fontId="0" fillId="0" borderId="0" xfId="0" applyNumberFormat="1"/>
    <xf numFmtId="0" fontId="4" fillId="3" borderId="20" xfId="0" applyFont="1" applyFill="1" applyBorder="1" applyAlignment="1">
      <alignment wrapText="1"/>
    </xf>
    <xf numFmtId="2" fontId="0" fillId="0" borderId="0" xfId="0" applyNumberFormat="1"/>
    <xf numFmtId="2" fontId="0" fillId="0" borderId="0" xfId="0" applyNumberFormat="1" applyAlignment="1"/>
    <xf numFmtId="0" fontId="4" fillId="2" borderId="29" xfId="0" applyFont="1" applyFill="1" applyBorder="1" applyAlignment="1">
      <alignment horizontal="center" wrapText="1"/>
    </xf>
    <xf numFmtId="2" fontId="4" fillId="2" borderId="30" xfId="0" applyNumberFormat="1" applyFont="1" applyFill="1" applyBorder="1" applyAlignment="1">
      <alignment horizontal="right" wrapText="1"/>
    </xf>
    <xf numFmtId="2" fontId="4" fillId="0" borderId="0" xfId="0" applyNumberFormat="1" applyFont="1" applyBorder="1" applyAlignment="1">
      <alignment horizontal="right" vertical="center"/>
    </xf>
    <xf numFmtId="2" fontId="4" fillId="6" borderId="21" xfId="0" applyNumberFormat="1" applyFont="1" applyFill="1" applyBorder="1" applyAlignment="1">
      <alignment horizontal="right" wrapText="1"/>
    </xf>
    <xf numFmtId="0" fontId="2" fillId="0" borderId="0" xfId="0" applyFont="1" applyBorder="1" applyAlignment="1"/>
    <xf numFmtId="166" fontId="0" fillId="0" borderId="0" xfId="0" applyNumberFormat="1" applyAlignment="1"/>
    <xf numFmtId="166" fontId="0" fillId="0" borderId="0" xfId="0" applyNumberFormat="1"/>
    <xf numFmtId="0" fontId="12" fillId="0" borderId="34" xfId="7" applyBorder="1"/>
    <xf numFmtId="2" fontId="12" fillId="0" borderId="34" xfId="7" applyNumberFormat="1" applyBorder="1"/>
    <xf numFmtId="0" fontId="12" fillId="0" borderId="35" xfId="7" applyBorder="1"/>
    <xf numFmtId="2" fontId="12" fillId="0" borderId="36" xfId="7" applyNumberFormat="1" applyBorder="1"/>
    <xf numFmtId="2" fontId="12" fillId="0" borderId="38" xfId="7" applyNumberFormat="1" applyBorder="1"/>
    <xf numFmtId="2" fontId="12" fillId="0" borderId="39" xfId="7" applyNumberFormat="1" applyBorder="1"/>
    <xf numFmtId="2" fontId="12" fillId="0" borderId="40" xfId="7" applyNumberFormat="1" applyBorder="1"/>
    <xf numFmtId="0" fontId="3" fillId="2" borderId="31" xfId="0" applyFont="1" applyFill="1" applyBorder="1" applyAlignment="1">
      <alignment horizontal="left" vertical="center" wrapText="1"/>
    </xf>
    <xf numFmtId="2" fontId="12" fillId="0" borderId="43" xfId="7" applyNumberFormat="1" applyBorder="1"/>
    <xf numFmtId="2" fontId="12" fillId="0" borderId="42" xfId="7" applyNumberFormat="1" applyBorder="1"/>
    <xf numFmtId="2" fontId="12" fillId="0" borderId="41" xfId="7" applyNumberFormat="1" applyBorder="1"/>
    <xf numFmtId="2" fontId="12" fillId="0" borderId="45" xfId="7" applyNumberFormat="1" applyBorder="1"/>
    <xf numFmtId="2" fontId="3" fillId="0" borderId="29" xfId="0" applyNumberFormat="1" applyFont="1" applyBorder="1" applyAlignment="1">
      <alignment horizontal="left" vertical="center"/>
    </xf>
    <xf numFmtId="2" fontId="3" fillId="2" borderId="32" xfId="0" applyNumberFormat="1" applyFont="1" applyFill="1" applyBorder="1" applyAlignment="1">
      <alignment horizontal="left" vertical="center" wrapText="1"/>
    </xf>
    <xf numFmtId="2" fontId="12" fillId="0" borderId="48" xfId="7" applyNumberFormat="1" applyBorder="1"/>
    <xf numFmtId="2" fontId="12" fillId="0" borderId="49" xfId="7" applyNumberFormat="1" applyBorder="1"/>
    <xf numFmtId="2" fontId="0" fillId="0" borderId="42" xfId="0" applyNumberFormat="1" applyBorder="1"/>
    <xf numFmtId="0" fontId="7" fillId="7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0" fillId="0" borderId="6" xfId="0" applyNumberFormat="1" applyBorder="1"/>
    <xf numFmtId="3" fontId="0" fillId="0" borderId="33" xfId="0" applyNumberFormat="1" applyBorder="1"/>
    <xf numFmtId="2" fontId="0" fillId="0" borderId="33" xfId="0" applyNumberFormat="1" applyBorder="1"/>
    <xf numFmtId="2" fontId="0" fillId="0" borderId="18" xfId="0" applyNumberFormat="1" applyBorder="1"/>
    <xf numFmtId="3" fontId="0" fillId="0" borderId="25" xfId="0" applyNumberFormat="1" applyBorder="1"/>
    <xf numFmtId="3" fontId="0" fillId="0" borderId="11" xfId="0" applyNumberFormat="1" applyBorder="1"/>
    <xf numFmtId="2" fontId="0" fillId="0" borderId="11" xfId="0" applyNumberFormat="1" applyBorder="1"/>
    <xf numFmtId="2" fontId="0" fillId="0" borderId="26" xfId="0" applyNumberFormat="1" applyBorder="1"/>
    <xf numFmtId="3" fontId="0" fillId="0" borderId="20" xfId="0" applyNumberFormat="1" applyBorder="1"/>
    <xf numFmtId="3" fontId="0" fillId="0" borderId="7" xfId="0" applyNumberFormat="1" applyBorder="1"/>
    <xf numFmtId="2" fontId="0" fillId="0" borderId="7" xfId="0" applyNumberFormat="1" applyBorder="1"/>
    <xf numFmtId="2" fontId="0" fillId="0" borderId="21" xfId="0" applyNumberFormat="1" applyBorder="1"/>
    <xf numFmtId="3" fontId="0" fillId="0" borderId="23" xfId="0" applyNumberFormat="1" applyBorder="1"/>
    <xf numFmtId="3" fontId="0" fillId="0" borderId="12" xfId="0" applyNumberFormat="1" applyBorder="1"/>
    <xf numFmtId="2" fontId="0" fillId="0" borderId="12" xfId="0" applyNumberFormat="1" applyBorder="1"/>
    <xf numFmtId="2" fontId="0" fillId="0" borderId="24" xfId="0" applyNumberFormat="1" applyBorder="1"/>
    <xf numFmtId="2" fontId="0" fillId="8" borderId="21" xfId="0" applyNumberFormat="1" applyFill="1" applyBorder="1"/>
    <xf numFmtId="3" fontId="0" fillId="0" borderId="15" xfId="0" applyNumberFormat="1" applyBorder="1"/>
    <xf numFmtId="3" fontId="0" fillId="0" borderId="10" xfId="0" applyNumberFormat="1" applyBorder="1"/>
    <xf numFmtId="2" fontId="0" fillId="0" borderId="10" xfId="0" applyNumberFormat="1" applyBorder="1"/>
    <xf numFmtId="2" fontId="0" fillId="0" borderId="22" xfId="0" applyNumberFormat="1" applyBorder="1"/>
    <xf numFmtId="2" fontId="2" fillId="0" borderId="0" xfId="0" applyNumberFormat="1" applyFont="1"/>
    <xf numFmtId="3" fontId="0" fillId="2" borderId="7" xfId="0" applyNumberFormat="1" applyFill="1" applyBorder="1"/>
    <xf numFmtId="3" fontId="0" fillId="9" borderId="7" xfId="0" applyNumberFormat="1" applyFill="1" applyBorder="1"/>
    <xf numFmtId="0" fontId="7" fillId="10" borderId="0" xfId="0" applyFont="1" applyFill="1"/>
    <xf numFmtId="2" fontId="5" fillId="0" borderId="30" xfId="0" applyNumberFormat="1" applyFont="1" applyBorder="1" applyAlignment="1">
      <alignment horizontal="center" vertical="center" wrapText="1"/>
    </xf>
    <xf numFmtId="0" fontId="10" fillId="0" borderId="34" xfId="8" applyBorder="1"/>
    <xf numFmtId="0" fontId="10" fillId="0" borderId="37" xfId="8" applyBorder="1"/>
    <xf numFmtId="2" fontId="10" fillId="0" borderId="38" xfId="8" applyNumberFormat="1" applyBorder="1"/>
    <xf numFmtId="2" fontId="10" fillId="0" borderId="39" xfId="8" applyNumberFormat="1" applyBorder="1"/>
    <xf numFmtId="0" fontId="10" fillId="0" borderId="34" xfId="8" applyBorder="1"/>
    <xf numFmtId="0" fontId="10" fillId="0" borderId="34" xfId="8" applyBorder="1"/>
    <xf numFmtId="0" fontId="10" fillId="0" borderId="35" xfId="8" applyBorder="1"/>
    <xf numFmtId="2" fontId="10" fillId="0" borderId="36" xfId="8" applyNumberFormat="1" applyBorder="1"/>
    <xf numFmtId="2" fontId="10" fillId="0" borderId="42" xfId="8" applyNumberFormat="1" applyBorder="1"/>
    <xf numFmtId="0" fontId="10" fillId="0" borderId="34" xfId="8" applyBorder="1"/>
    <xf numFmtId="2" fontId="10" fillId="0" borderId="40" xfId="8" applyNumberFormat="1" applyBorder="1"/>
    <xf numFmtId="0" fontId="10" fillId="0" borderId="44" xfId="8" applyBorder="1"/>
    <xf numFmtId="2" fontId="10" fillId="0" borderId="41" xfId="8" applyNumberFormat="1" applyBorder="1"/>
    <xf numFmtId="2" fontId="10" fillId="0" borderId="45" xfId="8" applyNumberFormat="1" applyBorder="1"/>
    <xf numFmtId="0" fontId="0" fillId="0" borderId="46" xfId="0" applyBorder="1"/>
    <xf numFmtId="2" fontId="0" fillId="0" borderId="46" xfId="0" applyNumberFormat="1" applyBorder="1"/>
    <xf numFmtId="2" fontId="0" fillId="0" borderId="36" xfId="0" applyNumberFormat="1" applyBorder="1"/>
    <xf numFmtId="0" fontId="10" fillId="0" borderId="34" xfId="8" applyBorder="1"/>
    <xf numFmtId="2" fontId="10" fillId="0" borderId="34" xfId="8" applyNumberFormat="1" applyBorder="1"/>
    <xf numFmtId="2" fontId="0" fillId="0" borderId="41" xfId="0" applyNumberFormat="1" applyBorder="1"/>
    <xf numFmtId="0" fontId="0" fillId="0" borderId="36" xfId="0" applyBorder="1"/>
    <xf numFmtId="0" fontId="10" fillId="0" borderId="43" xfId="8" applyBorder="1"/>
    <xf numFmtId="2" fontId="10" fillId="0" borderId="43" xfId="8" applyNumberFormat="1" applyBorder="1"/>
    <xf numFmtId="3" fontId="0" fillId="2" borderId="12" xfId="0" applyNumberFormat="1" applyFill="1" applyBorder="1"/>
    <xf numFmtId="2" fontId="4" fillId="2" borderId="27" xfId="0" applyNumberFormat="1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center" wrapText="1"/>
    </xf>
    <xf numFmtId="0" fontId="4" fillId="0" borderId="8" xfId="0" applyFont="1" applyBorder="1" applyAlignment="1">
      <alignment horizontal="right" vertical="center"/>
    </xf>
    <xf numFmtId="2" fontId="1" fillId="0" borderId="33" xfId="13" applyNumberFormat="1" applyFont="1" applyBorder="1" applyAlignment="1">
      <alignment horizontal="right" vertical="center"/>
    </xf>
    <xf numFmtId="2" fontId="1" fillId="0" borderId="9" xfId="13" applyNumberFormat="1" applyFont="1" applyBorder="1" applyAlignment="1">
      <alignment horizontal="right" vertical="center"/>
    </xf>
    <xf numFmtId="0" fontId="4" fillId="3" borderId="9" xfId="0" applyFont="1" applyFill="1" applyBorder="1" applyAlignment="1">
      <alignment wrapText="1"/>
    </xf>
    <xf numFmtId="2" fontId="1" fillId="2" borderId="7" xfId="2" applyNumberFormat="1" applyFont="1" applyFill="1" applyBorder="1" applyAlignment="1">
      <alignment horizontal="right"/>
    </xf>
    <xf numFmtId="0" fontId="13" fillId="0" borderId="34" xfId="10" applyBorder="1"/>
    <xf numFmtId="2" fontId="3" fillId="0" borderId="32" xfId="0" applyNumberFormat="1" applyFont="1" applyBorder="1" applyAlignment="1">
      <alignment horizontal="left" vertical="center"/>
    </xf>
    <xf numFmtId="2" fontId="1" fillId="2" borderId="11" xfId="2" applyNumberFormat="1" applyFont="1" applyFill="1" applyBorder="1" applyAlignment="1">
      <alignment horizontal="right" vertical="center"/>
    </xf>
    <xf numFmtId="0" fontId="13" fillId="0" borderId="34" xfId="10" applyBorder="1"/>
    <xf numFmtId="2" fontId="1" fillId="2" borderId="12" xfId="2" applyNumberFormat="1" applyFont="1" applyFill="1" applyBorder="1" applyAlignment="1">
      <alignment horizontal="right" vertical="center"/>
    </xf>
    <xf numFmtId="0" fontId="13" fillId="0" borderId="34" xfId="10" applyBorder="1"/>
    <xf numFmtId="0" fontId="10" fillId="0" borderId="34" xfId="11" applyBorder="1"/>
    <xf numFmtId="2" fontId="1" fillId="2" borderId="7" xfId="2" applyNumberFormat="1" applyFont="1" applyFill="1" applyBorder="1" applyAlignment="1">
      <alignment horizontal="right" vertical="center"/>
    </xf>
    <xf numFmtId="0" fontId="13" fillId="0" borderId="34" xfId="10" applyBorder="1"/>
    <xf numFmtId="0" fontId="13" fillId="0" borderId="38" xfId="10" applyBorder="1"/>
    <xf numFmtId="2" fontId="13" fillId="0" borderId="38" xfId="10" applyNumberFormat="1" applyBorder="1"/>
    <xf numFmtId="0" fontId="10" fillId="0" borderId="34" xfId="11" applyBorder="1"/>
    <xf numFmtId="2" fontId="10" fillId="0" borderId="34" xfId="11" applyNumberFormat="1" applyBorder="1"/>
    <xf numFmtId="0" fontId="13" fillId="0" borderId="34" xfId="10" applyBorder="1"/>
    <xf numFmtId="2" fontId="13" fillId="0" borderId="34" xfId="10" applyNumberFormat="1" applyBorder="1"/>
    <xf numFmtId="0" fontId="1" fillId="2" borderId="7" xfId="13" applyFont="1" applyFill="1" applyBorder="1" applyAlignment="1">
      <alignment horizontal="right" vertical="center" wrapText="1"/>
    </xf>
    <xf numFmtId="0" fontId="1" fillId="2" borderId="10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2" fontId="11" fillId="0" borderId="32" xfId="0" applyNumberFormat="1" applyFont="1" applyBorder="1" applyAlignment="1">
      <alignment horizontal="center"/>
    </xf>
    <xf numFmtId="0" fontId="1" fillId="2" borderId="7" xfId="13" applyFont="1" applyFill="1" applyBorder="1" applyAlignment="1">
      <alignment horizontal="right" vertical="center" wrapText="1"/>
    </xf>
    <xf numFmtId="0" fontId="1" fillId="2" borderId="33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0" fontId="1" fillId="2" borderId="9" xfId="13" applyFont="1" applyFill="1" applyBorder="1" applyAlignment="1">
      <alignment horizontal="right" vertical="center" wrapText="1"/>
    </xf>
    <xf numFmtId="2" fontId="1" fillId="0" borderId="0" xfId="13" applyNumberFormat="1" applyFont="1" applyBorder="1" applyAlignment="1">
      <alignment horizontal="right" vertical="center"/>
    </xf>
    <xf numFmtId="2" fontId="1" fillId="0" borderId="0" xfId="13" applyNumberFormat="1" applyFont="1" applyAlignment="1">
      <alignment horizontal="right" vertical="center"/>
    </xf>
    <xf numFmtId="2" fontId="3" fillId="0" borderId="50" xfId="0" applyNumberFormat="1" applyFont="1" applyBorder="1" applyAlignment="1">
      <alignment horizontal="left" vertical="center"/>
    </xf>
    <xf numFmtId="2" fontId="1" fillId="0" borderId="2" xfId="13" applyNumberFormat="1" applyFont="1" applyBorder="1" applyAlignment="1">
      <alignment horizontal="right" vertical="center"/>
    </xf>
    <xf numFmtId="2" fontId="1" fillId="0" borderId="7" xfId="13" applyNumberFormat="1" applyFont="1" applyBorder="1" applyAlignment="1">
      <alignment horizontal="right" vertical="center"/>
    </xf>
    <xf numFmtId="2" fontId="1" fillId="0" borderId="7" xfId="13" applyNumberFormat="1" applyFont="1" applyFill="1" applyBorder="1" applyAlignment="1">
      <alignment horizontal="right" vertical="center"/>
    </xf>
    <xf numFmtId="2" fontId="1" fillId="0" borderId="12" xfId="13" applyNumberFormat="1" applyFont="1" applyBorder="1" applyAlignment="1">
      <alignment horizontal="right" vertical="center"/>
    </xf>
    <xf numFmtId="2" fontId="1" fillId="0" borderId="11" xfId="13" applyNumberFormat="1" applyFont="1" applyBorder="1" applyAlignment="1">
      <alignment horizontal="right" vertical="center"/>
    </xf>
    <xf numFmtId="0" fontId="1" fillId="2" borderId="12" xfId="13" applyFont="1" applyFill="1" applyBorder="1" applyAlignment="1">
      <alignment horizontal="right" vertical="center" wrapText="1"/>
    </xf>
    <xf numFmtId="0" fontId="1" fillId="2" borderId="11" xfId="13" applyFont="1" applyFill="1" applyBorder="1" applyAlignment="1">
      <alignment horizontal="right" vertical="center" wrapText="1"/>
    </xf>
    <xf numFmtId="2" fontId="13" fillId="0" borderId="0" xfId="10" applyNumberFormat="1" applyBorder="1"/>
    <xf numFmtId="2" fontId="11" fillId="0" borderId="50" xfId="0" applyNumberFormat="1" applyFont="1" applyBorder="1" applyAlignment="1">
      <alignment horizontal="center"/>
    </xf>
    <xf numFmtId="0" fontId="7" fillId="0" borderId="11" xfId="0" applyFont="1" applyBorder="1"/>
    <xf numFmtId="0" fontId="3" fillId="0" borderId="17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right" vertical="center"/>
    </xf>
    <xf numFmtId="3" fontId="0" fillId="2" borderId="11" xfId="0" applyNumberFormat="1" applyFill="1" applyBorder="1"/>
    <xf numFmtId="2" fontId="11" fillId="0" borderId="47" xfId="0" applyNumberFormat="1" applyFont="1" applyBorder="1" applyAlignment="1">
      <alignment horizontal="center"/>
    </xf>
    <xf numFmtId="3" fontId="0" fillId="2" borderId="20" xfId="0" applyNumberFormat="1" applyFill="1" applyBorder="1"/>
    <xf numFmtId="2" fontId="1" fillId="0" borderId="53" xfId="13" applyNumberFormat="1" applyFont="1" applyBorder="1" applyAlignment="1">
      <alignment horizontal="right" vertical="center"/>
    </xf>
    <xf numFmtId="2" fontId="11" fillId="0" borderId="29" xfId="0" applyNumberFormat="1" applyFont="1" applyBorder="1" applyAlignment="1">
      <alignment horizontal="center"/>
    </xf>
    <xf numFmtId="0" fontId="7" fillId="0" borderId="7" xfId="0" applyFont="1" applyBorder="1"/>
    <xf numFmtId="2" fontId="11" fillId="0" borderId="51" xfId="0" applyNumberFormat="1" applyFont="1" applyBorder="1" applyAlignment="1">
      <alignment horizontal="center"/>
    </xf>
    <xf numFmtId="0" fontId="3" fillId="0" borderId="29" xfId="0" applyFont="1" applyBorder="1" applyAlignment="1">
      <alignment horizontal="left"/>
    </xf>
    <xf numFmtId="2" fontId="0" fillId="2" borderId="7" xfId="0" applyNumberFormat="1" applyFill="1" applyBorder="1"/>
    <xf numFmtId="2" fontId="1" fillId="0" borderId="52" xfId="13" applyNumberFormat="1" applyFont="1" applyBorder="1" applyAlignment="1">
      <alignment horizontal="right" vertical="center"/>
    </xf>
    <xf numFmtId="2" fontId="0" fillId="2" borderId="21" xfId="0" applyNumberFormat="1" applyFill="1" applyBorder="1"/>
    <xf numFmtId="2" fontId="13" fillId="0" borderId="54" xfId="10" applyNumberFormat="1" applyBorder="1"/>
    <xf numFmtId="0" fontId="7" fillId="0" borderId="0" xfId="0" applyFont="1" applyFill="1"/>
    <xf numFmtId="0" fontId="3" fillId="0" borderId="32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wrapText="1"/>
    </xf>
    <xf numFmtId="3" fontId="0" fillId="0" borderId="25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57" xfId="0" applyNumberFormat="1" applyBorder="1" applyAlignment="1">
      <alignment horizontal="center"/>
    </xf>
    <xf numFmtId="0" fontId="4" fillId="3" borderId="52" xfId="0" applyFont="1" applyFill="1" applyBorder="1" applyAlignment="1">
      <alignment wrapText="1"/>
    </xf>
    <xf numFmtId="3" fontId="0" fillId="0" borderId="20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52" xfId="0" applyNumberFormat="1" applyBorder="1" applyAlignment="1">
      <alignment horizontal="center"/>
    </xf>
    <xf numFmtId="0" fontId="4" fillId="3" borderId="59" xfId="0" applyFont="1" applyFill="1" applyBorder="1" applyAlignment="1">
      <alignment wrapText="1"/>
    </xf>
    <xf numFmtId="0" fontId="4" fillId="3" borderId="60" xfId="0" applyFont="1" applyFill="1" applyBorder="1" applyAlignment="1">
      <alignment wrapText="1"/>
    </xf>
    <xf numFmtId="3" fontId="0" fillId="0" borderId="23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4" fontId="0" fillId="0" borderId="59" xfId="0" applyNumberFormat="1" applyBorder="1" applyAlignment="1">
      <alignment horizontal="center"/>
    </xf>
    <xf numFmtId="0" fontId="3" fillId="3" borderId="32" xfId="0" applyFont="1" applyFill="1" applyBorder="1" applyAlignment="1">
      <alignment horizontal="left" vertical="center" wrapText="1"/>
    </xf>
    <xf numFmtId="0" fontId="4" fillId="3" borderId="57" xfId="0" applyFont="1" applyFill="1" applyBorder="1" applyAlignment="1">
      <alignment wrapText="1"/>
    </xf>
    <xf numFmtId="3" fontId="0" fillId="0" borderId="15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4" fontId="0" fillId="0" borderId="60" xfId="0" applyNumberFormat="1" applyBorder="1" applyAlignment="1">
      <alignment horizontal="center"/>
    </xf>
    <xf numFmtId="0" fontId="0" fillId="0" borderId="0" xfId="0"/>
    <xf numFmtId="0" fontId="0" fillId="0" borderId="0" xfId="0" applyAlignment="1"/>
    <xf numFmtId="0" fontId="0" fillId="0" borderId="0" xfId="0" applyFill="1"/>
    <xf numFmtId="0" fontId="3" fillId="0" borderId="17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Fill="1" applyAlignment="1"/>
    <xf numFmtId="0" fontId="0" fillId="0" borderId="0" xfId="0" applyFont="1" applyBorder="1" applyAlignment="1"/>
    <xf numFmtId="2" fontId="0" fillId="0" borderId="0" xfId="0" applyNumberFormat="1" applyFont="1" applyBorder="1" applyAlignment="1"/>
    <xf numFmtId="2" fontId="5" fillId="2" borderId="0" xfId="0" applyNumberFormat="1" applyFont="1" applyFill="1" applyBorder="1" applyAlignment="1">
      <alignment horizontal="right" wrapText="1"/>
    </xf>
    <xf numFmtId="2" fontId="5" fillId="2" borderId="0" xfId="0" applyNumberFormat="1" applyFont="1" applyFill="1" applyBorder="1" applyAlignment="1">
      <alignment horizontal="center" wrapText="1"/>
    </xf>
    <xf numFmtId="0" fontId="4" fillId="2" borderId="13" xfId="0" applyFont="1" applyFill="1" applyBorder="1" applyAlignment="1">
      <alignment wrapText="1"/>
    </xf>
    <xf numFmtId="0" fontId="4" fillId="2" borderId="20" xfId="0" applyFont="1" applyFill="1" applyBorder="1" applyAlignment="1">
      <alignment wrapText="1"/>
    </xf>
    <xf numFmtId="0" fontId="4" fillId="2" borderId="15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4" fillId="3" borderId="11" xfId="0" applyFont="1" applyFill="1" applyBorder="1" applyAlignment="1">
      <alignment wrapText="1"/>
    </xf>
    <xf numFmtId="0" fontId="4" fillId="2" borderId="23" xfId="0" applyFont="1" applyFill="1" applyBorder="1" applyAlignment="1">
      <alignment wrapText="1"/>
    </xf>
    <xf numFmtId="0" fontId="4" fillId="2" borderId="25" xfId="0" applyFont="1" applyFill="1" applyBorder="1" applyAlignment="1">
      <alignment wrapText="1"/>
    </xf>
    <xf numFmtId="0" fontId="7" fillId="4" borderId="0" xfId="0" applyFont="1" applyFill="1"/>
    <xf numFmtId="0" fontId="4" fillId="3" borderId="7" xfId="0" applyFont="1" applyFill="1" applyBorder="1" applyAlignment="1">
      <alignment wrapText="1"/>
    </xf>
    <xf numFmtId="0" fontId="4" fillId="3" borderId="10" xfId="0" applyFont="1" applyFill="1" applyBorder="1" applyAlignment="1">
      <alignment wrapText="1"/>
    </xf>
    <xf numFmtId="2" fontId="0" fillId="0" borderId="0" xfId="0" applyNumberFormat="1" applyFont="1" applyAlignment="1"/>
    <xf numFmtId="0" fontId="4" fillId="3" borderId="12" xfId="0" applyFont="1" applyFill="1" applyBorder="1" applyAlignment="1">
      <alignment wrapText="1"/>
    </xf>
    <xf numFmtId="0" fontId="4" fillId="3" borderId="25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3" fillId="0" borderId="29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33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2" fontId="6" fillId="0" borderId="11" xfId="0" applyNumberFormat="1" applyFont="1" applyBorder="1" applyAlignment="1">
      <alignment vertical="top" wrapText="1"/>
    </xf>
    <xf numFmtId="49" fontId="0" fillId="0" borderId="0" xfId="0" applyNumberFormat="1"/>
    <xf numFmtId="0" fontId="4" fillId="3" borderId="20" xfId="0" applyFont="1" applyFill="1" applyBorder="1" applyAlignment="1">
      <alignment wrapText="1"/>
    </xf>
    <xf numFmtId="2" fontId="0" fillId="0" borderId="0" xfId="0" applyNumberFormat="1" applyAlignment="1"/>
    <xf numFmtId="0" fontId="2" fillId="0" borderId="0" xfId="0" applyFont="1" applyBorder="1" applyAlignment="1"/>
    <xf numFmtId="166" fontId="0" fillId="0" borderId="0" xfId="0" applyNumberFormat="1" applyAlignment="1"/>
    <xf numFmtId="166" fontId="0" fillId="0" borderId="0" xfId="0" applyNumberFormat="1"/>
    <xf numFmtId="0" fontId="3" fillId="2" borderId="31" xfId="0" applyFont="1" applyFill="1" applyBorder="1" applyAlignment="1">
      <alignment horizontal="left" vertical="center" wrapText="1"/>
    </xf>
    <xf numFmtId="2" fontId="3" fillId="0" borderId="29" xfId="0" applyNumberFormat="1" applyFont="1" applyBorder="1" applyAlignment="1">
      <alignment horizontal="left" vertical="center"/>
    </xf>
    <xf numFmtId="0" fontId="7" fillId="7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0" fillId="0" borderId="6" xfId="0" applyNumberFormat="1" applyBorder="1"/>
    <xf numFmtId="3" fontId="0" fillId="0" borderId="33" xfId="0" applyNumberFormat="1" applyBorder="1"/>
    <xf numFmtId="2" fontId="0" fillId="0" borderId="33" xfId="0" applyNumberFormat="1" applyBorder="1"/>
    <xf numFmtId="2" fontId="0" fillId="0" borderId="18" xfId="0" applyNumberFormat="1" applyBorder="1"/>
    <xf numFmtId="3" fontId="0" fillId="0" borderId="25" xfId="0" applyNumberFormat="1" applyBorder="1"/>
    <xf numFmtId="3" fontId="0" fillId="0" borderId="11" xfId="0" applyNumberFormat="1" applyBorder="1"/>
    <xf numFmtId="2" fontId="0" fillId="0" borderId="11" xfId="0" applyNumberFormat="1" applyBorder="1"/>
    <xf numFmtId="2" fontId="0" fillId="0" borderId="26" xfId="0" applyNumberFormat="1" applyBorder="1"/>
    <xf numFmtId="3" fontId="0" fillId="0" borderId="20" xfId="0" applyNumberFormat="1" applyBorder="1"/>
    <xf numFmtId="3" fontId="0" fillId="0" borderId="7" xfId="0" applyNumberFormat="1" applyBorder="1"/>
    <xf numFmtId="2" fontId="0" fillId="0" borderId="7" xfId="0" applyNumberFormat="1" applyBorder="1"/>
    <xf numFmtId="2" fontId="0" fillId="0" borderId="21" xfId="0" applyNumberFormat="1" applyBorder="1"/>
    <xf numFmtId="3" fontId="0" fillId="0" borderId="23" xfId="0" applyNumberFormat="1" applyBorder="1"/>
    <xf numFmtId="3" fontId="0" fillId="0" borderId="12" xfId="0" applyNumberFormat="1" applyBorder="1"/>
    <xf numFmtId="2" fontId="0" fillId="0" borderId="12" xfId="0" applyNumberFormat="1" applyBorder="1"/>
    <xf numFmtId="2" fontId="0" fillId="0" borderId="24" xfId="0" applyNumberFormat="1" applyBorder="1"/>
    <xf numFmtId="2" fontId="0" fillId="8" borderId="21" xfId="0" applyNumberFormat="1" applyFill="1" applyBorder="1"/>
    <xf numFmtId="3" fontId="0" fillId="0" borderId="15" xfId="0" applyNumberFormat="1" applyBorder="1"/>
    <xf numFmtId="3" fontId="0" fillId="0" borderId="10" xfId="0" applyNumberFormat="1" applyBorder="1"/>
    <xf numFmtId="2" fontId="0" fillId="0" borderId="10" xfId="0" applyNumberFormat="1" applyBorder="1"/>
    <xf numFmtId="2" fontId="0" fillId="0" borderId="22" xfId="0" applyNumberFormat="1" applyBorder="1"/>
    <xf numFmtId="2" fontId="2" fillId="0" borderId="0" xfId="0" applyNumberFormat="1" applyFont="1"/>
    <xf numFmtId="3" fontId="0" fillId="2" borderId="7" xfId="0" applyNumberFormat="1" applyFill="1" applyBorder="1"/>
    <xf numFmtId="3" fontId="0" fillId="2" borderId="12" xfId="0" applyNumberFormat="1" applyFill="1" applyBorder="1"/>
    <xf numFmtId="2" fontId="5" fillId="0" borderId="31" xfId="1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7" fillId="5" borderId="0" xfId="0" applyFont="1" applyFill="1"/>
    <xf numFmtId="2" fontId="3" fillId="2" borderId="29" xfId="0" applyNumberFormat="1" applyFont="1" applyFill="1" applyBorder="1" applyAlignment="1">
      <alignment horizontal="left" vertical="center" wrapText="1"/>
    </xf>
    <xf numFmtId="2" fontId="3" fillId="2" borderId="30" xfId="0" applyNumberFormat="1" applyFont="1" applyFill="1" applyBorder="1" applyAlignment="1">
      <alignment horizontal="left" vertical="center" wrapText="1"/>
    </xf>
    <xf numFmtId="2" fontId="3" fillId="0" borderId="30" xfId="0" applyNumberFormat="1" applyFont="1" applyBorder="1" applyAlignment="1">
      <alignment horizontal="left" vertical="center" wrapText="1"/>
    </xf>
    <xf numFmtId="2" fontId="4" fillId="2" borderId="19" xfId="0" applyNumberFormat="1" applyFont="1" applyFill="1" applyBorder="1" applyAlignment="1">
      <alignment horizontal="right" wrapText="1"/>
    </xf>
    <xf numFmtId="2" fontId="4" fillId="2" borderId="21" xfId="0" applyNumberFormat="1" applyFont="1" applyFill="1" applyBorder="1" applyAlignment="1">
      <alignment horizontal="right" wrapText="1"/>
    </xf>
    <xf numFmtId="2" fontId="4" fillId="2" borderId="26" xfId="0" applyNumberFormat="1" applyFont="1" applyFill="1" applyBorder="1" applyAlignment="1">
      <alignment horizontal="right" wrapText="1"/>
    </xf>
    <xf numFmtId="2" fontId="4" fillId="2" borderId="22" xfId="0" applyNumberFormat="1" applyFont="1" applyFill="1" applyBorder="1" applyAlignment="1">
      <alignment horizontal="right" wrapText="1"/>
    </xf>
    <xf numFmtId="2" fontId="4" fillId="2" borderId="24" xfId="0" applyNumberFormat="1" applyFont="1" applyFill="1" applyBorder="1" applyAlignment="1">
      <alignment horizontal="right" wrapText="1"/>
    </xf>
    <xf numFmtId="2" fontId="4" fillId="6" borderId="21" xfId="0" applyNumberFormat="1" applyFont="1" applyFill="1" applyBorder="1" applyAlignment="1">
      <alignment horizontal="right" wrapText="1"/>
    </xf>
    <xf numFmtId="2" fontId="3" fillId="0" borderId="29" xfId="0" applyNumberFormat="1" applyFont="1" applyBorder="1" applyAlignment="1">
      <alignment horizontal="left" vertical="center"/>
    </xf>
    <xf numFmtId="2" fontId="3" fillId="2" borderId="32" xfId="0" applyNumberFormat="1" applyFont="1" applyFill="1" applyBorder="1" applyAlignment="1">
      <alignment horizontal="left" vertical="center" wrapText="1"/>
    </xf>
    <xf numFmtId="0" fontId="7" fillId="10" borderId="0" xfId="0" applyFont="1" applyFill="1"/>
    <xf numFmtId="2" fontId="5" fillId="0" borderId="30" xfId="0" applyNumberFormat="1" applyFont="1" applyBorder="1" applyAlignment="1">
      <alignment horizontal="center" vertical="center" wrapText="1"/>
    </xf>
    <xf numFmtId="0" fontId="7" fillId="0" borderId="0" xfId="0" applyFont="1"/>
    <xf numFmtId="0" fontId="2" fillId="0" borderId="55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right" vertical="center" wrapText="1"/>
    </xf>
    <xf numFmtId="2" fontId="10" fillId="0" borderId="34" xfId="7" applyNumberFormat="1" applyFont="1" applyBorder="1" applyAlignment="1">
      <alignment horizontal="center"/>
    </xf>
    <xf numFmtId="3" fontId="0" fillId="0" borderId="7" xfId="0" applyNumberFormat="1" applyFill="1" applyBorder="1"/>
    <xf numFmtId="3" fontId="0" fillId="0" borderId="65" xfId="0" applyNumberFormat="1" applyBorder="1" applyAlignment="1">
      <alignment horizontal="center"/>
    </xf>
    <xf numFmtId="3" fontId="0" fillId="0" borderId="66" xfId="0" applyNumberFormat="1" applyBorder="1" applyAlignment="1">
      <alignment horizontal="center"/>
    </xf>
    <xf numFmtId="3" fontId="0" fillId="0" borderId="67" xfId="0" applyNumberFormat="1" applyBorder="1" applyAlignment="1">
      <alignment horizontal="center"/>
    </xf>
    <xf numFmtId="3" fontId="0" fillId="0" borderId="68" xfId="0" applyNumberFormat="1" applyBorder="1" applyAlignment="1">
      <alignment horizontal="center"/>
    </xf>
    <xf numFmtId="4" fontId="0" fillId="0" borderId="65" xfId="0" applyNumberFormat="1" applyBorder="1" applyAlignment="1">
      <alignment horizontal="center"/>
    </xf>
    <xf numFmtId="4" fontId="0" fillId="0" borderId="66" xfId="0" applyNumberFormat="1" applyBorder="1" applyAlignment="1">
      <alignment horizontal="center"/>
    </xf>
    <xf numFmtId="4" fontId="0" fillId="0" borderId="67" xfId="0" applyNumberFormat="1" applyBorder="1" applyAlignment="1">
      <alignment horizontal="center"/>
    </xf>
    <xf numFmtId="4" fontId="0" fillId="0" borderId="68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4" fontId="0" fillId="0" borderId="23" xfId="0" applyNumberFormat="1" applyBorder="1" applyAlignment="1">
      <alignment horizontal="center"/>
    </xf>
    <xf numFmtId="4" fontId="0" fillId="0" borderId="25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0" borderId="29" xfId="0" applyNumberFormat="1" applyFont="1" applyBorder="1" applyAlignment="1">
      <alignment horizontal="center"/>
    </xf>
    <xf numFmtId="3" fontId="11" fillId="0" borderId="50" xfId="0" applyNumberFormat="1" applyFont="1" applyBorder="1" applyAlignment="1">
      <alignment horizontal="center"/>
    </xf>
    <xf numFmtId="4" fontId="11" fillId="0" borderId="29" xfId="0" applyNumberFormat="1" applyFont="1" applyBorder="1" applyAlignment="1">
      <alignment horizontal="center"/>
    </xf>
    <xf numFmtId="4" fontId="11" fillId="0" borderId="50" xfId="0" applyNumberFormat="1" applyFont="1" applyBorder="1" applyAlignment="1">
      <alignment horizontal="center"/>
    </xf>
    <xf numFmtId="4" fontId="11" fillId="0" borderId="28" xfId="0" applyNumberFormat="1" applyFont="1" applyBorder="1" applyAlignment="1">
      <alignment horizontal="center"/>
    </xf>
    <xf numFmtId="2" fontId="11" fillId="0" borderId="30" xfId="0" applyNumberFormat="1" applyFon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3" fontId="2" fillId="0" borderId="28" xfId="0" applyNumberFormat="1" applyFont="1" applyBorder="1" applyAlignment="1">
      <alignment horizontal="left"/>
    </xf>
    <xf numFmtId="3" fontId="2" fillId="0" borderId="29" xfId="0" applyNumberFormat="1" applyFont="1" applyBorder="1" applyAlignment="1">
      <alignment horizontal="left"/>
    </xf>
    <xf numFmtId="3" fontId="2" fillId="0" borderId="50" xfId="0" applyNumberFormat="1" applyFont="1" applyBorder="1" applyAlignment="1">
      <alignment horizontal="left"/>
    </xf>
    <xf numFmtId="4" fontId="2" fillId="0" borderId="29" xfId="0" applyNumberFormat="1" applyFont="1" applyBorder="1" applyAlignment="1">
      <alignment horizontal="left"/>
    </xf>
    <xf numFmtId="4" fontId="2" fillId="0" borderId="50" xfId="0" applyNumberFormat="1" applyFont="1" applyBorder="1" applyAlignment="1">
      <alignment horizontal="left"/>
    </xf>
    <xf numFmtId="4" fontId="2" fillId="0" borderId="28" xfId="0" applyNumberFormat="1" applyFont="1" applyBorder="1" applyAlignment="1">
      <alignment horizontal="left"/>
    </xf>
    <xf numFmtId="4" fontId="2" fillId="0" borderId="32" xfId="0" applyNumberFormat="1" applyFont="1" applyBorder="1" applyAlignment="1">
      <alignment horizontal="left"/>
    </xf>
    <xf numFmtId="2" fontId="2" fillId="0" borderId="30" xfId="0" applyNumberFormat="1" applyFont="1" applyBorder="1" applyAlignment="1">
      <alignment horizontal="left"/>
    </xf>
    <xf numFmtId="2" fontId="2" fillId="0" borderId="29" xfId="0" applyNumberFormat="1" applyFont="1" applyBorder="1" applyAlignment="1">
      <alignment horizontal="left"/>
    </xf>
    <xf numFmtId="3" fontId="2" fillId="2" borderId="29" xfId="0" applyNumberFormat="1" applyFont="1" applyFill="1" applyBorder="1" applyAlignment="1">
      <alignment horizontal="left"/>
    </xf>
    <xf numFmtId="2" fontId="0" fillId="0" borderId="0" xfId="0" applyNumberFormat="1" applyFont="1" applyAlignment="1">
      <alignment horizontal="left"/>
    </xf>
    <xf numFmtId="0" fontId="8" fillId="0" borderId="0" xfId="1"/>
    <xf numFmtId="0" fontId="8" fillId="6" borderId="0" xfId="1" applyFill="1"/>
    <xf numFmtId="0" fontId="14" fillId="0" borderId="0" xfId="1" applyFont="1" applyAlignment="1"/>
    <xf numFmtId="0" fontId="2" fillId="0" borderId="0" xfId="1" applyFont="1" applyAlignment="1">
      <alignment horizontal="center"/>
    </xf>
    <xf numFmtId="0" fontId="8" fillId="11" borderId="0" xfId="1" applyFill="1"/>
    <xf numFmtId="0" fontId="8" fillId="12" borderId="0" xfId="1" applyFill="1"/>
    <xf numFmtId="0" fontId="8" fillId="9" borderId="0" xfId="1" applyFill="1"/>
    <xf numFmtId="0" fontId="2" fillId="0" borderId="9" xfId="1" applyFont="1" applyBorder="1" applyAlignment="1">
      <alignment horizontal="center" wrapText="1"/>
    </xf>
    <xf numFmtId="0" fontId="2" fillId="0" borderId="9" xfId="1" applyFont="1" applyBorder="1" applyAlignment="1">
      <alignment horizontal="center" vertical="center" wrapText="1"/>
    </xf>
    <xf numFmtId="0" fontId="8" fillId="0" borderId="0" xfId="1" applyBorder="1"/>
    <xf numFmtId="0" fontId="2" fillId="0" borderId="16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56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2" fontId="11" fillId="0" borderId="16" xfId="1" applyNumberFormat="1" applyFont="1" applyFill="1" applyBorder="1" applyAlignment="1">
      <alignment horizontal="center" vertical="center" wrapText="1"/>
    </xf>
    <xf numFmtId="2" fontId="8" fillId="0" borderId="0" xfId="1" applyNumberFormat="1" applyBorder="1"/>
    <xf numFmtId="0" fontId="2" fillId="0" borderId="28" xfId="1" applyFont="1" applyBorder="1" applyAlignment="1">
      <alignment horizontal="center" vertical="center"/>
    </xf>
    <xf numFmtId="0" fontId="2" fillId="0" borderId="29" xfId="1" applyFont="1" applyBorder="1" applyAlignment="1">
      <alignment horizontal="left" vertical="center"/>
    </xf>
    <xf numFmtId="0" fontId="8" fillId="0" borderId="50" xfId="1" applyBorder="1"/>
    <xf numFmtId="0" fontId="2" fillId="0" borderId="29" xfId="1" applyFont="1" applyBorder="1" applyAlignment="1">
      <alignment horizontal="left" vertical="center" wrapText="1"/>
    </xf>
    <xf numFmtId="2" fontId="2" fillId="0" borderId="30" xfId="1" applyNumberFormat="1" applyFont="1" applyFill="1" applyBorder="1" applyAlignment="1">
      <alignment horizontal="left" vertical="center" wrapText="1"/>
    </xf>
    <xf numFmtId="0" fontId="8" fillId="0" borderId="20" xfId="1" applyBorder="1"/>
    <xf numFmtId="0" fontId="8" fillId="0" borderId="53" xfId="1" applyBorder="1" applyAlignment="1">
      <alignment horizontal="center"/>
    </xf>
    <xf numFmtId="0" fontId="8" fillId="0" borderId="7" xfId="1" applyBorder="1" applyAlignment="1">
      <alignment wrapText="1"/>
    </xf>
    <xf numFmtId="0" fontId="1" fillId="0" borderId="7" xfId="112" applyBorder="1"/>
    <xf numFmtId="1" fontId="1" fillId="2" borderId="7" xfId="88" applyNumberFormat="1" applyFont="1" applyFill="1" applyBorder="1" applyAlignment="1">
      <alignment horizontal="right" vertical="center"/>
    </xf>
    <xf numFmtId="2" fontId="1" fillId="0" borderId="21" xfId="112" applyNumberFormat="1" applyBorder="1"/>
    <xf numFmtId="0" fontId="15" fillId="0" borderId="0" xfId="1" applyFont="1" applyBorder="1"/>
    <xf numFmtId="0" fontId="1" fillId="2" borderId="7" xfId="88" applyFont="1" applyFill="1" applyBorder="1" applyAlignment="1">
      <alignment horizontal="right" vertical="center"/>
    </xf>
    <xf numFmtId="2" fontId="1" fillId="2" borderId="21" xfId="88" applyNumberFormat="1" applyFont="1" applyFill="1" applyBorder="1" applyAlignment="1">
      <alignment horizontal="right" vertical="center"/>
    </xf>
    <xf numFmtId="0" fontId="8" fillId="0" borderId="58" xfId="1" applyBorder="1" applyAlignment="1">
      <alignment horizontal="center"/>
    </xf>
    <xf numFmtId="0" fontId="8" fillId="0" borderId="11" xfId="1" applyBorder="1" applyAlignment="1">
      <alignment wrapText="1"/>
    </xf>
    <xf numFmtId="1" fontId="1" fillId="0" borderId="7" xfId="112" applyNumberFormat="1" applyBorder="1"/>
    <xf numFmtId="1" fontId="1" fillId="2" borderId="11" xfId="88" applyNumberFormat="1" applyFont="1" applyFill="1" applyBorder="1" applyAlignment="1">
      <alignment horizontal="right" vertical="center"/>
    </xf>
    <xf numFmtId="0" fontId="8" fillId="0" borderId="63" xfId="1" applyBorder="1"/>
    <xf numFmtId="0" fontId="2" fillId="0" borderId="50" xfId="1" applyFont="1" applyBorder="1" applyAlignment="1">
      <alignment horizontal="left"/>
    </xf>
    <xf numFmtId="0" fontId="2" fillId="0" borderId="29" xfId="1" applyFont="1" applyBorder="1" applyAlignment="1">
      <alignment horizontal="left"/>
    </xf>
    <xf numFmtId="1" fontId="2" fillId="0" borderId="50" xfId="1" applyNumberFormat="1" applyFont="1" applyBorder="1" applyAlignment="1">
      <alignment horizontal="left"/>
    </xf>
    <xf numFmtId="1" fontId="2" fillId="0" borderId="29" xfId="1" applyNumberFormat="1" applyFont="1" applyBorder="1" applyAlignment="1">
      <alignment horizontal="left"/>
    </xf>
    <xf numFmtId="2" fontId="2" fillId="0" borderId="30" xfId="1" applyNumberFormat="1" applyFont="1" applyBorder="1" applyAlignment="1">
      <alignment horizontal="left"/>
    </xf>
    <xf numFmtId="0" fontId="8" fillId="0" borderId="13" xfId="1" applyBorder="1"/>
    <xf numFmtId="0" fontId="8" fillId="0" borderId="14" xfId="1" applyBorder="1" applyAlignment="1">
      <alignment horizontal="center"/>
    </xf>
    <xf numFmtId="0" fontId="8" fillId="0" borderId="3" xfId="1" applyBorder="1" applyAlignment="1">
      <alignment wrapText="1"/>
    </xf>
    <xf numFmtId="0" fontId="1" fillId="0" borderId="3" xfId="112" applyBorder="1"/>
    <xf numFmtId="1" fontId="1" fillId="0" borderId="3" xfId="112" applyNumberFormat="1" applyBorder="1"/>
    <xf numFmtId="1" fontId="1" fillId="2" borderId="3" xfId="88" applyNumberFormat="1" applyFont="1" applyFill="1" applyBorder="1" applyAlignment="1">
      <alignment horizontal="right" vertical="center"/>
    </xf>
    <xf numFmtId="2" fontId="1" fillId="0" borderId="19" xfId="112" applyNumberFormat="1" applyBorder="1"/>
    <xf numFmtId="0" fontId="8" fillId="0" borderId="25" xfId="1" applyBorder="1"/>
    <xf numFmtId="0" fontId="8" fillId="0" borderId="62" xfId="1" applyBorder="1" applyAlignment="1">
      <alignment horizontal="center"/>
    </xf>
    <xf numFmtId="0" fontId="8" fillId="0" borderId="10" xfId="1" applyBorder="1" applyAlignment="1">
      <alignment wrapText="1"/>
    </xf>
    <xf numFmtId="0" fontId="1" fillId="0" borderId="10" xfId="112" applyBorder="1"/>
    <xf numFmtId="1" fontId="1" fillId="0" borderId="10" xfId="112" applyNumberFormat="1" applyBorder="1"/>
    <xf numFmtId="1" fontId="1" fillId="2" borderId="10" xfId="88" applyNumberFormat="1" applyFont="1" applyFill="1" applyBorder="1" applyAlignment="1">
      <alignment horizontal="right" vertical="center"/>
    </xf>
    <xf numFmtId="2" fontId="1" fillId="0" borderId="22" xfId="112" applyNumberFormat="1" applyBorder="1"/>
    <xf numFmtId="0" fontId="8" fillId="0" borderId="28" xfId="1" applyBorder="1"/>
    <xf numFmtId="0" fontId="2" fillId="0" borderId="31" xfId="1" applyFont="1" applyBorder="1" applyAlignment="1">
      <alignment horizontal="left"/>
    </xf>
    <xf numFmtId="0" fontId="2" fillId="0" borderId="29" xfId="1" applyFont="1" applyBorder="1" applyAlignment="1">
      <alignment horizontal="left" wrapText="1"/>
    </xf>
    <xf numFmtId="2" fontId="2" fillId="13" borderId="30" xfId="1" applyNumberFormat="1" applyFont="1" applyFill="1" applyBorder="1" applyAlignment="1">
      <alignment horizontal="left"/>
    </xf>
    <xf numFmtId="0" fontId="8" fillId="0" borderId="7" xfId="1" applyBorder="1" applyAlignment="1">
      <alignment horizontal="center"/>
    </xf>
    <xf numFmtId="0" fontId="2" fillId="0" borderId="28" xfId="1" applyFont="1" applyBorder="1" applyAlignment="1">
      <alignment horizontal="left"/>
    </xf>
    <xf numFmtId="0" fontId="1" fillId="2" borderId="3" xfId="88" applyFont="1" applyFill="1" applyBorder="1" applyAlignment="1">
      <alignment horizontal="right" vertical="center"/>
    </xf>
    <xf numFmtId="2" fontId="1" fillId="2" borderId="19" xfId="88" applyNumberFormat="1" applyFont="1" applyFill="1" applyBorder="1" applyAlignment="1">
      <alignment horizontal="right" vertical="center"/>
    </xf>
    <xf numFmtId="0" fontId="16" fillId="2" borderId="7" xfId="88" applyFont="1" applyFill="1" applyBorder="1" applyAlignment="1">
      <alignment horizontal="right" vertical="center"/>
    </xf>
    <xf numFmtId="1" fontId="16" fillId="2" borderId="7" xfId="88" applyNumberFormat="1" applyFont="1" applyFill="1" applyBorder="1" applyAlignment="1">
      <alignment horizontal="right" vertical="center"/>
    </xf>
    <xf numFmtId="2" fontId="16" fillId="2" borderId="21" xfId="88" applyNumberFormat="1" applyFont="1" applyFill="1" applyBorder="1" applyAlignment="1">
      <alignment horizontal="right" vertical="center"/>
    </xf>
    <xf numFmtId="1" fontId="9" fillId="14" borderId="7" xfId="88" applyNumberFormat="1" applyFont="1" applyFill="1" applyBorder="1" applyAlignment="1">
      <alignment horizontal="right" vertical="center"/>
    </xf>
    <xf numFmtId="0" fontId="8" fillId="2" borderId="53" xfId="1" applyFill="1" applyBorder="1" applyAlignment="1">
      <alignment horizontal="center"/>
    </xf>
    <xf numFmtId="0" fontId="8" fillId="2" borderId="7" xfId="1" applyFill="1" applyBorder="1" applyAlignment="1">
      <alignment wrapText="1"/>
    </xf>
    <xf numFmtId="1" fontId="1" fillId="2" borderId="69" xfId="88" applyNumberFormat="1" applyFont="1" applyFill="1" applyBorder="1" applyAlignment="1">
      <alignment horizontal="right" vertical="center"/>
    </xf>
    <xf numFmtId="1" fontId="1" fillId="0" borderId="70" xfId="112" applyNumberFormat="1" applyBorder="1"/>
    <xf numFmtId="2" fontId="1" fillId="0" borderId="71" xfId="112" applyNumberFormat="1" applyBorder="1"/>
    <xf numFmtId="1" fontId="1" fillId="0" borderId="7" xfId="88" applyNumberFormat="1" applyFont="1" applyFill="1" applyBorder="1" applyAlignment="1">
      <alignment horizontal="right" vertical="center"/>
    </xf>
    <xf numFmtId="1" fontId="9" fillId="15" borderId="7" xfId="88" applyNumberFormat="1" applyFont="1" applyFill="1" applyBorder="1" applyAlignment="1">
      <alignment horizontal="right" vertical="center"/>
    </xf>
    <xf numFmtId="0" fontId="8" fillId="0" borderId="61" xfId="1" applyBorder="1" applyAlignment="1">
      <alignment horizontal="center"/>
    </xf>
    <xf numFmtId="0" fontId="8" fillId="0" borderId="12" xfId="1" applyBorder="1" applyAlignment="1">
      <alignment wrapText="1"/>
    </xf>
    <xf numFmtId="2" fontId="2" fillId="16" borderId="30" xfId="1" applyNumberFormat="1" applyFont="1" applyFill="1" applyBorder="1" applyAlignment="1">
      <alignment horizontal="left"/>
    </xf>
    <xf numFmtId="0" fontId="8" fillId="0" borderId="72" xfId="1" applyBorder="1" applyAlignment="1">
      <alignment horizontal="center"/>
    </xf>
    <xf numFmtId="0" fontId="8" fillId="0" borderId="70" xfId="1" applyBorder="1" applyAlignment="1">
      <alignment wrapText="1"/>
    </xf>
    <xf numFmtId="0" fontId="1" fillId="0" borderId="70" xfId="112" applyBorder="1"/>
    <xf numFmtId="1" fontId="1" fillId="2" borderId="70" xfId="88" applyNumberFormat="1" applyFont="1" applyFill="1" applyBorder="1" applyAlignment="1">
      <alignment horizontal="right" vertical="center"/>
    </xf>
    <xf numFmtId="0" fontId="15" fillId="0" borderId="0" xfId="1" applyFont="1"/>
    <xf numFmtId="0" fontId="1" fillId="0" borderId="11" xfId="112" applyBorder="1"/>
    <xf numFmtId="1" fontId="1" fillId="0" borderId="11" xfId="112" applyNumberFormat="1" applyBorder="1"/>
    <xf numFmtId="2" fontId="1" fillId="0" borderId="26" xfId="112" applyNumberFormat="1" applyBorder="1"/>
    <xf numFmtId="0" fontId="8" fillId="0" borderId="7" xfId="1" applyBorder="1" applyAlignment="1">
      <alignment vertical="center" wrapText="1"/>
    </xf>
    <xf numFmtId="0" fontId="8" fillId="0" borderId="17" xfId="1" applyBorder="1" applyAlignment="1">
      <alignment horizontal="center"/>
    </xf>
    <xf numFmtId="0" fontId="8" fillId="0" borderId="9" xfId="1" applyBorder="1" applyAlignment="1">
      <alignment vertical="center" wrapText="1"/>
    </xf>
    <xf numFmtId="2" fontId="2" fillId="17" borderId="30" xfId="1" applyNumberFormat="1" applyFont="1" applyFill="1" applyBorder="1" applyAlignment="1">
      <alignment horizontal="left"/>
    </xf>
    <xf numFmtId="0" fontId="8" fillId="0" borderId="23" xfId="1" applyBorder="1"/>
    <xf numFmtId="0" fontId="1" fillId="0" borderId="12" xfId="112" applyBorder="1"/>
    <xf numFmtId="1" fontId="1" fillId="0" borderId="12" xfId="112" applyNumberFormat="1" applyBorder="1"/>
    <xf numFmtId="1" fontId="1" fillId="2" borderId="12" xfId="88" applyNumberFormat="1" applyFont="1" applyFill="1" applyBorder="1" applyAlignment="1">
      <alignment horizontal="right" vertical="center"/>
    </xf>
    <xf numFmtId="2" fontId="1" fillId="0" borderId="24" xfId="112" applyNumberFormat="1" applyBorder="1"/>
    <xf numFmtId="0" fontId="8" fillId="0" borderId="15" xfId="1" applyBorder="1"/>
    <xf numFmtId="1" fontId="1" fillId="0" borderId="10" xfId="1" applyNumberFormat="1" applyFont="1" applyBorder="1" applyAlignment="1">
      <alignment horizontal="right"/>
    </xf>
    <xf numFmtId="0" fontId="1" fillId="0" borderId="0" xfId="1" applyFont="1"/>
    <xf numFmtId="2" fontId="17" fillId="0" borderId="11" xfId="1" applyNumberFormat="1" applyFont="1" applyBorder="1" applyAlignment="1">
      <alignment horizontal="right"/>
    </xf>
    <xf numFmtId="0" fontId="2" fillId="0" borderId="0" xfId="1" applyFont="1" applyFill="1" applyBorder="1" applyAlignment="1">
      <alignment horizontal="right" vertical="center" wrapText="1"/>
    </xf>
    <xf numFmtId="3" fontId="0" fillId="0" borderId="73" xfId="0" applyNumberFormat="1" applyBorder="1" applyAlignment="1">
      <alignment horizontal="center"/>
    </xf>
    <xf numFmtId="3" fontId="11" fillId="0" borderId="30" xfId="0" applyNumberFormat="1" applyFont="1" applyBorder="1" applyAlignment="1">
      <alignment horizontal="center"/>
    </xf>
    <xf numFmtId="3" fontId="2" fillId="0" borderId="30" xfId="0" applyNumberFormat="1" applyFont="1" applyBorder="1" applyAlignment="1">
      <alignment horizontal="left"/>
    </xf>
    <xf numFmtId="3" fontId="0" fillId="0" borderId="21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11" fillId="0" borderId="32" xfId="0" applyNumberFormat="1" applyFont="1" applyBorder="1" applyAlignment="1">
      <alignment horizontal="center"/>
    </xf>
    <xf numFmtId="3" fontId="2" fillId="0" borderId="32" xfId="0" applyNumberFormat="1" applyFont="1" applyBorder="1" applyAlignment="1">
      <alignment horizontal="left"/>
    </xf>
    <xf numFmtId="3" fontId="0" fillId="0" borderId="52" xfId="0" applyNumberFormat="1" applyBorder="1" applyAlignment="1">
      <alignment horizontal="center"/>
    </xf>
    <xf numFmtId="3" fontId="0" fillId="0" borderId="59" xfId="0" applyNumberFormat="1" applyBorder="1" applyAlignment="1">
      <alignment horizontal="center"/>
    </xf>
    <xf numFmtId="3" fontId="0" fillId="0" borderId="57" xfId="0" applyNumberFormat="1" applyBorder="1" applyAlignment="1">
      <alignment horizontal="center"/>
    </xf>
    <xf numFmtId="3" fontId="0" fillId="0" borderId="74" xfId="0" applyNumberFormat="1" applyBorder="1" applyAlignment="1">
      <alignment horizontal="center"/>
    </xf>
    <xf numFmtId="4" fontId="11" fillId="0" borderId="30" xfId="0" applyNumberFormat="1" applyFont="1" applyBorder="1" applyAlignment="1">
      <alignment horizontal="center"/>
    </xf>
    <xf numFmtId="4" fontId="2" fillId="0" borderId="30" xfId="0" applyNumberFormat="1" applyFont="1" applyBorder="1" applyAlignment="1">
      <alignment horizontal="left"/>
    </xf>
    <xf numFmtId="4" fontId="0" fillId="0" borderId="21" xfId="0" applyNumberFormat="1" applyBorder="1" applyAlignment="1">
      <alignment horizontal="center"/>
    </xf>
    <xf numFmtId="4" fontId="0" fillId="0" borderId="24" xfId="0" applyNumberFormat="1" applyBorder="1" applyAlignment="1">
      <alignment horizontal="center"/>
    </xf>
    <xf numFmtId="4" fontId="0" fillId="0" borderId="26" xfId="0" applyNumberFormat="1" applyBorder="1" applyAlignment="1">
      <alignment horizontal="center"/>
    </xf>
    <xf numFmtId="4" fontId="0" fillId="0" borderId="22" xfId="0" applyNumberFormat="1" applyBorder="1" applyAlignment="1">
      <alignment horizontal="center"/>
    </xf>
    <xf numFmtId="2" fontId="2" fillId="0" borderId="32" xfId="0" applyNumberFormat="1" applyFont="1" applyBorder="1" applyAlignment="1">
      <alignment horizontal="left"/>
    </xf>
    <xf numFmtId="2" fontId="0" fillId="0" borderId="57" xfId="0" applyNumberFormat="1" applyBorder="1" applyAlignment="1">
      <alignment horizontal="center"/>
    </xf>
    <xf numFmtId="2" fontId="0" fillId="0" borderId="52" xfId="0" applyNumberFormat="1" applyBorder="1" applyAlignment="1">
      <alignment horizontal="center"/>
    </xf>
    <xf numFmtId="2" fontId="0" fillId="0" borderId="59" xfId="0" applyNumberFormat="1" applyBorder="1" applyAlignment="1">
      <alignment horizontal="center"/>
    </xf>
    <xf numFmtId="2" fontId="0" fillId="0" borderId="52" xfId="0" applyNumberFormat="1" applyBorder="1" applyAlignment="1"/>
    <xf numFmtId="2" fontId="0" fillId="0" borderId="60" xfId="0" applyNumberForma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 wrapText="1"/>
    </xf>
    <xf numFmtId="4" fontId="11" fillId="0" borderId="32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60" xfId="0" applyNumberFormat="1" applyBorder="1" applyAlignment="1">
      <alignment horizontal="center"/>
    </xf>
    <xf numFmtId="0" fontId="2" fillId="0" borderId="76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8" fillId="13" borderId="0" xfId="1" applyFill="1"/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3" fontId="0" fillId="0" borderId="20" xfId="0" applyNumberFormat="1" applyFont="1" applyBorder="1" applyAlignment="1">
      <alignment horizontal="right"/>
    </xf>
    <xf numFmtId="3" fontId="0" fillId="0" borderId="7" xfId="0" applyNumberFormat="1" applyFont="1" applyBorder="1" applyAlignment="1">
      <alignment horizontal="right"/>
    </xf>
    <xf numFmtId="2" fontId="0" fillId="0" borderId="7" xfId="0" applyNumberFormat="1" applyFont="1" applyBorder="1" applyAlignment="1">
      <alignment horizontal="right"/>
    </xf>
    <xf numFmtId="2" fontId="0" fillId="0" borderId="21" xfId="0" applyNumberFormat="1" applyFont="1" applyBorder="1" applyAlignment="1">
      <alignment horizontal="right"/>
    </xf>
    <xf numFmtId="3" fontId="0" fillId="9" borderId="12" xfId="0" applyNumberFormat="1" applyFill="1" applyBorder="1"/>
    <xf numFmtId="3" fontId="0" fillId="0" borderId="13" xfId="0" applyNumberFormat="1" applyBorder="1"/>
    <xf numFmtId="3" fontId="0" fillId="0" borderId="3" xfId="0" applyNumberFormat="1" applyBorder="1"/>
    <xf numFmtId="2" fontId="0" fillId="0" borderId="3" xfId="0" applyNumberFormat="1" applyBorder="1"/>
    <xf numFmtId="2" fontId="0" fillId="0" borderId="19" xfId="0" applyNumberFormat="1" applyBorder="1"/>
    <xf numFmtId="3" fontId="0" fillId="0" borderId="8" xfId="0" applyNumberFormat="1" applyBorder="1"/>
    <xf numFmtId="3" fontId="0" fillId="0" borderId="9" xfId="0" applyNumberFormat="1" applyBorder="1"/>
    <xf numFmtId="2" fontId="0" fillId="0" borderId="9" xfId="0" applyNumberFormat="1" applyBorder="1"/>
    <xf numFmtId="2" fontId="0" fillId="0" borderId="27" xfId="0" applyNumberFormat="1" applyBorder="1"/>
    <xf numFmtId="0" fontId="4" fillId="3" borderId="75" xfId="0" applyFont="1" applyFill="1" applyBorder="1" applyAlignment="1">
      <alignment wrapText="1"/>
    </xf>
    <xf numFmtId="3" fontId="0" fillId="0" borderId="6" xfId="0" applyNumberFormat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75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33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75" xfId="0" applyNumberForma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2" fontId="0" fillId="0" borderId="75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32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9" xfId="1" applyFont="1" applyFill="1" applyBorder="1" applyAlignment="1">
      <alignment horizontal="center" vertical="center" wrapText="1"/>
    </xf>
    <xf numFmtId="0" fontId="2" fillId="0" borderId="22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right" vertical="center" wrapText="1"/>
    </xf>
    <xf numFmtId="0" fontId="14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3" fontId="8" fillId="0" borderId="0" xfId="1" applyNumberFormat="1"/>
    <xf numFmtId="3" fontId="2" fillId="0" borderId="0" xfId="0" applyNumberFormat="1" applyFont="1" applyBorder="1"/>
    <xf numFmtId="2" fontId="2" fillId="0" borderId="0" xfId="0" applyNumberFormat="1" applyFont="1" applyBorder="1"/>
    <xf numFmtId="1" fontId="11" fillId="0" borderId="2" xfId="1" applyNumberFormat="1" applyFont="1" applyBorder="1" applyAlignment="1">
      <alignment horizontal="center" vertical="center" wrapText="1"/>
    </xf>
  </cellXfs>
  <cellStyles count="126">
    <cellStyle name="Excel Built-in Normal" xfId="3"/>
    <cellStyle name="Excel Built-in Normal 1" xfId="4"/>
    <cellStyle name="Excel Built-in Normal 1 2" xfId="19"/>
    <cellStyle name="Excel Built-in Normal 1 3" xfId="16"/>
    <cellStyle name="Excel Built-in Normal 1 4" xfId="115"/>
    <cellStyle name="Excel Built-in Normal 1 5" xfId="118"/>
    <cellStyle name="Excel Built-in Normal 2" xfId="5"/>
    <cellStyle name="TableStyleLight1" xfId="6"/>
    <cellStyle name="Денежный 2" xfId="15"/>
    <cellStyle name="Денежный 2 2" xfId="17"/>
    <cellStyle name="Денежный 2 3" xfId="119"/>
    <cellStyle name="Денежный 2 4" xfId="124"/>
    <cellStyle name="Денежный 3" xfId="21"/>
    <cellStyle name="Денежный 3 10" xfId="96"/>
    <cellStyle name="Денежный 3 11" xfId="103"/>
    <cellStyle name="Денежный 3 12" xfId="108"/>
    <cellStyle name="Денежный 3 2" xfId="33"/>
    <cellStyle name="Денежный 3 3" xfId="41"/>
    <cellStyle name="Денежный 3 4" xfId="49"/>
    <cellStyle name="Денежный 3 5" xfId="57"/>
    <cellStyle name="Денежный 3 6" xfId="65"/>
    <cellStyle name="Денежный 3 7" xfId="73"/>
    <cellStyle name="Денежный 3 8" xfId="81"/>
    <cellStyle name="Денежный 3 9" xfId="89"/>
    <cellStyle name="Обычный" xfId="0" builtinId="0"/>
    <cellStyle name="Обычный 2" xfId="1"/>
    <cellStyle name="Обычный 2 10" xfId="63"/>
    <cellStyle name="Обычный 2 11" xfId="71"/>
    <cellStyle name="Обычный 2 12" xfId="79"/>
    <cellStyle name="Обычный 2 13" xfId="87"/>
    <cellStyle name="Обычный 2 14" xfId="114"/>
    <cellStyle name="Обычный 2 15" xfId="121"/>
    <cellStyle name="Обычный 2 2" xfId="2"/>
    <cellStyle name="Обычный 2 3" xfId="13"/>
    <cellStyle name="Обычный 2 4" xfId="25"/>
    <cellStyle name="Обычный 2 5" xfId="26"/>
    <cellStyle name="Обычный 2 6" xfId="31"/>
    <cellStyle name="Обычный 2 7" xfId="39"/>
    <cellStyle name="Обычный 2 8" xfId="47"/>
    <cellStyle name="Обычный 2 9" xfId="55"/>
    <cellStyle name="Обычный 3" xfId="7"/>
    <cellStyle name="Обычный 3 10" xfId="69"/>
    <cellStyle name="Обычный 3 11" xfId="77"/>
    <cellStyle name="Обычный 3 12" xfId="85"/>
    <cellStyle name="Обычный 3 13" xfId="93"/>
    <cellStyle name="Обычный 3 14" xfId="100"/>
    <cellStyle name="Обычный 3 15" xfId="116"/>
    <cellStyle name="Обычный 3 16" xfId="120"/>
    <cellStyle name="Обычный 3 2" xfId="8"/>
    <cellStyle name="Обычный 3 2 10" xfId="97"/>
    <cellStyle name="Обычный 3 2 11" xfId="104"/>
    <cellStyle name="Обычный 3 2 12" xfId="109"/>
    <cellStyle name="Обычный 3 2 13" xfId="22"/>
    <cellStyle name="Обычный 3 2 2" xfId="34"/>
    <cellStyle name="Обычный 3 2 3" xfId="42"/>
    <cellStyle name="Обычный 3 2 4" xfId="50"/>
    <cellStyle name="Обычный 3 2 5" xfId="58"/>
    <cellStyle name="Обычный 3 2 6" xfId="66"/>
    <cellStyle name="Обычный 3 2 7" xfId="74"/>
    <cellStyle name="Обычный 3 2 8" xfId="82"/>
    <cellStyle name="Обычный 3 2 9" xfId="90"/>
    <cellStyle name="Обычный 3 3" xfId="9"/>
    <cellStyle name="Обычный 3 4" xfId="27"/>
    <cellStyle name="Обычный 3 5" xfId="29"/>
    <cellStyle name="Обычный 3 6" xfId="37"/>
    <cellStyle name="Обычный 3 7" xfId="45"/>
    <cellStyle name="Обычный 3 8" xfId="53"/>
    <cellStyle name="Обычный 3 9" xfId="61"/>
    <cellStyle name="Обычный 4" xfId="10"/>
    <cellStyle name="Обычный 4 10" xfId="78"/>
    <cellStyle name="Обычный 4 11" xfId="86"/>
    <cellStyle name="Обычный 4 12" xfId="94"/>
    <cellStyle name="Обычный 4 13" xfId="101"/>
    <cellStyle name="Обычный 4 14" xfId="14"/>
    <cellStyle name="Обычный 4 15" xfId="117"/>
    <cellStyle name="Обычный 4 16" xfId="122"/>
    <cellStyle name="Обычный 4 2" xfId="12"/>
    <cellStyle name="Обычный 4 2 2" xfId="18"/>
    <cellStyle name="Обычный 4 3" xfId="28"/>
    <cellStyle name="Обычный 4 4" xfId="30"/>
    <cellStyle name="Обычный 4 5" xfId="38"/>
    <cellStyle name="Обычный 4 6" xfId="46"/>
    <cellStyle name="Обычный 4 7" xfId="54"/>
    <cellStyle name="Обычный 4 8" xfId="62"/>
    <cellStyle name="Обычный 4 9" xfId="70"/>
    <cellStyle name="Обычный 5" xfId="11"/>
    <cellStyle name="Обычный 5 10" xfId="88"/>
    <cellStyle name="Обычный 5 11" xfId="95"/>
    <cellStyle name="Обычный 5 12" xfId="102"/>
    <cellStyle name="Обычный 5 13" xfId="107"/>
    <cellStyle name="Обычный 5 14" xfId="20"/>
    <cellStyle name="Обычный 5 2" xfId="23"/>
    <cellStyle name="Обычный 5 2 10" xfId="98"/>
    <cellStyle name="Обычный 5 2 11" xfId="105"/>
    <cellStyle name="Обычный 5 2 12" xfId="110"/>
    <cellStyle name="Обычный 5 2 2" xfId="35"/>
    <cellStyle name="Обычный 5 2 3" xfId="43"/>
    <cellStyle name="Обычный 5 2 4" xfId="51"/>
    <cellStyle name="Обычный 5 2 5" xfId="59"/>
    <cellStyle name="Обычный 5 2 6" xfId="67"/>
    <cellStyle name="Обычный 5 2 7" xfId="75"/>
    <cellStyle name="Обычный 5 2 8" xfId="83"/>
    <cellStyle name="Обычный 5 2 9" xfId="91"/>
    <cellStyle name="Обычный 5 3" xfId="32"/>
    <cellStyle name="Обычный 5 4" xfId="40"/>
    <cellStyle name="Обычный 5 5" xfId="48"/>
    <cellStyle name="Обычный 5 6" xfId="56"/>
    <cellStyle name="Обычный 5 7" xfId="64"/>
    <cellStyle name="Обычный 5 8" xfId="72"/>
    <cellStyle name="Обычный 5 9" xfId="80"/>
    <cellStyle name="Обычный 6" xfId="24"/>
    <cellStyle name="Обычный 6 10" xfId="99"/>
    <cellStyle name="Обычный 6 11" xfId="106"/>
    <cellStyle name="Обычный 6 12" xfId="111"/>
    <cellStyle name="Обычный 6 2" xfId="36"/>
    <cellStyle name="Обычный 6 3" xfId="44"/>
    <cellStyle name="Обычный 6 4" xfId="52"/>
    <cellStyle name="Обычный 6 5" xfId="60"/>
    <cellStyle name="Обычный 6 6" xfId="68"/>
    <cellStyle name="Обычный 6 7" xfId="76"/>
    <cellStyle name="Обычный 6 8" xfId="84"/>
    <cellStyle name="Обычный 6 9" xfId="92"/>
    <cellStyle name="Обычный 7" xfId="112"/>
    <cellStyle name="Обычный 8" xfId="113"/>
    <cellStyle name="Обычный 9" xfId="123"/>
    <cellStyle name="Процентный" xfId="125"/>
  </cellStyles>
  <dxfs count="91"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</dxfs>
  <tableStyles count="1" defaultTableStyle="TableStyleMedium2" defaultPivotStyle="PivotStyleLight16">
    <tableStyle name="Стиль таблицы 1" pivot="0" count="1">
      <tableStyleElement type="wholeTable" dxfId="90"/>
    </tableStyle>
  </tableStyles>
  <colors>
    <mruColors>
      <color rgb="FFFFCCCC"/>
      <color rgb="FFFFFF66"/>
      <color rgb="FFCCFF99"/>
      <color rgb="FFA0A0A0"/>
      <color rgb="FFFFAF0D"/>
      <color rgb="FFF1BC0D"/>
      <color rgb="FFEE6CF8"/>
      <color rgb="FF960BAD"/>
      <color rgb="FFFB5629"/>
      <color rgb="FFA1010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-FILES\Users\GUO\&#1054;&#1073;&#1097;&#1080;&#1077;%20&#1087;&#1072;&#1087;&#1082;&#1080;\&#1091;&#1087;&#1088;&#1072;&#1074;&#1083;&#1077;&#1085;&#1080;&#1077;\&#1054;&#1090;&#1076;&#1077;&#1083;&#1099;\&#1054;&#1090;&#1076;&#1077;&#1083;%20&#1086;&#1073;&#1097;&#1077;&#1075;&#1086;%20&#1086;&#1073;&#1088;&#1072;&#1079;&#1086;&#1074;&#1072;&#1085;&#1080;&#1103;\&#1051;&#1077;&#1075;&#1072;&#1095;&#1077;&#1074;&#1072;\2013-2014\&#1045;&#1043;&#1069;-2014\&#1056;&#1077;&#1079;&#1091;&#1083;&#1100;&#1090;&#1072;&#1090;&#1099;%20&#1045;&#1043;&#1069;-2014\29.05%20&#1088;&#1091;&#1089;&#1089;&#1082;\1_10001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олнение заданий"/>
      <sheetName val="XLR_NoRangeSheet"/>
    </sheetNames>
    <sheetDataSet>
      <sheetData sheetId="0"/>
      <sheetData sheetId="1">
        <row r="6">
          <cell r="J6" t="str">
            <v>Код ППЭ</v>
          </cell>
          <cell r="K6" t="str">
            <v>Аудитория</v>
          </cell>
          <cell r="L6" t="str">
            <v>Фамилия</v>
          </cell>
          <cell r="M6" t="str">
            <v>Имя</v>
          </cell>
          <cell r="N6" t="str">
            <v>Отчество</v>
          </cell>
          <cell r="R6" t="str">
            <v>Задания типа А</v>
          </cell>
          <cell r="S6" t="str">
            <v>Задания типа В</v>
          </cell>
          <cell r="T6" t="str">
            <v>Задания типа C</v>
          </cell>
          <cell r="U6" t="str">
            <v>Серия документа</v>
          </cell>
          <cell r="V6" t="str">
            <v>Номер документа</v>
          </cell>
          <cell r="W6" t="str">
            <v>Балл</v>
          </cell>
          <cell r="Z6" t="str">
            <v>Первичный балл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5"/>
  <sheetViews>
    <sheetView tabSelected="1"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3.42578125" customWidth="1"/>
    <col min="4" max="5" width="7.7109375" customWidth="1"/>
    <col min="6" max="8" width="7.7109375" style="221" customWidth="1"/>
    <col min="9" max="10" width="6.7109375" customWidth="1"/>
    <col min="11" max="13" width="6.7109375" style="221" customWidth="1"/>
    <col min="14" max="15" width="7.7109375" customWidth="1"/>
    <col min="16" max="18" width="7.7109375" style="221" customWidth="1"/>
    <col min="19" max="20" width="6.7109375" customWidth="1"/>
    <col min="21" max="23" width="6.7109375" style="221" customWidth="1"/>
    <col min="24" max="28" width="7.7109375" customWidth="1"/>
  </cols>
  <sheetData>
    <row r="1" spans="1:28" ht="18" customHeight="1" x14ac:dyDescent="0.25">
      <c r="D1" s="197"/>
      <c r="E1" s="197"/>
      <c r="F1" s="197"/>
      <c r="G1" s="197"/>
      <c r="H1" s="197"/>
      <c r="I1" s="17"/>
    </row>
    <row r="2" spans="1:28" ht="18" customHeight="1" x14ac:dyDescent="0.25">
      <c r="A2" s="4"/>
      <c r="B2" s="521" t="s">
        <v>131</v>
      </c>
      <c r="C2" s="521"/>
      <c r="D2" s="197"/>
      <c r="E2" s="197"/>
      <c r="F2" s="197"/>
      <c r="G2" s="197"/>
      <c r="H2" s="197"/>
      <c r="I2" s="17"/>
    </row>
    <row r="3" spans="1:28" ht="18" customHeight="1" thickBot="1" x14ac:dyDescent="0.3">
      <c r="A3" s="4"/>
      <c r="B3" s="4"/>
      <c r="C3" s="4"/>
    </row>
    <row r="4" spans="1:28" ht="18" customHeight="1" thickBot="1" x14ac:dyDescent="0.3">
      <c r="A4" s="524" t="s">
        <v>0</v>
      </c>
      <c r="B4" s="526" t="s">
        <v>136</v>
      </c>
      <c r="C4" s="528" t="s">
        <v>2</v>
      </c>
      <c r="D4" s="530" t="s">
        <v>124</v>
      </c>
      <c r="E4" s="531"/>
      <c r="F4" s="531"/>
      <c r="G4" s="531"/>
      <c r="H4" s="532"/>
      <c r="I4" s="530" t="s">
        <v>143</v>
      </c>
      <c r="J4" s="531"/>
      <c r="K4" s="531"/>
      <c r="L4" s="531"/>
      <c r="M4" s="532"/>
      <c r="N4" s="530" t="s">
        <v>144</v>
      </c>
      <c r="O4" s="531"/>
      <c r="P4" s="531"/>
      <c r="Q4" s="531"/>
      <c r="R4" s="532"/>
      <c r="S4" s="530" t="s">
        <v>127</v>
      </c>
      <c r="T4" s="531"/>
      <c r="U4" s="531"/>
      <c r="V4" s="531"/>
      <c r="W4" s="532"/>
      <c r="X4" s="533" t="s">
        <v>128</v>
      </c>
      <c r="Y4" s="534"/>
      <c r="Z4" s="534"/>
      <c r="AA4" s="534"/>
      <c r="AB4" s="535"/>
    </row>
    <row r="5" spans="1:28" ht="15" customHeight="1" thickBot="1" x14ac:dyDescent="0.3">
      <c r="A5" s="525"/>
      <c r="B5" s="527"/>
      <c r="C5" s="529"/>
      <c r="D5" s="275">
        <v>2020</v>
      </c>
      <c r="E5" s="276">
        <v>2021</v>
      </c>
      <c r="F5" s="318">
        <v>2022</v>
      </c>
      <c r="G5" s="485">
        <v>2023</v>
      </c>
      <c r="H5" s="370">
        <v>2024</v>
      </c>
      <c r="I5" s="275">
        <v>2020</v>
      </c>
      <c r="J5" s="276">
        <v>2021</v>
      </c>
      <c r="K5" s="318">
        <v>2022</v>
      </c>
      <c r="L5" s="485">
        <v>2023</v>
      </c>
      <c r="M5" s="370">
        <v>2024</v>
      </c>
      <c r="N5" s="275">
        <v>2020</v>
      </c>
      <c r="O5" s="276">
        <v>2021</v>
      </c>
      <c r="P5" s="318">
        <v>2022</v>
      </c>
      <c r="Q5" s="485">
        <v>2023</v>
      </c>
      <c r="R5" s="370">
        <v>2024</v>
      </c>
      <c r="S5" s="275">
        <v>2020</v>
      </c>
      <c r="T5" s="276">
        <v>2021</v>
      </c>
      <c r="U5" s="318">
        <v>2022</v>
      </c>
      <c r="V5" s="485">
        <v>2023</v>
      </c>
      <c r="W5" s="370">
        <v>2024</v>
      </c>
      <c r="X5" s="275">
        <v>2020</v>
      </c>
      <c r="Y5" s="485">
        <v>2021</v>
      </c>
      <c r="Z5" s="489">
        <v>2022</v>
      </c>
      <c r="AA5" s="485">
        <v>2023</v>
      </c>
      <c r="AB5" s="490">
        <v>2024</v>
      </c>
    </row>
    <row r="6" spans="1:28" ht="15" customHeight="1" thickBot="1" x14ac:dyDescent="0.3">
      <c r="A6" s="29">
        <f>A15+A28+A46+A66+A82+A113+A123</f>
        <v>109</v>
      </c>
      <c r="B6" s="522" t="s">
        <v>137</v>
      </c>
      <c r="C6" s="523"/>
      <c r="D6" s="338">
        <f>'Русский-11 2020 расклад'!M6</f>
        <v>4892</v>
      </c>
      <c r="E6" s="339">
        <f>'Русский-11 2021 расклад'!M6</f>
        <v>5581</v>
      </c>
      <c r="F6" s="340">
        <f>'Русский-11 2022 расклад '!M6</f>
        <v>5709</v>
      </c>
      <c r="G6" s="465">
        <f>'Русский - 11 2023 расклад'!M6</f>
        <v>5304</v>
      </c>
      <c r="H6" s="459">
        <f>'Русский - 11 2024 расклад'!M6</f>
        <v>5241</v>
      </c>
      <c r="I6" s="338">
        <f>'Русский-11 2020 расклад'!N6</f>
        <v>0</v>
      </c>
      <c r="J6" s="339">
        <f>'Русский-11 2021 расклад'!N6</f>
        <v>2875.9691000000003</v>
      </c>
      <c r="K6" s="340">
        <f>'Русский-11 2022 расклад '!N6</f>
        <v>2168</v>
      </c>
      <c r="L6" s="465">
        <f>'Русский - 11 2023 расклад'!N6</f>
        <v>2285</v>
      </c>
      <c r="M6" s="459">
        <f>'Русский - 11 2024 расклад'!N6</f>
        <v>1693</v>
      </c>
      <c r="N6" s="343">
        <f>'Русский-11 2020 расклад'!O6</f>
        <v>0</v>
      </c>
      <c r="O6" s="341">
        <f>'Русский-11 2021 расклад'!O6</f>
        <v>47.21</v>
      </c>
      <c r="P6" s="342">
        <f>'Русский-11 2022 расклад '!O6</f>
        <v>38.239136182324891</v>
      </c>
      <c r="Q6" s="486">
        <f>'Русский - 11 2023 расклад'!O6</f>
        <v>43.080693815987935</v>
      </c>
      <c r="R6" s="471">
        <f>'Русский - 11 2024 расклад'!O6</f>
        <v>32.302995611524516</v>
      </c>
      <c r="S6" s="338">
        <f>'Русский-11 2020 расклад'!P6</f>
        <v>34.000299999999996</v>
      </c>
      <c r="T6" s="339">
        <f>'Русский-11 2021 расклад'!P6</f>
        <v>1.0004</v>
      </c>
      <c r="U6" s="340">
        <f>'Русский-11 2022 расклад '!P6</f>
        <v>24</v>
      </c>
      <c r="V6" s="465">
        <f>'Русский - 11 2023 расклад'!P6</f>
        <v>9</v>
      </c>
      <c r="W6" s="459">
        <f>'Русский - 11 2024 расклад'!P6</f>
        <v>17</v>
      </c>
      <c r="X6" s="343">
        <f>'Русский-11 2020 расклад'!Q6</f>
        <v>0.89</v>
      </c>
      <c r="Y6" s="486">
        <f>'Русский-11 2021 расклад'!Q6</f>
        <v>0.02</v>
      </c>
      <c r="Z6" s="165">
        <f>'Русский-11 2022 расклад '!Q6</f>
        <v>0.57115622131732957</v>
      </c>
      <c r="AA6" s="165">
        <f>'Русский - 11 2023 расклад'!Q6</f>
        <v>0.16968325791855204</v>
      </c>
      <c r="AB6" s="344">
        <f>'Русский - 11 2024 расклад'!Q6</f>
        <v>0.32436557908796032</v>
      </c>
    </row>
    <row r="7" spans="1:28" ht="15" customHeight="1" thickBot="1" x14ac:dyDescent="0.3">
      <c r="A7" s="32"/>
      <c r="B7" s="25"/>
      <c r="C7" s="198" t="s">
        <v>101</v>
      </c>
      <c r="D7" s="349">
        <f>'Русский-11 2020 расклад'!M8</f>
        <v>445</v>
      </c>
      <c r="E7" s="350">
        <f>'Русский-11 2021 расклад'!M8</f>
        <v>476</v>
      </c>
      <c r="F7" s="351">
        <f>'Русский-11 2022 расклад '!M7</f>
        <v>482</v>
      </c>
      <c r="G7" s="466">
        <f>'Русский - 11 2023 расклад'!M7</f>
        <v>419</v>
      </c>
      <c r="H7" s="460">
        <f>'Русский - 11 2024 расклад'!M7</f>
        <v>444</v>
      </c>
      <c r="I7" s="349">
        <f>'Русский-11 2020 расклад'!N8</f>
        <v>0</v>
      </c>
      <c r="J7" s="350">
        <f>'Русский-11 2021 расклад'!N8</f>
        <v>272.9907</v>
      </c>
      <c r="K7" s="351">
        <f>'Русский-11 2022 расклад '!N7</f>
        <v>214</v>
      </c>
      <c r="L7" s="466">
        <f>'Русский - 11 2023 расклад'!N7</f>
        <v>210</v>
      </c>
      <c r="M7" s="460">
        <f>'Русский - 11 2024 расклад'!N7</f>
        <v>161</v>
      </c>
      <c r="N7" s="354">
        <f>'Русский-11 2020 расклад'!O8</f>
        <v>0</v>
      </c>
      <c r="O7" s="352">
        <f>'Русский-11 2021 расклад'!O8</f>
        <v>53.16</v>
      </c>
      <c r="P7" s="353">
        <f>'Русский-11 2022 расклад '!O7</f>
        <v>41.391165766118839</v>
      </c>
      <c r="Q7" s="355">
        <f>'Русский - 11 2023 расклад'!O7</f>
        <v>50.119331742243439</v>
      </c>
      <c r="R7" s="472">
        <f>'Русский - 11 2024 расклад'!O7</f>
        <v>36.261261261261261</v>
      </c>
      <c r="S7" s="349">
        <f>'Русский-11 2020 расклад'!P8</f>
        <v>2.0038999999999998</v>
      </c>
      <c r="T7" s="350">
        <f>'Русский-11 2021 расклад'!P8</f>
        <v>0</v>
      </c>
      <c r="U7" s="351">
        <f>'Русский-11 2022 расклад '!P7</f>
        <v>1.0000000000000002</v>
      </c>
      <c r="V7" s="466">
        <f>'Русский - 11 2023 расклад'!P7</f>
        <v>0</v>
      </c>
      <c r="W7" s="460">
        <f>'Русский - 11 2024 расклад'!P7</f>
        <v>1</v>
      </c>
      <c r="X7" s="354">
        <f>'Русский-11 2020 расклад'!Q8</f>
        <v>0.36</v>
      </c>
      <c r="Y7" s="355">
        <f>'Русский-11 2021 расклад'!Q8</f>
        <v>0</v>
      </c>
      <c r="Z7" s="477">
        <f>'Русский-11 2022 расклад '!Q7</f>
        <v>0.32051282051282054</v>
      </c>
      <c r="AA7" s="477">
        <f>'Русский - 11 2023 расклад'!Q7</f>
        <v>0</v>
      </c>
      <c r="AB7" s="356">
        <f>'Русский - 11 2024 расклад'!Q7</f>
        <v>1</v>
      </c>
    </row>
    <row r="8" spans="1:28" s="1" customFormat="1" ht="15" customHeight="1" x14ac:dyDescent="0.25">
      <c r="A8" s="11">
        <v>1</v>
      </c>
      <c r="B8" s="48">
        <v>10002</v>
      </c>
      <c r="C8" s="204" t="s">
        <v>152</v>
      </c>
      <c r="D8" s="205">
        <f>'Русский-11 2020 расклад'!M9</f>
        <v>48</v>
      </c>
      <c r="E8" s="206">
        <f>'Русский-11 2021 расклад'!M9</f>
        <v>84</v>
      </c>
      <c r="F8" s="322">
        <f>'Русский-11 2022 расклад '!M8</f>
        <v>79</v>
      </c>
      <c r="G8" s="467">
        <f>'Русский - 11 2023 расклад'!M8</f>
        <v>71</v>
      </c>
      <c r="H8" s="461">
        <f>'Русский - 11 2024 расклад'!M8</f>
        <v>72</v>
      </c>
      <c r="I8" s="205"/>
      <c r="J8" s="206">
        <f>'Русский-11 2021 расклад'!N9</f>
        <v>50.996400000000001</v>
      </c>
      <c r="K8" s="322">
        <f>'Русский-11 2022 расклад '!N8</f>
        <v>32</v>
      </c>
      <c r="L8" s="467">
        <f>'Русский - 11 2023 расклад'!N8</f>
        <v>42</v>
      </c>
      <c r="M8" s="461">
        <f>'Русский - 11 2024 расклад'!N8</f>
        <v>30</v>
      </c>
      <c r="N8" s="332"/>
      <c r="O8" s="207">
        <f>'Русский-11 2021 расклад'!O9</f>
        <v>60.71</v>
      </c>
      <c r="P8" s="326">
        <f>'Русский-11 2022 расклад '!O8</f>
        <v>40.506329113924053</v>
      </c>
      <c r="Q8" s="208">
        <f>'Русский - 11 2023 расклад'!O8</f>
        <v>59.154929577464792</v>
      </c>
      <c r="R8" s="473">
        <f>'Русский - 11 2024 расклад'!O8</f>
        <v>41.666666666666664</v>
      </c>
      <c r="S8" s="205">
        <f>'Русский-11 2020 расклад'!P9</f>
        <v>0</v>
      </c>
      <c r="T8" s="206">
        <f>'Русский-11 2021 расклад'!P9</f>
        <v>0</v>
      </c>
      <c r="U8" s="322">
        <f>'Русский-11 2022 расклад '!P8</f>
        <v>0</v>
      </c>
      <c r="V8" s="469">
        <f>'Русский - 11 2023 расклад'!P8</f>
        <v>0</v>
      </c>
      <c r="W8" s="463">
        <f>'Русский - 11 2024 расклад'!P8</f>
        <v>0</v>
      </c>
      <c r="X8" s="334">
        <f>'Русский-11 2020 расклад'!Q9</f>
        <v>0</v>
      </c>
      <c r="Y8" s="203">
        <f>'Русский-11 2021 расклад'!Q9</f>
        <v>0</v>
      </c>
      <c r="Z8" s="478">
        <f>'Русский-11 2022 расклад '!Q8</f>
        <v>0</v>
      </c>
      <c r="AA8" s="478">
        <f>'Русский - 11 2023 расклад'!Q8</f>
        <v>0</v>
      </c>
      <c r="AB8" s="345">
        <f>'Русский - 11 2024 расклад'!Q8</f>
        <v>0</v>
      </c>
    </row>
    <row r="9" spans="1:28" s="1" customFormat="1" ht="15" customHeight="1" x14ac:dyDescent="0.25">
      <c r="A9" s="11">
        <v>2</v>
      </c>
      <c r="B9" s="48">
        <v>10090</v>
      </c>
      <c r="C9" s="204" t="s">
        <v>7</v>
      </c>
      <c r="D9" s="205">
        <f>'Русский-11 2020 расклад'!M10</f>
        <v>88</v>
      </c>
      <c r="E9" s="206">
        <f>'Русский-11 2021 расклад'!M10</f>
        <v>94</v>
      </c>
      <c r="F9" s="322">
        <f>'Русский-11 2022 расклад '!M9</f>
        <v>83</v>
      </c>
      <c r="G9" s="467">
        <f>'Русский - 11 2023 расклад'!M9</f>
        <v>96</v>
      </c>
      <c r="H9" s="461">
        <f>'Русский - 11 2024 расклад'!M9</f>
        <v>80</v>
      </c>
      <c r="I9" s="205"/>
      <c r="J9" s="206">
        <f>'Русский-11 2021 расклад'!N10</f>
        <v>57.99799999999999</v>
      </c>
      <c r="K9" s="322">
        <f>'Русский-11 2022 расклад '!N9</f>
        <v>36</v>
      </c>
      <c r="L9" s="467">
        <f>'Русский - 11 2023 расклад'!N9</f>
        <v>45</v>
      </c>
      <c r="M9" s="461">
        <f>'Русский - 11 2024 расклад'!N9</f>
        <v>27</v>
      </c>
      <c r="N9" s="332"/>
      <c r="O9" s="207">
        <f>'Русский-11 2021 расклад'!O10</f>
        <v>61.699999999999996</v>
      </c>
      <c r="P9" s="326">
        <f>'Русский-11 2022 расклад '!O9</f>
        <v>43.373493975903614</v>
      </c>
      <c r="Q9" s="208">
        <f>'Русский - 11 2023 расклад'!O9</f>
        <v>46.875</v>
      </c>
      <c r="R9" s="473">
        <f>'Русский - 11 2024 расклад'!O9</f>
        <v>33.75</v>
      </c>
      <c r="S9" s="205">
        <f>'Русский-11 2020 расклад'!P10</f>
        <v>0</v>
      </c>
      <c r="T9" s="206">
        <f>'Русский-11 2021 расклад'!P10</f>
        <v>0</v>
      </c>
      <c r="U9" s="322">
        <f>'Русский-11 2022 расклад '!P9</f>
        <v>0</v>
      </c>
      <c r="V9" s="467">
        <f>'Русский - 11 2023 расклад'!P9</f>
        <v>0</v>
      </c>
      <c r="W9" s="461">
        <f>'Русский - 11 2024 расклад'!P9</f>
        <v>0</v>
      </c>
      <c r="X9" s="332">
        <f>'Русский-11 2020 расклад'!Q10</f>
        <v>0</v>
      </c>
      <c r="Y9" s="208">
        <f>'Русский-11 2021 расклад'!Q10</f>
        <v>0</v>
      </c>
      <c r="Z9" s="479">
        <f>'Русский-11 2022 расклад '!Q9</f>
        <v>0</v>
      </c>
      <c r="AA9" s="479">
        <f>'Русский - 11 2023 расклад'!Q9</f>
        <v>0</v>
      </c>
      <c r="AB9" s="346">
        <f>'Русский - 11 2024 расклад'!Q9</f>
        <v>0</v>
      </c>
    </row>
    <row r="10" spans="1:28" s="1" customFormat="1" ht="15" customHeight="1" x14ac:dyDescent="0.25">
      <c r="A10" s="11">
        <v>3</v>
      </c>
      <c r="B10" s="50">
        <v>10004</v>
      </c>
      <c r="C10" s="209" t="s">
        <v>6</v>
      </c>
      <c r="D10" s="205">
        <f>'Русский-11 2020 расклад'!M11</f>
        <v>121</v>
      </c>
      <c r="E10" s="206">
        <f>'Русский-11 2021 расклад'!M11</f>
        <v>108</v>
      </c>
      <c r="F10" s="322">
        <f>'Русский-11 2022 расклад '!M10</f>
        <v>113</v>
      </c>
      <c r="G10" s="467">
        <f>'Русский - 11 2023 расклад'!M10</f>
        <v>86</v>
      </c>
      <c r="H10" s="461">
        <f>'Русский - 11 2024 расклад'!M10</f>
        <v>124</v>
      </c>
      <c r="I10" s="205"/>
      <c r="J10" s="206">
        <f>'Русский-11 2021 расклад'!N11</f>
        <v>77.997600000000006</v>
      </c>
      <c r="K10" s="322">
        <f>'Русский-11 2022 расклад '!N10</f>
        <v>64</v>
      </c>
      <c r="L10" s="467">
        <f>'Русский - 11 2023 расклад'!N10</f>
        <v>62</v>
      </c>
      <c r="M10" s="461">
        <f>'Русский - 11 2024 расклад'!N10</f>
        <v>61</v>
      </c>
      <c r="N10" s="332"/>
      <c r="O10" s="207">
        <f>'Русский-11 2021 расклад'!O11</f>
        <v>72.22</v>
      </c>
      <c r="P10" s="326">
        <f>'Русский-11 2022 расклад '!O10</f>
        <v>56.637168141592923</v>
      </c>
      <c r="Q10" s="208">
        <f>'Русский - 11 2023 расклад'!O10</f>
        <v>72.093023255813947</v>
      </c>
      <c r="R10" s="473">
        <f>'Русский - 11 2024 расклад'!O10</f>
        <v>49.193548387096776</v>
      </c>
      <c r="S10" s="205">
        <f>'Русский-11 2020 расклад'!P11</f>
        <v>1.0043</v>
      </c>
      <c r="T10" s="206">
        <f>'Русский-11 2021 расклад'!P11</f>
        <v>0</v>
      </c>
      <c r="U10" s="322">
        <f>'Русский-11 2022 расклад '!P10</f>
        <v>0</v>
      </c>
      <c r="V10" s="467">
        <f>'Русский - 11 2023 расклад'!P10</f>
        <v>0</v>
      </c>
      <c r="W10" s="461">
        <f>'Русский - 11 2024 расклад'!P10</f>
        <v>0</v>
      </c>
      <c r="X10" s="332">
        <f>'Русский-11 2020 расклад'!Q11</f>
        <v>0.83</v>
      </c>
      <c r="Y10" s="208">
        <f>'Русский-11 2021 расклад'!Q11</f>
        <v>0</v>
      </c>
      <c r="Z10" s="479">
        <f>'Русский-11 2022 расклад '!Q10</f>
        <v>0</v>
      </c>
      <c r="AA10" s="479">
        <f>'Русский - 11 2023 расклад'!Q10</f>
        <v>0</v>
      </c>
      <c r="AB10" s="346">
        <f>'Русский - 11 2024 расклад'!Q10</f>
        <v>0</v>
      </c>
    </row>
    <row r="11" spans="1:28" s="1" customFormat="1" ht="14.25" customHeight="1" x14ac:dyDescent="0.25">
      <c r="A11" s="11">
        <v>4</v>
      </c>
      <c r="B11" s="48">
        <v>10001</v>
      </c>
      <c r="C11" s="204" t="s">
        <v>200</v>
      </c>
      <c r="D11" s="205">
        <f>'Русский-11 2020 расклад'!M12</f>
        <v>49</v>
      </c>
      <c r="E11" s="206">
        <f>'Русский-11 2021 расклад'!M12</f>
        <v>39</v>
      </c>
      <c r="F11" s="322">
        <f>'Русский-11 2022 расклад '!M11</f>
        <v>51</v>
      </c>
      <c r="G11" s="467">
        <f>'Русский - 11 2023 расклад'!M11</f>
        <v>46</v>
      </c>
      <c r="H11" s="461">
        <f>'Русский - 11 2024 расклад'!M11</f>
        <v>30</v>
      </c>
      <c r="I11" s="205"/>
      <c r="J11" s="206">
        <f>'Русский-11 2021 расклад'!N12</f>
        <v>22.9983</v>
      </c>
      <c r="K11" s="322">
        <f>'Русский-11 2022 расклад '!N11</f>
        <v>32</v>
      </c>
      <c r="L11" s="467">
        <f>'Русский - 11 2023 расклад'!N11</f>
        <v>25</v>
      </c>
      <c r="M11" s="461">
        <f>'Русский - 11 2024 расклад'!N11</f>
        <v>12</v>
      </c>
      <c r="N11" s="332"/>
      <c r="O11" s="207">
        <f>'Русский-11 2021 расклад'!O12</f>
        <v>58.97</v>
      </c>
      <c r="P11" s="326">
        <f>'Русский-11 2022 расклад '!O11</f>
        <v>62.745098039215691</v>
      </c>
      <c r="Q11" s="208">
        <f>'Русский - 11 2023 расклад'!O11</f>
        <v>54.347826086956523</v>
      </c>
      <c r="R11" s="473">
        <f>'Русский - 11 2024 расклад'!O11</f>
        <v>40</v>
      </c>
      <c r="S11" s="205">
        <f>'Русский-11 2020 расклад'!P12</f>
        <v>0.99960000000000004</v>
      </c>
      <c r="T11" s="206">
        <f>'Русский-11 2021 расклад'!P12</f>
        <v>0</v>
      </c>
      <c r="U11" s="322">
        <f>'Русский-11 2022 расклад '!P11</f>
        <v>0</v>
      </c>
      <c r="V11" s="467">
        <f>'Русский - 11 2023 расклад'!P11</f>
        <v>0</v>
      </c>
      <c r="W11" s="461">
        <f>'Русский - 11 2024 расклад'!P11</f>
        <v>0</v>
      </c>
      <c r="X11" s="332">
        <f>'Русский-11 2020 расклад'!Q12</f>
        <v>2.04</v>
      </c>
      <c r="Y11" s="208">
        <f>'Русский-11 2021 расклад'!Q12</f>
        <v>0</v>
      </c>
      <c r="Z11" s="479">
        <f>'Русский-11 2022 расклад '!Q11</f>
        <v>0</v>
      </c>
      <c r="AA11" s="479">
        <f>'Русский - 11 2023 расклад'!Q11</f>
        <v>0</v>
      </c>
      <c r="AB11" s="346">
        <f>'Русский - 11 2024 расклад'!Q11</f>
        <v>0</v>
      </c>
    </row>
    <row r="12" spans="1:28" s="1" customFormat="1" ht="15" customHeight="1" x14ac:dyDescent="0.25">
      <c r="A12" s="11">
        <v>5</v>
      </c>
      <c r="B12" s="48">
        <v>10120</v>
      </c>
      <c r="C12" s="204" t="s">
        <v>8</v>
      </c>
      <c r="D12" s="205">
        <f>'Русский-11 2020 расклад'!M13</f>
        <v>22</v>
      </c>
      <c r="E12" s="206">
        <f>'Русский-11 2021 расклад'!M13</f>
        <v>38</v>
      </c>
      <c r="F12" s="322">
        <f>'Русский-11 2022 расклад '!M12</f>
        <v>31</v>
      </c>
      <c r="G12" s="467">
        <f>'Русский - 11 2023 расклад'!M12</f>
        <v>36</v>
      </c>
      <c r="H12" s="461">
        <f>'Русский - 11 2024 расклад'!M12</f>
        <v>22</v>
      </c>
      <c r="I12" s="205"/>
      <c r="J12" s="206">
        <f>'Русский-11 2021 расклад'!N13</f>
        <v>12.000399999999999</v>
      </c>
      <c r="K12" s="322">
        <f>'Русский-11 2022 расклад '!N12</f>
        <v>13.999999999999998</v>
      </c>
      <c r="L12" s="467">
        <f>'Русский - 11 2023 расклад'!N12</f>
        <v>14</v>
      </c>
      <c r="M12" s="461">
        <f>'Русский - 11 2024 расклад'!N12</f>
        <v>6</v>
      </c>
      <c r="N12" s="332"/>
      <c r="O12" s="207">
        <f>'Русский-11 2021 расклад'!O13</f>
        <v>31.580000000000002</v>
      </c>
      <c r="P12" s="326">
        <f>'Русский-11 2022 расклад '!O12</f>
        <v>45.161290322580641</v>
      </c>
      <c r="Q12" s="208">
        <f>'Русский - 11 2023 расклад'!O12</f>
        <v>38.888888888888886</v>
      </c>
      <c r="R12" s="473">
        <f>'Русский - 11 2024 расклад'!O12</f>
        <v>27.272727272727273</v>
      </c>
      <c r="S12" s="205">
        <f>'Русский-11 2020 расклад'!P13</f>
        <v>0</v>
      </c>
      <c r="T12" s="206">
        <f>'Русский-11 2021 расклад'!P13</f>
        <v>0</v>
      </c>
      <c r="U12" s="322">
        <f>'Русский-11 2022 расклад '!P12</f>
        <v>0</v>
      </c>
      <c r="V12" s="467">
        <f>'Русский - 11 2023 расклад'!P12</f>
        <v>0</v>
      </c>
      <c r="W12" s="461">
        <f>'Русский - 11 2024 расклад'!P12</f>
        <v>0</v>
      </c>
      <c r="X12" s="332">
        <f>'Русский-11 2020 расклад'!Q13</f>
        <v>0</v>
      </c>
      <c r="Y12" s="208">
        <f>'Русский-11 2021 расклад'!Q13</f>
        <v>0</v>
      </c>
      <c r="Z12" s="479">
        <f>'Русский-11 2022 расклад '!Q12</f>
        <v>0</v>
      </c>
      <c r="AA12" s="479">
        <f>'Русский - 11 2023 расклад'!Q12</f>
        <v>0</v>
      </c>
      <c r="AB12" s="346">
        <f>'Русский - 11 2024 расклад'!Q12</f>
        <v>0</v>
      </c>
    </row>
    <row r="13" spans="1:28" s="1" customFormat="1" ht="15" customHeight="1" x14ac:dyDescent="0.25">
      <c r="A13" s="11">
        <v>6</v>
      </c>
      <c r="B13" s="48">
        <v>10190</v>
      </c>
      <c r="C13" s="204" t="s">
        <v>9</v>
      </c>
      <c r="D13" s="205">
        <f>'Русский-11 2020 расклад'!M14</f>
        <v>48</v>
      </c>
      <c r="E13" s="206">
        <f>'Русский-11 2021 расклад'!M14</f>
        <v>33</v>
      </c>
      <c r="F13" s="322">
        <f>'Русский-11 2022 расклад '!M13</f>
        <v>47</v>
      </c>
      <c r="G13" s="467">
        <f>'Русский - 11 2023 расклад'!M13</f>
        <v>38</v>
      </c>
      <c r="H13" s="461">
        <f>'Русский - 11 2024 расклад'!M13</f>
        <v>45</v>
      </c>
      <c r="I13" s="205"/>
      <c r="J13" s="206">
        <f>'Русский-11 2021 расклад'!N14</f>
        <v>18.998100000000001</v>
      </c>
      <c r="K13" s="322">
        <f>'Русский-11 2022 расклад '!N13</f>
        <v>22</v>
      </c>
      <c r="L13" s="467">
        <f>'Русский - 11 2023 расклад'!N13</f>
        <v>13</v>
      </c>
      <c r="M13" s="461">
        <f>'Русский - 11 2024 расклад'!N13</f>
        <v>12</v>
      </c>
      <c r="N13" s="332"/>
      <c r="O13" s="207">
        <f>'Русский-11 2021 расклад'!O14</f>
        <v>57.57</v>
      </c>
      <c r="P13" s="326">
        <f>'Русский-11 2022 расклад '!O13</f>
        <v>46.808510638297875</v>
      </c>
      <c r="Q13" s="208">
        <f>'Русский - 11 2023 расклад'!O13</f>
        <v>34.210526315789473</v>
      </c>
      <c r="R13" s="473">
        <f>'Русский - 11 2024 расклад'!O13</f>
        <v>26.666666666666668</v>
      </c>
      <c r="S13" s="205">
        <f>'Русский-11 2020 расклад'!P14</f>
        <v>0</v>
      </c>
      <c r="T13" s="206">
        <f>'Русский-11 2021 расклад'!P14</f>
        <v>0</v>
      </c>
      <c r="U13" s="322">
        <f>'Русский-11 2022 расклад '!P13</f>
        <v>0</v>
      </c>
      <c r="V13" s="467">
        <f>'Русский - 11 2023 расклад'!P13</f>
        <v>0</v>
      </c>
      <c r="W13" s="461">
        <f>'Русский - 11 2024 расклад'!P13</f>
        <v>0</v>
      </c>
      <c r="X13" s="332">
        <f>'Русский-11 2020 расклад'!Q14</f>
        <v>0</v>
      </c>
      <c r="Y13" s="208">
        <f>'Русский-11 2021 расклад'!Q14</f>
        <v>0</v>
      </c>
      <c r="Z13" s="479">
        <f>'Русский-11 2022 расклад '!Q13</f>
        <v>0</v>
      </c>
      <c r="AA13" s="479">
        <f>'Русский - 11 2023 расклад'!Q13</f>
        <v>0</v>
      </c>
      <c r="AB13" s="346">
        <f>'Русский - 11 2024 расклад'!Q13</f>
        <v>0</v>
      </c>
    </row>
    <row r="14" spans="1:28" s="1" customFormat="1" ht="15" customHeight="1" x14ac:dyDescent="0.25">
      <c r="A14" s="11">
        <v>7</v>
      </c>
      <c r="B14" s="48">
        <v>10320</v>
      </c>
      <c r="C14" s="204" t="s">
        <v>10</v>
      </c>
      <c r="D14" s="205">
        <f>'Русский-11 2020 расклад'!M15</f>
        <v>32</v>
      </c>
      <c r="E14" s="206">
        <f>'Русский-11 2021 расклад'!M15</f>
        <v>47</v>
      </c>
      <c r="F14" s="322">
        <f>'Русский-11 2022 расклад '!M14</f>
        <v>39</v>
      </c>
      <c r="G14" s="467">
        <f>'Русский - 11 2023 расклад'!M14</f>
        <v>46</v>
      </c>
      <c r="H14" s="461">
        <f>'Русский - 11 2024 расклад'!M14</f>
        <v>46</v>
      </c>
      <c r="I14" s="205"/>
      <c r="J14" s="206">
        <f>'Русский-11 2021 расклад'!N15</f>
        <v>16.003499999999999</v>
      </c>
      <c r="K14" s="322">
        <f>'Русский-11 2022 расклад '!N14</f>
        <v>7</v>
      </c>
      <c r="L14" s="467">
        <f>'Русский - 11 2023 расклад'!N14</f>
        <v>9</v>
      </c>
      <c r="M14" s="461">
        <f>'Русский - 11 2024 расклад'!N14</f>
        <v>10</v>
      </c>
      <c r="N14" s="332"/>
      <c r="O14" s="207">
        <f>'Русский-11 2021 расклад'!O15</f>
        <v>34.049999999999997</v>
      </c>
      <c r="P14" s="326">
        <f>'Русский-11 2022 расклад '!O14</f>
        <v>17.948717948717949</v>
      </c>
      <c r="Q14" s="208">
        <f>'Русский - 11 2023 расклад'!O14</f>
        <v>19.565217391304348</v>
      </c>
      <c r="R14" s="473">
        <f>'Русский - 11 2024 расклад'!O14</f>
        <v>21.739130434782609</v>
      </c>
      <c r="S14" s="205">
        <f>'Русский-11 2020 расклад'!P15</f>
        <v>0</v>
      </c>
      <c r="T14" s="206">
        <f>'Русский-11 2021 расклад'!P15</f>
        <v>0</v>
      </c>
      <c r="U14" s="322">
        <f>'Русский-11 2022 расклад '!P14</f>
        <v>1.0000000000000002</v>
      </c>
      <c r="V14" s="467">
        <f>'Русский - 11 2023 расклад'!P14</f>
        <v>0</v>
      </c>
      <c r="W14" s="461">
        <f>'Русский - 11 2024 расклад'!P14</f>
        <v>0</v>
      </c>
      <c r="X14" s="332">
        <f>'Русский-11 2020 расклад'!Q15</f>
        <v>0</v>
      </c>
      <c r="Y14" s="208">
        <f>'Русский-11 2021 расклад'!Q15</f>
        <v>0</v>
      </c>
      <c r="Z14" s="479">
        <f>'Русский-11 2022 расклад '!Q14</f>
        <v>2.5641025641025643</v>
      </c>
      <c r="AA14" s="479">
        <f>'Русский - 11 2023 расклад'!Q14</f>
        <v>0</v>
      </c>
      <c r="AB14" s="346">
        <f>'Русский - 11 2024 расклад'!Q14</f>
        <v>0</v>
      </c>
    </row>
    <row r="15" spans="1:28" s="1" customFormat="1" ht="15" customHeight="1" thickBot="1" x14ac:dyDescent="0.3">
      <c r="A15" s="12">
        <v>8</v>
      </c>
      <c r="B15" s="52">
        <v>10860</v>
      </c>
      <c r="C15" s="210" t="s">
        <v>112</v>
      </c>
      <c r="D15" s="211">
        <f>'Русский-11 2020 расклад'!M16</f>
        <v>37</v>
      </c>
      <c r="E15" s="212">
        <f>'Русский-11 2021 расклад'!M16</f>
        <v>33</v>
      </c>
      <c r="F15" s="323">
        <f>'Русский-11 2022 расклад '!M15</f>
        <v>39</v>
      </c>
      <c r="G15" s="468" t="s">
        <v>138</v>
      </c>
      <c r="H15" s="462">
        <f>'Русский - 11 2024 расклад'!M15</f>
        <v>25</v>
      </c>
      <c r="I15" s="211"/>
      <c r="J15" s="212">
        <f>'Русский-11 2021 расклад'!N16</f>
        <v>15.998400000000002</v>
      </c>
      <c r="K15" s="323">
        <f>'Русский-11 2022 расклад '!N15</f>
        <v>7</v>
      </c>
      <c r="L15" s="468" t="s">
        <v>138</v>
      </c>
      <c r="M15" s="462">
        <f>'Русский - 11 2024 расклад'!N15</f>
        <v>3</v>
      </c>
      <c r="N15" s="333"/>
      <c r="O15" s="213">
        <f>'Русский-11 2021 расклад'!O16</f>
        <v>48.480000000000004</v>
      </c>
      <c r="P15" s="327">
        <f>'Русский-11 2022 расклад '!O15</f>
        <v>17.948717948717949</v>
      </c>
      <c r="Q15" s="214" t="s">
        <v>138</v>
      </c>
      <c r="R15" s="474">
        <f>'Русский - 11 2024 расклад'!O15</f>
        <v>12</v>
      </c>
      <c r="S15" s="211">
        <f>'Русский-11 2020 расклад'!P16</f>
        <v>0</v>
      </c>
      <c r="T15" s="212">
        <f>'Русский-11 2021 расклад'!P16</f>
        <v>0</v>
      </c>
      <c r="U15" s="323">
        <f>'Русский-11 2022 расклад '!P15</f>
        <v>0</v>
      </c>
      <c r="V15" s="468" t="s">
        <v>138</v>
      </c>
      <c r="W15" s="462">
        <f>'Русский - 11 2024 расклад'!P15</f>
        <v>1</v>
      </c>
      <c r="X15" s="333">
        <f>'Русский-11 2020 расклад'!Q16</f>
        <v>0</v>
      </c>
      <c r="Y15" s="214">
        <f>'Русский-11 2021 расклад'!Q16</f>
        <v>0</v>
      </c>
      <c r="Z15" s="480">
        <f>'Русский-11 2022 расклад '!Q15</f>
        <v>0</v>
      </c>
      <c r="AA15" s="480" t="s">
        <v>138</v>
      </c>
      <c r="AB15" s="347">
        <f>'Русский - 11 2024 расклад'!Q15</f>
        <v>4</v>
      </c>
    </row>
    <row r="16" spans="1:28" s="1" customFormat="1" ht="15" customHeight="1" thickBot="1" x14ac:dyDescent="0.3">
      <c r="A16" s="35"/>
      <c r="B16" s="51"/>
      <c r="C16" s="215" t="s">
        <v>102</v>
      </c>
      <c r="D16" s="349">
        <f>'Русский-11 2020 расклад'!M17</f>
        <v>457</v>
      </c>
      <c r="E16" s="350">
        <f>'Русский-11 2021 расклад'!M17</f>
        <v>596</v>
      </c>
      <c r="F16" s="351">
        <f>'Русский-11 2022 расклад '!M16</f>
        <v>586</v>
      </c>
      <c r="G16" s="466">
        <f>'Русский - 11 2023 расклад'!M16</f>
        <v>496</v>
      </c>
      <c r="H16" s="460">
        <f>'Русский - 11 2024 расклад'!M16</f>
        <v>460</v>
      </c>
      <c r="I16" s="349">
        <f>'Русский-11 2020 расклад'!N17</f>
        <v>0</v>
      </c>
      <c r="J16" s="350">
        <f>'Русский-11 2021 расклад'!N17</f>
        <v>277.99709999999999</v>
      </c>
      <c r="K16" s="351">
        <f>'Русский-11 2022 расклад '!N16</f>
        <v>241</v>
      </c>
      <c r="L16" s="466">
        <f>'Русский - 11 2023 расклад'!N16</f>
        <v>205</v>
      </c>
      <c r="M16" s="460">
        <f>'Русский - 11 2024 расклад'!N16</f>
        <v>155</v>
      </c>
      <c r="N16" s="354">
        <f>'Русский-11 2020 расклад'!O17</f>
        <v>0</v>
      </c>
      <c r="O16" s="352">
        <f>'Русский-11 2021 расклад'!O17</f>
        <v>39.769999999999996</v>
      </c>
      <c r="P16" s="353">
        <f>'Русский-11 2022 расклад '!O16</f>
        <v>38.993918767163848</v>
      </c>
      <c r="Q16" s="355">
        <f>'Русский - 11 2023 расклад'!O16</f>
        <v>41.33064516129032</v>
      </c>
      <c r="R16" s="472">
        <f>'Русский - 11 2024 расклад'!O16</f>
        <v>33.695652173913047</v>
      </c>
      <c r="S16" s="349">
        <f>'Русский-11 2020 расклад'!P17</f>
        <v>3.9942000000000002</v>
      </c>
      <c r="T16" s="350">
        <f>'Русский-11 2021 расклад'!P17</f>
        <v>0</v>
      </c>
      <c r="U16" s="351">
        <f>'Русский-11 2022 расклад '!P16</f>
        <v>2</v>
      </c>
      <c r="V16" s="466">
        <f>'Русский - 11 2023 расклад'!P16</f>
        <v>1</v>
      </c>
      <c r="W16" s="460">
        <f>'Русский - 11 2024 расклад'!P16</f>
        <v>0</v>
      </c>
      <c r="X16" s="354">
        <f>'Русский-11 2020 расклад'!Q17</f>
        <v>1.42</v>
      </c>
      <c r="Y16" s="355">
        <f>'Русский-11 2021 расклад'!Q17</f>
        <v>0</v>
      </c>
      <c r="Z16" s="477">
        <f>'Русский-11 2022 расклад '!Q16</f>
        <v>0.22222222222222224</v>
      </c>
      <c r="AA16" s="477">
        <f>'Русский - 11 2023 расклад'!Q16</f>
        <v>0.20161290322580644</v>
      </c>
      <c r="AB16" s="356">
        <f>'Русский - 11 2024 расклад'!Q16</f>
        <v>0</v>
      </c>
    </row>
    <row r="17" spans="1:28" s="1" customFormat="1" ht="15" customHeight="1" x14ac:dyDescent="0.25">
      <c r="A17" s="10">
        <v>1</v>
      </c>
      <c r="B17" s="49">
        <v>20040</v>
      </c>
      <c r="C17" s="199" t="s">
        <v>11</v>
      </c>
      <c r="D17" s="200">
        <f>'Русский-11 2020 расклад'!M18</f>
        <v>79</v>
      </c>
      <c r="E17" s="201">
        <f>'Русский-11 2021 расклад'!M18</f>
        <v>86</v>
      </c>
      <c r="F17" s="324">
        <f>'Русский-11 2022 расклад '!M17</f>
        <v>90</v>
      </c>
      <c r="G17" s="469">
        <f>'Русский - 11 2023 расклад'!M17</f>
        <v>91</v>
      </c>
      <c r="H17" s="463">
        <f>'Русский - 11 2024 расклад'!M17</f>
        <v>45</v>
      </c>
      <c r="I17" s="200"/>
      <c r="J17" s="201">
        <f>'Русский-11 2021 расклад'!N18</f>
        <v>42.002400000000009</v>
      </c>
      <c r="K17" s="324">
        <f>'Русский-11 2022 расклад '!N17</f>
        <v>32</v>
      </c>
      <c r="L17" s="469">
        <f>'Русский - 11 2023 расклад'!N17</f>
        <v>37</v>
      </c>
      <c r="M17" s="463">
        <f>'Русский - 11 2024 расклад'!N17</f>
        <v>21</v>
      </c>
      <c r="N17" s="334"/>
      <c r="O17" s="202">
        <f>'Русский-11 2021 расклад'!O18</f>
        <v>48.84</v>
      </c>
      <c r="P17" s="328">
        <f>'Русский-11 2022 расклад '!O17</f>
        <v>35.555555555555557</v>
      </c>
      <c r="Q17" s="203">
        <f>'Русский - 11 2023 расклад'!O17</f>
        <v>40.659340659340657</v>
      </c>
      <c r="R17" s="475">
        <f>'Русский - 11 2024 расклад'!O17</f>
        <v>46.666666666666664</v>
      </c>
      <c r="S17" s="200">
        <f>'Русский-11 2020 расклад'!P18</f>
        <v>0</v>
      </c>
      <c r="T17" s="201">
        <f>'Русский-11 2021 расклад'!P18</f>
        <v>0</v>
      </c>
      <c r="U17" s="324">
        <f>'Русский-11 2022 расклад '!P17</f>
        <v>2</v>
      </c>
      <c r="V17" s="469">
        <f>'Русский - 11 2023 расклад'!P17</f>
        <v>0</v>
      </c>
      <c r="W17" s="463">
        <f>'Русский - 11 2024 расклад'!P17</f>
        <v>0</v>
      </c>
      <c r="X17" s="334">
        <f>'Русский-11 2020 расклад'!Q18</f>
        <v>0</v>
      </c>
      <c r="Y17" s="203">
        <f>'Русский-11 2021 расклад'!Q18</f>
        <v>0</v>
      </c>
      <c r="Z17" s="478">
        <f>'Русский-11 2022 расклад '!Q17</f>
        <v>2.2222222222222223</v>
      </c>
      <c r="AA17" s="478">
        <f>'Русский - 11 2023 расклад'!Q17</f>
        <v>0</v>
      </c>
      <c r="AB17" s="345">
        <f>'Русский - 11 2024 расклад'!Q17</f>
        <v>0</v>
      </c>
    </row>
    <row r="18" spans="1:28" s="1" customFormat="1" ht="15" customHeight="1" x14ac:dyDescent="0.25">
      <c r="A18" s="16">
        <v>2</v>
      </c>
      <c r="B18" s="48">
        <v>20061</v>
      </c>
      <c r="C18" s="204" t="s">
        <v>13</v>
      </c>
      <c r="D18" s="205">
        <f>'Русский-11 2020 расклад'!M19</f>
        <v>42</v>
      </c>
      <c r="E18" s="206">
        <f>'Русский-11 2021 расклад'!M19</f>
        <v>51</v>
      </c>
      <c r="F18" s="322">
        <f>'Русский-11 2022 расклад '!M18</f>
        <v>45</v>
      </c>
      <c r="G18" s="467">
        <f>'Русский - 11 2023 расклад'!M18</f>
        <v>37</v>
      </c>
      <c r="H18" s="461">
        <f>'Русский - 11 2024 расклад'!M18</f>
        <v>42</v>
      </c>
      <c r="I18" s="205"/>
      <c r="J18" s="206">
        <f>'Русский-11 2021 расклад'!N19</f>
        <v>32.997</v>
      </c>
      <c r="K18" s="322">
        <f>'Русский-11 2022 расклад '!N18</f>
        <v>20</v>
      </c>
      <c r="L18" s="467">
        <f>'Русский - 11 2023 расклад'!N18</f>
        <v>21</v>
      </c>
      <c r="M18" s="461">
        <f>'Русский - 11 2024 расклад'!N18</f>
        <v>12</v>
      </c>
      <c r="N18" s="332"/>
      <c r="O18" s="207">
        <f>'Русский-11 2021 расклад'!O19</f>
        <v>64.7</v>
      </c>
      <c r="P18" s="326">
        <f>'Русский-11 2022 расклад '!O18</f>
        <v>44.444444444444443</v>
      </c>
      <c r="Q18" s="208">
        <f>'Русский - 11 2023 расклад'!O18</f>
        <v>56.756756756756758</v>
      </c>
      <c r="R18" s="473">
        <f>'Русский - 11 2024 расклад'!O18</f>
        <v>28.571428571428573</v>
      </c>
      <c r="S18" s="205">
        <f>'Русский-11 2020 расклад'!P19</f>
        <v>0</v>
      </c>
      <c r="T18" s="206">
        <f>'Русский-11 2021 расклад'!P19</f>
        <v>0</v>
      </c>
      <c r="U18" s="322">
        <f>'Русский-11 2022 расклад '!P18</f>
        <v>0</v>
      </c>
      <c r="V18" s="467">
        <f>'Русский - 11 2023 расклад'!P18</f>
        <v>0</v>
      </c>
      <c r="W18" s="461">
        <f>'Русский - 11 2024 расклад'!P18</f>
        <v>0</v>
      </c>
      <c r="X18" s="332">
        <f>'Русский-11 2020 расклад'!Q19</f>
        <v>0</v>
      </c>
      <c r="Y18" s="208">
        <f>'Русский-11 2021 расклад'!Q19</f>
        <v>0</v>
      </c>
      <c r="Z18" s="479">
        <f>'Русский-11 2022 расклад '!Q18</f>
        <v>0</v>
      </c>
      <c r="AA18" s="479">
        <f>'Русский - 11 2023 расклад'!Q18</f>
        <v>0</v>
      </c>
      <c r="AB18" s="346">
        <f>'Русский - 11 2024 расклад'!Q18</f>
        <v>0</v>
      </c>
    </row>
    <row r="19" spans="1:28" s="1" customFormat="1" ht="15" customHeight="1" x14ac:dyDescent="0.25">
      <c r="A19" s="16">
        <v>3</v>
      </c>
      <c r="B19" s="48">
        <v>21020</v>
      </c>
      <c r="C19" s="204" t="s">
        <v>21</v>
      </c>
      <c r="D19" s="205">
        <f>'Русский-11 2020 расклад'!M20</f>
        <v>63</v>
      </c>
      <c r="E19" s="206">
        <f>'Русский-11 2021 расклад'!M20</f>
        <v>52</v>
      </c>
      <c r="F19" s="322">
        <f>'Русский-11 2022 расклад '!M19</f>
        <v>64</v>
      </c>
      <c r="G19" s="467">
        <f>'Русский - 11 2023 расклад'!M19</f>
        <v>47</v>
      </c>
      <c r="H19" s="461">
        <f>'Русский - 11 2024 расклад'!M19</f>
        <v>71</v>
      </c>
      <c r="I19" s="205"/>
      <c r="J19" s="206">
        <f>'Русский-11 2021 расклад'!N20</f>
        <v>36.998000000000005</v>
      </c>
      <c r="K19" s="322">
        <f>'Русский-11 2022 расклад '!N19</f>
        <v>39</v>
      </c>
      <c r="L19" s="467">
        <f>'Русский - 11 2023 расклад'!N19</f>
        <v>24</v>
      </c>
      <c r="M19" s="461">
        <f>'Русский - 11 2024 расклад'!N19</f>
        <v>39</v>
      </c>
      <c r="N19" s="332"/>
      <c r="O19" s="207">
        <f>'Русский-11 2021 расклад'!O20</f>
        <v>71.150000000000006</v>
      </c>
      <c r="P19" s="326">
        <f>'Русский-11 2022 расклад '!O19</f>
        <v>60.9375</v>
      </c>
      <c r="Q19" s="208">
        <f>'Русский - 11 2023 расклад'!O19</f>
        <v>51.063829787234042</v>
      </c>
      <c r="R19" s="473">
        <f>'Русский - 11 2024 расклад'!O19</f>
        <v>54.929577464788736</v>
      </c>
      <c r="S19" s="205">
        <f>'Русский-11 2020 расклад'!P20</f>
        <v>0</v>
      </c>
      <c r="T19" s="206">
        <f>'Русский-11 2021 расклад'!P20</f>
        <v>0</v>
      </c>
      <c r="U19" s="322">
        <f>'Русский-11 2022 расклад '!P19</f>
        <v>0</v>
      </c>
      <c r="V19" s="467">
        <f>'Русский - 11 2023 расклад'!P19</f>
        <v>0</v>
      </c>
      <c r="W19" s="461">
        <f>'Русский - 11 2024 расклад'!P19</f>
        <v>0</v>
      </c>
      <c r="X19" s="332">
        <f>'Русский-11 2020 расклад'!Q20</f>
        <v>0</v>
      </c>
      <c r="Y19" s="208">
        <f>'Русский-11 2021 расклад'!Q20</f>
        <v>0</v>
      </c>
      <c r="Z19" s="479">
        <f>'Русский-11 2022 расклад '!Q19</f>
        <v>0</v>
      </c>
      <c r="AA19" s="479">
        <f>'Русский - 11 2023 расклад'!Q19</f>
        <v>0</v>
      </c>
      <c r="AB19" s="346">
        <f>'Русский - 11 2024 расклад'!Q19</f>
        <v>0</v>
      </c>
    </row>
    <row r="20" spans="1:28" s="1" customFormat="1" ht="15" customHeight="1" x14ac:dyDescent="0.25">
      <c r="A20" s="11">
        <v>4</v>
      </c>
      <c r="B20" s="48">
        <v>20060</v>
      </c>
      <c r="C20" s="204" t="s">
        <v>12</v>
      </c>
      <c r="D20" s="205">
        <f>'Русский-11 2020 расклад'!M21</f>
        <v>83</v>
      </c>
      <c r="E20" s="206">
        <f>'Русский-11 2021 расклад'!M21</f>
        <v>93</v>
      </c>
      <c r="F20" s="322">
        <f>'Русский-11 2022 расклад '!M20</f>
        <v>99</v>
      </c>
      <c r="G20" s="467">
        <f>'Русский - 11 2023 расклад'!M20</f>
        <v>93</v>
      </c>
      <c r="H20" s="461">
        <f>'Русский - 11 2024 расклад'!M20</f>
        <v>94</v>
      </c>
      <c r="I20" s="205"/>
      <c r="J20" s="206">
        <f>'Русский-11 2021 расклад'!N21</f>
        <v>58.004100000000008</v>
      </c>
      <c r="K20" s="322">
        <f>'Русский-11 2022 расклад '!N20</f>
        <v>50</v>
      </c>
      <c r="L20" s="467">
        <f>'Русский - 11 2023 расклад'!N20</f>
        <v>52</v>
      </c>
      <c r="M20" s="461">
        <f>'Русский - 11 2024 расклад'!N20</f>
        <v>35</v>
      </c>
      <c r="N20" s="332"/>
      <c r="O20" s="207">
        <f>'Русский-11 2021 расклад'!O21</f>
        <v>62.370000000000005</v>
      </c>
      <c r="P20" s="326">
        <f>'Русский-11 2022 расклад '!O20</f>
        <v>50.505050505050505</v>
      </c>
      <c r="Q20" s="208">
        <f>'Русский - 11 2023 расклад'!O20</f>
        <v>55.913978494623656</v>
      </c>
      <c r="R20" s="473">
        <f>'Русский - 11 2024 расклад'!O20</f>
        <v>37.234042553191486</v>
      </c>
      <c r="S20" s="205">
        <f>'Русский-11 2020 расклад'!P21</f>
        <v>0.996</v>
      </c>
      <c r="T20" s="206">
        <f>'Русский-11 2021 расклад'!P21</f>
        <v>0</v>
      </c>
      <c r="U20" s="322">
        <f>'Русский-11 2022 расклад '!P20</f>
        <v>0</v>
      </c>
      <c r="V20" s="467">
        <f>'Русский - 11 2023 расклад'!P20</f>
        <v>0</v>
      </c>
      <c r="W20" s="461">
        <f>'Русский - 11 2024 расклад'!P20</f>
        <v>0</v>
      </c>
      <c r="X20" s="332">
        <f>'Русский-11 2020 расклад'!Q21</f>
        <v>1.2</v>
      </c>
      <c r="Y20" s="208">
        <f>'Русский-11 2021 расклад'!Q21</f>
        <v>0</v>
      </c>
      <c r="Z20" s="479">
        <f>'Русский-11 2022 расклад '!Q20</f>
        <v>0</v>
      </c>
      <c r="AA20" s="479">
        <f>'Русский - 11 2023 расклад'!Q20</f>
        <v>0</v>
      </c>
      <c r="AB20" s="346">
        <f>'Русский - 11 2024 расклад'!Q20</f>
        <v>0</v>
      </c>
    </row>
    <row r="21" spans="1:28" s="1" customFormat="1" ht="15" customHeight="1" x14ac:dyDescent="0.25">
      <c r="A21" s="11">
        <v>5</v>
      </c>
      <c r="B21" s="48">
        <v>20400</v>
      </c>
      <c r="C21" s="204" t="s">
        <v>15</v>
      </c>
      <c r="D21" s="205">
        <f>'Русский-11 2020 расклад'!M22</f>
        <v>59</v>
      </c>
      <c r="E21" s="206">
        <f>'Русский-11 2021 расклад'!M22</f>
        <v>66</v>
      </c>
      <c r="F21" s="322">
        <f>'Русский-11 2022 расклад '!M21</f>
        <v>65</v>
      </c>
      <c r="G21" s="467">
        <f>'Русский - 11 2023 расклад'!M21</f>
        <v>48</v>
      </c>
      <c r="H21" s="461">
        <f>'Русский - 11 2024 расклад'!M21</f>
        <v>47</v>
      </c>
      <c r="I21" s="205"/>
      <c r="J21" s="206">
        <f>'Русский-11 2021 расклад'!N22</f>
        <v>33.996600000000001</v>
      </c>
      <c r="K21" s="322">
        <f>'Русский-11 2022 расклад '!N21</f>
        <v>30</v>
      </c>
      <c r="L21" s="467">
        <f>'Русский - 11 2023 расклад'!N21</f>
        <v>29</v>
      </c>
      <c r="M21" s="461">
        <f>'Русский - 11 2024 расклад'!N21</f>
        <v>21</v>
      </c>
      <c r="N21" s="332"/>
      <c r="O21" s="207">
        <f>'Русский-11 2021 расклад'!O22</f>
        <v>51.510000000000005</v>
      </c>
      <c r="P21" s="326">
        <f>'Русский-11 2022 расклад '!O21</f>
        <v>46.153846153846153</v>
      </c>
      <c r="Q21" s="208">
        <f>'Русский - 11 2023 расклад'!O21</f>
        <v>60.416666666666664</v>
      </c>
      <c r="R21" s="473">
        <f>'Русский - 11 2024 расклад'!O21</f>
        <v>44.680851063829785</v>
      </c>
      <c r="S21" s="205">
        <f>'Русский-11 2020 расклад'!P22</f>
        <v>0</v>
      </c>
      <c r="T21" s="206">
        <f>'Русский-11 2021 расклад'!P22</f>
        <v>0</v>
      </c>
      <c r="U21" s="322">
        <f>'Русский-11 2022 расклад '!P21</f>
        <v>0</v>
      </c>
      <c r="V21" s="467">
        <f>'Русский - 11 2023 расклад'!P21</f>
        <v>1</v>
      </c>
      <c r="W21" s="461">
        <f>'Русский - 11 2024 расклад'!P21</f>
        <v>0</v>
      </c>
      <c r="X21" s="332">
        <f>'Русский-11 2020 расклад'!Q22</f>
        <v>0</v>
      </c>
      <c r="Y21" s="208">
        <f>'Русский-11 2021 расклад'!Q22</f>
        <v>0</v>
      </c>
      <c r="Z21" s="479">
        <f>'Русский-11 2022 расклад '!Q21</f>
        <v>0</v>
      </c>
      <c r="AA21" s="479">
        <f>'Русский - 11 2023 расклад'!Q21</f>
        <v>2.0833333333333335</v>
      </c>
      <c r="AB21" s="346">
        <f>'Русский - 11 2024 расклад'!Q21</f>
        <v>0</v>
      </c>
    </row>
    <row r="22" spans="1:28" s="1" customFormat="1" ht="15" customHeight="1" x14ac:dyDescent="0.25">
      <c r="A22" s="11">
        <v>6</v>
      </c>
      <c r="B22" s="48">
        <v>20080</v>
      </c>
      <c r="C22" s="204" t="s">
        <v>158</v>
      </c>
      <c r="D22" s="205">
        <f>'Русский-11 2020 расклад'!M23</f>
        <v>25</v>
      </c>
      <c r="E22" s="206">
        <f>'Русский-11 2021 расклад'!M23</f>
        <v>35</v>
      </c>
      <c r="F22" s="322">
        <f>'Русский-11 2022 расклад '!M22</f>
        <v>56</v>
      </c>
      <c r="G22" s="467">
        <f>'Русский - 11 2023 расклад'!M22</f>
        <v>37</v>
      </c>
      <c r="H22" s="461">
        <f>'Русский - 11 2024 расклад'!M22</f>
        <v>36</v>
      </c>
      <c r="I22" s="205"/>
      <c r="J22" s="206">
        <f>'Русский-11 2021 расклад'!N23</f>
        <v>8.0009999999999994</v>
      </c>
      <c r="K22" s="322">
        <f>'Русский-11 2022 расклад '!N22</f>
        <v>6</v>
      </c>
      <c r="L22" s="467">
        <f>'Русский - 11 2023 расклад'!N22</f>
        <v>8</v>
      </c>
      <c r="M22" s="461">
        <f>'Русский - 11 2024 расклад'!N22</f>
        <v>4</v>
      </c>
      <c r="N22" s="332"/>
      <c r="O22" s="207">
        <f>'Русский-11 2021 расклад'!O23</f>
        <v>22.86</v>
      </c>
      <c r="P22" s="326">
        <f>'Русский-11 2022 расклад '!O22</f>
        <v>10.714285714285715</v>
      </c>
      <c r="Q22" s="208">
        <f>'Русский - 11 2023 расклад'!O22</f>
        <v>21.621621621621621</v>
      </c>
      <c r="R22" s="473">
        <f>'Русский - 11 2024 расклад'!O22</f>
        <v>11.111111111111111</v>
      </c>
      <c r="S22" s="205">
        <f>'Русский-11 2020 расклад'!P23</f>
        <v>0</v>
      </c>
      <c r="T22" s="206">
        <f>'Русский-11 2021 расклад'!P23</f>
        <v>0</v>
      </c>
      <c r="U22" s="322">
        <f>'Русский-11 2022 расклад '!P22</f>
        <v>0</v>
      </c>
      <c r="V22" s="467">
        <f>'Русский - 11 2023 расклад'!P22</f>
        <v>0</v>
      </c>
      <c r="W22" s="461">
        <f>'Русский - 11 2024 расклад'!P22</f>
        <v>0</v>
      </c>
      <c r="X22" s="332">
        <f>'Русский-11 2020 расклад'!Q23</f>
        <v>0</v>
      </c>
      <c r="Y22" s="208">
        <f>'Русский-11 2021 расклад'!Q23</f>
        <v>0</v>
      </c>
      <c r="Z22" s="479">
        <f>'Русский-11 2022 расклад '!Q22</f>
        <v>0</v>
      </c>
      <c r="AA22" s="479">
        <f>'Русский - 11 2023 расклад'!Q22</f>
        <v>0</v>
      </c>
      <c r="AB22" s="346">
        <f>'Русский - 11 2024 расклад'!Q22</f>
        <v>0</v>
      </c>
    </row>
    <row r="23" spans="1:28" s="1" customFormat="1" ht="15" customHeight="1" x14ac:dyDescent="0.25">
      <c r="A23" s="11">
        <v>7</v>
      </c>
      <c r="B23" s="48">
        <v>20460</v>
      </c>
      <c r="C23" s="204" t="s">
        <v>159</v>
      </c>
      <c r="D23" s="205">
        <f>'Русский-11 2020 расклад'!M24</f>
        <v>37</v>
      </c>
      <c r="E23" s="206">
        <f>'Русский-11 2021 расклад'!M24</f>
        <v>69</v>
      </c>
      <c r="F23" s="322">
        <f>'Русский-11 2022 расклад '!M23</f>
        <v>49</v>
      </c>
      <c r="G23" s="467">
        <f>'Русский - 11 2023 расклад'!M23</f>
        <v>34</v>
      </c>
      <c r="H23" s="461">
        <f>'Русский - 11 2024 расклад'!M23</f>
        <v>33</v>
      </c>
      <c r="I23" s="205"/>
      <c r="J23" s="206">
        <f>'Русский-11 2021 расклад'!N24</f>
        <v>28.0002</v>
      </c>
      <c r="K23" s="322">
        <f>'Русский-11 2022 расклад '!N23</f>
        <v>26</v>
      </c>
      <c r="L23" s="467">
        <f>'Русский - 11 2023 расклад'!N23</f>
        <v>11</v>
      </c>
      <c r="M23" s="461">
        <f>'Русский - 11 2024 расклад'!N23</f>
        <v>3</v>
      </c>
      <c r="N23" s="332"/>
      <c r="O23" s="207">
        <f>'Русский-11 2021 расклад'!O24</f>
        <v>40.58</v>
      </c>
      <c r="P23" s="326">
        <f>'Русский-11 2022 расклад '!O23</f>
        <v>53.061224489795919</v>
      </c>
      <c r="Q23" s="208">
        <f>'Русский - 11 2023 расклад'!O23</f>
        <v>32.352941176470587</v>
      </c>
      <c r="R23" s="473">
        <f>'Русский - 11 2024 расклад'!O23</f>
        <v>9.0909090909090917</v>
      </c>
      <c r="S23" s="205">
        <f>'Русский-11 2020 расклад'!P24</f>
        <v>0.99900000000000011</v>
      </c>
      <c r="T23" s="206">
        <f>'Русский-11 2021 расклад'!P24</f>
        <v>0</v>
      </c>
      <c r="U23" s="322">
        <f>'Русский-11 2022 расклад '!P23</f>
        <v>0</v>
      </c>
      <c r="V23" s="467">
        <f>'Русский - 11 2023 расклад'!P23</f>
        <v>0</v>
      </c>
      <c r="W23" s="461">
        <f>'Русский - 11 2024 расклад'!P23</f>
        <v>0</v>
      </c>
      <c r="X23" s="332">
        <f>'Русский-11 2020 расклад'!Q24</f>
        <v>2.7</v>
      </c>
      <c r="Y23" s="208">
        <f>'Русский-11 2021 расклад'!Q24</f>
        <v>0</v>
      </c>
      <c r="Z23" s="479">
        <f>'Русский-11 2022 расклад '!Q23</f>
        <v>0</v>
      </c>
      <c r="AA23" s="479">
        <f>'Русский - 11 2023 расклад'!Q23</f>
        <v>0</v>
      </c>
      <c r="AB23" s="346">
        <f>'Русский - 11 2024 расклад'!Q23</f>
        <v>0</v>
      </c>
    </row>
    <row r="24" spans="1:28" s="1" customFormat="1" ht="15" customHeight="1" x14ac:dyDescent="0.25">
      <c r="A24" s="11">
        <v>8</v>
      </c>
      <c r="B24" s="48">
        <v>20550</v>
      </c>
      <c r="C24" s="204" t="s">
        <v>17</v>
      </c>
      <c r="D24" s="205" t="s">
        <v>138</v>
      </c>
      <c r="E24" s="206">
        <f>'Русский-11 2021 расклад'!M25</f>
        <v>30</v>
      </c>
      <c r="F24" s="322" t="s">
        <v>138</v>
      </c>
      <c r="G24" s="467">
        <f>'Русский - 11 2023 расклад'!M24</f>
        <v>18</v>
      </c>
      <c r="H24" s="461" t="s">
        <v>138</v>
      </c>
      <c r="I24" s="205"/>
      <c r="J24" s="206">
        <f>'Русский-11 2021 расклад'!N25</f>
        <v>10.002000000000001</v>
      </c>
      <c r="K24" s="322" t="s">
        <v>138</v>
      </c>
      <c r="L24" s="467">
        <f>'Русский - 11 2023 расклад'!N24</f>
        <v>4</v>
      </c>
      <c r="M24" s="461" t="s">
        <v>138</v>
      </c>
      <c r="N24" s="332"/>
      <c r="O24" s="207">
        <f>'Русский-11 2021 расклад'!O25</f>
        <v>33.340000000000003</v>
      </c>
      <c r="P24" s="326" t="s">
        <v>138</v>
      </c>
      <c r="Q24" s="208">
        <f>'Русский - 11 2023 расклад'!O24</f>
        <v>22.222222222222221</v>
      </c>
      <c r="R24" s="473" t="s">
        <v>138</v>
      </c>
      <c r="S24" s="205" t="s">
        <v>138</v>
      </c>
      <c r="T24" s="206">
        <f>'Русский-11 2021 расклад'!P25</f>
        <v>0</v>
      </c>
      <c r="U24" s="322" t="s">
        <v>138</v>
      </c>
      <c r="V24" s="467">
        <f>'Русский - 11 2023 расклад'!P24</f>
        <v>0</v>
      </c>
      <c r="W24" s="461" t="s">
        <v>138</v>
      </c>
      <c r="X24" s="332" t="s">
        <v>138</v>
      </c>
      <c r="Y24" s="208">
        <f>'Русский-11 2021 расклад'!Q25</f>
        <v>0</v>
      </c>
      <c r="Z24" s="479" t="s">
        <v>138</v>
      </c>
      <c r="AA24" s="479">
        <f>'Русский - 11 2023 расклад'!Q24</f>
        <v>0</v>
      </c>
      <c r="AB24" s="346" t="s">
        <v>138</v>
      </c>
    </row>
    <row r="25" spans="1:28" s="1" customFormat="1" ht="15" customHeight="1" x14ac:dyDescent="0.25">
      <c r="A25" s="11">
        <v>9</v>
      </c>
      <c r="B25" s="48">
        <v>20630</v>
      </c>
      <c r="C25" s="204" t="s">
        <v>201</v>
      </c>
      <c r="D25" s="205">
        <f>'Русский-11 2020 расклад'!M26</f>
        <v>12</v>
      </c>
      <c r="E25" s="206">
        <f>'Русский-11 2021 расклад'!M26</f>
        <v>21</v>
      </c>
      <c r="F25" s="322" t="s">
        <v>138</v>
      </c>
      <c r="G25" s="467">
        <f>'Русский - 11 2023 расклад'!M25</f>
        <v>22</v>
      </c>
      <c r="H25" s="461" t="s">
        <v>138</v>
      </c>
      <c r="I25" s="205"/>
      <c r="J25" s="206">
        <f>'Русский-11 2021 расклад'!N26</f>
        <v>3.0008999999999997</v>
      </c>
      <c r="K25" s="322" t="s">
        <v>138</v>
      </c>
      <c r="L25" s="467">
        <f>'Русский - 11 2023 расклад'!N25</f>
        <v>5</v>
      </c>
      <c r="M25" s="461" t="s">
        <v>138</v>
      </c>
      <c r="N25" s="332"/>
      <c r="O25" s="207">
        <f>'Русский-11 2021 расклад'!O26</f>
        <v>14.29</v>
      </c>
      <c r="P25" s="326" t="s">
        <v>138</v>
      </c>
      <c r="Q25" s="208">
        <f>'Русский - 11 2023 расклад'!O25</f>
        <v>22.727272727272727</v>
      </c>
      <c r="R25" s="473" t="s">
        <v>138</v>
      </c>
      <c r="S25" s="205">
        <f>'Русский-11 2020 расклад'!P26</f>
        <v>0</v>
      </c>
      <c r="T25" s="206">
        <f>'Русский-11 2021 расклад'!P26</f>
        <v>0</v>
      </c>
      <c r="U25" s="322" t="s">
        <v>138</v>
      </c>
      <c r="V25" s="467">
        <f>'Русский - 11 2023 расклад'!P25</f>
        <v>0</v>
      </c>
      <c r="W25" s="461" t="s">
        <v>138</v>
      </c>
      <c r="X25" s="332">
        <f>'Русский-11 2020 расклад'!Q26</f>
        <v>0</v>
      </c>
      <c r="Y25" s="208">
        <f>'Русский-11 2021 расклад'!Q26</f>
        <v>0</v>
      </c>
      <c r="Z25" s="479" t="s">
        <v>138</v>
      </c>
      <c r="AA25" s="479">
        <f>'Русский - 11 2023 расклад'!Q25</f>
        <v>0</v>
      </c>
      <c r="AB25" s="346" t="s">
        <v>138</v>
      </c>
    </row>
    <row r="26" spans="1:28" s="1" customFormat="1" ht="15" customHeight="1" x14ac:dyDescent="0.25">
      <c r="A26" s="11">
        <v>10</v>
      </c>
      <c r="B26" s="48">
        <v>20810</v>
      </c>
      <c r="C26" s="204" t="s">
        <v>202</v>
      </c>
      <c r="D26" s="205">
        <f>'Русский-11 2020 расклад'!M27</f>
        <v>21</v>
      </c>
      <c r="E26" s="206">
        <f>'Русский-11 2021 расклад'!M27</f>
        <v>14</v>
      </c>
      <c r="F26" s="322">
        <f>'Русский-11 2022 расклад '!M26</f>
        <v>29</v>
      </c>
      <c r="G26" s="467" t="s">
        <v>138</v>
      </c>
      <c r="H26" s="461">
        <f>'Русский - 11 2024 расклад'!M24</f>
        <v>20</v>
      </c>
      <c r="I26" s="205"/>
      <c r="J26" s="206">
        <f>'Русский-11 2021 расклад'!N27</f>
        <v>0.99959999999999993</v>
      </c>
      <c r="K26" s="322">
        <f>'Русский-11 2022 расклад '!N26</f>
        <v>3</v>
      </c>
      <c r="L26" s="467" t="s">
        <v>138</v>
      </c>
      <c r="M26" s="461">
        <f>'Русский - 11 2024 расклад'!N24</f>
        <v>4</v>
      </c>
      <c r="N26" s="332"/>
      <c r="O26" s="207">
        <f>'Русский-11 2021 расклад'!O27</f>
        <v>7.14</v>
      </c>
      <c r="P26" s="326">
        <f>'Русский-11 2022 расклад '!O26</f>
        <v>10.344827586206897</v>
      </c>
      <c r="Q26" s="208" t="s">
        <v>138</v>
      </c>
      <c r="R26" s="473">
        <f>'Русский - 11 2024 расклад'!O24</f>
        <v>20</v>
      </c>
      <c r="S26" s="205">
        <f>'Русский-11 2020 расклад'!P27</f>
        <v>0</v>
      </c>
      <c r="T26" s="206">
        <f>'Русский-11 2021 расклад'!P27</f>
        <v>0</v>
      </c>
      <c r="U26" s="322">
        <f>'Русский-11 2022 расклад '!P26</f>
        <v>0</v>
      </c>
      <c r="V26" s="467" t="s">
        <v>138</v>
      </c>
      <c r="W26" s="461">
        <f>'Русский - 11 2024 расклад'!P24</f>
        <v>0</v>
      </c>
      <c r="X26" s="332">
        <f>'Русский-11 2020 расклад'!Q27</f>
        <v>0</v>
      </c>
      <c r="Y26" s="208">
        <f>'Русский-11 2021 расклад'!Q27</f>
        <v>0</v>
      </c>
      <c r="Z26" s="479">
        <f>'Русский-11 2022 расклад '!Q26</f>
        <v>0</v>
      </c>
      <c r="AA26" s="479" t="s">
        <v>138</v>
      </c>
      <c r="AB26" s="346">
        <f>'Русский - 11 2024 расклад'!Q24</f>
        <v>0</v>
      </c>
    </row>
    <row r="27" spans="1:28" s="1" customFormat="1" ht="15" customHeight="1" x14ac:dyDescent="0.25">
      <c r="A27" s="11">
        <v>11</v>
      </c>
      <c r="B27" s="48">
        <v>20900</v>
      </c>
      <c r="C27" s="204" t="s">
        <v>160</v>
      </c>
      <c r="D27" s="205">
        <f>'Русский-11 2020 расклад'!M28</f>
        <v>19</v>
      </c>
      <c r="E27" s="206">
        <f>'Русский-11 2021 расклад'!M28</f>
        <v>52</v>
      </c>
      <c r="F27" s="322">
        <f>'Русский-11 2022 расклад '!M27</f>
        <v>52</v>
      </c>
      <c r="G27" s="467">
        <f>'Русский - 11 2023 расклад'!M27</f>
        <v>42</v>
      </c>
      <c r="H27" s="461">
        <f>'Русский - 11 2024 расклад'!M25</f>
        <v>42</v>
      </c>
      <c r="I27" s="205"/>
      <c r="J27" s="206">
        <f>'Русский-11 2021 расклад'!N28</f>
        <v>15.995200000000001</v>
      </c>
      <c r="K27" s="322">
        <f>'Русский-11 2022 расклад '!N27</f>
        <v>21</v>
      </c>
      <c r="L27" s="467">
        <f>'Русский - 11 2023 расклад'!N27</f>
        <v>10</v>
      </c>
      <c r="M27" s="461">
        <f>'Русский - 11 2024 расклад'!N25</f>
        <v>10</v>
      </c>
      <c r="N27" s="332"/>
      <c r="O27" s="207">
        <f>'Русский-11 2021 расклад'!O28</f>
        <v>30.76</v>
      </c>
      <c r="P27" s="326">
        <f>'Русский-11 2022 расклад '!O27</f>
        <v>40.384615384615387</v>
      </c>
      <c r="Q27" s="208">
        <f>'Русский - 11 2023 расклад'!O27</f>
        <v>23.80952380952381</v>
      </c>
      <c r="R27" s="473">
        <f>'Русский - 11 2024 расклад'!O25</f>
        <v>23.80952380952381</v>
      </c>
      <c r="S27" s="205">
        <f>'Русский-11 2020 расклад'!P28</f>
        <v>0</v>
      </c>
      <c r="T27" s="206">
        <f>'Русский-11 2021 расклад'!P28</f>
        <v>0</v>
      </c>
      <c r="U27" s="322">
        <f>'Русский-11 2022 расклад '!P27</f>
        <v>0</v>
      </c>
      <c r="V27" s="467">
        <f>'Русский - 11 2023 расклад'!P27</f>
        <v>0</v>
      </c>
      <c r="W27" s="461">
        <f>'Русский - 11 2024 расклад'!P25</f>
        <v>0</v>
      </c>
      <c r="X27" s="332">
        <f>'Русский-11 2020 расклад'!Q28</f>
        <v>0</v>
      </c>
      <c r="Y27" s="208">
        <f>'Русский-11 2021 расклад'!Q28</f>
        <v>0</v>
      </c>
      <c r="Z27" s="479">
        <f>'Русский-11 2022 расклад '!Q27</f>
        <v>0</v>
      </c>
      <c r="AA27" s="479">
        <f>'Русский - 11 2023 расклад'!Q27</f>
        <v>0</v>
      </c>
      <c r="AB27" s="346">
        <f>'Русский - 11 2024 расклад'!Q25</f>
        <v>0</v>
      </c>
    </row>
    <row r="28" spans="1:28" s="1" customFormat="1" ht="15" customHeight="1" thickBot="1" x14ac:dyDescent="0.3">
      <c r="A28" s="12">
        <v>12</v>
      </c>
      <c r="B28" s="52">
        <v>21350</v>
      </c>
      <c r="C28" s="210" t="s">
        <v>161</v>
      </c>
      <c r="D28" s="211">
        <f>'Русский-11 2020 расклад'!M29</f>
        <v>17</v>
      </c>
      <c r="E28" s="212">
        <f>'Русский-11 2021 расклад'!M29</f>
        <v>27</v>
      </c>
      <c r="F28" s="323">
        <f>'Русский-11 2022 расклад '!M28</f>
        <v>37</v>
      </c>
      <c r="G28" s="468">
        <f>'Русский - 11 2023 расклад'!M28</f>
        <v>27</v>
      </c>
      <c r="H28" s="462">
        <f>'Русский - 11 2024 расклад'!M26</f>
        <v>30</v>
      </c>
      <c r="I28" s="211"/>
      <c r="J28" s="212">
        <f>'Русский-11 2021 расклад'!N29</f>
        <v>8.0000999999999998</v>
      </c>
      <c r="K28" s="323">
        <f>'Русский-11 2022 расклад '!N28</f>
        <v>14</v>
      </c>
      <c r="L28" s="468">
        <f>'Русский - 11 2023 расклад'!N28</f>
        <v>4</v>
      </c>
      <c r="M28" s="462">
        <f>'Русский - 11 2024 расклад'!N26</f>
        <v>6</v>
      </c>
      <c r="N28" s="333"/>
      <c r="O28" s="213">
        <f>'Русский-11 2021 расклад'!O29</f>
        <v>29.63</v>
      </c>
      <c r="P28" s="327">
        <f>'Русский-11 2022 расклад '!O28</f>
        <v>37.837837837837839</v>
      </c>
      <c r="Q28" s="214">
        <f>'Русский - 11 2023 расклад'!O28</f>
        <v>14.814814814814815</v>
      </c>
      <c r="R28" s="474">
        <f>'Русский - 11 2024 расклад'!O26</f>
        <v>20</v>
      </c>
      <c r="S28" s="211">
        <f>'Русский-11 2020 расклад'!P29</f>
        <v>1.9991999999999999</v>
      </c>
      <c r="T28" s="212">
        <f>'Русский-11 2021 расклад'!P29</f>
        <v>0</v>
      </c>
      <c r="U28" s="323">
        <f>'Русский-11 2022 расклад '!P28</f>
        <v>0</v>
      </c>
      <c r="V28" s="468">
        <f>'Русский - 11 2023 расклад'!P28</f>
        <v>0</v>
      </c>
      <c r="W28" s="462">
        <f>'Русский - 11 2024 расклад'!P26</f>
        <v>0</v>
      </c>
      <c r="X28" s="333">
        <f>'Русский-11 2020 расклад'!Q29</f>
        <v>11.76</v>
      </c>
      <c r="Y28" s="214">
        <f>'Русский-11 2021 расклад'!Q29</f>
        <v>0</v>
      </c>
      <c r="Z28" s="480">
        <f>'Русский-11 2022 расклад '!Q28</f>
        <v>0</v>
      </c>
      <c r="AA28" s="480">
        <f>'Русский - 11 2023 расклад'!Q28</f>
        <v>0</v>
      </c>
      <c r="AB28" s="347">
        <f>'Русский - 11 2024 расклад'!Q26</f>
        <v>0</v>
      </c>
    </row>
    <row r="29" spans="1:28" s="1" customFormat="1" ht="15" customHeight="1" thickBot="1" x14ac:dyDescent="0.3">
      <c r="A29" s="35"/>
      <c r="B29" s="51"/>
      <c r="C29" s="215" t="s">
        <v>103</v>
      </c>
      <c r="D29" s="349">
        <f>'Русский-11 2020 расклад'!M30</f>
        <v>531</v>
      </c>
      <c r="E29" s="350">
        <f>'Русский-11 2021 расклад'!M30</f>
        <v>664</v>
      </c>
      <c r="F29" s="351">
        <f>'Русский-11 2022 расклад '!M29</f>
        <v>649</v>
      </c>
      <c r="G29" s="466">
        <f>'Русский - 11 2023 расклад'!M29</f>
        <v>587</v>
      </c>
      <c r="H29" s="460">
        <f>'Русский - 11 2024 расклад'!M27</f>
        <v>597</v>
      </c>
      <c r="I29" s="349">
        <f>'Русский-11 2020 расклад'!N30</f>
        <v>0</v>
      </c>
      <c r="J29" s="350">
        <f>'Русский-11 2021 расклад'!N30</f>
        <v>293.99299999999999</v>
      </c>
      <c r="K29" s="351">
        <f>'Русский-11 2022 расклад '!N29</f>
        <v>224</v>
      </c>
      <c r="L29" s="466">
        <f>'Русский - 11 2023 расклад'!N29</f>
        <v>209</v>
      </c>
      <c r="M29" s="460">
        <f>'Русский - 11 2024 расклад'!N27</f>
        <v>152</v>
      </c>
      <c r="N29" s="354">
        <f>'Русский-11 2020 расклад'!O30</f>
        <v>0</v>
      </c>
      <c r="O29" s="352">
        <f>'Русский-11 2021 расклад'!O30</f>
        <v>43</v>
      </c>
      <c r="P29" s="353">
        <f>'Русский-11 2022 расклад '!O29</f>
        <v>32.226338362297888</v>
      </c>
      <c r="Q29" s="355">
        <f>'Русский - 11 2023 расклад'!O29</f>
        <v>35.604770017035776</v>
      </c>
      <c r="R29" s="472">
        <f>'Русский - 11 2024 расклад'!O27</f>
        <v>25.460636515912899</v>
      </c>
      <c r="S29" s="349">
        <f>'Русский-11 2020 расклад'!P30</f>
        <v>3.0009999999999999</v>
      </c>
      <c r="T29" s="350">
        <f>'Русский-11 2021 расклад'!P30</f>
        <v>0</v>
      </c>
      <c r="U29" s="351">
        <f>'Русский-11 2022 расклад '!P29</f>
        <v>4</v>
      </c>
      <c r="V29" s="466">
        <f>'Русский - 11 2023 расклад'!P29</f>
        <v>1</v>
      </c>
      <c r="W29" s="460">
        <f>'Русский - 11 2024 расклад'!P27</f>
        <v>6</v>
      </c>
      <c r="X29" s="354">
        <f>'Русский-11 2020 расклад'!Q30</f>
        <v>0.39</v>
      </c>
      <c r="Y29" s="355">
        <f>'Русский-11 2021 расклад'!Q30</f>
        <v>0</v>
      </c>
      <c r="Z29" s="477">
        <f>'Русский-11 2022 расклад '!Q29</f>
        <v>0.8456790123456791</v>
      </c>
      <c r="AA29" s="477">
        <f>'Русский - 11 2023 расклад'!Q29</f>
        <v>0.17035775127768313</v>
      </c>
      <c r="AB29" s="356">
        <f>'Русский - 11 2024 расклад'!Q27</f>
        <v>1.0050251256281406</v>
      </c>
    </row>
    <row r="30" spans="1:28" s="1" customFormat="1" ht="15" customHeight="1" x14ac:dyDescent="0.25">
      <c r="A30" s="10">
        <v>1</v>
      </c>
      <c r="B30" s="49">
        <v>30070</v>
      </c>
      <c r="C30" s="199" t="s">
        <v>24</v>
      </c>
      <c r="D30" s="200">
        <f>'Русский-11 2020 расклад'!M31</f>
        <v>79</v>
      </c>
      <c r="E30" s="201">
        <f>'Русский-11 2021 расклад'!M31</f>
        <v>81</v>
      </c>
      <c r="F30" s="324">
        <f>'Русский-11 2022 расклад '!M30</f>
        <v>72</v>
      </c>
      <c r="G30" s="469">
        <f>'Русский - 11 2023 расклад'!M30</f>
        <v>68</v>
      </c>
      <c r="H30" s="463">
        <f>'Русский - 11 2024 расклад'!M28</f>
        <v>66</v>
      </c>
      <c r="I30" s="200"/>
      <c r="J30" s="201">
        <f>'Русский-11 2021 расклад'!N31</f>
        <v>45.991800000000005</v>
      </c>
      <c r="K30" s="324">
        <f>'Русский-11 2022 расклад '!N30</f>
        <v>40</v>
      </c>
      <c r="L30" s="469">
        <f>'Русский - 11 2023 расклад'!N30</f>
        <v>31</v>
      </c>
      <c r="M30" s="463">
        <f>'Русский - 11 2024 расклад'!N28</f>
        <v>24</v>
      </c>
      <c r="N30" s="334"/>
      <c r="O30" s="202">
        <f>'Русский-11 2021 расклад'!O31</f>
        <v>56.78</v>
      </c>
      <c r="P30" s="328">
        <f>'Русский-11 2022 расклад '!O30</f>
        <v>55.555555555555557</v>
      </c>
      <c r="Q30" s="203">
        <f>'Русский - 11 2023 расклад'!O30</f>
        <v>45.588235294117645</v>
      </c>
      <c r="R30" s="475">
        <f>'Русский - 11 2024 расклад'!O28</f>
        <v>36.363636363636367</v>
      </c>
      <c r="S30" s="200">
        <f>'Русский-11 2020 расклад'!P31</f>
        <v>0</v>
      </c>
      <c r="T30" s="201">
        <f>'Русский-11 2021 расклад'!P31</f>
        <v>0</v>
      </c>
      <c r="U30" s="324">
        <f>'Русский-11 2022 расклад '!P30</f>
        <v>0</v>
      </c>
      <c r="V30" s="469">
        <f>'Русский - 11 2023 расклад'!P30</f>
        <v>0</v>
      </c>
      <c r="W30" s="463">
        <f>'Русский - 11 2024 расклад'!P28</f>
        <v>0</v>
      </c>
      <c r="X30" s="334">
        <f>'Русский-11 2020 расклад'!Q31</f>
        <v>0</v>
      </c>
      <c r="Y30" s="203">
        <f>'Русский-11 2021 расклад'!Q31</f>
        <v>0</v>
      </c>
      <c r="Z30" s="478">
        <f>'Русский-11 2022 расклад '!Q30</f>
        <v>0</v>
      </c>
      <c r="AA30" s="478">
        <f>'Русский - 11 2023 расклад'!Q30</f>
        <v>0</v>
      </c>
      <c r="AB30" s="345">
        <f>'Русский - 11 2024 расклад'!Q28</f>
        <v>0</v>
      </c>
    </row>
    <row r="31" spans="1:28" s="1" customFormat="1" ht="15" customHeight="1" x14ac:dyDescent="0.25">
      <c r="A31" s="11">
        <v>2</v>
      </c>
      <c r="B31" s="48">
        <v>30480</v>
      </c>
      <c r="C31" s="204" t="s">
        <v>111</v>
      </c>
      <c r="D31" s="205">
        <f>'Русский-11 2020 расклад'!M32</f>
        <v>71</v>
      </c>
      <c r="E31" s="206">
        <f>'Русский-11 2021 расклад'!M32</f>
        <v>61</v>
      </c>
      <c r="F31" s="322">
        <f>'Русский-11 2022 расклад '!M31</f>
        <v>54</v>
      </c>
      <c r="G31" s="467">
        <f>'Русский - 11 2023 расклад'!M31</f>
        <v>50</v>
      </c>
      <c r="H31" s="461">
        <f>'Русский - 11 2024 расклад'!M29</f>
        <v>45</v>
      </c>
      <c r="I31" s="205"/>
      <c r="J31" s="206">
        <f>'Русский-11 2021 расклад'!N32</f>
        <v>29.999800000000004</v>
      </c>
      <c r="K31" s="322">
        <f>'Русский-11 2022 расклад '!N31</f>
        <v>20</v>
      </c>
      <c r="L31" s="467">
        <f>'Русский - 11 2023 расклад'!N31</f>
        <v>20</v>
      </c>
      <c r="M31" s="461">
        <f>'Русский - 11 2024 расклад'!N29</f>
        <v>12</v>
      </c>
      <c r="N31" s="332"/>
      <c r="O31" s="207">
        <f>'Русский-11 2021 расклад'!O32</f>
        <v>49.180000000000007</v>
      </c>
      <c r="P31" s="326">
        <f>'Русский-11 2022 расклад '!O31</f>
        <v>37.037037037037038</v>
      </c>
      <c r="Q31" s="208">
        <f>'Русский - 11 2023 расклад'!O31</f>
        <v>40</v>
      </c>
      <c r="R31" s="473">
        <f>'Русский - 11 2024 расклад'!O29</f>
        <v>26.666666666666668</v>
      </c>
      <c r="S31" s="205">
        <f>'Русский-11 2020 расклад'!P32</f>
        <v>0</v>
      </c>
      <c r="T31" s="206">
        <f>'Русский-11 2021 расклад'!P32</f>
        <v>0</v>
      </c>
      <c r="U31" s="322">
        <f>'Русский-11 2022 расклад '!P31</f>
        <v>0</v>
      </c>
      <c r="V31" s="467">
        <f>'Русский - 11 2023 расклад'!P31</f>
        <v>0</v>
      </c>
      <c r="W31" s="461">
        <f>'Русский - 11 2024 расклад'!P29</f>
        <v>0</v>
      </c>
      <c r="X31" s="332">
        <f>'Русский-11 2020 расклад'!Q32</f>
        <v>0</v>
      </c>
      <c r="Y31" s="208">
        <f>'Русский-11 2021 расклад'!Q32</f>
        <v>0</v>
      </c>
      <c r="Z31" s="479">
        <f>'Русский-11 2022 расклад '!Q31</f>
        <v>0</v>
      </c>
      <c r="AA31" s="479">
        <f>'Русский - 11 2023 расклад'!Q31</f>
        <v>0</v>
      </c>
      <c r="AB31" s="346">
        <f>'Русский - 11 2024 расклад'!Q29</f>
        <v>0</v>
      </c>
    </row>
    <row r="32" spans="1:28" s="1" customFormat="1" ht="15" customHeight="1" x14ac:dyDescent="0.25">
      <c r="A32" s="11">
        <v>3</v>
      </c>
      <c r="B32" s="50">
        <v>30460</v>
      </c>
      <c r="C32" s="209" t="s">
        <v>29</v>
      </c>
      <c r="D32" s="205">
        <f>'Русский-11 2020 расклад'!M33</f>
        <v>45</v>
      </c>
      <c r="E32" s="206">
        <f>'Русский-11 2021 расклад'!M33</f>
        <v>50</v>
      </c>
      <c r="F32" s="322">
        <f>'Русский-11 2022 расклад '!M32</f>
        <v>36</v>
      </c>
      <c r="G32" s="467">
        <f>'Русский - 11 2023 расклад'!M32</f>
        <v>33</v>
      </c>
      <c r="H32" s="461">
        <f>'Русский - 11 2024 расклад'!M30</f>
        <v>42</v>
      </c>
      <c r="I32" s="205"/>
      <c r="J32" s="206">
        <f>'Русский-11 2021 расклад'!N33</f>
        <v>27</v>
      </c>
      <c r="K32" s="322">
        <f>'Русский-11 2022 расклад '!N32</f>
        <v>15</v>
      </c>
      <c r="L32" s="467">
        <f>'Русский - 11 2023 расклад'!N32</f>
        <v>14</v>
      </c>
      <c r="M32" s="461">
        <f>'Русский - 11 2024 расклад'!N30</f>
        <v>13</v>
      </c>
      <c r="N32" s="332"/>
      <c r="O32" s="207">
        <f>'Русский-11 2021 расклад'!O33</f>
        <v>54</v>
      </c>
      <c r="P32" s="326">
        <f>'Русский-11 2022 расклад '!O32</f>
        <v>41.666666666666664</v>
      </c>
      <c r="Q32" s="208">
        <f>'Русский - 11 2023 расклад'!O32</f>
        <v>42.424242424242422</v>
      </c>
      <c r="R32" s="473">
        <f>'Русский - 11 2024 расклад'!O30</f>
        <v>30.952380952380953</v>
      </c>
      <c r="S32" s="205">
        <f>'Русский-11 2020 расклад'!P33</f>
        <v>0</v>
      </c>
      <c r="T32" s="206">
        <f>'Русский-11 2021 расклад'!P33</f>
        <v>0</v>
      </c>
      <c r="U32" s="322">
        <f>'Русский-11 2022 расклад '!P32</f>
        <v>0</v>
      </c>
      <c r="V32" s="467">
        <f>'Русский - 11 2023 расклад'!P32</f>
        <v>0</v>
      </c>
      <c r="W32" s="461">
        <f>'Русский - 11 2024 расклад'!P30</f>
        <v>0</v>
      </c>
      <c r="X32" s="332">
        <f>'Русский-11 2020 расклад'!Q33</f>
        <v>0</v>
      </c>
      <c r="Y32" s="208">
        <f>'Русский-11 2021 расклад'!Q33</f>
        <v>0</v>
      </c>
      <c r="Z32" s="479">
        <f>'Русский-11 2022 расклад '!Q32</f>
        <v>0</v>
      </c>
      <c r="AA32" s="479">
        <f>'Русский - 11 2023 расклад'!Q32</f>
        <v>0</v>
      </c>
      <c r="AB32" s="346">
        <f>'Русский - 11 2024 расклад'!Q30</f>
        <v>0</v>
      </c>
    </row>
    <row r="33" spans="1:28" s="1" customFormat="1" ht="15" customHeight="1" x14ac:dyDescent="0.25">
      <c r="A33" s="11">
        <v>4</v>
      </c>
      <c r="B33" s="48">
        <v>30030</v>
      </c>
      <c r="C33" s="204" t="s">
        <v>162</v>
      </c>
      <c r="D33" s="205">
        <f>'Русский-11 2020 расклад'!M34</f>
        <v>26</v>
      </c>
      <c r="E33" s="206">
        <f>'Русский-11 2021 расклад'!M34</f>
        <v>43</v>
      </c>
      <c r="F33" s="322">
        <f>'Русский-11 2022 расклад '!M33</f>
        <v>42</v>
      </c>
      <c r="G33" s="467">
        <f>'Русский - 11 2023 расклад'!M33</f>
        <v>39</v>
      </c>
      <c r="H33" s="461">
        <f>'Русский - 11 2024 расклад'!M31</f>
        <v>39</v>
      </c>
      <c r="I33" s="205"/>
      <c r="J33" s="206">
        <f>'Русский-11 2021 расклад'!N34</f>
        <v>18.997399999999999</v>
      </c>
      <c r="K33" s="322">
        <f>'Русский-11 2022 расклад '!N33</f>
        <v>19</v>
      </c>
      <c r="L33" s="467">
        <f>'Русский - 11 2023 расклад'!N33</f>
        <v>17</v>
      </c>
      <c r="M33" s="461">
        <f>'Русский - 11 2024 расклад'!N31</f>
        <v>15</v>
      </c>
      <c r="N33" s="332"/>
      <c r="O33" s="207">
        <f>'Русский-11 2021 расклад'!O34</f>
        <v>44.18</v>
      </c>
      <c r="P33" s="326">
        <f>'Русский-11 2022 расклад '!O33</f>
        <v>45.238095238095241</v>
      </c>
      <c r="Q33" s="208">
        <f>'Русский - 11 2023 расклад'!O33</f>
        <v>43.589743589743591</v>
      </c>
      <c r="R33" s="473">
        <f>'Русский - 11 2024 расклад'!O31</f>
        <v>38.46153846153846</v>
      </c>
      <c r="S33" s="205">
        <f>'Русский-11 2020 расклад'!P34</f>
        <v>0</v>
      </c>
      <c r="T33" s="206">
        <f>'Русский-11 2021 расклад'!P34</f>
        <v>0</v>
      </c>
      <c r="U33" s="322">
        <f>'Русский-11 2022 расклад '!P33</f>
        <v>0</v>
      </c>
      <c r="V33" s="467">
        <f>'Русский - 11 2023 расклад'!P33</f>
        <v>0</v>
      </c>
      <c r="W33" s="461">
        <f>'Русский - 11 2024 расклад'!P31</f>
        <v>0</v>
      </c>
      <c r="X33" s="332">
        <f>'Русский-11 2020 расклад'!Q34</f>
        <v>0</v>
      </c>
      <c r="Y33" s="208">
        <f>'Русский-11 2021 расклад'!Q34</f>
        <v>0</v>
      </c>
      <c r="Z33" s="479">
        <f>'Русский-11 2022 расклад '!Q33</f>
        <v>0</v>
      </c>
      <c r="AA33" s="479">
        <f>'Русский - 11 2023 расклад'!Q33</f>
        <v>0</v>
      </c>
      <c r="AB33" s="346">
        <f>'Русский - 11 2024 расклад'!Q31</f>
        <v>0</v>
      </c>
    </row>
    <row r="34" spans="1:28" s="1" customFormat="1" ht="15" customHeight="1" x14ac:dyDescent="0.25">
      <c r="A34" s="11">
        <v>5</v>
      </c>
      <c r="B34" s="48">
        <v>31000</v>
      </c>
      <c r="C34" s="204" t="s">
        <v>37</v>
      </c>
      <c r="D34" s="205">
        <f>'Русский-11 2020 расклад'!M35</f>
        <v>70</v>
      </c>
      <c r="E34" s="206">
        <f>'Русский-11 2021 расклад'!M35</f>
        <v>55</v>
      </c>
      <c r="F34" s="322">
        <f>'Русский-11 2022 расклад '!M34</f>
        <v>43</v>
      </c>
      <c r="G34" s="467">
        <f>'Русский - 11 2023 расклад'!M34</f>
        <v>51</v>
      </c>
      <c r="H34" s="461">
        <f>'Русский - 11 2024 расклад'!M32</f>
        <v>47</v>
      </c>
      <c r="I34" s="205"/>
      <c r="J34" s="206">
        <f>'Русский-11 2021 расклад'!N35</f>
        <v>18.001500000000004</v>
      </c>
      <c r="K34" s="322">
        <f>'Русский-11 2022 расклад '!N34</f>
        <v>15</v>
      </c>
      <c r="L34" s="467">
        <f>'Русский - 11 2023 расклад'!N34</f>
        <v>20</v>
      </c>
      <c r="M34" s="461">
        <f>'Русский - 11 2024 расклад'!N32</f>
        <v>12</v>
      </c>
      <c r="N34" s="332"/>
      <c r="O34" s="207">
        <f>'Русский-11 2021 расклад'!O35</f>
        <v>32.730000000000004</v>
      </c>
      <c r="P34" s="326">
        <f>'Русский-11 2022 расклад '!O34</f>
        <v>34.883720930232556</v>
      </c>
      <c r="Q34" s="208">
        <f>'Русский - 11 2023 расклад'!O34</f>
        <v>39.215686274509807</v>
      </c>
      <c r="R34" s="473">
        <f>'Русский - 11 2024 расклад'!O32</f>
        <v>25.531914893617021</v>
      </c>
      <c r="S34" s="205">
        <f>'Русский-11 2020 расклад'!P35</f>
        <v>1.0009999999999999</v>
      </c>
      <c r="T34" s="206">
        <f>'Русский-11 2021 расклад'!P35</f>
        <v>0</v>
      </c>
      <c r="U34" s="322">
        <f>'Русский-11 2022 расклад '!P34</f>
        <v>0</v>
      </c>
      <c r="V34" s="467">
        <f>'Русский - 11 2023 расклад'!P34</f>
        <v>0</v>
      </c>
      <c r="W34" s="461">
        <f>'Русский - 11 2024 расклад'!P32</f>
        <v>0</v>
      </c>
      <c r="X34" s="332">
        <f>'Русский-11 2020 расклад'!Q35</f>
        <v>1.43</v>
      </c>
      <c r="Y34" s="208">
        <f>'Русский-11 2021 расклад'!Q35</f>
        <v>0</v>
      </c>
      <c r="Z34" s="479">
        <f>'Русский-11 2022 расклад '!Q34</f>
        <v>0</v>
      </c>
      <c r="AA34" s="479">
        <f>'Русский - 11 2023 расклад'!Q34</f>
        <v>0</v>
      </c>
      <c r="AB34" s="346">
        <f>'Русский - 11 2024 расклад'!Q32</f>
        <v>0</v>
      </c>
    </row>
    <row r="35" spans="1:28" s="1" customFormat="1" ht="15" customHeight="1" x14ac:dyDescent="0.25">
      <c r="A35" s="11">
        <v>6</v>
      </c>
      <c r="B35" s="48">
        <v>30130</v>
      </c>
      <c r="C35" s="204" t="s">
        <v>25</v>
      </c>
      <c r="D35" s="205" t="s">
        <v>138</v>
      </c>
      <c r="E35" s="206" t="s">
        <v>138</v>
      </c>
      <c r="F35" s="322">
        <f>'Русский-11 2022 расклад '!M35</f>
        <v>27</v>
      </c>
      <c r="G35" s="467">
        <f>'Русский - 11 2023 расклад'!M35</f>
        <v>18</v>
      </c>
      <c r="H35" s="461">
        <f>'Русский - 11 2024 расклад'!M33</f>
        <v>17</v>
      </c>
      <c r="I35" s="205"/>
      <c r="J35" s="206" t="s">
        <v>138</v>
      </c>
      <c r="K35" s="322">
        <f>'Русский-11 2022 расклад '!N35</f>
        <v>2</v>
      </c>
      <c r="L35" s="467">
        <f>'Русский - 11 2023 расклад'!N35</f>
        <v>1</v>
      </c>
      <c r="M35" s="461">
        <f>'Русский - 11 2024 расклад'!N33</f>
        <v>0</v>
      </c>
      <c r="N35" s="332"/>
      <c r="O35" s="207" t="s">
        <v>138</v>
      </c>
      <c r="P35" s="326">
        <f>'Русский-11 2022 расклад '!O35</f>
        <v>7.4074074074074074</v>
      </c>
      <c r="Q35" s="208">
        <f>'Русский - 11 2023 расклад'!O35</f>
        <v>5.5555555555555554</v>
      </c>
      <c r="R35" s="473">
        <f>'Русский - 11 2024 расклад'!O33</f>
        <v>0</v>
      </c>
      <c r="S35" s="205" t="s">
        <v>138</v>
      </c>
      <c r="T35" s="206" t="s">
        <v>138</v>
      </c>
      <c r="U35" s="322">
        <f>'Русский-11 2022 расклад '!P35</f>
        <v>2</v>
      </c>
      <c r="V35" s="467">
        <f>'Русский - 11 2023 расклад'!P35</f>
        <v>0</v>
      </c>
      <c r="W35" s="461">
        <f>'Русский - 11 2024 расклад'!P33</f>
        <v>1</v>
      </c>
      <c r="X35" s="332" t="s">
        <v>138</v>
      </c>
      <c r="Y35" s="208" t="s">
        <v>138</v>
      </c>
      <c r="Z35" s="479">
        <f>'Русский-11 2022 расклад '!Q35</f>
        <v>7.4074074074074074</v>
      </c>
      <c r="AA35" s="479">
        <f>'Русский - 11 2023 расклад'!Q35</f>
        <v>0</v>
      </c>
      <c r="AB35" s="346">
        <f>'Русский - 11 2024 расклад'!Q33</f>
        <v>5.882352941176471</v>
      </c>
    </row>
    <row r="36" spans="1:28" s="1" customFormat="1" ht="15" customHeight="1" x14ac:dyDescent="0.25">
      <c r="A36" s="11">
        <v>7</v>
      </c>
      <c r="B36" s="48">
        <v>30160</v>
      </c>
      <c r="C36" s="204" t="s">
        <v>163</v>
      </c>
      <c r="D36" s="205">
        <f>'Русский-11 2020 расклад'!M37</f>
        <v>16</v>
      </c>
      <c r="E36" s="206">
        <f>'Русский-11 2021 расклад'!M37</f>
        <v>22</v>
      </c>
      <c r="F36" s="322" t="s">
        <v>138</v>
      </c>
      <c r="G36" s="467" t="s">
        <v>138</v>
      </c>
      <c r="H36" s="461" t="s">
        <v>138</v>
      </c>
      <c r="I36" s="205"/>
      <c r="J36" s="206">
        <f>'Русский-11 2021 расклад'!N37</f>
        <v>7.0004</v>
      </c>
      <c r="K36" s="322" t="s">
        <v>138</v>
      </c>
      <c r="L36" s="467" t="s">
        <v>138</v>
      </c>
      <c r="M36" s="461" t="s">
        <v>138</v>
      </c>
      <c r="N36" s="332"/>
      <c r="O36" s="207">
        <f>'Русский-11 2021 расклад'!O37</f>
        <v>31.82</v>
      </c>
      <c r="P36" s="326" t="s">
        <v>138</v>
      </c>
      <c r="Q36" s="467" t="s">
        <v>138</v>
      </c>
      <c r="R36" s="461" t="s">
        <v>138</v>
      </c>
      <c r="S36" s="205">
        <f>'Русский-11 2020 расклад'!P37</f>
        <v>0</v>
      </c>
      <c r="T36" s="206">
        <f>'Русский-11 2021 расклад'!P37</f>
        <v>0</v>
      </c>
      <c r="U36" s="322" t="s">
        <v>138</v>
      </c>
      <c r="V36" s="467" t="s">
        <v>138</v>
      </c>
      <c r="W36" s="461" t="s">
        <v>138</v>
      </c>
      <c r="X36" s="332">
        <f>'Русский-11 2020 расклад'!Q37</f>
        <v>0</v>
      </c>
      <c r="Y36" s="208">
        <f>'Русский-11 2021 расклад'!Q37</f>
        <v>0</v>
      </c>
      <c r="Z36" s="479" t="s">
        <v>138</v>
      </c>
      <c r="AA36" s="467" t="s">
        <v>138</v>
      </c>
      <c r="AB36" s="346" t="s">
        <v>138</v>
      </c>
    </row>
    <row r="37" spans="1:28" s="1" customFormat="1" ht="15" customHeight="1" x14ac:dyDescent="0.25">
      <c r="A37" s="11">
        <v>8</v>
      </c>
      <c r="B37" s="48">
        <v>30310</v>
      </c>
      <c r="C37" s="204" t="s">
        <v>27</v>
      </c>
      <c r="D37" s="205">
        <f>'Русский-11 2020 расклад'!M38</f>
        <v>17</v>
      </c>
      <c r="E37" s="206" t="s">
        <v>138</v>
      </c>
      <c r="F37" s="322">
        <f>'Русский-11 2022 расклад '!M37</f>
        <v>40</v>
      </c>
      <c r="G37" s="467" t="s">
        <v>138</v>
      </c>
      <c r="H37" s="461">
        <f>'Русский - 11 2024 расклад'!M34</f>
        <v>28</v>
      </c>
      <c r="I37" s="205"/>
      <c r="J37" s="206" t="s">
        <v>138</v>
      </c>
      <c r="K37" s="322">
        <f>'Русский-11 2022 расклад '!N37</f>
        <v>4</v>
      </c>
      <c r="L37" s="467" t="s">
        <v>138</v>
      </c>
      <c r="M37" s="461">
        <f>'Русский - 11 2024 расклад'!N34</f>
        <v>6</v>
      </c>
      <c r="N37" s="332"/>
      <c r="O37" s="207" t="s">
        <v>138</v>
      </c>
      <c r="P37" s="326">
        <f>'Русский-11 2022 расклад '!O37</f>
        <v>10</v>
      </c>
      <c r="Q37" s="467" t="s">
        <v>138</v>
      </c>
      <c r="R37" s="473">
        <f>'Русский - 11 2024 расклад'!O34</f>
        <v>21.428571428571427</v>
      </c>
      <c r="S37" s="205">
        <f>'Русский-11 2020 расклад'!P38</f>
        <v>0</v>
      </c>
      <c r="T37" s="206" t="s">
        <v>138</v>
      </c>
      <c r="U37" s="322">
        <f>'Русский-11 2022 расклад '!P37</f>
        <v>1</v>
      </c>
      <c r="V37" s="467" t="s">
        <v>138</v>
      </c>
      <c r="W37" s="461">
        <f>'Русский - 11 2024 расклад'!P34</f>
        <v>2</v>
      </c>
      <c r="X37" s="332">
        <f>'Русский-11 2020 расклад'!Q38</f>
        <v>0</v>
      </c>
      <c r="Y37" s="208" t="s">
        <v>138</v>
      </c>
      <c r="Z37" s="479">
        <f>'Русский-11 2022 расклад '!Q37</f>
        <v>2.5</v>
      </c>
      <c r="AA37" s="467" t="s">
        <v>138</v>
      </c>
      <c r="AB37" s="346">
        <f>'Русский - 11 2024 расклад'!Q34</f>
        <v>7.1428571428571432</v>
      </c>
    </row>
    <row r="38" spans="1:28" s="1" customFormat="1" ht="15" customHeight="1" x14ac:dyDescent="0.25">
      <c r="A38" s="11">
        <v>9</v>
      </c>
      <c r="B38" s="48">
        <v>30440</v>
      </c>
      <c r="C38" s="204" t="s">
        <v>28</v>
      </c>
      <c r="D38" s="205">
        <f>'Русский-11 2020 расклад'!M39</f>
        <v>24</v>
      </c>
      <c r="E38" s="206">
        <f>'Русский-11 2021 расклад'!M39</f>
        <v>36</v>
      </c>
      <c r="F38" s="322">
        <f>'Русский-11 2022 расклад '!M38</f>
        <v>29</v>
      </c>
      <c r="G38" s="467">
        <f>'Русский - 11 2023 расклад'!M38</f>
        <v>19</v>
      </c>
      <c r="H38" s="461">
        <f>'Русский - 11 2024 расклад'!M35</f>
        <v>26</v>
      </c>
      <c r="I38" s="205"/>
      <c r="J38" s="206">
        <f>'Русский-11 2021 расклад'!N39</f>
        <v>19.998000000000001</v>
      </c>
      <c r="K38" s="322">
        <f>'Русский-11 2022 расклад '!N38</f>
        <v>9.9999999999999982</v>
      </c>
      <c r="L38" s="467">
        <f>'Русский - 11 2023 расклад'!N38</f>
        <v>5</v>
      </c>
      <c r="M38" s="461">
        <f>'Русский - 11 2024 расклад'!N35</f>
        <v>7</v>
      </c>
      <c r="N38" s="332"/>
      <c r="O38" s="207">
        <f>'Русский-11 2021 расклад'!O39</f>
        <v>55.55</v>
      </c>
      <c r="P38" s="326">
        <f>'Русский-11 2022 расклад '!O38</f>
        <v>34.482758620689651</v>
      </c>
      <c r="Q38" s="208">
        <f>'Русский - 11 2023 расклад'!O38</f>
        <v>26.315789473684209</v>
      </c>
      <c r="R38" s="473">
        <f>'Русский - 11 2024 расклад'!O35</f>
        <v>26.923076923076923</v>
      </c>
      <c r="S38" s="205">
        <f>'Русский-11 2020 расклад'!P39</f>
        <v>0</v>
      </c>
      <c r="T38" s="206">
        <f>'Русский-11 2021 расклад'!P39</f>
        <v>0</v>
      </c>
      <c r="U38" s="322">
        <f>'Русский-11 2022 расклад '!P38</f>
        <v>0</v>
      </c>
      <c r="V38" s="467">
        <f>'Русский - 11 2023 расклад'!P38</f>
        <v>0</v>
      </c>
      <c r="W38" s="461">
        <f>'Русский - 11 2024 расклад'!P35</f>
        <v>0</v>
      </c>
      <c r="X38" s="332">
        <f>'Русский-11 2020 расклад'!Q39</f>
        <v>0</v>
      </c>
      <c r="Y38" s="208">
        <f>'Русский-11 2021 расклад'!Q39</f>
        <v>0</v>
      </c>
      <c r="Z38" s="479">
        <f>'Русский-11 2022 расклад '!Q38</f>
        <v>0</v>
      </c>
      <c r="AA38" s="479">
        <f>'Русский - 11 2023 расклад'!Q38</f>
        <v>0</v>
      </c>
      <c r="AB38" s="346">
        <f>'Русский - 11 2024 расклад'!Q35</f>
        <v>0</v>
      </c>
    </row>
    <row r="39" spans="1:28" s="1" customFormat="1" ht="15" customHeight="1" x14ac:dyDescent="0.25">
      <c r="A39" s="11">
        <v>10</v>
      </c>
      <c r="B39" s="48">
        <v>30500</v>
      </c>
      <c r="C39" s="204" t="s">
        <v>164</v>
      </c>
      <c r="D39" s="205" t="s">
        <v>138</v>
      </c>
      <c r="E39" s="206">
        <f>'Русский-11 2021 расклад'!M40</f>
        <v>22</v>
      </c>
      <c r="F39" s="322" t="s">
        <v>138</v>
      </c>
      <c r="G39" s="467" t="s">
        <v>138</v>
      </c>
      <c r="H39" s="461" t="s">
        <v>138</v>
      </c>
      <c r="I39" s="205"/>
      <c r="J39" s="206">
        <f>'Русский-11 2021 расклад'!N40</f>
        <v>9.0001999999999995</v>
      </c>
      <c r="K39" s="322" t="s">
        <v>138</v>
      </c>
      <c r="L39" s="467" t="s">
        <v>138</v>
      </c>
      <c r="M39" s="461" t="s">
        <v>138</v>
      </c>
      <c r="N39" s="332"/>
      <c r="O39" s="207">
        <f>'Русский-11 2021 расклад'!O40</f>
        <v>40.909999999999997</v>
      </c>
      <c r="P39" s="326" t="s">
        <v>138</v>
      </c>
      <c r="Q39" s="208" t="s">
        <v>138</v>
      </c>
      <c r="R39" s="473" t="s">
        <v>138</v>
      </c>
      <c r="S39" s="205" t="s">
        <v>138</v>
      </c>
      <c r="T39" s="206">
        <f>'Русский-11 2021 расклад'!P40</f>
        <v>0</v>
      </c>
      <c r="U39" s="322" t="s">
        <v>138</v>
      </c>
      <c r="V39" s="467" t="s">
        <v>138</v>
      </c>
      <c r="W39" s="461" t="s">
        <v>138</v>
      </c>
      <c r="X39" s="332" t="s">
        <v>138</v>
      </c>
      <c r="Y39" s="208">
        <f>'Русский-11 2021 расклад'!Q40</f>
        <v>0</v>
      </c>
      <c r="Z39" s="479" t="s">
        <v>138</v>
      </c>
      <c r="AA39" s="467" t="s">
        <v>138</v>
      </c>
      <c r="AB39" s="346" t="s">
        <v>138</v>
      </c>
    </row>
    <row r="40" spans="1:28" s="1" customFormat="1" ht="15" customHeight="1" x14ac:dyDescent="0.25">
      <c r="A40" s="11">
        <v>11</v>
      </c>
      <c r="B40" s="48">
        <v>30530</v>
      </c>
      <c r="C40" s="204" t="s">
        <v>165</v>
      </c>
      <c r="D40" s="205">
        <f>'Русский-11 2020 расклад'!M41</f>
        <v>38</v>
      </c>
      <c r="E40" s="206">
        <f>'Русский-11 2021 расклад'!M41</f>
        <v>32</v>
      </c>
      <c r="F40" s="322">
        <f>'Русский-11 2022 расклад '!M40</f>
        <v>47</v>
      </c>
      <c r="G40" s="467">
        <f>'Русский - 11 2023 расклад'!M40</f>
        <v>38</v>
      </c>
      <c r="H40" s="461">
        <f>'Русский - 11 2024 расклад'!M36</f>
        <v>40</v>
      </c>
      <c r="I40" s="205"/>
      <c r="J40" s="206">
        <f>'Русский-11 2021 расклад'!N41</f>
        <v>12.0032</v>
      </c>
      <c r="K40" s="322">
        <f>'Русский-11 2022 расклад '!N40</f>
        <v>13</v>
      </c>
      <c r="L40" s="467">
        <f>'Русский - 11 2023 расклад'!N40</f>
        <v>7</v>
      </c>
      <c r="M40" s="461">
        <f>'Русский - 11 2024 расклад'!N36</f>
        <v>9</v>
      </c>
      <c r="N40" s="332"/>
      <c r="O40" s="207">
        <f>'Русский-11 2021 расклад'!O41</f>
        <v>37.51</v>
      </c>
      <c r="P40" s="326">
        <f>'Русский-11 2022 расклад '!O40</f>
        <v>27.659574468085104</v>
      </c>
      <c r="Q40" s="208">
        <f>'Русский - 11 2023 расклад'!O40</f>
        <v>18.421052631578949</v>
      </c>
      <c r="R40" s="473">
        <f>'Русский - 11 2024 расклад'!O36</f>
        <v>22.5</v>
      </c>
      <c r="S40" s="205">
        <f>'Русский-11 2020 расклад'!P41</f>
        <v>0</v>
      </c>
      <c r="T40" s="206">
        <f>'Русский-11 2021 расклад'!P41</f>
        <v>0</v>
      </c>
      <c r="U40" s="322">
        <f>'Русский-11 2022 расклад '!P40</f>
        <v>0</v>
      </c>
      <c r="V40" s="467">
        <f>'Русский - 11 2023 расклад'!P40</f>
        <v>0</v>
      </c>
      <c r="W40" s="461">
        <f>'Русский - 11 2024 расклад'!P36</f>
        <v>0</v>
      </c>
      <c r="X40" s="332">
        <f>'Русский-11 2020 расклад'!Q41</f>
        <v>0</v>
      </c>
      <c r="Y40" s="208">
        <f>'Русский-11 2021 расклад'!Q41</f>
        <v>0</v>
      </c>
      <c r="Z40" s="479">
        <f>'Русский-11 2022 расклад '!Q40</f>
        <v>0</v>
      </c>
      <c r="AA40" s="479">
        <f>'Русский - 11 2023 расклад'!Q40</f>
        <v>0</v>
      </c>
      <c r="AB40" s="346">
        <f>'Русский - 11 2024 расклад'!Q36</f>
        <v>0</v>
      </c>
    </row>
    <row r="41" spans="1:28" s="1" customFormat="1" ht="15" customHeight="1" x14ac:dyDescent="0.25">
      <c r="A41" s="11">
        <v>12</v>
      </c>
      <c r="B41" s="48">
        <v>30640</v>
      </c>
      <c r="C41" s="204" t="s">
        <v>32</v>
      </c>
      <c r="D41" s="205">
        <f>'Русский-11 2020 расклад'!M42</f>
        <v>25</v>
      </c>
      <c r="E41" s="206">
        <f>'Русский-11 2021 расклад'!M42</f>
        <v>45</v>
      </c>
      <c r="F41" s="322">
        <f>'Русский-11 2022 расклад '!M41</f>
        <v>44</v>
      </c>
      <c r="G41" s="467">
        <f>'Русский - 11 2023 расклад'!M41</f>
        <v>39</v>
      </c>
      <c r="H41" s="461">
        <f>'Русский - 11 2024 расклад'!M37</f>
        <v>39</v>
      </c>
      <c r="I41" s="205"/>
      <c r="J41" s="206">
        <f>'Русский-11 2021 расклад'!N42</f>
        <v>27.999000000000002</v>
      </c>
      <c r="K41" s="322">
        <f>'Русский-11 2022 расклад '!N41</f>
        <v>26</v>
      </c>
      <c r="L41" s="467">
        <f>'Русский - 11 2023 расклад'!N41</f>
        <v>29</v>
      </c>
      <c r="M41" s="461">
        <f>'Русский - 11 2024 расклад'!N37</f>
        <v>16</v>
      </c>
      <c r="N41" s="332"/>
      <c r="O41" s="207">
        <f>'Русский-11 2021 расклад'!O42</f>
        <v>62.22</v>
      </c>
      <c r="P41" s="326">
        <f>'Русский-11 2022 расклад '!O41</f>
        <v>59.090909090909093</v>
      </c>
      <c r="Q41" s="208">
        <f>'Русский - 11 2023 расклад'!O41</f>
        <v>74.358974358974365</v>
      </c>
      <c r="R41" s="473">
        <f>'Русский - 11 2024 расклад'!O37</f>
        <v>41.025641025641029</v>
      </c>
      <c r="S41" s="205">
        <f>'Русский-11 2020 расклад'!P42</f>
        <v>0</v>
      </c>
      <c r="T41" s="206">
        <f>'Русский-11 2021 расклад'!P42</f>
        <v>0</v>
      </c>
      <c r="U41" s="322">
        <f>'Русский-11 2022 расклад '!P41</f>
        <v>0</v>
      </c>
      <c r="V41" s="467">
        <f>'Русский - 11 2023 расклад'!P41</f>
        <v>0</v>
      </c>
      <c r="W41" s="461">
        <f>'Русский - 11 2024 расклад'!P37</f>
        <v>0</v>
      </c>
      <c r="X41" s="332">
        <f>'Русский-11 2020 расклад'!Q42</f>
        <v>0</v>
      </c>
      <c r="Y41" s="208">
        <f>'Русский-11 2021 расклад'!Q42</f>
        <v>0</v>
      </c>
      <c r="Z41" s="479">
        <f>'Русский-11 2022 расклад '!Q41</f>
        <v>0</v>
      </c>
      <c r="AA41" s="479">
        <f>'Русский - 11 2023 расклад'!Q41</f>
        <v>0</v>
      </c>
      <c r="AB41" s="346">
        <f>'Русский - 11 2024 расклад'!Q37</f>
        <v>0</v>
      </c>
    </row>
    <row r="42" spans="1:28" s="1" customFormat="1" ht="15" customHeight="1" x14ac:dyDescent="0.25">
      <c r="A42" s="11">
        <v>13</v>
      </c>
      <c r="B42" s="48">
        <v>30650</v>
      </c>
      <c r="C42" s="204" t="s">
        <v>166</v>
      </c>
      <c r="D42" s="205" t="s">
        <v>138</v>
      </c>
      <c r="E42" s="206">
        <f>'Русский-11 2021 расклад'!M43</f>
        <v>23</v>
      </c>
      <c r="F42" s="322">
        <f>'Русский-11 2022 расклад '!M42</f>
        <v>26</v>
      </c>
      <c r="G42" s="467">
        <f>'Русский - 11 2023 расклад'!M42</f>
        <v>20</v>
      </c>
      <c r="H42" s="461">
        <f>'Русский - 11 2024 расклад'!M38</f>
        <v>21</v>
      </c>
      <c r="I42" s="205"/>
      <c r="J42" s="206">
        <f>'Русский-11 2021 расклад'!N43</f>
        <v>7.9994000000000005</v>
      </c>
      <c r="K42" s="322">
        <f>'Русский-11 2022 расклад '!N42</f>
        <v>6</v>
      </c>
      <c r="L42" s="467">
        <f>'Русский - 11 2023 расклад'!N42</f>
        <v>4</v>
      </c>
      <c r="M42" s="461">
        <f>'Русский - 11 2024 расклад'!N38</f>
        <v>2</v>
      </c>
      <c r="N42" s="332"/>
      <c r="O42" s="207">
        <f>'Русский-11 2021 расклад'!O43</f>
        <v>34.78</v>
      </c>
      <c r="P42" s="326">
        <f>'Русский-11 2022 расклад '!O42</f>
        <v>23.076923076923077</v>
      </c>
      <c r="Q42" s="208">
        <f>'Русский - 11 2023 расклад'!O42</f>
        <v>20</v>
      </c>
      <c r="R42" s="473">
        <f>'Русский - 11 2024 расклад'!O38</f>
        <v>9.5238095238095237</v>
      </c>
      <c r="S42" s="205" t="s">
        <v>138</v>
      </c>
      <c r="T42" s="206">
        <f>'Русский-11 2021 расклад'!P43</f>
        <v>0</v>
      </c>
      <c r="U42" s="322">
        <f>'Русский-11 2022 расклад '!P42</f>
        <v>0</v>
      </c>
      <c r="V42" s="467">
        <f>'Русский - 11 2023 расклад'!P42</f>
        <v>0</v>
      </c>
      <c r="W42" s="461">
        <f>'Русский - 11 2024 расклад'!P38</f>
        <v>0</v>
      </c>
      <c r="X42" s="332" t="s">
        <v>138</v>
      </c>
      <c r="Y42" s="208">
        <f>'Русский-11 2021 расклад'!Q43</f>
        <v>0</v>
      </c>
      <c r="Z42" s="479">
        <f>'Русский-11 2022 расклад '!Q42</f>
        <v>0</v>
      </c>
      <c r="AA42" s="479">
        <f>'Русский - 11 2023 расклад'!Q42</f>
        <v>0</v>
      </c>
      <c r="AB42" s="346">
        <f>'Русский - 11 2024 расклад'!Q38</f>
        <v>0</v>
      </c>
    </row>
    <row r="43" spans="1:28" s="1" customFormat="1" ht="15" customHeight="1" x14ac:dyDescent="0.25">
      <c r="A43" s="11">
        <v>14</v>
      </c>
      <c r="B43" s="48">
        <v>30790</v>
      </c>
      <c r="C43" s="204" t="s">
        <v>34</v>
      </c>
      <c r="D43" s="205" t="s">
        <v>138</v>
      </c>
      <c r="E43" s="206">
        <f>'Русский-11 2021 расклад'!M44</f>
        <v>37</v>
      </c>
      <c r="F43" s="322">
        <f>'Русский-11 2022 расклад '!M43</f>
        <v>36</v>
      </c>
      <c r="G43" s="467">
        <f>'Русский - 11 2023 расклад'!M43</f>
        <v>25</v>
      </c>
      <c r="H43" s="461">
        <f>'Русский - 11 2024 расклад'!M39</f>
        <v>27</v>
      </c>
      <c r="I43" s="205"/>
      <c r="J43" s="206">
        <f>'Русский-11 2021 расклад'!N44</f>
        <v>15.998800000000001</v>
      </c>
      <c r="K43" s="322">
        <f>'Русский-11 2022 расклад '!N43</f>
        <v>7</v>
      </c>
      <c r="L43" s="467">
        <f>'Русский - 11 2023 расклад'!N43</f>
        <v>8</v>
      </c>
      <c r="M43" s="461">
        <f>'Русский - 11 2024 расклад'!N39</f>
        <v>3</v>
      </c>
      <c r="N43" s="332"/>
      <c r="O43" s="207">
        <f>'Русский-11 2021 расклад'!O44</f>
        <v>43.24</v>
      </c>
      <c r="P43" s="326">
        <f>'Русский-11 2022 расклад '!O43</f>
        <v>19.444444444444443</v>
      </c>
      <c r="Q43" s="208">
        <f>'Русский - 11 2023 расклад'!O43</f>
        <v>32</v>
      </c>
      <c r="R43" s="473">
        <f>'Русский - 11 2024 расклад'!O39</f>
        <v>11.111111111111111</v>
      </c>
      <c r="S43" s="205" t="s">
        <v>138</v>
      </c>
      <c r="T43" s="206">
        <f>'Русский-11 2021 расклад'!P44</f>
        <v>0</v>
      </c>
      <c r="U43" s="322">
        <f>'Русский-11 2022 расклад '!P43</f>
        <v>1</v>
      </c>
      <c r="V43" s="467">
        <f>'Русский - 11 2023 расклад'!P43</f>
        <v>0</v>
      </c>
      <c r="W43" s="461">
        <f>'Русский - 11 2024 расклад'!P39</f>
        <v>0</v>
      </c>
      <c r="X43" s="332" t="s">
        <v>138</v>
      </c>
      <c r="Y43" s="208">
        <f>'Русский-11 2021 расклад'!Q44</f>
        <v>0</v>
      </c>
      <c r="Z43" s="479">
        <f>'Русский-11 2022 расклад '!Q43</f>
        <v>2.7777777777777777</v>
      </c>
      <c r="AA43" s="479">
        <f>'Русский - 11 2023 расклад'!Q43</f>
        <v>0</v>
      </c>
      <c r="AB43" s="346">
        <f>'Русский - 11 2024 расклад'!Q39</f>
        <v>0</v>
      </c>
    </row>
    <row r="44" spans="1:28" s="1" customFormat="1" ht="15" customHeight="1" x14ac:dyDescent="0.25">
      <c r="A44" s="11">
        <v>15</v>
      </c>
      <c r="B44" s="48">
        <v>30890</v>
      </c>
      <c r="C44" s="204" t="s">
        <v>167</v>
      </c>
      <c r="D44" s="205">
        <f>'Русский-11 2020 расклад'!M45</f>
        <v>8</v>
      </c>
      <c r="E44" s="206">
        <f>'Русский-11 2021 расклад'!M45</f>
        <v>35</v>
      </c>
      <c r="F44" s="322">
        <f>'Русский-11 2022 расклад '!M44</f>
        <v>28</v>
      </c>
      <c r="G44" s="467">
        <f>'Русский - 11 2023 расклад'!M44</f>
        <v>28</v>
      </c>
      <c r="H44" s="461">
        <f>'Русский - 11 2024 расклад'!M40</f>
        <v>22</v>
      </c>
      <c r="I44" s="205"/>
      <c r="J44" s="206">
        <f>'Русский-11 2021 расклад'!N45</f>
        <v>11.000499999999999</v>
      </c>
      <c r="K44" s="322">
        <f>'Русский-11 2022 расклад '!N44</f>
        <v>5</v>
      </c>
      <c r="L44" s="467">
        <f>'Русский - 11 2023 расклад'!N44</f>
        <v>6</v>
      </c>
      <c r="M44" s="461">
        <f>'Русский - 11 2024 расклад'!N40</f>
        <v>3</v>
      </c>
      <c r="N44" s="332"/>
      <c r="O44" s="207">
        <f>'Русский-11 2021 расклад'!O45</f>
        <v>31.43</v>
      </c>
      <c r="P44" s="326">
        <f>'Русский-11 2022 расклад '!O44</f>
        <v>17.857142857142858</v>
      </c>
      <c r="Q44" s="208">
        <f>'Русский - 11 2023 расклад'!O44</f>
        <v>21.428571428571427</v>
      </c>
      <c r="R44" s="473">
        <f>'Русский - 11 2024 расклад'!O40</f>
        <v>13.636363636363637</v>
      </c>
      <c r="S44" s="205">
        <f>'Русский-11 2020 расклад'!P45</f>
        <v>0</v>
      </c>
      <c r="T44" s="206">
        <f>'Русский-11 2021 расклад'!P45</f>
        <v>0</v>
      </c>
      <c r="U44" s="322">
        <f>'Русский-11 2022 расклад '!P44</f>
        <v>0</v>
      </c>
      <c r="V44" s="467">
        <f>'Русский - 11 2023 расклад'!P44</f>
        <v>1</v>
      </c>
      <c r="W44" s="461">
        <f>'Русский - 11 2024 расклад'!P40</f>
        <v>0</v>
      </c>
      <c r="X44" s="332">
        <f>'Русский-11 2020 расклад'!Q45</f>
        <v>0</v>
      </c>
      <c r="Y44" s="208">
        <f>'Русский-11 2021 расклад'!Q45</f>
        <v>0</v>
      </c>
      <c r="Z44" s="479">
        <f>'Русский-11 2022 расклад '!Q44</f>
        <v>0</v>
      </c>
      <c r="AA44" s="479">
        <f>'Русский - 11 2023 расклад'!Q44</f>
        <v>3.5714285714285716</v>
      </c>
      <c r="AB44" s="346">
        <f>'Русский - 11 2024 расклад'!Q40</f>
        <v>0</v>
      </c>
    </row>
    <row r="45" spans="1:28" s="1" customFormat="1" ht="15" customHeight="1" x14ac:dyDescent="0.25">
      <c r="A45" s="11">
        <v>16</v>
      </c>
      <c r="B45" s="48">
        <v>30940</v>
      </c>
      <c r="C45" s="204" t="s">
        <v>36</v>
      </c>
      <c r="D45" s="205">
        <f>'Русский-11 2020 расклад'!M46</f>
        <v>61</v>
      </c>
      <c r="E45" s="206">
        <f>'Русский-11 2021 расклад'!M46</f>
        <v>60</v>
      </c>
      <c r="F45" s="322">
        <f>'Русский-11 2022 расклад '!M45</f>
        <v>57</v>
      </c>
      <c r="G45" s="467">
        <f>'Русский - 11 2023 расклад'!M45</f>
        <v>71</v>
      </c>
      <c r="H45" s="461">
        <f>'Русский - 11 2024 расклад'!M41</f>
        <v>67</v>
      </c>
      <c r="I45" s="205"/>
      <c r="J45" s="206">
        <f>'Русский-11 2021 расклад'!N46</f>
        <v>24</v>
      </c>
      <c r="K45" s="322">
        <f>'Русский-11 2022 расклад '!N45</f>
        <v>29</v>
      </c>
      <c r="L45" s="467">
        <f>'Русский - 11 2023 расклад'!N45</f>
        <v>30</v>
      </c>
      <c r="M45" s="461">
        <f>'Русский - 11 2024 расклад'!N41</f>
        <v>24</v>
      </c>
      <c r="N45" s="332"/>
      <c r="O45" s="207">
        <f>'Русский-11 2021 расклад'!O46</f>
        <v>40</v>
      </c>
      <c r="P45" s="326">
        <f>'Русский-11 2022 расклад '!O45</f>
        <v>50.877192982456137</v>
      </c>
      <c r="Q45" s="208">
        <f>'Русский - 11 2023 расклад'!O45</f>
        <v>42.25352112676056</v>
      </c>
      <c r="R45" s="473">
        <f>'Русский - 11 2024 расклад'!O41</f>
        <v>35.820895522388057</v>
      </c>
      <c r="S45" s="205">
        <f>'Русский-11 2020 расклад'!P46</f>
        <v>1.0004</v>
      </c>
      <c r="T45" s="206">
        <f>'Русский-11 2021 расклад'!P46</f>
        <v>0</v>
      </c>
      <c r="U45" s="322">
        <f>'Русский-11 2022 расклад '!P45</f>
        <v>0</v>
      </c>
      <c r="V45" s="467">
        <f>'Русский - 11 2023 расклад'!P45</f>
        <v>0</v>
      </c>
      <c r="W45" s="461">
        <f>'Русский - 11 2024 расклад'!P41</f>
        <v>0</v>
      </c>
      <c r="X45" s="332">
        <f>'Русский-11 2020 расклад'!Q46</f>
        <v>1.64</v>
      </c>
      <c r="Y45" s="208">
        <f>'Русский-11 2021 расклад'!Q46</f>
        <v>0</v>
      </c>
      <c r="Z45" s="479">
        <f>'Русский-11 2022 расклад '!Q45</f>
        <v>0</v>
      </c>
      <c r="AA45" s="479">
        <f>'Русский - 11 2023 расклад'!Q45</f>
        <v>0</v>
      </c>
      <c r="AB45" s="346">
        <f>'Русский - 11 2024 расклад'!Q41</f>
        <v>0</v>
      </c>
    </row>
    <row r="46" spans="1:28" s="1" customFormat="1" ht="15" customHeight="1" thickBot="1" x14ac:dyDescent="0.3">
      <c r="A46" s="11">
        <v>17</v>
      </c>
      <c r="B46" s="52">
        <v>31480</v>
      </c>
      <c r="C46" s="210" t="s">
        <v>38</v>
      </c>
      <c r="D46" s="211">
        <f>'Русский-11 2020 расклад'!M47</f>
        <v>51</v>
      </c>
      <c r="E46" s="212">
        <f>'Русский-11 2021 расклад'!M47</f>
        <v>62</v>
      </c>
      <c r="F46" s="323">
        <f>'Русский-11 2022 расклад '!M46</f>
        <v>68</v>
      </c>
      <c r="G46" s="468">
        <f>'Русский - 11 2023 расклад'!M46</f>
        <v>88</v>
      </c>
      <c r="H46" s="462">
        <f>'Русский - 11 2024 расклад'!M42</f>
        <v>71</v>
      </c>
      <c r="I46" s="211"/>
      <c r="J46" s="212">
        <f>'Русский-11 2021 расклад'!N47</f>
        <v>19.003</v>
      </c>
      <c r="K46" s="323">
        <f>'Русский-11 2022 расклад '!N46</f>
        <v>13</v>
      </c>
      <c r="L46" s="468">
        <f>'Русский - 11 2023 расклад'!N46</f>
        <v>17</v>
      </c>
      <c r="M46" s="462">
        <f>'Русский - 11 2024 расклад'!N42</f>
        <v>6</v>
      </c>
      <c r="N46" s="333"/>
      <c r="O46" s="213">
        <f>'Русский-11 2021 расклад'!O47</f>
        <v>30.65</v>
      </c>
      <c r="P46" s="327">
        <f>'Русский-11 2022 расклад '!O46</f>
        <v>19.117647058823529</v>
      </c>
      <c r="Q46" s="214">
        <f>'Русский - 11 2023 расклад'!O46</f>
        <v>19.318181818181817</v>
      </c>
      <c r="R46" s="474">
        <f>'Русский - 11 2024 расклад'!O42</f>
        <v>8.4507042253521121</v>
      </c>
      <c r="S46" s="211">
        <f>'Русский-11 2020 расклад'!P47</f>
        <v>0.99959999999999993</v>
      </c>
      <c r="T46" s="212">
        <f>'Русский-11 2021 расклад'!P47</f>
        <v>0</v>
      </c>
      <c r="U46" s="323">
        <f>'Русский-11 2022 расклад '!P46</f>
        <v>0</v>
      </c>
      <c r="V46" s="468">
        <f>'Русский - 11 2023 расклад'!P46</f>
        <v>0</v>
      </c>
      <c r="W46" s="462">
        <f>'Русский - 11 2024 расклад'!P42</f>
        <v>3</v>
      </c>
      <c r="X46" s="333">
        <f>'Русский-11 2020 расклад'!Q47</f>
        <v>1.96</v>
      </c>
      <c r="Y46" s="214">
        <f>'Русский-11 2021 расклад'!Q47</f>
        <v>0</v>
      </c>
      <c r="Z46" s="480">
        <f>'Русский-11 2022 расклад '!Q46</f>
        <v>0</v>
      </c>
      <c r="AA46" s="480">
        <f>'Русский - 11 2023 расклад'!Q46</f>
        <v>0</v>
      </c>
      <c r="AB46" s="347">
        <f>'Русский - 11 2024 расклад'!Q42</f>
        <v>4.225352112676056</v>
      </c>
    </row>
    <row r="47" spans="1:28" s="1" customFormat="1" ht="15" customHeight="1" thickBot="1" x14ac:dyDescent="0.3">
      <c r="A47" s="35"/>
      <c r="B47" s="51"/>
      <c r="C47" s="215" t="s">
        <v>104</v>
      </c>
      <c r="D47" s="349">
        <f>'Русский-11 2020 расклад'!M48</f>
        <v>840</v>
      </c>
      <c r="E47" s="350">
        <f>'Русский-11 2021 расклад'!M48</f>
        <v>880</v>
      </c>
      <c r="F47" s="351">
        <f>'Русский-11 2022 расклад '!M47</f>
        <v>929</v>
      </c>
      <c r="G47" s="466">
        <f>'Русский - 11 2023 расклад'!M47</f>
        <v>856</v>
      </c>
      <c r="H47" s="460">
        <f>'Русский - 11 2024 расклад'!M43</f>
        <v>887</v>
      </c>
      <c r="I47" s="349">
        <f>'Русский-11 2020 расклад'!N48</f>
        <v>0</v>
      </c>
      <c r="J47" s="350">
        <f>'Русский-11 2021 расклад'!N48</f>
        <v>470.00119999999998</v>
      </c>
      <c r="K47" s="351">
        <f>'Русский-11 2022 расклад '!N47</f>
        <v>392</v>
      </c>
      <c r="L47" s="466">
        <f>'Русский - 11 2023 расклад'!N47</f>
        <v>388</v>
      </c>
      <c r="M47" s="460">
        <f>'Русский - 11 2024 расклад'!N43</f>
        <v>276</v>
      </c>
      <c r="N47" s="354">
        <f>'Русский-11 2020 расклад'!O48</f>
        <v>0</v>
      </c>
      <c r="O47" s="352">
        <f>'Русский-11 2021 расклад'!O48</f>
        <v>47.400000000000006</v>
      </c>
      <c r="P47" s="353">
        <f>'Русский-11 2022 расклад '!O47</f>
        <v>37.358038862105552</v>
      </c>
      <c r="Q47" s="355">
        <f>'Русский - 11 2023 расклад'!O47</f>
        <v>45.32710280373832</v>
      </c>
      <c r="R47" s="472">
        <f>'Русский - 11 2024 расклад'!O43</f>
        <v>31.116121758737318</v>
      </c>
      <c r="S47" s="349">
        <f>'Русский-11 2020 расклад'!P48</f>
        <v>7.9981000000000009</v>
      </c>
      <c r="T47" s="350">
        <f>'Русский-11 2021 расклад'!P48</f>
        <v>0</v>
      </c>
      <c r="U47" s="351">
        <f>'Русский-11 2022 расклад '!P47</f>
        <v>2</v>
      </c>
      <c r="V47" s="466">
        <f>'Русский - 11 2023 расклад'!P47</f>
        <v>1</v>
      </c>
      <c r="W47" s="460">
        <f>'Русский - 11 2024 расклад'!P43</f>
        <v>2</v>
      </c>
      <c r="X47" s="354">
        <f>'Русский-11 2020 расклад'!Q48</f>
        <v>2.08</v>
      </c>
      <c r="Y47" s="355">
        <f>'Русский-11 2021 расклад'!Q48</f>
        <v>0</v>
      </c>
      <c r="Z47" s="477">
        <f>'Русский-11 2022 расклад '!Q47</f>
        <v>0.16390772300612871</v>
      </c>
      <c r="AA47" s="477">
        <f>'Русский - 11 2023 расклад'!Q47</f>
        <v>0.11682242990654206</v>
      </c>
      <c r="AB47" s="356">
        <f>'Русский - 11 2024 расклад'!Q43</f>
        <v>0.22547914317925591</v>
      </c>
    </row>
    <row r="48" spans="1:28" s="1" customFormat="1" ht="15" customHeight="1" x14ac:dyDescent="0.25">
      <c r="A48" s="59">
        <v>1</v>
      </c>
      <c r="B48" s="49">
        <v>40010</v>
      </c>
      <c r="C48" s="199" t="s">
        <v>39</v>
      </c>
      <c r="D48" s="200">
        <f>'Русский-11 2020 расклад'!M49</f>
        <v>162</v>
      </c>
      <c r="E48" s="201">
        <f>'Русский-11 2021 расклад'!M49</f>
        <v>174</v>
      </c>
      <c r="F48" s="324">
        <f>'Русский-11 2022 расклад '!M48</f>
        <v>174</v>
      </c>
      <c r="G48" s="469">
        <f>'Русский - 11 2023 расклад'!M48</f>
        <v>193</v>
      </c>
      <c r="H48" s="463">
        <f>'Русский - 11 2024 расклад'!M44</f>
        <v>157</v>
      </c>
      <c r="I48" s="200"/>
      <c r="J48" s="201">
        <f>'Русский-11 2021 расклад'!N49</f>
        <v>89.992800000000003</v>
      </c>
      <c r="K48" s="324">
        <f>'Русский-11 2022 расклад '!N48</f>
        <v>87</v>
      </c>
      <c r="L48" s="469">
        <f>'Русский - 11 2023 расклад'!N48</f>
        <v>108</v>
      </c>
      <c r="M48" s="463">
        <f>'Русский - 11 2024 расклад'!N44</f>
        <v>63</v>
      </c>
      <c r="N48" s="334"/>
      <c r="O48" s="202">
        <f>'Русский-11 2021 расклад'!O49</f>
        <v>51.72</v>
      </c>
      <c r="P48" s="328">
        <f>'Русский-11 2022 расклад '!O48</f>
        <v>50</v>
      </c>
      <c r="Q48" s="203">
        <f>'Русский - 11 2023 расклад'!O48</f>
        <v>55.958549222797927</v>
      </c>
      <c r="R48" s="475">
        <f>'Русский - 11 2024 расклад'!O44</f>
        <v>40.127388535031848</v>
      </c>
      <c r="S48" s="200">
        <f>'Русский-11 2020 расклад'!P49</f>
        <v>0</v>
      </c>
      <c r="T48" s="201">
        <f>'Русский-11 2021 расклад'!P49</f>
        <v>0</v>
      </c>
      <c r="U48" s="324">
        <f>'Русский-11 2022 расклад '!P48</f>
        <v>0</v>
      </c>
      <c r="V48" s="469">
        <f>'Русский - 11 2023 расклад'!P48</f>
        <v>0</v>
      </c>
      <c r="W48" s="463">
        <f>'Русский - 11 2024 расклад'!P44</f>
        <v>0</v>
      </c>
      <c r="X48" s="334">
        <f>'Русский-11 2020 расклад'!Q49</f>
        <v>0</v>
      </c>
      <c r="Y48" s="203">
        <f>'Русский-11 2021 расклад'!Q49</f>
        <v>0</v>
      </c>
      <c r="Z48" s="478">
        <f>'Русский-11 2022 расклад '!Q48</f>
        <v>0</v>
      </c>
      <c r="AA48" s="478">
        <f>'Русский - 11 2023 расклад'!Q48</f>
        <v>0</v>
      </c>
      <c r="AB48" s="345">
        <f>'Русский - 11 2024 расклад'!Q44</f>
        <v>0</v>
      </c>
    </row>
    <row r="49" spans="1:28" s="1" customFormat="1" ht="15" customHeight="1" x14ac:dyDescent="0.25">
      <c r="A49" s="23">
        <v>2</v>
      </c>
      <c r="B49" s="48">
        <v>40030</v>
      </c>
      <c r="C49" s="204" t="s">
        <v>41</v>
      </c>
      <c r="D49" s="205">
        <f>'Русский-11 2020 расклад'!M50</f>
        <v>44</v>
      </c>
      <c r="E49" s="206">
        <f>'Русский-11 2021 расклад'!M50</f>
        <v>54</v>
      </c>
      <c r="F49" s="322">
        <f>'Русский-11 2022 расклад '!M49</f>
        <v>54</v>
      </c>
      <c r="G49" s="467">
        <f>'Русский - 11 2023 расклад'!M49</f>
        <v>46</v>
      </c>
      <c r="H49" s="461">
        <f>'Русский - 11 2024 расклад'!M45</f>
        <v>46</v>
      </c>
      <c r="I49" s="205"/>
      <c r="J49" s="206">
        <f>'Русский-11 2021 расклад'!N50</f>
        <v>38.998800000000003</v>
      </c>
      <c r="K49" s="322">
        <f>'Русский-11 2022 расклад '!N49</f>
        <v>24</v>
      </c>
      <c r="L49" s="467">
        <f>'Русский - 11 2023 расклад'!N49</f>
        <v>31</v>
      </c>
      <c r="M49" s="461">
        <f>'Русский - 11 2024 расклад'!N45</f>
        <v>24</v>
      </c>
      <c r="N49" s="332"/>
      <c r="O49" s="207">
        <f>'Русский-11 2021 расклад'!O50</f>
        <v>72.22</v>
      </c>
      <c r="P49" s="326">
        <f>'Русский-11 2022 расклад '!O49</f>
        <v>44.444444444444443</v>
      </c>
      <c r="Q49" s="208">
        <f>'Русский - 11 2023 расклад'!O49</f>
        <v>67.391304347826093</v>
      </c>
      <c r="R49" s="473">
        <f>'Русский - 11 2024 расклад'!O45</f>
        <v>52.173913043478258</v>
      </c>
      <c r="S49" s="205">
        <f>'Русский-11 2020 расклад'!P50</f>
        <v>0</v>
      </c>
      <c r="T49" s="206">
        <f>'Русский-11 2021 расклад'!P50</f>
        <v>0</v>
      </c>
      <c r="U49" s="322">
        <f>'Русский-11 2022 расклад '!P49</f>
        <v>1</v>
      </c>
      <c r="V49" s="467">
        <f>'Русский - 11 2023 расклад'!P49</f>
        <v>0</v>
      </c>
      <c r="W49" s="461">
        <f>'Русский - 11 2024 расклад'!P45</f>
        <v>0</v>
      </c>
      <c r="X49" s="332">
        <f>'Русский-11 2020 расклад'!Q50</f>
        <v>0</v>
      </c>
      <c r="Y49" s="208">
        <f>'Русский-11 2021 расклад'!Q50</f>
        <v>0</v>
      </c>
      <c r="Z49" s="479">
        <f>'Русский-11 2022 расклад '!Q49</f>
        <v>1.8518518518518519</v>
      </c>
      <c r="AA49" s="479">
        <f>'Русский - 11 2023 расклад'!Q49</f>
        <v>0</v>
      </c>
      <c r="AB49" s="346">
        <f>'Русский - 11 2024 расклад'!Q45</f>
        <v>0</v>
      </c>
    </row>
    <row r="50" spans="1:28" s="1" customFormat="1" ht="15" customHeight="1" x14ac:dyDescent="0.25">
      <c r="A50" s="23">
        <v>3</v>
      </c>
      <c r="B50" s="48">
        <v>40410</v>
      </c>
      <c r="C50" s="204" t="s">
        <v>48</v>
      </c>
      <c r="D50" s="205">
        <f>'Русский-11 2020 расклад'!M51</f>
        <v>141</v>
      </c>
      <c r="E50" s="206">
        <f>'Русский-11 2021 расклад'!M51</f>
        <v>125</v>
      </c>
      <c r="F50" s="322">
        <f>'Русский-11 2022 расклад '!M50</f>
        <v>107</v>
      </c>
      <c r="G50" s="467">
        <f>'Русский - 11 2023 расклад'!M50</f>
        <v>111</v>
      </c>
      <c r="H50" s="461">
        <f>'Русский - 11 2024 расклад'!M46</f>
        <v>96</v>
      </c>
      <c r="I50" s="205"/>
      <c r="J50" s="206">
        <f>'Русский-11 2021 расклад'!N51</f>
        <v>81</v>
      </c>
      <c r="K50" s="322">
        <f>'Русский-11 2022 расклад '!N50</f>
        <v>54</v>
      </c>
      <c r="L50" s="467">
        <f>'Русский - 11 2023 расклад'!N50</f>
        <v>57</v>
      </c>
      <c r="M50" s="461">
        <f>'Русский - 11 2024 расклад'!N46</f>
        <v>36</v>
      </c>
      <c r="N50" s="332"/>
      <c r="O50" s="207">
        <f>'Русский-11 2021 расклад'!O51</f>
        <v>64.8</v>
      </c>
      <c r="P50" s="326">
        <f>'Русский-11 2022 расклад '!O50</f>
        <v>50.467289719626166</v>
      </c>
      <c r="Q50" s="208">
        <f>'Русский - 11 2023 расклад'!O50</f>
        <v>51.351351351351354</v>
      </c>
      <c r="R50" s="473">
        <f>'Русский - 11 2024 расклад'!O46</f>
        <v>37.5</v>
      </c>
      <c r="S50" s="205">
        <f>'Русский-11 2020 расклад'!P51</f>
        <v>0</v>
      </c>
      <c r="T50" s="206">
        <f>'Русский-11 2021 расклад'!P51</f>
        <v>0</v>
      </c>
      <c r="U50" s="322">
        <f>'Русский-11 2022 расклад '!P50</f>
        <v>1</v>
      </c>
      <c r="V50" s="467">
        <f>'Русский - 11 2023 расклад'!P50</f>
        <v>0</v>
      </c>
      <c r="W50" s="461">
        <f>'Русский - 11 2024 расклад'!P46</f>
        <v>1</v>
      </c>
      <c r="X50" s="332">
        <f>'Русский-11 2020 расклад'!Q51</f>
        <v>0</v>
      </c>
      <c r="Y50" s="208">
        <f>'Русский-11 2021 расклад'!Q51</f>
        <v>0</v>
      </c>
      <c r="Z50" s="479">
        <f>'Русский-11 2022 расклад '!Q50</f>
        <v>0.93457943925233644</v>
      </c>
      <c r="AA50" s="479">
        <f>'Русский - 11 2023 расклад'!Q50</f>
        <v>0</v>
      </c>
      <c r="AB50" s="346">
        <f>'Русский - 11 2024 расклад'!Q46</f>
        <v>1.0416666666666667</v>
      </c>
    </row>
    <row r="51" spans="1:28" s="1" customFormat="1" ht="15" customHeight="1" x14ac:dyDescent="0.25">
      <c r="A51" s="23">
        <v>4</v>
      </c>
      <c r="B51" s="48">
        <v>40011</v>
      </c>
      <c r="C51" s="204" t="s">
        <v>40</v>
      </c>
      <c r="D51" s="205">
        <f>'Русский-11 2020 расклад'!M52</f>
        <v>116</v>
      </c>
      <c r="E51" s="206">
        <f>'Русский-11 2021 расклад'!M52</f>
        <v>129</v>
      </c>
      <c r="F51" s="322">
        <f>'Русский-11 2022 расклад '!M51</f>
        <v>136</v>
      </c>
      <c r="G51" s="467">
        <f>'Русский - 11 2023 расклад'!M51</f>
        <v>104</v>
      </c>
      <c r="H51" s="461">
        <f>'Русский - 11 2024 расклад'!M47</f>
        <v>138</v>
      </c>
      <c r="I51" s="205"/>
      <c r="J51" s="206">
        <f>'Русский-11 2021 расклад'!N52</f>
        <v>77.013000000000005</v>
      </c>
      <c r="K51" s="322">
        <f>'Русский-11 2022 расклад '!N51</f>
        <v>51</v>
      </c>
      <c r="L51" s="467">
        <f>'Русский - 11 2023 расклад'!N51</f>
        <v>52</v>
      </c>
      <c r="M51" s="461">
        <f>'Русский - 11 2024 расклад'!N47</f>
        <v>45</v>
      </c>
      <c r="N51" s="332"/>
      <c r="O51" s="207">
        <f>'Русский-11 2021 расклад'!O52</f>
        <v>59.7</v>
      </c>
      <c r="P51" s="326">
        <f>'Русский-11 2022 расклад '!O51</f>
        <v>37.5</v>
      </c>
      <c r="Q51" s="208">
        <f>'Русский - 11 2023 расклад'!O51</f>
        <v>50</v>
      </c>
      <c r="R51" s="473">
        <f>'Русский - 11 2024 расклад'!O47</f>
        <v>32.608695652173914</v>
      </c>
      <c r="S51" s="205">
        <f>'Русский-11 2020 расклад'!P52</f>
        <v>0</v>
      </c>
      <c r="T51" s="206">
        <f>'Русский-11 2021 расклад'!P52</f>
        <v>0</v>
      </c>
      <c r="U51" s="322">
        <f>'Русский-11 2022 расклад '!P51</f>
        <v>0</v>
      </c>
      <c r="V51" s="467">
        <f>'Русский - 11 2023 расклад'!P51</f>
        <v>0</v>
      </c>
      <c r="W51" s="461">
        <f>'Русский - 11 2024 расклад'!P47</f>
        <v>0</v>
      </c>
      <c r="X51" s="332">
        <f>'Русский-11 2020 расклад'!Q52</f>
        <v>0</v>
      </c>
      <c r="Y51" s="208">
        <f>'Русский-11 2021 расклад'!Q52</f>
        <v>0</v>
      </c>
      <c r="Z51" s="479">
        <f>'Русский-11 2022 расклад '!Q51</f>
        <v>0</v>
      </c>
      <c r="AA51" s="479">
        <f>'Русский - 11 2023 расклад'!Q51</f>
        <v>0</v>
      </c>
      <c r="AB51" s="346">
        <f>'Русский - 11 2024 расклад'!Q47</f>
        <v>0</v>
      </c>
    </row>
    <row r="52" spans="1:28" s="1" customFormat="1" ht="15" customHeight="1" x14ac:dyDescent="0.25">
      <c r="A52" s="23">
        <v>5</v>
      </c>
      <c r="B52" s="48">
        <v>40080</v>
      </c>
      <c r="C52" s="204" t="s">
        <v>96</v>
      </c>
      <c r="D52" s="205">
        <f>'Русский-11 2020 расклад'!M53</f>
        <v>50</v>
      </c>
      <c r="E52" s="206">
        <f>'Русский-11 2021 расклад'!M53</f>
        <v>50</v>
      </c>
      <c r="F52" s="322">
        <f>'Русский-11 2022 расклад '!M52</f>
        <v>51</v>
      </c>
      <c r="G52" s="467">
        <f>'Русский - 11 2023 расклад'!M52</f>
        <v>48</v>
      </c>
      <c r="H52" s="461">
        <f>'Русский - 11 2024 расклад'!M48</f>
        <v>53</v>
      </c>
      <c r="I52" s="205"/>
      <c r="J52" s="206">
        <f>'Русский-11 2021 расклад'!N53</f>
        <v>24</v>
      </c>
      <c r="K52" s="322">
        <f>'Русский-11 2022 расклад '!N52</f>
        <v>22</v>
      </c>
      <c r="L52" s="467">
        <f>'Русский - 11 2023 расклад'!N52</f>
        <v>22</v>
      </c>
      <c r="M52" s="461">
        <f>'Русский - 11 2024 расклад'!N48</f>
        <v>20</v>
      </c>
      <c r="N52" s="332"/>
      <c r="O52" s="207">
        <f>'Русский-11 2021 расклад'!O53</f>
        <v>48</v>
      </c>
      <c r="P52" s="326">
        <f>'Русский-11 2022 расклад '!O52</f>
        <v>43.13725490196078</v>
      </c>
      <c r="Q52" s="208">
        <f>'Русский - 11 2023 расклад'!O52</f>
        <v>45.833333333333336</v>
      </c>
      <c r="R52" s="473">
        <f>'Русский - 11 2024 расклад'!O48</f>
        <v>37.735849056603776</v>
      </c>
      <c r="S52" s="205">
        <f>'Русский-11 2020 расклад'!P53</f>
        <v>0</v>
      </c>
      <c r="T52" s="206">
        <f>'Русский-11 2021 расклад'!P53</f>
        <v>0</v>
      </c>
      <c r="U52" s="322">
        <f>'Русский-11 2022 расклад '!P52</f>
        <v>0</v>
      </c>
      <c r="V52" s="467">
        <f>'Русский - 11 2023 расклад'!P52</f>
        <v>0</v>
      </c>
      <c r="W52" s="461">
        <f>'Русский - 11 2024 расклад'!P48</f>
        <v>0</v>
      </c>
      <c r="X52" s="332">
        <f>'Русский-11 2020 расклад'!Q53</f>
        <v>0</v>
      </c>
      <c r="Y52" s="208">
        <f>'Русский-11 2021 расклад'!Q53</f>
        <v>0</v>
      </c>
      <c r="Z52" s="479">
        <f>'Русский-11 2022 расклад '!Q52</f>
        <v>0</v>
      </c>
      <c r="AA52" s="479">
        <f>'Русский - 11 2023 расклад'!Q52</f>
        <v>0</v>
      </c>
      <c r="AB52" s="346">
        <f>'Русский - 11 2024 расклад'!Q48</f>
        <v>0</v>
      </c>
    </row>
    <row r="53" spans="1:28" s="1" customFormat="1" ht="15" customHeight="1" x14ac:dyDescent="0.25">
      <c r="A53" s="23">
        <v>6</v>
      </c>
      <c r="B53" s="48">
        <v>40100</v>
      </c>
      <c r="C53" s="204" t="s">
        <v>42</v>
      </c>
      <c r="D53" s="205">
        <f>'Русский-11 2020 расклад'!M54</f>
        <v>44</v>
      </c>
      <c r="E53" s="206">
        <f>'Русский-11 2021 расклад'!M54</f>
        <v>44</v>
      </c>
      <c r="F53" s="322">
        <f>'Русский-11 2022 расклад '!M53</f>
        <v>47</v>
      </c>
      <c r="G53" s="467">
        <f>'Русский - 11 2023 расклад'!M53</f>
        <v>43</v>
      </c>
      <c r="H53" s="461">
        <f>'Русский - 11 2024 расклад'!M49</f>
        <v>30</v>
      </c>
      <c r="I53" s="205"/>
      <c r="J53" s="206">
        <f>'Русский-11 2021 расклад'!N54</f>
        <v>21.001200000000004</v>
      </c>
      <c r="K53" s="322">
        <f>'Русский-11 2022 расклад '!N53</f>
        <v>25</v>
      </c>
      <c r="L53" s="467">
        <f>'Русский - 11 2023 расклад'!N53</f>
        <v>23</v>
      </c>
      <c r="M53" s="461">
        <f>'Русский - 11 2024 расклад'!N49</f>
        <v>8</v>
      </c>
      <c r="N53" s="332"/>
      <c r="O53" s="207">
        <f>'Русский-11 2021 расклад'!O54</f>
        <v>47.730000000000004</v>
      </c>
      <c r="P53" s="326">
        <f>'Русский-11 2022 расклад '!O53</f>
        <v>53.191489361702125</v>
      </c>
      <c r="Q53" s="208">
        <f>'Русский - 11 2023 расклад'!O53</f>
        <v>53.488372093023258</v>
      </c>
      <c r="R53" s="473">
        <f>'Русский - 11 2024 расклад'!O49</f>
        <v>26.666666666666668</v>
      </c>
      <c r="S53" s="205">
        <f>'Русский-11 2020 расклад'!P54</f>
        <v>0</v>
      </c>
      <c r="T53" s="206">
        <f>'Русский-11 2021 расклад'!P54</f>
        <v>0</v>
      </c>
      <c r="U53" s="322">
        <f>'Русский-11 2022 расклад '!P53</f>
        <v>0</v>
      </c>
      <c r="V53" s="467">
        <f>'Русский - 11 2023 расклад'!P53</f>
        <v>0</v>
      </c>
      <c r="W53" s="461">
        <f>'Русский - 11 2024 расклад'!P49</f>
        <v>0</v>
      </c>
      <c r="X53" s="332">
        <f>'Русский-11 2020 расклад'!Q54</f>
        <v>0</v>
      </c>
      <c r="Y53" s="208">
        <f>'Русский-11 2021 расклад'!Q54</f>
        <v>0</v>
      </c>
      <c r="Z53" s="479">
        <f>'Русский-11 2022 расклад '!Q53</f>
        <v>0</v>
      </c>
      <c r="AA53" s="479">
        <f>'Русский - 11 2023 расклад'!Q53</f>
        <v>0</v>
      </c>
      <c r="AB53" s="346">
        <f>'Русский - 11 2024 расклад'!Q49</f>
        <v>0</v>
      </c>
    </row>
    <row r="54" spans="1:28" s="1" customFormat="1" ht="15" customHeight="1" x14ac:dyDescent="0.25">
      <c r="A54" s="23">
        <v>7</v>
      </c>
      <c r="B54" s="48">
        <v>40020</v>
      </c>
      <c r="C54" s="204" t="s">
        <v>203</v>
      </c>
      <c r="D54" s="205">
        <f>'Русский-11 2020 расклад'!M55</f>
        <v>22</v>
      </c>
      <c r="E54" s="206">
        <f>'Русский-11 2021 расклад'!M55</f>
        <v>32</v>
      </c>
      <c r="F54" s="322">
        <f>'Русский-11 2022 расклад '!M54</f>
        <v>25</v>
      </c>
      <c r="G54" s="467">
        <f>'Русский - 11 2023 расклад'!M54</f>
        <v>24</v>
      </c>
      <c r="H54" s="461">
        <f>'Русский - 11 2024 расклад'!M50</f>
        <v>24</v>
      </c>
      <c r="I54" s="205"/>
      <c r="J54" s="206">
        <f>'Русский-11 2021 расклад'!N55</f>
        <v>19.0016</v>
      </c>
      <c r="K54" s="322">
        <f>'Русский-11 2022 расклад '!N54</f>
        <v>8</v>
      </c>
      <c r="L54" s="467">
        <f>'Русский - 11 2023 расклад'!N54</f>
        <v>10</v>
      </c>
      <c r="M54" s="461">
        <f>'Русский - 11 2024 расклад'!N50</f>
        <v>10</v>
      </c>
      <c r="N54" s="332"/>
      <c r="O54" s="207">
        <f>'Русский-11 2021 расклад'!O55</f>
        <v>59.379999999999995</v>
      </c>
      <c r="P54" s="326">
        <f>'Русский-11 2022 расклад '!O54</f>
        <v>32</v>
      </c>
      <c r="Q54" s="208">
        <f>'Русский - 11 2023 расклад'!O54</f>
        <v>41.666666666666664</v>
      </c>
      <c r="R54" s="473">
        <f>'Русский - 11 2024 расклад'!O50</f>
        <v>41.666666666666664</v>
      </c>
      <c r="S54" s="205">
        <f>'Русский-11 2020 расклад'!P55</f>
        <v>0</v>
      </c>
      <c r="T54" s="206">
        <f>'Русский-11 2021 расклад'!P55</f>
        <v>0</v>
      </c>
      <c r="U54" s="322">
        <f>'Русский-11 2022 расклад '!P54</f>
        <v>0</v>
      </c>
      <c r="V54" s="467">
        <f>'Русский - 11 2023 расклад'!P54</f>
        <v>0</v>
      </c>
      <c r="W54" s="461">
        <f>'Русский - 11 2024 расклад'!P50</f>
        <v>0</v>
      </c>
      <c r="X54" s="332">
        <f>'Русский-11 2020 расклад'!Q55</f>
        <v>0</v>
      </c>
      <c r="Y54" s="208">
        <f>'Русский-11 2021 расклад'!Q55</f>
        <v>0</v>
      </c>
      <c r="Z54" s="479">
        <f>'Русский-11 2022 расклад '!Q54</f>
        <v>0</v>
      </c>
      <c r="AA54" s="479">
        <f>'Русский - 11 2023 расклад'!Q54</f>
        <v>0</v>
      </c>
      <c r="AB54" s="346">
        <f>'Русский - 11 2024 расклад'!Q50</f>
        <v>0</v>
      </c>
    </row>
    <row r="55" spans="1:28" s="1" customFormat="1" ht="15" customHeight="1" x14ac:dyDescent="0.25">
      <c r="A55" s="23">
        <v>8</v>
      </c>
      <c r="B55" s="48">
        <v>40031</v>
      </c>
      <c r="C55" s="204" t="s">
        <v>113</v>
      </c>
      <c r="D55" s="205">
        <f>'Русский-11 2020 расклад'!M56</f>
        <v>26</v>
      </c>
      <c r="E55" s="206">
        <f>'Русский-11 2021 расклад'!M56</f>
        <v>24</v>
      </c>
      <c r="F55" s="322">
        <f>'Русский-11 2022 расклад '!M55</f>
        <v>28</v>
      </c>
      <c r="G55" s="467">
        <f>'Русский - 11 2023 расклад'!M55</f>
        <v>27</v>
      </c>
      <c r="H55" s="461">
        <f>'Русский - 11 2024 расклад'!M51</f>
        <v>23</v>
      </c>
      <c r="I55" s="205"/>
      <c r="J55" s="206">
        <f>'Русский-11 2021 расклад'!N56</f>
        <v>13.0008</v>
      </c>
      <c r="K55" s="322">
        <f>'Русский-11 2022 расклад '!N55</f>
        <v>14</v>
      </c>
      <c r="L55" s="467">
        <f>'Русский - 11 2023 расклад'!N55</f>
        <v>13</v>
      </c>
      <c r="M55" s="461">
        <f>'Русский - 11 2024 расклад'!N51</f>
        <v>8</v>
      </c>
      <c r="N55" s="332"/>
      <c r="O55" s="207">
        <f>'Русский-11 2021 расклад'!O56</f>
        <v>54.17</v>
      </c>
      <c r="P55" s="326">
        <f>'Русский-11 2022 расклад '!O55</f>
        <v>50</v>
      </c>
      <c r="Q55" s="208">
        <f>'Русский - 11 2023 расклад'!O55</f>
        <v>48.148148148148145</v>
      </c>
      <c r="R55" s="473">
        <f>'Русский - 11 2024 расклад'!O51</f>
        <v>34.782608695652172</v>
      </c>
      <c r="S55" s="205">
        <f>'Русский-11 2020 расклад'!P56</f>
        <v>0</v>
      </c>
      <c r="T55" s="206">
        <f>'Русский-11 2021 расклад'!P56</f>
        <v>0</v>
      </c>
      <c r="U55" s="322">
        <f>'Русский-11 2022 расклад '!P55</f>
        <v>0</v>
      </c>
      <c r="V55" s="467">
        <f>'Русский - 11 2023 расклад'!P55</f>
        <v>0</v>
      </c>
      <c r="W55" s="461">
        <f>'Русский - 11 2024 расклад'!P51</f>
        <v>0</v>
      </c>
      <c r="X55" s="332">
        <f>'Русский-11 2020 расклад'!Q56</f>
        <v>0</v>
      </c>
      <c r="Y55" s="208">
        <f>'Русский-11 2021 расклад'!Q56</f>
        <v>0</v>
      </c>
      <c r="Z55" s="479">
        <f>'Русский-11 2022 расклад '!Q55</f>
        <v>0</v>
      </c>
      <c r="AA55" s="479">
        <f>'Русский - 11 2023 расклад'!Q55</f>
        <v>0</v>
      </c>
      <c r="AB55" s="346">
        <f>'Русский - 11 2024 расклад'!Q51</f>
        <v>0</v>
      </c>
    </row>
    <row r="56" spans="1:28" s="1" customFormat="1" ht="15" customHeight="1" x14ac:dyDescent="0.25">
      <c r="A56" s="23">
        <v>9</v>
      </c>
      <c r="B56" s="48">
        <v>40210</v>
      </c>
      <c r="C56" s="204" t="s">
        <v>44</v>
      </c>
      <c r="D56" s="205">
        <f>'Русский-11 2020 расклад'!M57</f>
        <v>38</v>
      </c>
      <c r="E56" s="206" t="s">
        <v>138</v>
      </c>
      <c r="F56" s="322">
        <f>'Русский-11 2022 расклад '!M56</f>
        <v>13</v>
      </c>
      <c r="G56" s="467">
        <f>'Русский - 11 2023 расклад'!M56</f>
        <v>21</v>
      </c>
      <c r="H56" s="461">
        <f>'Русский - 11 2024 расклад'!M52</f>
        <v>26</v>
      </c>
      <c r="I56" s="205"/>
      <c r="J56" s="206" t="s">
        <v>138</v>
      </c>
      <c r="K56" s="322">
        <f>'Русский-11 2022 расклад '!N56</f>
        <v>2</v>
      </c>
      <c r="L56" s="467">
        <f>'Русский - 11 2023 расклад'!N56</f>
        <v>5</v>
      </c>
      <c r="M56" s="461">
        <f>'Русский - 11 2024 расклад'!N52</f>
        <v>2</v>
      </c>
      <c r="N56" s="332"/>
      <c r="O56" s="207" t="s">
        <v>138</v>
      </c>
      <c r="P56" s="326">
        <f>'Русский-11 2022 расклад '!O56</f>
        <v>15.384615384615385</v>
      </c>
      <c r="Q56" s="208">
        <f>'Русский - 11 2023 расклад'!O56</f>
        <v>23.80952380952381</v>
      </c>
      <c r="R56" s="473">
        <f>'Русский - 11 2024 расклад'!O52</f>
        <v>7.6923076923076925</v>
      </c>
      <c r="S56" s="205">
        <f>'Русский-11 2020 расклад'!P57</f>
        <v>1.9987999999999999</v>
      </c>
      <c r="T56" s="206" t="s">
        <v>138</v>
      </c>
      <c r="U56" s="322">
        <f>'Русский-11 2022 расклад '!P56</f>
        <v>0</v>
      </c>
      <c r="V56" s="467">
        <f>'Русский - 11 2023 расклад'!P56</f>
        <v>0</v>
      </c>
      <c r="W56" s="461">
        <f>'Русский - 11 2024 расклад'!P52</f>
        <v>0</v>
      </c>
      <c r="X56" s="332">
        <f>'Русский-11 2020 расклад'!Q57</f>
        <v>5.26</v>
      </c>
      <c r="Y56" s="208" t="s">
        <v>138</v>
      </c>
      <c r="Z56" s="479">
        <f>'Русский-11 2022 расклад '!Q56</f>
        <v>0</v>
      </c>
      <c r="AA56" s="479">
        <f>'Русский - 11 2023 расклад'!Q56</f>
        <v>0</v>
      </c>
      <c r="AB56" s="346">
        <f>'Русский - 11 2024 расклад'!Q52</f>
        <v>0</v>
      </c>
    </row>
    <row r="57" spans="1:28" s="1" customFormat="1" ht="15" customHeight="1" x14ac:dyDescent="0.25">
      <c r="A57" s="23">
        <v>10</v>
      </c>
      <c r="B57" s="48">
        <v>40300</v>
      </c>
      <c r="C57" s="204" t="s">
        <v>45</v>
      </c>
      <c r="D57" s="205">
        <f>'Русский-11 2020 расклад'!M58</f>
        <v>12</v>
      </c>
      <c r="E57" s="206">
        <f>'Русский-11 2021 расклад'!M58</f>
        <v>16</v>
      </c>
      <c r="F57" s="322" t="s">
        <v>138</v>
      </c>
      <c r="G57" s="467">
        <f>'Русский - 11 2023 расклад'!M57</f>
        <v>0</v>
      </c>
      <c r="H57" s="461">
        <f>'Русский - 11 2024 расклад'!M53</f>
        <v>19</v>
      </c>
      <c r="I57" s="205"/>
      <c r="J57" s="206">
        <f>'Русский-11 2021 расклад'!N58</f>
        <v>2</v>
      </c>
      <c r="K57" s="322" t="s">
        <v>138</v>
      </c>
      <c r="L57" s="467" t="s">
        <v>138</v>
      </c>
      <c r="M57" s="461">
        <f>'Русский - 11 2024 расклад'!N53</f>
        <v>3</v>
      </c>
      <c r="N57" s="332"/>
      <c r="O57" s="207">
        <f>'Русский-11 2021 расклад'!O58</f>
        <v>12.5</v>
      </c>
      <c r="P57" s="326" t="s">
        <v>138</v>
      </c>
      <c r="Q57" s="208" t="s">
        <v>138</v>
      </c>
      <c r="R57" s="473">
        <f>'Русский - 11 2024 расклад'!O53</f>
        <v>15.789473684210526</v>
      </c>
      <c r="S57" s="205">
        <f>'Русский-11 2020 расклад'!P58</f>
        <v>2.0004000000000004</v>
      </c>
      <c r="T57" s="206">
        <f>'Русский-11 2021 расклад'!P58</f>
        <v>0</v>
      </c>
      <c r="U57" s="322" t="s">
        <v>138</v>
      </c>
      <c r="V57" s="467" t="s">
        <v>138</v>
      </c>
      <c r="W57" s="461">
        <f>'Русский - 11 2024 расклад'!P53</f>
        <v>0</v>
      </c>
      <c r="X57" s="332">
        <f>'Русский-11 2020 расклад'!Q58</f>
        <v>16.670000000000002</v>
      </c>
      <c r="Y57" s="208">
        <f>'Русский-11 2021 расклад'!Q58</f>
        <v>0</v>
      </c>
      <c r="Z57" s="479" t="s">
        <v>138</v>
      </c>
      <c r="AA57" s="479" t="s">
        <v>138</v>
      </c>
      <c r="AB57" s="346">
        <f>'Русский - 11 2024 расклад'!Q53</f>
        <v>0</v>
      </c>
    </row>
    <row r="58" spans="1:28" s="1" customFormat="1" ht="15" customHeight="1" x14ac:dyDescent="0.25">
      <c r="A58" s="23">
        <v>11</v>
      </c>
      <c r="B58" s="48">
        <v>40360</v>
      </c>
      <c r="C58" s="204" t="s">
        <v>46</v>
      </c>
      <c r="D58" s="205" t="s">
        <v>138</v>
      </c>
      <c r="E58" s="206" t="s">
        <v>138</v>
      </c>
      <c r="F58" s="322">
        <f>'Русский-11 2022 расклад '!M58</f>
        <v>26</v>
      </c>
      <c r="G58" s="467">
        <f>'Русский - 11 2023 расклад'!M58</f>
        <v>22</v>
      </c>
      <c r="H58" s="461">
        <f>'Русский - 11 2024 расклад'!M54</f>
        <v>27</v>
      </c>
      <c r="I58" s="205"/>
      <c r="J58" s="206" t="s">
        <v>138</v>
      </c>
      <c r="K58" s="322">
        <f>'Русский-11 2022 расклад '!N58</f>
        <v>8</v>
      </c>
      <c r="L58" s="467">
        <f>'Русский - 11 2023 расклад'!N58</f>
        <v>2</v>
      </c>
      <c r="M58" s="461">
        <f>'Русский - 11 2024 расклад'!N54</f>
        <v>1</v>
      </c>
      <c r="N58" s="332"/>
      <c r="O58" s="207" t="s">
        <v>138</v>
      </c>
      <c r="P58" s="326">
        <f>'Русский-11 2022 расклад '!O58</f>
        <v>30.76923076923077</v>
      </c>
      <c r="Q58" s="208">
        <f>'Русский - 11 2023 расклад'!O58</f>
        <v>9.0909090909090917</v>
      </c>
      <c r="R58" s="473">
        <f>'Русский - 11 2024 расклад'!O54</f>
        <v>3.7037037037037037</v>
      </c>
      <c r="S58" s="205" t="s">
        <v>138</v>
      </c>
      <c r="T58" s="206" t="s">
        <v>138</v>
      </c>
      <c r="U58" s="322">
        <f>'Русский-11 2022 расклад '!P58</f>
        <v>0</v>
      </c>
      <c r="V58" s="467">
        <f>'Русский - 11 2023 расклад'!P58</f>
        <v>0</v>
      </c>
      <c r="W58" s="461">
        <f>'Русский - 11 2024 расклад'!P54</f>
        <v>0</v>
      </c>
      <c r="X58" s="332" t="s">
        <v>138</v>
      </c>
      <c r="Y58" s="208" t="s">
        <v>138</v>
      </c>
      <c r="Z58" s="479">
        <f>'Русский-11 2022 расклад '!Q58</f>
        <v>0</v>
      </c>
      <c r="AA58" s="479">
        <f>'Русский - 11 2023 расклад'!Q58</f>
        <v>0</v>
      </c>
      <c r="AB58" s="346">
        <f>'Русский - 11 2024 расклад'!Q54</f>
        <v>0</v>
      </c>
    </row>
    <row r="59" spans="1:28" s="1" customFormat="1" ht="15" customHeight="1" x14ac:dyDescent="0.25">
      <c r="A59" s="23">
        <v>12</v>
      </c>
      <c r="B59" s="48">
        <v>40390</v>
      </c>
      <c r="C59" s="204" t="s">
        <v>47</v>
      </c>
      <c r="D59" s="205" t="s">
        <v>138</v>
      </c>
      <c r="E59" s="206">
        <f>'Русский-11 2021 расклад'!M60</f>
        <v>16</v>
      </c>
      <c r="F59" s="322" t="s">
        <v>138</v>
      </c>
      <c r="G59" s="467" t="s">
        <v>138</v>
      </c>
      <c r="H59" s="461" t="s">
        <v>138</v>
      </c>
      <c r="I59" s="205"/>
      <c r="J59" s="206">
        <f>'Русский-11 2021 расклад'!N60</f>
        <v>8</v>
      </c>
      <c r="K59" s="322" t="s">
        <v>138</v>
      </c>
      <c r="L59" s="467" t="s">
        <v>138</v>
      </c>
      <c r="M59" s="461" t="s">
        <v>138</v>
      </c>
      <c r="N59" s="332"/>
      <c r="O59" s="207">
        <f>'Русский-11 2021 расклад'!O60</f>
        <v>50</v>
      </c>
      <c r="P59" s="326" t="s">
        <v>138</v>
      </c>
      <c r="Q59" s="208" t="s">
        <v>138</v>
      </c>
      <c r="R59" s="473" t="s">
        <v>138</v>
      </c>
      <c r="S59" s="205" t="s">
        <v>138</v>
      </c>
      <c r="T59" s="206">
        <f>'Русский-11 2021 расклад'!P60</f>
        <v>0</v>
      </c>
      <c r="U59" s="322" t="s">
        <v>138</v>
      </c>
      <c r="V59" s="467" t="s">
        <v>138</v>
      </c>
      <c r="W59" s="461" t="s">
        <v>138</v>
      </c>
      <c r="X59" s="332" t="s">
        <v>138</v>
      </c>
      <c r="Y59" s="208">
        <f>'Русский-11 2021 расклад'!Q60</f>
        <v>0</v>
      </c>
      <c r="Z59" s="479" t="s">
        <v>138</v>
      </c>
      <c r="AA59" s="479" t="s">
        <v>138</v>
      </c>
      <c r="AB59" s="346" t="s">
        <v>138</v>
      </c>
    </row>
    <row r="60" spans="1:28" s="1" customFormat="1" ht="15" customHeight="1" x14ac:dyDescent="0.25">
      <c r="A60" s="23">
        <v>13</v>
      </c>
      <c r="B60" s="48">
        <v>40720</v>
      </c>
      <c r="C60" s="204" t="s">
        <v>204</v>
      </c>
      <c r="D60" s="205">
        <f>'Русский-11 2020 расклад'!M61</f>
        <v>43</v>
      </c>
      <c r="E60" s="206">
        <f>'Русский-11 2021 расклад'!M61</f>
        <v>48</v>
      </c>
      <c r="F60" s="322">
        <f>'Русский-11 2022 расклад '!M60</f>
        <v>51</v>
      </c>
      <c r="G60" s="467">
        <f>'Русский - 11 2023 расклад'!M60</f>
        <v>48</v>
      </c>
      <c r="H60" s="461">
        <f>'Русский - 11 2024 расклад'!M55</f>
        <v>48</v>
      </c>
      <c r="I60" s="205"/>
      <c r="J60" s="206">
        <f>'Русский-11 2021 расклад'!N61</f>
        <v>25.003200000000003</v>
      </c>
      <c r="K60" s="322">
        <f>'Русский-11 2022 расклад '!N60</f>
        <v>24</v>
      </c>
      <c r="L60" s="467">
        <f>'Русский - 11 2023 расклад'!N60</f>
        <v>14</v>
      </c>
      <c r="M60" s="461">
        <f>'Русский - 11 2024 расклад'!N55</f>
        <v>15</v>
      </c>
      <c r="N60" s="332"/>
      <c r="O60" s="207">
        <f>'Русский-11 2021 расклад'!O61</f>
        <v>52.09</v>
      </c>
      <c r="P60" s="326">
        <f>'Русский-11 2022 расклад '!O60</f>
        <v>47.058823529411768</v>
      </c>
      <c r="Q60" s="208">
        <f>'Русский - 11 2023 расклад'!O60</f>
        <v>29.166666666666668</v>
      </c>
      <c r="R60" s="473">
        <f>'Русский - 11 2024 расклад'!O55</f>
        <v>31.25</v>
      </c>
      <c r="S60" s="205">
        <f>'Русский-11 2020 расклад'!P61</f>
        <v>1.9995000000000003</v>
      </c>
      <c r="T60" s="206">
        <f>'Русский-11 2021 расклад'!P61</f>
        <v>0</v>
      </c>
      <c r="U60" s="322">
        <f>'Русский-11 2022 расклад '!P60</f>
        <v>0</v>
      </c>
      <c r="V60" s="467">
        <f>'Русский - 11 2023 расклад'!P60</f>
        <v>0</v>
      </c>
      <c r="W60" s="461">
        <f>'Русский - 11 2024 расклад'!P55</f>
        <v>0</v>
      </c>
      <c r="X60" s="332">
        <f>'Русский-11 2020 расклад'!Q61</f>
        <v>4.6500000000000004</v>
      </c>
      <c r="Y60" s="208">
        <f>'Русский-11 2021 расклад'!Q61</f>
        <v>0</v>
      </c>
      <c r="Z60" s="479">
        <f>'Русский-11 2022 расклад '!Q60</f>
        <v>0</v>
      </c>
      <c r="AA60" s="479">
        <f>'Русский - 11 2023 расклад'!Q60</f>
        <v>0</v>
      </c>
      <c r="AB60" s="346">
        <f>'Русский - 11 2024 расклад'!Q55</f>
        <v>0</v>
      </c>
    </row>
    <row r="61" spans="1:28" s="1" customFormat="1" ht="15" customHeight="1" x14ac:dyDescent="0.25">
      <c r="A61" s="23">
        <v>14</v>
      </c>
      <c r="B61" s="48">
        <v>40730</v>
      </c>
      <c r="C61" s="204" t="s">
        <v>49</v>
      </c>
      <c r="D61" s="205">
        <f>'Русский-11 2020 расклад'!M62</f>
        <v>5</v>
      </c>
      <c r="E61" s="206" t="s">
        <v>138</v>
      </c>
      <c r="F61" s="322">
        <f>'Русский-11 2022 расклад '!M61</f>
        <v>9</v>
      </c>
      <c r="G61" s="467" t="s">
        <v>138</v>
      </c>
      <c r="H61" s="461" t="s">
        <v>138</v>
      </c>
      <c r="I61" s="205"/>
      <c r="J61" s="206" t="s">
        <v>138</v>
      </c>
      <c r="K61" s="322">
        <f>'Русский-11 2022 расклад '!N61</f>
        <v>2</v>
      </c>
      <c r="L61" s="467" t="s">
        <v>138</v>
      </c>
      <c r="M61" s="461" t="s">
        <v>138</v>
      </c>
      <c r="N61" s="332"/>
      <c r="O61" s="207" t="s">
        <v>138</v>
      </c>
      <c r="P61" s="326">
        <f>'Русский-11 2022 расклад '!O61</f>
        <v>22.222222222222221</v>
      </c>
      <c r="Q61" s="208" t="s">
        <v>138</v>
      </c>
      <c r="R61" s="473" t="s">
        <v>138</v>
      </c>
      <c r="S61" s="205">
        <f>'Русский-11 2020 расклад'!P62</f>
        <v>0</v>
      </c>
      <c r="T61" s="206" t="s">
        <v>138</v>
      </c>
      <c r="U61" s="322">
        <f>'Русский-11 2022 расклад '!P61</f>
        <v>0</v>
      </c>
      <c r="V61" s="467" t="s">
        <v>138</v>
      </c>
      <c r="W61" s="461" t="s">
        <v>138</v>
      </c>
      <c r="X61" s="332">
        <f>'Русский-11 2020 расклад'!Q62</f>
        <v>0</v>
      </c>
      <c r="Y61" s="208" t="s">
        <v>138</v>
      </c>
      <c r="Z61" s="479">
        <f>'Русский-11 2022 расклад '!Q61</f>
        <v>0</v>
      </c>
      <c r="AA61" s="479" t="s">
        <v>138</v>
      </c>
      <c r="AB61" s="346" t="s">
        <v>138</v>
      </c>
    </row>
    <row r="62" spans="1:28" s="1" customFormat="1" ht="15" customHeight="1" x14ac:dyDescent="0.25">
      <c r="A62" s="23">
        <v>15</v>
      </c>
      <c r="B62" s="48">
        <v>40820</v>
      </c>
      <c r="C62" s="204" t="s">
        <v>171</v>
      </c>
      <c r="D62" s="205">
        <f>'Русский-11 2020 расклад'!M63</f>
        <v>27</v>
      </c>
      <c r="E62" s="206">
        <f>'Русский-11 2021 расклад'!M63</f>
        <v>40</v>
      </c>
      <c r="F62" s="322">
        <f>'Русский-11 2022 расклад '!M62</f>
        <v>32</v>
      </c>
      <c r="G62" s="467">
        <f>'Русский - 11 2023 расклад'!M62</f>
        <v>32</v>
      </c>
      <c r="H62" s="461">
        <f>'Русский - 11 2024 расклад'!M56</f>
        <v>24</v>
      </c>
      <c r="I62" s="205"/>
      <c r="J62" s="206">
        <f>'Русский-11 2021 расклад'!N63</f>
        <v>17</v>
      </c>
      <c r="K62" s="322">
        <f>'Русский-11 2022 расклад '!N62</f>
        <v>14</v>
      </c>
      <c r="L62" s="467">
        <f>'Русский - 11 2023 расклад'!N62</f>
        <v>8</v>
      </c>
      <c r="M62" s="461">
        <f>'Русский - 11 2024 расклад'!N56</f>
        <v>8</v>
      </c>
      <c r="N62" s="332"/>
      <c r="O62" s="207">
        <f>'Русский-11 2021 расклад'!O63</f>
        <v>42.5</v>
      </c>
      <c r="P62" s="326">
        <f>'Русский-11 2022 расклад '!O62</f>
        <v>43.75</v>
      </c>
      <c r="Q62" s="208">
        <f>'Русский - 11 2023 расклад'!O62</f>
        <v>25</v>
      </c>
      <c r="R62" s="473">
        <f>'Русский - 11 2024 расклад'!O56</f>
        <v>33.333333333333336</v>
      </c>
      <c r="S62" s="205">
        <f>'Русский-11 2020 расклад'!P63</f>
        <v>0</v>
      </c>
      <c r="T62" s="206">
        <f>'Русский-11 2021 расклад'!P63</f>
        <v>0</v>
      </c>
      <c r="U62" s="322">
        <f>'Русский-11 2022 расклад '!P62</f>
        <v>0</v>
      </c>
      <c r="V62" s="467">
        <f>'Русский - 11 2023 расклад'!P62</f>
        <v>0</v>
      </c>
      <c r="W62" s="461">
        <f>'Русский - 11 2024 расклад'!P56</f>
        <v>0</v>
      </c>
      <c r="X62" s="332">
        <f>'Русский-11 2020 расклад'!Q63</f>
        <v>0</v>
      </c>
      <c r="Y62" s="208">
        <f>'Русский-11 2021 расклад'!Q63</f>
        <v>0</v>
      </c>
      <c r="Z62" s="479">
        <f>'Русский-11 2022 расклад '!Q62</f>
        <v>0</v>
      </c>
      <c r="AA62" s="479">
        <f>'Русский - 11 2023 расклад'!Q62</f>
        <v>0</v>
      </c>
      <c r="AB62" s="346">
        <f>'Русский - 11 2024 расклад'!Q56</f>
        <v>0</v>
      </c>
    </row>
    <row r="63" spans="1:28" s="1" customFormat="1" ht="15" customHeight="1" x14ac:dyDescent="0.25">
      <c r="A63" s="23">
        <v>16</v>
      </c>
      <c r="B63" s="48">
        <v>40840</v>
      </c>
      <c r="C63" s="204" t="s">
        <v>51</v>
      </c>
      <c r="D63" s="205">
        <f>'Русский-11 2020 расклад'!M64</f>
        <v>21</v>
      </c>
      <c r="E63" s="206">
        <f>'Русский-11 2021 расклад'!M64</f>
        <v>27</v>
      </c>
      <c r="F63" s="322">
        <f>'Русский-11 2022 расклад '!M63</f>
        <v>25</v>
      </c>
      <c r="G63" s="467">
        <f>'Русский - 11 2023 расклад'!M63</f>
        <v>21</v>
      </c>
      <c r="H63" s="461">
        <f>'Русский - 11 2024 расклад'!M57</f>
        <v>20</v>
      </c>
      <c r="I63" s="205"/>
      <c r="J63" s="206">
        <f>'Русский-11 2021 расклад'!N64</f>
        <v>4.9977</v>
      </c>
      <c r="K63" s="322">
        <f>'Русский-11 2022 расклад '!N63</f>
        <v>5</v>
      </c>
      <c r="L63" s="467">
        <f>'Русский - 11 2023 расклад'!N63</f>
        <v>1</v>
      </c>
      <c r="M63" s="461">
        <f>'Русский - 11 2024 расклад'!N57</f>
        <v>1</v>
      </c>
      <c r="N63" s="332"/>
      <c r="O63" s="207">
        <f>'Русский-11 2021 расклад'!O64</f>
        <v>18.510000000000002</v>
      </c>
      <c r="P63" s="326">
        <f>'Русский-11 2022 расклад '!O63</f>
        <v>20</v>
      </c>
      <c r="Q63" s="208">
        <f>'Русский - 11 2023 расклад'!O63</f>
        <v>4.7619047619047619</v>
      </c>
      <c r="R63" s="473">
        <f>'Русский - 11 2024 расклад'!O57</f>
        <v>5</v>
      </c>
      <c r="S63" s="205">
        <f>'Русский-11 2020 расклад'!P64</f>
        <v>0</v>
      </c>
      <c r="T63" s="206">
        <f>'Русский-11 2021 расклад'!P64</f>
        <v>0</v>
      </c>
      <c r="U63" s="322">
        <f>'Русский-11 2022 расклад '!P63</f>
        <v>0</v>
      </c>
      <c r="V63" s="467">
        <f>'Русский - 11 2023 расклад'!P63</f>
        <v>0</v>
      </c>
      <c r="W63" s="461">
        <f>'Русский - 11 2024 расклад'!P57</f>
        <v>0</v>
      </c>
      <c r="X63" s="332">
        <f>'Русский-11 2020 расклад'!Q64</f>
        <v>0</v>
      </c>
      <c r="Y63" s="208">
        <f>'Русский-11 2021 расклад'!Q64</f>
        <v>0</v>
      </c>
      <c r="Z63" s="479">
        <f>'Русский-11 2022 расклад '!Q63</f>
        <v>0</v>
      </c>
      <c r="AA63" s="479">
        <f>'Русский - 11 2023 расклад'!Q63</f>
        <v>0</v>
      </c>
      <c r="AB63" s="346">
        <f>'Русский - 11 2024 расклад'!Q57</f>
        <v>0</v>
      </c>
    </row>
    <row r="64" spans="1:28" s="1" customFormat="1" ht="15" customHeight="1" x14ac:dyDescent="0.25">
      <c r="A64" s="23">
        <v>17</v>
      </c>
      <c r="B64" s="48">
        <v>40950</v>
      </c>
      <c r="C64" s="204" t="s">
        <v>52</v>
      </c>
      <c r="D64" s="205">
        <f>'Русский-11 2020 расклад'!M65</f>
        <v>22</v>
      </c>
      <c r="E64" s="206">
        <f>'Русский-11 2021 расклад'!M65</f>
        <v>21</v>
      </c>
      <c r="F64" s="322">
        <f>'Русский-11 2022 расклад '!M64</f>
        <v>31</v>
      </c>
      <c r="G64" s="467">
        <f>'Русский - 11 2023 расклад'!M64</f>
        <v>20</v>
      </c>
      <c r="H64" s="461">
        <f>'Русский - 11 2024 расклад'!M58</f>
        <v>20</v>
      </c>
      <c r="I64" s="205"/>
      <c r="J64" s="206">
        <f>'Русский-11 2021 расклад'!N65</f>
        <v>6.9992999999999999</v>
      </c>
      <c r="K64" s="322">
        <f>'Русский-11 2022 расклад '!N64</f>
        <v>5</v>
      </c>
      <c r="L64" s="467">
        <f>'Русский - 11 2023 расклад'!N64</f>
        <v>7</v>
      </c>
      <c r="M64" s="461">
        <f>'Русский - 11 2024 расклад'!N58</f>
        <v>3</v>
      </c>
      <c r="N64" s="332"/>
      <c r="O64" s="207">
        <f>'Русский-11 2021 расклад'!O65</f>
        <v>33.33</v>
      </c>
      <c r="P64" s="326">
        <f>'Русский-11 2022 расклад '!O64</f>
        <v>16.129032258064516</v>
      </c>
      <c r="Q64" s="208">
        <f>'Русский - 11 2023 расклад'!O64</f>
        <v>35</v>
      </c>
      <c r="R64" s="473">
        <f>'Русский - 11 2024 расклад'!O58</f>
        <v>15</v>
      </c>
      <c r="S64" s="205">
        <f>'Русский-11 2020 расклад'!P65</f>
        <v>1.0009999999999999</v>
      </c>
      <c r="T64" s="206">
        <f>'Русский-11 2021 расклад'!P65</f>
        <v>0</v>
      </c>
      <c r="U64" s="322">
        <f>'Русский-11 2022 расклад '!P64</f>
        <v>0</v>
      </c>
      <c r="V64" s="467">
        <f>'Русский - 11 2023 расклад'!P64</f>
        <v>0</v>
      </c>
      <c r="W64" s="461">
        <f>'Русский - 11 2024 расклад'!P58</f>
        <v>0</v>
      </c>
      <c r="X64" s="332">
        <f>'Русский-11 2020 расклад'!Q65</f>
        <v>4.55</v>
      </c>
      <c r="Y64" s="208">
        <f>'Русский-11 2021 расклад'!Q65</f>
        <v>0</v>
      </c>
      <c r="Z64" s="479">
        <f>'Русский-11 2022 расклад '!Q64</f>
        <v>0</v>
      </c>
      <c r="AA64" s="479">
        <f>'Русский - 11 2023 расклад'!Q64</f>
        <v>0</v>
      </c>
      <c r="AB64" s="346">
        <f>'Русский - 11 2024 расклад'!Q58</f>
        <v>0</v>
      </c>
    </row>
    <row r="65" spans="1:28" s="1" customFormat="1" ht="15" customHeight="1" x14ac:dyDescent="0.25">
      <c r="A65" s="23">
        <v>18</v>
      </c>
      <c r="B65" s="50">
        <v>40990</v>
      </c>
      <c r="C65" s="209" t="s">
        <v>53</v>
      </c>
      <c r="D65" s="205">
        <f>'Русский-11 2020 расклад'!M66</f>
        <v>48</v>
      </c>
      <c r="E65" s="206">
        <f>'Русский-11 2021 расклад'!M66</f>
        <v>56</v>
      </c>
      <c r="F65" s="322">
        <f>'Русский-11 2022 расклад '!M65</f>
        <v>58</v>
      </c>
      <c r="G65" s="467">
        <f>'Русский - 11 2023 расклад'!M65</f>
        <v>46</v>
      </c>
      <c r="H65" s="461">
        <f>'Русский - 11 2024 расклад'!M59</f>
        <v>48</v>
      </c>
      <c r="I65" s="205"/>
      <c r="J65" s="206">
        <f>'Русский-11 2021 расклад'!N66</f>
        <v>34.994399999999999</v>
      </c>
      <c r="K65" s="322">
        <f>'Русский-11 2022 расклад '!N65</f>
        <v>29</v>
      </c>
      <c r="L65" s="467">
        <f>'Русский - 11 2023 расклад'!N65</f>
        <v>25</v>
      </c>
      <c r="M65" s="461">
        <f>'Русский - 11 2024 расклад'!N59</f>
        <v>16</v>
      </c>
      <c r="N65" s="332"/>
      <c r="O65" s="207">
        <f>'Русский-11 2021 расклад'!O66</f>
        <v>62.49</v>
      </c>
      <c r="P65" s="326">
        <f>'Русский-11 2022 расклад '!O65</f>
        <v>50</v>
      </c>
      <c r="Q65" s="208">
        <f>'Русский - 11 2023 расклад'!O65</f>
        <v>54.347826086956523</v>
      </c>
      <c r="R65" s="473">
        <f>'Русский - 11 2024 расклад'!O59</f>
        <v>33.333333333333336</v>
      </c>
      <c r="S65" s="205">
        <f>'Русский-11 2020 расклад'!P66</f>
        <v>0.99840000000000007</v>
      </c>
      <c r="T65" s="206">
        <f>'Русский-11 2021 расклад'!P66</f>
        <v>0</v>
      </c>
      <c r="U65" s="322">
        <f>'Русский-11 2022 расклад '!P65</f>
        <v>0</v>
      </c>
      <c r="V65" s="467">
        <f>'Русский - 11 2023 расклад'!P65</f>
        <v>0</v>
      </c>
      <c r="W65" s="461">
        <f>'Русский - 11 2024 расклад'!P59</f>
        <v>0</v>
      </c>
      <c r="X65" s="332">
        <f>'Русский-11 2020 расклад'!Q66</f>
        <v>2.08</v>
      </c>
      <c r="Y65" s="208">
        <f>'Русский-11 2021 расклад'!Q66</f>
        <v>0</v>
      </c>
      <c r="Z65" s="479">
        <f>'Русский-11 2022 расклад '!Q65</f>
        <v>0</v>
      </c>
      <c r="AA65" s="479">
        <f>'Русский - 11 2023 расклад'!Q65</f>
        <v>0</v>
      </c>
      <c r="AB65" s="346">
        <f>'Русский - 11 2024 расклад'!Q59</f>
        <v>0</v>
      </c>
    </row>
    <row r="66" spans="1:28" s="1" customFormat="1" ht="15" customHeight="1" x14ac:dyDescent="0.25">
      <c r="A66" s="267">
        <v>19</v>
      </c>
      <c r="B66" s="256">
        <v>40133</v>
      </c>
      <c r="C66" s="204" t="s">
        <v>43</v>
      </c>
      <c r="D66" s="205">
        <f>'Русский-11 2020 расклад'!M67</f>
        <v>19</v>
      </c>
      <c r="E66" s="206">
        <f>'Русский-11 2021 расклад'!M67</f>
        <v>24</v>
      </c>
      <c r="F66" s="322">
        <f>'Русский-11 2022 расклад '!M66</f>
        <v>62</v>
      </c>
      <c r="G66" s="467">
        <f>'Русский - 11 2023 расклад'!M66</f>
        <v>50</v>
      </c>
      <c r="H66" s="461">
        <f>'Русский - 11 2024 расклад'!M60</f>
        <v>58</v>
      </c>
      <c r="I66" s="205"/>
      <c r="J66" s="206">
        <f>'Русский-11 2021 расклад'!N67</f>
        <v>6.9983999999999993</v>
      </c>
      <c r="K66" s="322">
        <f>'Русский-11 2022 расклад '!N66</f>
        <v>18</v>
      </c>
      <c r="L66" s="467">
        <f>'Русский - 11 2023 расклад'!N66</f>
        <v>10</v>
      </c>
      <c r="M66" s="461">
        <f>'Русский - 11 2024 расклад'!N60</f>
        <v>8</v>
      </c>
      <c r="N66" s="332"/>
      <c r="O66" s="207">
        <f>'Русский-11 2021 расклад'!O67</f>
        <v>29.159999999999997</v>
      </c>
      <c r="P66" s="326">
        <f>'Русский-11 2022 расклад '!O66</f>
        <v>29.032258064516128</v>
      </c>
      <c r="Q66" s="208">
        <f>'Русский - 11 2023 расклад'!O66</f>
        <v>20</v>
      </c>
      <c r="R66" s="473">
        <f>'Русский - 11 2024 расклад'!O60</f>
        <v>13.793103448275861</v>
      </c>
      <c r="S66" s="205">
        <f>'Русский-11 2020 расклад'!P67</f>
        <v>0</v>
      </c>
      <c r="T66" s="206">
        <f>'Русский-11 2021 расклад'!P67</f>
        <v>0</v>
      </c>
      <c r="U66" s="322">
        <f>'Русский-11 2022 расклад '!P66</f>
        <v>0</v>
      </c>
      <c r="V66" s="467">
        <f>'Русский - 11 2023 расклад'!P66</f>
        <v>1</v>
      </c>
      <c r="W66" s="461">
        <f>'Русский - 11 2024 расклад'!P60</f>
        <v>1</v>
      </c>
      <c r="X66" s="332">
        <f>'Русский-11 2020 расклад'!Q67</f>
        <v>0</v>
      </c>
      <c r="Y66" s="208">
        <f>'Русский-11 2021 расклад'!Q67</f>
        <v>0</v>
      </c>
      <c r="Z66" s="479">
        <f>'Русский-11 2022 расклад '!Q66</f>
        <v>0</v>
      </c>
      <c r="AA66" s="479">
        <f>'Русский - 11 2023 расклад'!Q66</f>
        <v>2</v>
      </c>
      <c r="AB66" s="346">
        <f>'Русский - 11 2024 расклад'!Q60</f>
        <v>1.7241379310344827</v>
      </c>
    </row>
    <row r="67" spans="1:28" s="222" customFormat="1" ht="15" customHeight="1" thickBot="1" x14ac:dyDescent="0.3">
      <c r="A67" s="244">
        <v>20</v>
      </c>
      <c r="B67" s="262">
        <v>40400</v>
      </c>
      <c r="C67" s="508" t="s">
        <v>214</v>
      </c>
      <c r="D67" s="509" t="s">
        <v>138</v>
      </c>
      <c r="E67" s="510" t="s">
        <v>138</v>
      </c>
      <c r="F67" s="511" t="s">
        <v>138</v>
      </c>
      <c r="G67" s="512" t="s">
        <v>138</v>
      </c>
      <c r="H67" s="513">
        <f>'Русский - 11 2024 расклад'!M61</f>
        <v>30</v>
      </c>
      <c r="I67" s="509" t="s">
        <v>138</v>
      </c>
      <c r="J67" s="510" t="s">
        <v>138</v>
      </c>
      <c r="K67" s="511" t="s">
        <v>138</v>
      </c>
      <c r="L67" s="512" t="s">
        <v>138</v>
      </c>
      <c r="M67" s="513">
        <f>'Русский - 11 2024 расклад'!N61</f>
        <v>5</v>
      </c>
      <c r="N67" s="514" t="s">
        <v>138</v>
      </c>
      <c r="O67" s="515" t="s">
        <v>138</v>
      </c>
      <c r="P67" s="516" t="s">
        <v>138</v>
      </c>
      <c r="Q67" s="517" t="s">
        <v>138</v>
      </c>
      <c r="R67" s="518">
        <f>'Русский - 11 2024 расклад'!O61</f>
        <v>16.666666666666668</v>
      </c>
      <c r="S67" s="509" t="s">
        <v>138</v>
      </c>
      <c r="T67" s="510" t="s">
        <v>138</v>
      </c>
      <c r="U67" s="511" t="s">
        <v>138</v>
      </c>
      <c r="V67" s="512" t="s">
        <v>138</v>
      </c>
      <c r="W67" s="513">
        <f>'Русский - 11 2024 расклад'!P61</f>
        <v>0</v>
      </c>
      <c r="X67" s="514" t="s">
        <v>138</v>
      </c>
      <c r="Y67" s="517" t="s">
        <v>138</v>
      </c>
      <c r="Z67" s="519" t="s">
        <v>138</v>
      </c>
      <c r="AA67" s="519" t="s">
        <v>138</v>
      </c>
      <c r="AB67" s="520">
        <f>'Русский - 11 2024 расклад'!Q61</f>
        <v>0</v>
      </c>
    </row>
    <row r="68" spans="1:28" s="1" customFormat="1" ht="15" customHeight="1" thickBot="1" x14ac:dyDescent="0.3">
      <c r="A68" s="35"/>
      <c r="B68" s="51"/>
      <c r="C68" s="215" t="s">
        <v>105</v>
      </c>
      <c r="D68" s="349">
        <f>'Русский-11 2020 расклад'!M68</f>
        <v>463</v>
      </c>
      <c r="E68" s="350">
        <f>'Русский-11 2021 расклад'!M68</f>
        <v>551</v>
      </c>
      <c r="F68" s="351">
        <f>'Русский-11 2022 расклад '!M67</f>
        <v>654</v>
      </c>
      <c r="G68" s="466">
        <f>'Русский - 11 2023 расклад'!M67</f>
        <v>587</v>
      </c>
      <c r="H68" s="460">
        <f>'Русский - 11 2024 расклад'!M62</f>
        <v>548</v>
      </c>
      <c r="I68" s="349">
        <f>'Русский-11 2020 расклад'!N68</f>
        <v>0</v>
      </c>
      <c r="J68" s="350">
        <f>'Русский-11 2021 расклад'!N68</f>
        <v>265.99169999999998</v>
      </c>
      <c r="K68" s="351">
        <f>'Русский-11 2022 расклад '!N67</f>
        <v>247</v>
      </c>
      <c r="L68" s="466">
        <f>'Русский - 11 2023 расклад'!N67</f>
        <v>271</v>
      </c>
      <c r="M68" s="460">
        <f>'Русский - 11 2024 расклад'!N62</f>
        <v>154</v>
      </c>
      <c r="N68" s="354">
        <f>'Русский-11 2020 расклад'!O68</f>
        <v>0</v>
      </c>
      <c r="O68" s="352">
        <f>'Русский-11 2021 расклад'!O68</f>
        <v>44.539999999999992</v>
      </c>
      <c r="P68" s="353">
        <f>'Русский-11 2022 расклад '!O67</f>
        <v>34.609979255066079</v>
      </c>
      <c r="Q68" s="355">
        <f>'Русский - 11 2023 расклад'!O67</f>
        <v>46.166950596252128</v>
      </c>
      <c r="R68" s="472">
        <f>'Русский - 11 2024 расклад'!O62</f>
        <v>28.102189781021899</v>
      </c>
      <c r="S68" s="349">
        <f>'Русский-11 2020 расклад'!P68</f>
        <v>3.9951999999999996</v>
      </c>
      <c r="T68" s="350">
        <f>'Русский-11 2021 расклад'!P68</f>
        <v>0</v>
      </c>
      <c r="U68" s="351">
        <f>'Русский-11 2022 расклад '!P67</f>
        <v>5</v>
      </c>
      <c r="V68" s="466">
        <f>'Русский - 11 2023 расклад'!P67</f>
        <v>1</v>
      </c>
      <c r="W68" s="460">
        <f>'Русский - 11 2024 расклад'!P62</f>
        <v>2</v>
      </c>
      <c r="X68" s="354">
        <f>'Русский-11 2020 расклад'!Q68</f>
        <v>0.91</v>
      </c>
      <c r="Y68" s="355">
        <f>'Русский-11 2021 расклад'!Q68</f>
        <v>0</v>
      </c>
      <c r="Z68" s="477">
        <f>'Русский-11 2022 расклад '!Q67</f>
        <v>1.2875939849624061</v>
      </c>
      <c r="AA68" s="477">
        <f>'Русский - 11 2023 расклад'!Q67</f>
        <v>0.17035775127768313</v>
      </c>
      <c r="AB68" s="356">
        <f>'Русский - 11 2024 расклад'!Q62</f>
        <v>0.36496350364963503</v>
      </c>
    </row>
    <row r="69" spans="1:28" s="1" customFormat="1" ht="15" customHeight="1" x14ac:dyDescent="0.25">
      <c r="A69" s="16">
        <v>1</v>
      </c>
      <c r="B69" s="48">
        <v>50040</v>
      </c>
      <c r="C69" s="204" t="s">
        <v>54</v>
      </c>
      <c r="D69" s="200">
        <f>'Русский-11 2020 расклад'!M69</f>
        <v>60</v>
      </c>
      <c r="E69" s="201">
        <f>'Русский-11 2021 расклад'!M69</f>
        <v>49</v>
      </c>
      <c r="F69" s="324">
        <f>'Русский-11 2022 расклад '!M68</f>
        <v>55</v>
      </c>
      <c r="G69" s="469">
        <f>'Русский - 11 2023 расклад'!M68</f>
        <v>45</v>
      </c>
      <c r="H69" s="463">
        <f>'Русский - 11 2024 расклад'!M63</f>
        <v>40</v>
      </c>
      <c r="I69" s="200"/>
      <c r="J69" s="201">
        <f>'Русский-11 2021 расклад'!N69</f>
        <v>24.0002</v>
      </c>
      <c r="K69" s="324">
        <f>'Русский-11 2022 расклад '!N68</f>
        <v>24</v>
      </c>
      <c r="L69" s="469">
        <f>'Русский - 11 2023 расклад'!N68</f>
        <v>26</v>
      </c>
      <c r="M69" s="463">
        <f>'Русский - 11 2024 расклад'!N63</f>
        <v>13</v>
      </c>
      <c r="N69" s="334"/>
      <c r="O69" s="202">
        <f>'Русский-11 2021 расклад'!O69</f>
        <v>48.980000000000004</v>
      </c>
      <c r="P69" s="328">
        <f>'Русский-11 2022 расклад '!O68</f>
        <v>43.63636363636364</v>
      </c>
      <c r="Q69" s="203">
        <f>'Русский - 11 2023 расклад'!O68</f>
        <v>57.777777777777779</v>
      </c>
      <c r="R69" s="475">
        <f>'Русский - 11 2024 расклад'!O63</f>
        <v>32.5</v>
      </c>
      <c r="S69" s="200">
        <f>'Русский-11 2020 расклад'!P69</f>
        <v>0</v>
      </c>
      <c r="T69" s="201">
        <f>'Русский-11 2021 расклад'!P69</f>
        <v>0</v>
      </c>
      <c r="U69" s="324">
        <f>'Русский-11 2022 расклад '!P68</f>
        <v>0</v>
      </c>
      <c r="V69" s="469">
        <f>'Русский - 11 2023 расклад'!P68</f>
        <v>0</v>
      </c>
      <c r="W69" s="463">
        <f>'Русский - 11 2024 расклад'!P63</f>
        <v>0</v>
      </c>
      <c r="X69" s="334">
        <f>'Русский-11 2020 расклад'!Q69</f>
        <v>0</v>
      </c>
      <c r="Y69" s="203">
        <f>'Русский-11 2021 расклад'!Q69</f>
        <v>0</v>
      </c>
      <c r="Z69" s="478">
        <f>'Русский-11 2022 расклад '!Q68</f>
        <v>0</v>
      </c>
      <c r="AA69" s="478">
        <f>'Русский - 11 2023 расклад'!Q68</f>
        <v>0</v>
      </c>
      <c r="AB69" s="345">
        <f>'Русский - 11 2024 расклад'!Q63</f>
        <v>0</v>
      </c>
    </row>
    <row r="70" spans="1:28" s="1" customFormat="1" ht="15" customHeight="1" x14ac:dyDescent="0.25">
      <c r="A70" s="11">
        <v>2</v>
      </c>
      <c r="B70" s="48">
        <v>50003</v>
      </c>
      <c r="C70" s="204" t="s">
        <v>97</v>
      </c>
      <c r="D70" s="205">
        <f>'Русский-11 2020 расклад'!M70</f>
        <v>83</v>
      </c>
      <c r="E70" s="206">
        <f>'Русский-11 2021 расклад'!M70</f>
        <v>79</v>
      </c>
      <c r="F70" s="322">
        <f>'Русский-11 2022 расклад '!M69</f>
        <v>69</v>
      </c>
      <c r="G70" s="467">
        <f>'Русский - 11 2023 расклад'!M69</f>
        <v>58</v>
      </c>
      <c r="H70" s="461">
        <f>'Русский - 11 2024 расклад'!M64</f>
        <v>33</v>
      </c>
      <c r="I70" s="205"/>
      <c r="J70" s="206">
        <f>'Русский-11 2021 расклад'!N70</f>
        <v>53.001100000000008</v>
      </c>
      <c r="K70" s="322">
        <f>'Русский-11 2022 расклад '!N69</f>
        <v>32.999999999999993</v>
      </c>
      <c r="L70" s="467">
        <f>'Русский - 11 2023 расклад'!N69</f>
        <v>36</v>
      </c>
      <c r="M70" s="461">
        <f>'Русский - 11 2024 расклад'!N64</f>
        <v>12</v>
      </c>
      <c r="N70" s="332"/>
      <c r="O70" s="207">
        <f>'Русский-11 2021 расклад'!O70</f>
        <v>67.09</v>
      </c>
      <c r="P70" s="326">
        <f>'Русский-11 2022 расклад '!O69</f>
        <v>47.826086956521735</v>
      </c>
      <c r="Q70" s="208">
        <f>'Русский - 11 2023 расклад'!O69</f>
        <v>62.068965517241381</v>
      </c>
      <c r="R70" s="473">
        <f>'Русский - 11 2024 расклад'!O64</f>
        <v>36.363636363636367</v>
      </c>
      <c r="S70" s="205">
        <f>'Русский-11 2020 расклад'!P70</f>
        <v>0.996</v>
      </c>
      <c r="T70" s="206">
        <f>'Русский-11 2021 расклад'!P70</f>
        <v>0</v>
      </c>
      <c r="U70" s="322">
        <f>'Русский-11 2022 расклад '!P69</f>
        <v>0</v>
      </c>
      <c r="V70" s="467">
        <f>'Русский - 11 2023 расклад'!P69</f>
        <v>0</v>
      </c>
      <c r="W70" s="461">
        <f>'Русский - 11 2024 расклад'!P64</f>
        <v>0</v>
      </c>
      <c r="X70" s="332">
        <f>'Русский-11 2020 расклад'!Q70</f>
        <v>1.2</v>
      </c>
      <c r="Y70" s="208">
        <f>'Русский-11 2021 расклад'!Q70</f>
        <v>0</v>
      </c>
      <c r="Z70" s="479">
        <f>'Русский-11 2022 расклад '!Q69</f>
        <v>0</v>
      </c>
      <c r="AA70" s="479">
        <f>'Русский - 11 2023 расклад'!Q69</f>
        <v>0</v>
      </c>
      <c r="AB70" s="346">
        <f>'Русский - 11 2024 расклад'!Q64</f>
        <v>0</v>
      </c>
    </row>
    <row r="71" spans="1:28" s="1" customFormat="1" ht="15" customHeight="1" x14ac:dyDescent="0.25">
      <c r="A71" s="11">
        <v>3</v>
      </c>
      <c r="B71" s="48">
        <v>50060</v>
      </c>
      <c r="C71" s="204" t="s">
        <v>173</v>
      </c>
      <c r="D71" s="205">
        <f>'Русский-11 2020 расклад'!M71</f>
        <v>50</v>
      </c>
      <c r="E71" s="206">
        <f>'Русский-11 2021 расклад'!M71</f>
        <v>67</v>
      </c>
      <c r="F71" s="322">
        <f>'Русский-11 2022 расклад '!M70</f>
        <v>54</v>
      </c>
      <c r="G71" s="467">
        <f>'Русский - 11 2023 расклад'!M70</f>
        <v>58</v>
      </c>
      <c r="H71" s="461">
        <f>'Русский - 11 2024 расклад'!M65</f>
        <v>61</v>
      </c>
      <c r="I71" s="205"/>
      <c r="J71" s="206">
        <f>'Русский-11 2021 расклад'!N71</f>
        <v>24.997699999999998</v>
      </c>
      <c r="K71" s="322">
        <f>'Русский-11 2022 расклад '!N70</f>
        <v>23</v>
      </c>
      <c r="L71" s="467">
        <f>'Русский - 11 2023 расклад'!N70</f>
        <v>40</v>
      </c>
      <c r="M71" s="461">
        <f>'Русский - 11 2024 расклад'!N65</f>
        <v>29</v>
      </c>
      <c r="N71" s="332"/>
      <c r="O71" s="207">
        <f>'Русский-11 2021 расклад'!O71</f>
        <v>37.31</v>
      </c>
      <c r="P71" s="326">
        <f>'Русский-11 2022 расклад '!O70</f>
        <v>42.592592592592595</v>
      </c>
      <c r="Q71" s="208">
        <f>'Русский - 11 2023 расклад'!O70</f>
        <v>68.965517241379317</v>
      </c>
      <c r="R71" s="473">
        <f>'Русский - 11 2024 расклад'!O65</f>
        <v>47.540983606557376</v>
      </c>
      <c r="S71" s="205">
        <f>'Русский-11 2020 расклад'!P71</f>
        <v>0</v>
      </c>
      <c r="T71" s="206">
        <f>'Русский-11 2021 расклад'!P71</f>
        <v>0</v>
      </c>
      <c r="U71" s="322">
        <f>'Русский-11 2022 расклад '!P70</f>
        <v>0</v>
      </c>
      <c r="V71" s="467">
        <f>'Русский - 11 2023 расклад'!P70</f>
        <v>0</v>
      </c>
      <c r="W71" s="461">
        <f>'Русский - 11 2024 расклад'!P65</f>
        <v>0</v>
      </c>
      <c r="X71" s="332">
        <f>'Русский-11 2020 расклад'!Q71</f>
        <v>0</v>
      </c>
      <c r="Y71" s="208">
        <f>'Русский-11 2021 расклад'!Q71</f>
        <v>0</v>
      </c>
      <c r="Z71" s="479">
        <f>'Русский-11 2022 расклад '!Q70</f>
        <v>0</v>
      </c>
      <c r="AA71" s="479">
        <f>'Русский - 11 2023 расклад'!Q70</f>
        <v>0</v>
      </c>
      <c r="AB71" s="346">
        <f>'Русский - 11 2024 расклад'!Q65</f>
        <v>0</v>
      </c>
    </row>
    <row r="72" spans="1:28" s="1" customFormat="1" ht="15" customHeight="1" x14ac:dyDescent="0.25">
      <c r="A72" s="11">
        <v>4</v>
      </c>
      <c r="B72" s="54">
        <v>50170</v>
      </c>
      <c r="C72" s="204" t="s">
        <v>174</v>
      </c>
      <c r="D72" s="205">
        <f>'Русский-11 2020 расклад'!M72</f>
        <v>19</v>
      </c>
      <c r="E72" s="206">
        <f>'Русский-11 2021 расклад'!M72</f>
        <v>24</v>
      </c>
      <c r="F72" s="322">
        <f>'Русский-11 2022 расклад '!M71</f>
        <v>30</v>
      </c>
      <c r="G72" s="467">
        <f>'Русский - 11 2023 расклад'!M71</f>
        <v>21</v>
      </c>
      <c r="H72" s="461">
        <f>'Русский - 11 2024 расклад'!M66</f>
        <v>22</v>
      </c>
      <c r="I72" s="205"/>
      <c r="J72" s="206">
        <f>'Русский-11 2021 расклад'!N72</f>
        <v>12</v>
      </c>
      <c r="K72" s="322">
        <f>'Русский-11 2022 расклад '!N71</f>
        <v>5.0000000000000009</v>
      </c>
      <c r="L72" s="467">
        <f>'Русский - 11 2023 расклад'!N71</f>
        <v>6</v>
      </c>
      <c r="M72" s="461">
        <f>'Русский - 11 2024 расклад'!N66</f>
        <v>4</v>
      </c>
      <c r="N72" s="332"/>
      <c r="O72" s="207">
        <f>'Русский-11 2021 расклад'!O72</f>
        <v>50</v>
      </c>
      <c r="P72" s="326">
        <f>'Русский-11 2022 расклад '!O71</f>
        <v>16.666666666666668</v>
      </c>
      <c r="Q72" s="208">
        <f>'Русский - 11 2023 расклад'!O71</f>
        <v>28.571428571428573</v>
      </c>
      <c r="R72" s="473">
        <f>'Русский - 11 2024 расклад'!O66</f>
        <v>18.181818181818183</v>
      </c>
      <c r="S72" s="205">
        <f>'Русский-11 2020 расклад'!P72</f>
        <v>0</v>
      </c>
      <c r="T72" s="206">
        <f>'Русский-11 2021 расклад'!P72</f>
        <v>0</v>
      </c>
      <c r="U72" s="322">
        <f>'Русский-11 2022 расклад '!P71</f>
        <v>0</v>
      </c>
      <c r="V72" s="467">
        <f>'Русский - 11 2023 расклад'!P71</f>
        <v>0</v>
      </c>
      <c r="W72" s="461">
        <f>'Русский - 11 2024 расклад'!P66</f>
        <v>0</v>
      </c>
      <c r="X72" s="332">
        <f>'Русский-11 2020 расклад'!Q72</f>
        <v>0</v>
      </c>
      <c r="Y72" s="208">
        <f>'Русский-11 2021 расклад'!Q72</f>
        <v>0</v>
      </c>
      <c r="Z72" s="479">
        <f>'Русский-11 2022 расклад '!Q71</f>
        <v>0</v>
      </c>
      <c r="AA72" s="479">
        <f>'Русский - 11 2023 расклад'!Q71</f>
        <v>0</v>
      </c>
      <c r="AB72" s="346">
        <f>'Русский - 11 2024 расклад'!Q66</f>
        <v>0</v>
      </c>
    </row>
    <row r="73" spans="1:28" s="1" customFormat="1" ht="15" customHeight="1" x14ac:dyDescent="0.25">
      <c r="A73" s="11">
        <v>5</v>
      </c>
      <c r="B73" s="48">
        <v>50230</v>
      </c>
      <c r="C73" s="204" t="s">
        <v>58</v>
      </c>
      <c r="D73" s="205">
        <f>'Русский-11 2020 расклад'!M73</f>
        <v>28</v>
      </c>
      <c r="E73" s="206">
        <f>'Русский-11 2021 расклад'!M73</f>
        <v>62</v>
      </c>
      <c r="F73" s="322">
        <f>'Русский-11 2022 расклад '!M72</f>
        <v>35</v>
      </c>
      <c r="G73" s="467">
        <f>'Русский - 11 2023 расклад'!M72</f>
        <v>36</v>
      </c>
      <c r="H73" s="461">
        <f>'Русский - 11 2024 расклад'!M67</f>
        <v>43</v>
      </c>
      <c r="I73" s="205"/>
      <c r="J73" s="206">
        <f>'Русский-11 2021 расклад'!N73</f>
        <v>26.994800000000001</v>
      </c>
      <c r="K73" s="322">
        <f>'Русский-11 2022 расклад '!N72</f>
        <v>18</v>
      </c>
      <c r="L73" s="467">
        <f>'Русский - 11 2023 расклад'!N72</f>
        <v>21</v>
      </c>
      <c r="M73" s="461">
        <f>'Русский - 11 2024 расклад'!N67</f>
        <v>14</v>
      </c>
      <c r="N73" s="332"/>
      <c r="O73" s="207">
        <f>'Русский-11 2021 расклад'!O73</f>
        <v>43.54</v>
      </c>
      <c r="P73" s="326">
        <f>'Русский-11 2022 расклад '!O72</f>
        <v>51.428571428571431</v>
      </c>
      <c r="Q73" s="208">
        <f>'Русский - 11 2023 расклад'!O72</f>
        <v>58.333333333333336</v>
      </c>
      <c r="R73" s="473">
        <f>'Русский - 11 2024 расклад'!O67</f>
        <v>32.558139534883722</v>
      </c>
      <c r="S73" s="205">
        <f>'Русский-11 2020 расклад'!P73</f>
        <v>0</v>
      </c>
      <c r="T73" s="206">
        <f>'Русский-11 2021 расклад'!P73</f>
        <v>0</v>
      </c>
      <c r="U73" s="322">
        <f>'Русский-11 2022 расклад '!P72</f>
        <v>0</v>
      </c>
      <c r="V73" s="467">
        <f>'Русский - 11 2023 расклад'!P72</f>
        <v>0</v>
      </c>
      <c r="W73" s="461">
        <f>'Русский - 11 2024 расклад'!P67</f>
        <v>0</v>
      </c>
      <c r="X73" s="332">
        <f>'Русский-11 2020 расклад'!Q73</f>
        <v>0</v>
      </c>
      <c r="Y73" s="208">
        <f>'Русский-11 2021 расклад'!Q73</f>
        <v>0</v>
      </c>
      <c r="Z73" s="479">
        <f>'Русский-11 2022 расклад '!Q72</f>
        <v>0</v>
      </c>
      <c r="AA73" s="479">
        <f>'Русский - 11 2023 расклад'!Q72</f>
        <v>0</v>
      </c>
      <c r="AB73" s="346">
        <f>'Русский - 11 2024 расклад'!Q67</f>
        <v>0</v>
      </c>
    </row>
    <row r="74" spans="1:28" s="1" customFormat="1" ht="15" customHeight="1" x14ac:dyDescent="0.25">
      <c r="A74" s="11">
        <v>6</v>
      </c>
      <c r="B74" s="48">
        <v>50340</v>
      </c>
      <c r="C74" s="204" t="s">
        <v>175</v>
      </c>
      <c r="D74" s="205">
        <f>'Русский-11 2020 расклад'!M74</f>
        <v>20</v>
      </c>
      <c r="E74" s="206">
        <f>'Русский-11 2021 расклад'!M74</f>
        <v>24</v>
      </c>
      <c r="F74" s="322">
        <f>'Русский-11 2022 расклад '!M73</f>
        <v>40</v>
      </c>
      <c r="G74" s="467">
        <f>'Русский - 11 2023 расклад'!M73</f>
        <v>18</v>
      </c>
      <c r="H74" s="461">
        <f>'Русский - 11 2024 расклад'!M68</f>
        <v>21</v>
      </c>
      <c r="I74" s="205"/>
      <c r="J74" s="206">
        <f>'Русский-11 2021 расклад'!N74</f>
        <v>3</v>
      </c>
      <c r="K74" s="322">
        <f>'Русский-11 2022 расклад '!N73</f>
        <v>9</v>
      </c>
      <c r="L74" s="467">
        <f>'Русский - 11 2023 расклад'!N73</f>
        <v>4</v>
      </c>
      <c r="M74" s="461">
        <f>'Русский - 11 2024 расклад'!N68</f>
        <v>3</v>
      </c>
      <c r="N74" s="332"/>
      <c r="O74" s="207">
        <f>'Русский-11 2021 расклад'!O74</f>
        <v>12.5</v>
      </c>
      <c r="P74" s="326">
        <f>'Русский-11 2022 расклад '!O73</f>
        <v>22.5</v>
      </c>
      <c r="Q74" s="208">
        <f>'Русский - 11 2023 расклад'!O73</f>
        <v>22.222222222222221</v>
      </c>
      <c r="R74" s="473">
        <f>'Русский - 11 2024 расклад'!O68</f>
        <v>14.285714285714286</v>
      </c>
      <c r="S74" s="205">
        <f>'Русский-11 2020 расклад'!P74</f>
        <v>1</v>
      </c>
      <c r="T74" s="206">
        <f>'Русский-11 2021 расклад'!P74</f>
        <v>0</v>
      </c>
      <c r="U74" s="322">
        <f>'Русский-11 2022 расклад '!P73</f>
        <v>3</v>
      </c>
      <c r="V74" s="467">
        <f>'Русский - 11 2023 расклад'!P73</f>
        <v>0</v>
      </c>
      <c r="W74" s="461">
        <f>'Русский - 11 2024 расклад'!P68</f>
        <v>0</v>
      </c>
      <c r="X74" s="332">
        <f>'Русский-11 2020 расклад'!Q74</f>
        <v>5</v>
      </c>
      <c r="Y74" s="208">
        <f>'Русский-11 2021 расклад'!Q74</f>
        <v>0</v>
      </c>
      <c r="Z74" s="479">
        <f>'Русский-11 2022 расклад '!Q73</f>
        <v>7.5</v>
      </c>
      <c r="AA74" s="479">
        <f>'Русский - 11 2023 расклад'!Q73</f>
        <v>0</v>
      </c>
      <c r="AB74" s="346">
        <f>'Русский - 11 2024 расклад'!Q68</f>
        <v>0</v>
      </c>
    </row>
    <row r="75" spans="1:28" s="1" customFormat="1" ht="15" customHeight="1" x14ac:dyDescent="0.25">
      <c r="A75" s="11">
        <v>7</v>
      </c>
      <c r="B75" s="48">
        <v>50420</v>
      </c>
      <c r="C75" s="204" t="s">
        <v>176</v>
      </c>
      <c r="D75" s="205">
        <f>'Русский-11 2020 расклад'!M75</f>
        <v>24</v>
      </c>
      <c r="E75" s="206">
        <f>'Русский-11 2021 расклад'!M75</f>
        <v>38</v>
      </c>
      <c r="F75" s="322">
        <f>'Русский-11 2022 расклад '!M74</f>
        <v>50</v>
      </c>
      <c r="G75" s="467">
        <f>'Русский - 11 2023 расклад'!M74</f>
        <v>30</v>
      </c>
      <c r="H75" s="461" t="s">
        <v>138</v>
      </c>
      <c r="I75" s="205"/>
      <c r="J75" s="206">
        <f>'Русский-11 2021 расклад'!N75</f>
        <v>15.997999999999999</v>
      </c>
      <c r="K75" s="322">
        <f>'Русский-11 2022 расклад '!N74</f>
        <v>16</v>
      </c>
      <c r="L75" s="467">
        <f>'Русский - 11 2023 расклад'!N74</f>
        <v>16</v>
      </c>
      <c r="M75" s="461" t="s">
        <v>138</v>
      </c>
      <c r="N75" s="332"/>
      <c r="O75" s="207">
        <f>'Русский-11 2021 расклад'!O75</f>
        <v>42.1</v>
      </c>
      <c r="P75" s="326">
        <f>'Русский-11 2022 расклад '!O74</f>
        <v>32</v>
      </c>
      <c r="Q75" s="208">
        <f>'Русский - 11 2023 расклад'!O74</f>
        <v>53.333333333333336</v>
      </c>
      <c r="R75" s="473" t="s">
        <v>138</v>
      </c>
      <c r="S75" s="205">
        <f>'Русский-11 2020 расклад'!P75</f>
        <v>0</v>
      </c>
      <c r="T75" s="206">
        <f>'Русский-11 2021 расклад'!P75</f>
        <v>0</v>
      </c>
      <c r="U75" s="322">
        <f>'Русский-11 2022 расклад '!P74</f>
        <v>0</v>
      </c>
      <c r="V75" s="467">
        <f>'Русский - 11 2023 расклад'!P74</f>
        <v>0</v>
      </c>
      <c r="W75" s="461" t="s">
        <v>138</v>
      </c>
      <c r="X75" s="332">
        <f>'Русский-11 2020 расклад'!Q75</f>
        <v>0</v>
      </c>
      <c r="Y75" s="208">
        <f>'Русский-11 2021 расклад'!Q75</f>
        <v>0</v>
      </c>
      <c r="Z75" s="479">
        <f>'Русский-11 2022 расклад '!Q74</f>
        <v>0</v>
      </c>
      <c r="AA75" s="479">
        <f>'Русский - 11 2023 расклад'!Q74</f>
        <v>0</v>
      </c>
      <c r="AB75" s="346" t="s">
        <v>138</v>
      </c>
    </row>
    <row r="76" spans="1:28" s="1" customFormat="1" ht="15" customHeight="1" x14ac:dyDescent="0.25">
      <c r="A76" s="11">
        <v>8</v>
      </c>
      <c r="B76" s="48">
        <v>50450</v>
      </c>
      <c r="C76" s="204" t="s">
        <v>177</v>
      </c>
      <c r="D76" s="205">
        <f>'Русский-11 2020 расклад'!M76</f>
        <v>30</v>
      </c>
      <c r="E76" s="206">
        <f>'Русский-11 2021 расклад'!M76</f>
        <v>36</v>
      </c>
      <c r="F76" s="322">
        <f>'Русский-11 2022 расклад '!M75</f>
        <v>50</v>
      </c>
      <c r="G76" s="467">
        <f>'Русский - 11 2023 расклад'!M75</f>
        <v>30</v>
      </c>
      <c r="H76" s="461">
        <f>'Русский - 11 2024 расклад'!M69</f>
        <v>28</v>
      </c>
      <c r="I76" s="205"/>
      <c r="J76" s="206">
        <f>'Русский-11 2021 расклад'!N76</f>
        <v>10.997999999999999</v>
      </c>
      <c r="K76" s="322">
        <f>'Русский-11 2022 расклад '!N75</f>
        <v>16</v>
      </c>
      <c r="L76" s="467">
        <f>'Русский - 11 2023 расклад'!N75</f>
        <v>8</v>
      </c>
      <c r="M76" s="461">
        <f>'Русский - 11 2024 расклад'!N69</f>
        <v>10</v>
      </c>
      <c r="N76" s="332"/>
      <c r="O76" s="207">
        <f>'Русский-11 2021 расклад'!O76</f>
        <v>30.55</v>
      </c>
      <c r="P76" s="326">
        <f>'Русский-11 2022 расклад '!O75</f>
        <v>32</v>
      </c>
      <c r="Q76" s="208">
        <f>'Русский - 11 2023 расклад'!O75</f>
        <v>26.666666666666668</v>
      </c>
      <c r="R76" s="473">
        <f>'Русский - 11 2024 расклад'!O69</f>
        <v>35.714285714285715</v>
      </c>
      <c r="S76" s="205">
        <f>'Русский-11 2020 расклад'!P76</f>
        <v>0</v>
      </c>
      <c r="T76" s="206">
        <f>'Русский-11 2021 расклад'!P76</f>
        <v>0</v>
      </c>
      <c r="U76" s="322">
        <f>'Русский-11 2022 расклад '!P75</f>
        <v>0</v>
      </c>
      <c r="V76" s="467">
        <f>'Русский - 11 2023 расклад'!P75</f>
        <v>0</v>
      </c>
      <c r="W76" s="461">
        <f>'Русский - 11 2024 расклад'!P69</f>
        <v>0</v>
      </c>
      <c r="X76" s="332">
        <f>'Русский-11 2020 расклад'!Q76</f>
        <v>0</v>
      </c>
      <c r="Y76" s="208">
        <f>'Русский-11 2021 расклад'!Q76</f>
        <v>0</v>
      </c>
      <c r="Z76" s="479">
        <f>'Русский-11 2022 расклад '!Q75</f>
        <v>0</v>
      </c>
      <c r="AA76" s="479">
        <f>'Русский - 11 2023 расклад'!Q75</f>
        <v>0</v>
      </c>
      <c r="AB76" s="346">
        <f>'Русский - 11 2024 расклад'!Q69</f>
        <v>0</v>
      </c>
    </row>
    <row r="77" spans="1:28" s="1" customFormat="1" ht="15" customHeight="1" x14ac:dyDescent="0.25">
      <c r="A77" s="11">
        <v>9</v>
      </c>
      <c r="B77" s="48">
        <v>50620</v>
      </c>
      <c r="C77" s="204" t="s">
        <v>62</v>
      </c>
      <c r="D77" s="205">
        <f>'Русский-11 2020 расклад'!M77</f>
        <v>19</v>
      </c>
      <c r="E77" s="206" t="s">
        <v>138</v>
      </c>
      <c r="F77" s="322">
        <f>'Русский-11 2022 расклад '!M76</f>
        <v>46</v>
      </c>
      <c r="G77" s="467">
        <f>'Русский - 11 2023 расклад'!M76</f>
        <v>23</v>
      </c>
      <c r="H77" s="461">
        <f>'Русский - 11 2024 расклад'!M70</f>
        <v>21</v>
      </c>
      <c r="I77" s="205"/>
      <c r="J77" s="206" t="s">
        <v>138</v>
      </c>
      <c r="K77" s="322">
        <f>'Русский-11 2022 расклад '!N76</f>
        <v>6</v>
      </c>
      <c r="L77" s="467">
        <f>'Русский - 11 2023 расклад'!N76</f>
        <v>5</v>
      </c>
      <c r="M77" s="461">
        <f>'Русский - 11 2024 расклад'!N70</f>
        <v>1</v>
      </c>
      <c r="N77" s="332"/>
      <c r="O77" s="207" t="s">
        <v>138</v>
      </c>
      <c r="P77" s="326">
        <f>'Русский-11 2022 расклад '!O76</f>
        <v>13.043478260869566</v>
      </c>
      <c r="Q77" s="208">
        <f>'Русский - 11 2023 расклад'!O76</f>
        <v>21.739130434782609</v>
      </c>
      <c r="R77" s="473">
        <f>'Русский - 11 2024 расклад'!O70</f>
        <v>4.7619047619047619</v>
      </c>
      <c r="S77" s="205">
        <f>'Русский-11 2020 расклад'!P77</f>
        <v>0</v>
      </c>
      <c r="T77" s="206" t="s">
        <v>138</v>
      </c>
      <c r="U77" s="322">
        <f>'Русский-11 2022 расклад '!P76</f>
        <v>0</v>
      </c>
      <c r="V77" s="467">
        <f>'Русский - 11 2023 расклад'!P76</f>
        <v>0</v>
      </c>
      <c r="W77" s="461">
        <f>'Русский - 11 2024 расклад'!P70</f>
        <v>0</v>
      </c>
      <c r="X77" s="332">
        <f>'Русский-11 2020 расклад'!Q77</f>
        <v>0</v>
      </c>
      <c r="Y77" s="208" t="s">
        <v>138</v>
      </c>
      <c r="Z77" s="479">
        <f>'Русский-11 2022 расклад '!Q76</f>
        <v>0</v>
      </c>
      <c r="AA77" s="479">
        <f>'Русский - 11 2023 расклад'!Q76</f>
        <v>0</v>
      </c>
      <c r="AB77" s="346">
        <f>'Русский - 11 2024 расклад'!Q70</f>
        <v>0</v>
      </c>
    </row>
    <row r="78" spans="1:28" s="1" customFormat="1" ht="15" customHeight="1" x14ac:dyDescent="0.25">
      <c r="A78" s="11">
        <v>10</v>
      </c>
      <c r="B78" s="48">
        <v>50760</v>
      </c>
      <c r="C78" s="204" t="s">
        <v>178</v>
      </c>
      <c r="D78" s="205">
        <f>'Русский-11 2020 расклад'!M78</f>
        <v>44</v>
      </c>
      <c r="E78" s="206">
        <f>'Русский-11 2021 расклад'!M78</f>
        <v>83</v>
      </c>
      <c r="F78" s="322">
        <f>'Русский-11 2022 расклад '!M77</f>
        <v>69</v>
      </c>
      <c r="G78" s="467">
        <f>'Русский - 11 2023 расклад'!M77</f>
        <v>66</v>
      </c>
      <c r="H78" s="461">
        <f>'Русский - 11 2024 расклад'!M71</f>
        <v>64</v>
      </c>
      <c r="I78" s="205"/>
      <c r="J78" s="206">
        <f>'Русский-11 2021 расклад'!N78</f>
        <v>45.002600000000001</v>
      </c>
      <c r="K78" s="322">
        <f>'Русский-11 2022 расклад '!N77</f>
        <v>37</v>
      </c>
      <c r="L78" s="467">
        <f>'Русский - 11 2023 расклад'!N77</f>
        <v>39</v>
      </c>
      <c r="M78" s="461">
        <f>'Русский - 11 2024 расклад'!N71</f>
        <v>20</v>
      </c>
      <c r="N78" s="332"/>
      <c r="O78" s="207">
        <f>'Русский-11 2021 расклад'!O78</f>
        <v>54.22</v>
      </c>
      <c r="P78" s="326">
        <f>'Русский-11 2022 расклад '!O77</f>
        <v>53.623188405797102</v>
      </c>
      <c r="Q78" s="208">
        <f>'Русский - 11 2023 расклад'!O77</f>
        <v>59.090909090909093</v>
      </c>
      <c r="R78" s="473">
        <f>'Русский - 11 2024 расклад'!O71</f>
        <v>31.25</v>
      </c>
      <c r="S78" s="205">
        <f>'Русский-11 2020 расклад'!P78</f>
        <v>0</v>
      </c>
      <c r="T78" s="206">
        <f>'Русский-11 2021 расклад'!P78</f>
        <v>0</v>
      </c>
      <c r="U78" s="322">
        <f>'Русский-11 2022 расклад '!P77</f>
        <v>0</v>
      </c>
      <c r="V78" s="467">
        <f>'Русский - 11 2023 расклад'!P77</f>
        <v>0</v>
      </c>
      <c r="W78" s="461">
        <f>'Русский - 11 2024 расклад'!P71</f>
        <v>0</v>
      </c>
      <c r="X78" s="332">
        <f>'Русский-11 2020 расклад'!Q78</f>
        <v>0</v>
      </c>
      <c r="Y78" s="208">
        <f>'Русский-11 2021 расклад'!Q78</f>
        <v>0</v>
      </c>
      <c r="Z78" s="479">
        <f>'Русский-11 2022 расклад '!Q77</f>
        <v>0</v>
      </c>
      <c r="AA78" s="479">
        <f>'Русский - 11 2023 расклад'!Q77</f>
        <v>0</v>
      </c>
      <c r="AB78" s="346">
        <f>'Русский - 11 2024 расклад'!Q71</f>
        <v>0</v>
      </c>
    </row>
    <row r="79" spans="1:28" s="1" customFormat="1" ht="15" customHeight="1" x14ac:dyDescent="0.25">
      <c r="A79" s="11">
        <v>11</v>
      </c>
      <c r="B79" s="48">
        <v>50780</v>
      </c>
      <c r="C79" s="204" t="s">
        <v>179</v>
      </c>
      <c r="D79" s="205" t="s">
        <v>138</v>
      </c>
      <c r="E79" s="206" t="s">
        <v>138</v>
      </c>
      <c r="F79" s="322">
        <f>'Русский-11 2022 расклад '!M78</f>
        <v>19</v>
      </c>
      <c r="G79" s="467">
        <f>'Русский - 11 2023 расклад'!M78</f>
        <v>16</v>
      </c>
      <c r="H79" s="461">
        <f>'Русский - 11 2024 расклад'!M72</f>
        <v>26</v>
      </c>
      <c r="I79" s="205"/>
      <c r="J79" s="206" t="s">
        <v>138</v>
      </c>
      <c r="K79" s="322">
        <f>'Русский-11 2022 расклад '!N78</f>
        <v>0</v>
      </c>
      <c r="L79" s="467">
        <f>'Русский - 11 2023 расклад'!N78</f>
        <v>1</v>
      </c>
      <c r="M79" s="461">
        <f>'Русский - 11 2024 расклад'!N72</f>
        <v>1</v>
      </c>
      <c r="N79" s="332"/>
      <c r="O79" s="207" t="s">
        <v>138</v>
      </c>
      <c r="P79" s="326">
        <f>'Русский-11 2022 расклад '!O78</f>
        <v>0</v>
      </c>
      <c r="Q79" s="208">
        <f>'Русский - 11 2023 расклад'!O78</f>
        <v>6.25</v>
      </c>
      <c r="R79" s="473">
        <f>'Русский - 11 2024 расклад'!O72</f>
        <v>3.8461538461538463</v>
      </c>
      <c r="S79" s="205" t="s">
        <v>138</v>
      </c>
      <c r="T79" s="206" t="s">
        <v>138</v>
      </c>
      <c r="U79" s="322">
        <f>'Русский-11 2022 расклад '!P78</f>
        <v>2</v>
      </c>
      <c r="V79" s="467">
        <f>'Русский - 11 2023 расклад'!P78</f>
        <v>0</v>
      </c>
      <c r="W79" s="461">
        <f>'Русский - 11 2024 расклад'!P72</f>
        <v>0</v>
      </c>
      <c r="X79" s="332" t="s">
        <v>138</v>
      </c>
      <c r="Y79" s="208" t="s">
        <v>138</v>
      </c>
      <c r="Z79" s="479">
        <f>'Русский-11 2022 расклад '!Q78</f>
        <v>10.526315789473685</v>
      </c>
      <c r="AA79" s="479">
        <f>'Русский - 11 2023 расклад'!Q78</f>
        <v>0</v>
      </c>
      <c r="AB79" s="346">
        <f>'Русский - 11 2024 расклад'!Q72</f>
        <v>0</v>
      </c>
    </row>
    <row r="80" spans="1:28" s="1" customFormat="1" ht="15" customHeight="1" x14ac:dyDescent="0.25">
      <c r="A80" s="11">
        <v>12</v>
      </c>
      <c r="B80" s="48">
        <v>50930</v>
      </c>
      <c r="C80" s="204" t="s">
        <v>180</v>
      </c>
      <c r="D80" s="205">
        <f>'Русский-11 2020 расклад'!M80</f>
        <v>44</v>
      </c>
      <c r="E80" s="206">
        <f>'Русский-11 2021 расклад'!M80</f>
        <v>35</v>
      </c>
      <c r="F80" s="322">
        <f>'Русский-11 2022 расклад '!M79</f>
        <v>26</v>
      </c>
      <c r="G80" s="467">
        <f>'Русский - 11 2023 расклад'!M79</f>
        <v>31</v>
      </c>
      <c r="H80" s="461">
        <f>'Русский - 11 2024 расклад'!M73</f>
        <v>31</v>
      </c>
      <c r="I80" s="205"/>
      <c r="J80" s="206">
        <f>'Русский-11 2021 расклад'!N80</f>
        <v>11.000499999999999</v>
      </c>
      <c r="K80" s="322">
        <f>'Русский-11 2022 расклад '!N79</f>
        <v>10</v>
      </c>
      <c r="L80" s="467">
        <f>'Русский - 11 2023 расклад'!N79</f>
        <v>12</v>
      </c>
      <c r="M80" s="461">
        <f>'Русский - 11 2024 расклад'!N73</f>
        <v>11</v>
      </c>
      <c r="N80" s="332"/>
      <c r="O80" s="207">
        <f>'Русский-11 2021 расклад'!O80</f>
        <v>31.43</v>
      </c>
      <c r="P80" s="326">
        <f>'Русский-11 2022 расклад '!O79</f>
        <v>38.46153846153846</v>
      </c>
      <c r="Q80" s="208">
        <f>'Русский - 11 2023 расклад'!O79</f>
        <v>38.70967741935484</v>
      </c>
      <c r="R80" s="473">
        <f>'Русский - 11 2024 расклад'!O73</f>
        <v>35.483870967741936</v>
      </c>
      <c r="S80" s="205">
        <f>'Русский-11 2020 расклад'!P80</f>
        <v>0</v>
      </c>
      <c r="T80" s="206">
        <f>'Русский-11 2021 расклад'!P80</f>
        <v>0</v>
      </c>
      <c r="U80" s="322">
        <f>'Русский-11 2022 расклад '!P79</f>
        <v>0</v>
      </c>
      <c r="V80" s="467">
        <f>'Русский - 11 2023 расклад'!P79</f>
        <v>0</v>
      </c>
      <c r="W80" s="461">
        <f>'Русский - 11 2024 расклад'!P73</f>
        <v>0</v>
      </c>
      <c r="X80" s="332">
        <f>'Русский-11 2020 расклад'!Q80</f>
        <v>0</v>
      </c>
      <c r="Y80" s="208">
        <f>'Русский-11 2021 расклад'!Q80</f>
        <v>0</v>
      </c>
      <c r="Z80" s="479">
        <f>'Русский-11 2022 расклад '!Q79</f>
        <v>0</v>
      </c>
      <c r="AA80" s="479">
        <f>'Русский - 11 2023 расклад'!Q79</f>
        <v>0</v>
      </c>
      <c r="AB80" s="346">
        <f>'Русский - 11 2024 расклад'!Q73</f>
        <v>0</v>
      </c>
    </row>
    <row r="81" spans="1:28" s="1" customFormat="1" ht="15" customHeight="1" x14ac:dyDescent="0.25">
      <c r="A81" s="15">
        <v>13</v>
      </c>
      <c r="B81" s="50">
        <v>51370</v>
      </c>
      <c r="C81" s="209" t="s">
        <v>66</v>
      </c>
      <c r="D81" s="205">
        <f>'Русский-11 2020 расклад'!M81</f>
        <v>42</v>
      </c>
      <c r="E81" s="206">
        <f>'Русский-11 2021 расклад'!M81</f>
        <v>54</v>
      </c>
      <c r="F81" s="322">
        <f>'Русский-11 2022 расклад '!M80</f>
        <v>53</v>
      </c>
      <c r="G81" s="467">
        <f>'Русский - 11 2023 расклад'!M80</f>
        <v>38</v>
      </c>
      <c r="H81" s="461">
        <f>'Русский - 11 2024 расклад'!M74</f>
        <v>57</v>
      </c>
      <c r="I81" s="205"/>
      <c r="J81" s="206">
        <f>'Русский-11 2021 расклад'!N81</f>
        <v>38.998800000000003</v>
      </c>
      <c r="K81" s="322">
        <f>'Русский-11 2022 расклад '!N80</f>
        <v>28</v>
      </c>
      <c r="L81" s="467">
        <f>'Русский - 11 2023 расклад'!N80</f>
        <v>17</v>
      </c>
      <c r="M81" s="461">
        <f>'Русский - 11 2024 расклад'!N74</f>
        <v>16</v>
      </c>
      <c r="N81" s="332"/>
      <c r="O81" s="207">
        <f>'Русский-11 2021 расклад'!O81</f>
        <v>72.22</v>
      </c>
      <c r="P81" s="326">
        <f>'Русский-11 2022 расклад '!O80</f>
        <v>52.830188679245282</v>
      </c>
      <c r="Q81" s="208">
        <f>'Русский - 11 2023 расклад'!O80</f>
        <v>44.736842105263158</v>
      </c>
      <c r="R81" s="473">
        <f>'Русский - 11 2024 расклад'!O74</f>
        <v>28.07017543859649</v>
      </c>
      <c r="S81" s="205">
        <f>'Русский-11 2020 расклад'!P81</f>
        <v>1.9991999999999999</v>
      </c>
      <c r="T81" s="206">
        <f>'Русский-11 2021 расклад'!P81</f>
        <v>0</v>
      </c>
      <c r="U81" s="322">
        <f>'Русский-11 2022 расклад '!P80</f>
        <v>0</v>
      </c>
      <c r="V81" s="467">
        <f>'Русский - 11 2023 расклад'!P80</f>
        <v>0</v>
      </c>
      <c r="W81" s="461">
        <f>'Русский - 11 2024 расклад'!P74</f>
        <v>0</v>
      </c>
      <c r="X81" s="332">
        <f>'Русский-11 2020 расклад'!Q81</f>
        <v>4.76</v>
      </c>
      <c r="Y81" s="208">
        <f>'Русский-11 2021 расклад'!Q81</f>
        <v>0</v>
      </c>
      <c r="Z81" s="479">
        <f>'Русский-11 2022 расклад '!Q80</f>
        <v>0</v>
      </c>
      <c r="AA81" s="479">
        <f>'Русский - 11 2023 расклад'!Q80</f>
        <v>0</v>
      </c>
      <c r="AB81" s="346">
        <f>'Русский - 11 2024 расклад'!Q74</f>
        <v>0</v>
      </c>
    </row>
    <row r="82" spans="1:28" s="1" customFormat="1" ht="15" customHeight="1" thickBot="1" x14ac:dyDescent="0.3">
      <c r="A82" s="15">
        <v>14</v>
      </c>
      <c r="B82" s="50">
        <v>51400</v>
      </c>
      <c r="C82" s="209" t="s">
        <v>147</v>
      </c>
      <c r="D82" s="211" t="s">
        <v>138</v>
      </c>
      <c r="E82" s="212" t="s">
        <v>138</v>
      </c>
      <c r="F82" s="323">
        <f>'Русский-11 2022 расклад '!M81</f>
        <v>58</v>
      </c>
      <c r="G82" s="468">
        <f>'Русский - 11 2023 расклад'!M81</f>
        <v>117</v>
      </c>
      <c r="H82" s="462">
        <f>'Русский - 11 2024 расклад'!M75</f>
        <v>101</v>
      </c>
      <c r="I82" s="211" t="s">
        <v>138</v>
      </c>
      <c r="J82" s="212" t="s">
        <v>138</v>
      </c>
      <c r="K82" s="323">
        <f>'Русский-11 2022 расклад '!N81</f>
        <v>22</v>
      </c>
      <c r="L82" s="468">
        <f>'Русский - 11 2023 расклад'!N81</f>
        <v>40</v>
      </c>
      <c r="M82" s="462">
        <f>'Русский - 11 2024 расклад'!N75</f>
        <v>20</v>
      </c>
      <c r="N82" s="333" t="s">
        <v>138</v>
      </c>
      <c r="O82" s="213" t="s">
        <v>138</v>
      </c>
      <c r="P82" s="327">
        <f>'Русский-11 2022 расклад '!O81</f>
        <v>37.931034482758619</v>
      </c>
      <c r="Q82" s="214">
        <f>'Русский - 11 2023 расклад'!O81</f>
        <v>34.188034188034187</v>
      </c>
      <c r="R82" s="474">
        <f>'Русский - 11 2024 расклад'!O75</f>
        <v>19.801980198019802</v>
      </c>
      <c r="S82" s="211" t="s">
        <v>138</v>
      </c>
      <c r="T82" s="212" t="s">
        <v>138</v>
      </c>
      <c r="U82" s="323">
        <f>'Русский-11 2022 расклад '!P81</f>
        <v>0</v>
      </c>
      <c r="V82" s="468">
        <f>'Русский - 11 2023 расклад'!P81</f>
        <v>1</v>
      </c>
      <c r="W82" s="462">
        <f>'Русский - 11 2024 расклад'!P75</f>
        <v>2</v>
      </c>
      <c r="X82" s="333" t="s">
        <v>138</v>
      </c>
      <c r="Y82" s="214" t="s">
        <v>138</v>
      </c>
      <c r="Z82" s="480">
        <f>'Русский-11 2022 расклад '!Q81</f>
        <v>0</v>
      </c>
      <c r="AA82" s="480">
        <f>'Русский - 11 2023 расклад'!Q81</f>
        <v>0.85470085470085466</v>
      </c>
      <c r="AB82" s="347">
        <f>'Русский - 11 2024 расклад'!Q75</f>
        <v>1.9801980198019802</v>
      </c>
    </row>
    <row r="83" spans="1:28" s="1" customFormat="1" ht="15" customHeight="1" thickBot="1" x14ac:dyDescent="0.3">
      <c r="A83" s="35"/>
      <c r="B83" s="51"/>
      <c r="C83" s="215" t="s">
        <v>106</v>
      </c>
      <c r="D83" s="349">
        <f>'Русский-11 2020 расклад'!M83</f>
        <v>1629</v>
      </c>
      <c r="E83" s="350">
        <f>'Русский-11 2021 расклад'!M83</f>
        <v>1870</v>
      </c>
      <c r="F83" s="351">
        <f>'Русский-11 2022 расклад '!M82</f>
        <v>1837</v>
      </c>
      <c r="G83" s="466">
        <f>'Русский - 11 2023 расклад'!M82</f>
        <v>1825</v>
      </c>
      <c r="H83" s="460">
        <f>'Русский - 11 2024 расклад'!M76</f>
        <v>1848</v>
      </c>
      <c r="I83" s="349">
        <f>'Русский-11 2020 расклад'!N83</f>
        <v>0</v>
      </c>
      <c r="J83" s="350">
        <f>'Русский-11 2021 расклад'!N83</f>
        <v>952.99700000000018</v>
      </c>
      <c r="K83" s="351">
        <f>'Русский-11 2022 расклад '!N82</f>
        <v>777</v>
      </c>
      <c r="L83" s="466">
        <f>'Русский - 11 2023 расклад'!N82</f>
        <v>734</v>
      </c>
      <c r="M83" s="460">
        <f>'Русский - 11 2024 расклад'!N76</f>
        <v>578</v>
      </c>
      <c r="N83" s="354">
        <f>'Русский-11 2020 расклад'!O83</f>
        <v>0</v>
      </c>
      <c r="O83" s="352">
        <f>'Русский-11 2021 расклад'!O83</f>
        <v>47.69</v>
      </c>
      <c r="P83" s="353">
        <f>'Русский-11 2022 расклад '!O82</f>
        <v>39.662754636896125</v>
      </c>
      <c r="Q83" s="355">
        <f>'Русский - 11 2023 расклад'!O82</f>
        <v>40.219178082191782</v>
      </c>
      <c r="R83" s="472">
        <f>'Русский - 11 2024 расклад'!O76</f>
        <v>31.277056277056278</v>
      </c>
      <c r="S83" s="349">
        <f>'Русский-11 2020 расклад'!P83</f>
        <v>11.007800000000001</v>
      </c>
      <c r="T83" s="350">
        <f>'Русский-11 2021 расклад'!P83</f>
        <v>1.0004</v>
      </c>
      <c r="U83" s="351">
        <f>'Русский-11 2022 расклад '!P82</f>
        <v>6</v>
      </c>
      <c r="V83" s="466">
        <f>'Русский - 11 2023 расклад'!P82</f>
        <v>5</v>
      </c>
      <c r="W83" s="460">
        <f>'Русский - 11 2024 расклад'!P76</f>
        <v>6</v>
      </c>
      <c r="X83" s="354">
        <f>'Русский-11 2020 расклад'!Q83</f>
        <v>0.56000000000000005</v>
      </c>
      <c r="Y83" s="355">
        <f>'Русский-11 2021 расклад'!Q83</f>
        <v>0.09</v>
      </c>
      <c r="Z83" s="477">
        <f>'Русский-11 2022 расклад '!Q82</f>
        <v>0.36920622464333175</v>
      </c>
      <c r="AA83" s="477">
        <f>'Русский - 11 2023 расклад'!Q82</f>
        <v>0.27397260273972601</v>
      </c>
      <c r="AB83" s="356">
        <f>'Русский - 11 2024 расклад'!Q76</f>
        <v>0.32467532467532467</v>
      </c>
    </row>
    <row r="84" spans="1:28" s="1" customFormat="1" ht="15" customHeight="1" x14ac:dyDescent="0.25">
      <c r="A84" s="59">
        <v>1</v>
      </c>
      <c r="B84" s="53">
        <v>60010</v>
      </c>
      <c r="C84" s="204" t="s">
        <v>181</v>
      </c>
      <c r="D84" s="200">
        <f>'Русский-11 2020 расклад'!M84</f>
        <v>40</v>
      </c>
      <c r="E84" s="201">
        <f>'Русский-11 2021 расклад'!M84</f>
        <v>41</v>
      </c>
      <c r="F84" s="324">
        <f>'Русский-11 2022 расклад '!M83</f>
        <v>47</v>
      </c>
      <c r="G84" s="469">
        <f>'Русский - 11 2023 расклад'!M83</f>
        <v>49</v>
      </c>
      <c r="H84" s="463">
        <f>'Русский - 11 2024 расклад'!M77</f>
        <v>42</v>
      </c>
      <c r="I84" s="200"/>
      <c r="J84" s="201">
        <f>'Русский-11 2021 расклад'!N84</f>
        <v>26.9985</v>
      </c>
      <c r="K84" s="324">
        <f>'Русский-11 2022 расклад '!N83</f>
        <v>22</v>
      </c>
      <c r="L84" s="469">
        <f>'Русский - 11 2023 расклад'!N83</f>
        <v>21</v>
      </c>
      <c r="M84" s="463">
        <f>'Русский - 11 2024 расклад'!N77</f>
        <v>7</v>
      </c>
      <c r="N84" s="334"/>
      <c r="O84" s="202">
        <f>'Русский-11 2021 расклад'!O84</f>
        <v>65.849999999999994</v>
      </c>
      <c r="P84" s="328">
        <f>'Русский-11 2022 расклад '!O83</f>
        <v>46.808510638297875</v>
      </c>
      <c r="Q84" s="203">
        <f>'Русский - 11 2023 расклад'!O83</f>
        <v>42.857142857142854</v>
      </c>
      <c r="R84" s="475">
        <f>'Русский - 11 2024 расклад'!O77</f>
        <v>16.666666666666668</v>
      </c>
      <c r="S84" s="200">
        <f>'Русский-11 2020 расклад'!P84</f>
        <v>0</v>
      </c>
      <c r="T84" s="201">
        <f>'Русский-11 2021 расклад'!P84</f>
        <v>0</v>
      </c>
      <c r="U84" s="324">
        <f>'Русский-11 2022 расклад '!P83</f>
        <v>0</v>
      </c>
      <c r="V84" s="469">
        <f>'Русский - 11 2023 расклад'!P83</f>
        <v>0</v>
      </c>
      <c r="W84" s="463">
        <f>'Русский - 11 2024 расклад'!P77</f>
        <v>0</v>
      </c>
      <c r="X84" s="334">
        <f>'Русский-11 2020 расклад'!Q84</f>
        <v>0</v>
      </c>
      <c r="Y84" s="203">
        <f>'Русский-11 2021 расклад'!Q84</f>
        <v>0</v>
      </c>
      <c r="Z84" s="478">
        <f>'Русский-11 2022 расклад '!Q83</f>
        <v>0</v>
      </c>
      <c r="AA84" s="478">
        <f>'Русский - 11 2023 расклад'!Q83</f>
        <v>0</v>
      </c>
      <c r="AB84" s="345">
        <f>'Русский - 11 2024 расклад'!Q77</f>
        <v>0</v>
      </c>
    </row>
    <row r="85" spans="1:28" s="1" customFormat="1" ht="15" customHeight="1" x14ac:dyDescent="0.25">
      <c r="A85" s="23">
        <v>2</v>
      </c>
      <c r="B85" s="48">
        <v>60020</v>
      </c>
      <c r="C85" s="204" t="s">
        <v>69</v>
      </c>
      <c r="D85" s="205" t="s">
        <v>138</v>
      </c>
      <c r="E85" s="206" t="s">
        <v>138</v>
      </c>
      <c r="F85" s="322" t="s">
        <v>138</v>
      </c>
      <c r="G85" s="467">
        <f>'Русский - 11 2023 расклад'!M84</f>
        <v>18</v>
      </c>
      <c r="H85" s="461">
        <f>'Русский - 11 2024 расклад'!M78</f>
        <v>19</v>
      </c>
      <c r="I85" s="205" t="s">
        <v>138</v>
      </c>
      <c r="J85" s="206" t="s">
        <v>138</v>
      </c>
      <c r="K85" s="322" t="str">
        <f>'Русский-11 2022 расклад '!N84</f>
        <v>-</v>
      </c>
      <c r="L85" s="467">
        <f>'Русский - 11 2023 расклад'!N84</f>
        <v>2</v>
      </c>
      <c r="M85" s="461">
        <f>'Русский - 11 2024 расклад'!N78</f>
        <v>2</v>
      </c>
      <c r="N85" s="332" t="s">
        <v>138</v>
      </c>
      <c r="O85" s="207" t="s">
        <v>138</v>
      </c>
      <c r="P85" s="326" t="str">
        <f>'Русский-11 2022 расклад '!O84</f>
        <v>-</v>
      </c>
      <c r="Q85" s="208">
        <f>'Русский - 11 2023 расклад'!O84</f>
        <v>11.111111111111111</v>
      </c>
      <c r="R85" s="473">
        <f>'Русский - 11 2024 расклад'!O78</f>
        <v>10.526315789473685</v>
      </c>
      <c r="S85" s="205" t="s">
        <v>138</v>
      </c>
      <c r="T85" s="206" t="s">
        <v>138</v>
      </c>
      <c r="U85" s="322" t="s">
        <v>138</v>
      </c>
      <c r="V85" s="467">
        <f>'Русский - 11 2023 расклад'!P84</f>
        <v>1</v>
      </c>
      <c r="W85" s="461">
        <f>'Русский - 11 2024 расклад'!P78</f>
        <v>0</v>
      </c>
      <c r="X85" s="332" t="s">
        <v>138</v>
      </c>
      <c r="Y85" s="208" t="s">
        <v>138</v>
      </c>
      <c r="Z85" s="479" t="s">
        <v>138</v>
      </c>
      <c r="AA85" s="479">
        <f>'Русский - 11 2023 расклад'!Q84</f>
        <v>5.5555555555555554</v>
      </c>
      <c r="AB85" s="346">
        <f>'Русский - 11 2024 расклад'!Q78</f>
        <v>0</v>
      </c>
    </row>
    <row r="86" spans="1:28" s="1" customFormat="1" ht="15" customHeight="1" x14ac:dyDescent="0.25">
      <c r="A86" s="23">
        <v>3</v>
      </c>
      <c r="B86" s="48">
        <v>60050</v>
      </c>
      <c r="C86" s="204" t="s">
        <v>182</v>
      </c>
      <c r="D86" s="205">
        <f>'Русский-11 2020 расклад'!M86</f>
        <v>63</v>
      </c>
      <c r="E86" s="206">
        <f>'Русский-11 2021 расклад'!M86</f>
        <v>74</v>
      </c>
      <c r="F86" s="322">
        <f>'Русский-11 2022 расклад '!M85</f>
        <v>46</v>
      </c>
      <c r="G86" s="467">
        <f>'Русский - 11 2023 расклад'!M85</f>
        <v>52</v>
      </c>
      <c r="H86" s="461">
        <f>'Русский - 11 2024 расклад'!M79</f>
        <v>42</v>
      </c>
      <c r="I86" s="205"/>
      <c r="J86" s="206">
        <f>'Русский-11 2021 расклад'!N86</f>
        <v>30.9986</v>
      </c>
      <c r="K86" s="322">
        <f>'Русский-11 2022 расклад '!N85</f>
        <v>18.999999999999996</v>
      </c>
      <c r="L86" s="467">
        <f>'Русский - 11 2023 расклад'!N85</f>
        <v>20</v>
      </c>
      <c r="M86" s="461">
        <f>'Русский - 11 2024 расклад'!N79</f>
        <v>7</v>
      </c>
      <c r="N86" s="332"/>
      <c r="O86" s="207">
        <f>'Русский-11 2021 расклад'!O86</f>
        <v>41.89</v>
      </c>
      <c r="P86" s="326">
        <f>'Русский-11 2022 расклад '!O85</f>
        <v>41.304347826086953</v>
      </c>
      <c r="Q86" s="208">
        <f>'Русский - 11 2023 расклад'!O85</f>
        <v>38.46153846153846</v>
      </c>
      <c r="R86" s="473">
        <f>'Русский - 11 2024 расклад'!O79</f>
        <v>16.666666666666668</v>
      </c>
      <c r="S86" s="205">
        <f>'Русский-11 2020 расклад'!P86</f>
        <v>1.0017</v>
      </c>
      <c r="T86" s="206">
        <f>'Русский-11 2021 расклад'!P86</f>
        <v>0</v>
      </c>
      <c r="U86" s="322">
        <f>'Русский-11 2022 расклад '!P85</f>
        <v>1</v>
      </c>
      <c r="V86" s="467">
        <f>'Русский - 11 2023 расклад'!P85</f>
        <v>0</v>
      </c>
      <c r="W86" s="461">
        <f>'Русский - 11 2024 расклад'!P79</f>
        <v>0</v>
      </c>
      <c r="X86" s="332">
        <f>'Русский-11 2020 расклад'!Q86</f>
        <v>1.59</v>
      </c>
      <c r="Y86" s="208">
        <f>'Русский-11 2021 расклад'!Q86</f>
        <v>0</v>
      </c>
      <c r="Z86" s="479">
        <f>'Русский-11 2022 расклад '!Q85</f>
        <v>2.1739130434782608</v>
      </c>
      <c r="AA86" s="479">
        <f>'Русский - 11 2023 расклад'!Q85</f>
        <v>0</v>
      </c>
      <c r="AB86" s="346">
        <f>'Русский - 11 2024 расклад'!Q79</f>
        <v>0</v>
      </c>
    </row>
    <row r="87" spans="1:28" s="1" customFormat="1" ht="15" customHeight="1" x14ac:dyDescent="0.25">
      <c r="A87" s="23">
        <v>4</v>
      </c>
      <c r="B87" s="48">
        <v>60070</v>
      </c>
      <c r="C87" s="204" t="s">
        <v>183</v>
      </c>
      <c r="D87" s="205">
        <f>'Русский-11 2020 расклад'!M87</f>
        <v>68</v>
      </c>
      <c r="E87" s="206">
        <f>'Русский-11 2021 расклад'!M87</f>
        <v>85</v>
      </c>
      <c r="F87" s="322">
        <f>'Русский-11 2022 расклад '!M86</f>
        <v>77</v>
      </c>
      <c r="G87" s="467">
        <f>'Русский - 11 2023 расклад'!M86</f>
        <v>67</v>
      </c>
      <c r="H87" s="461">
        <f>'Русский - 11 2024 расклад'!M80</f>
        <v>54</v>
      </c>
      <c r="I87" s="205"/>
      <c r="J87" s="206">
        <f>'Русский-11 2021 расклад'!N87</f>
        <v>46.001999999999995</v>
      </c>
      <c r="K87" s="322">
        <f>'Русский-11 2022 расклад '!N86</f>
        <v>30</v>
      </c>
      <c r="L87" s="467">
        <f>'Русский - 11 2023 расклад'!N86</f>
        <v>36</v>
      </c>
      <c r="M87" s="461">
        <f>'Русский - 11 2024 расклад'!N80</f>
        <v>22</v>
      </c>
      <c r="N87" s="332"/>
      <c r="O87" s="207">
        <f>'Русский-11 2021 расклад'!O87</f>
        <v>54.12</v>
      </c>
      <c r="P87" s="326">
        <f>'Русский-11 2022 расклад '!O86</f>
        <v>38.961038961038959</v>
      </c>
      <c r="Q87" s="208">
        <f>'Русский - 11 2023 расклад'!O86</f>
        <v>53.731343283582092</v>
      </c>
      <c r="R87" s="473">
        <f>'Русский - 11 2024 расклад'!O80</f>
        <v>40.74074074074074</v>
      </c>
      <c r="S87" s="205">
        <f>'Русский-11 2020 расклад'!P87</f>
        <v>0</v>
      </c>
      <c r="T87" s="206">
        <f>'Русский-11 2021 расклад'!P87</f>
        <v>0</v>
      </c>
      <c r="U87" s="322">
        <f>'Русский-11 2022 расклад '!P86</f>
        <v>0</v>
      </c>
      <c r="V87" s="467">
        <f>'Русский - 11 2023 расклад'!P86</f>
        <v>0</v>
      </c>
      <c r="W87" s="461">
        <f>'Русский - 11 2024 расклад'!P80</f>
        <v>0</v>
      </c>
      <c r="X87" s="332">
        <f>'Русский-11 2020 расклад'!Q87</f>
        <v>0</v>
      </c>
      <c r="Y87" s="208">
        <f>'Русский-11 2021 расклад'!Q87</f>
        <v>0</v>
      </c>
      <c r="Z87" s="479">
        <f>'Русский-11 2022 расклад '!Q86</f>
        <v>0</v>
      </c>
      <c r="AA87" s="479">
        <f>'Русский - 11 2023 расклад'!Q86</f>
        <v>0</v>
      </c>
      <c r="AB87" s="346">
        <f>'Русский - 11 2024 расклад'!Q80</f>
        <v>0</v>
      </c>
    </row>
    <row r="88" spans="1:28" s="1" customFormat="1" ht="15" customHeight="1" x14ac:dyDescent="0.25">
      <c r="A88" s="23">
        <v>5</v>
      </c>
      <c r="B88" s="48">
        <v>60180</v>
      </c>
      <c r="C88" s="204" t="s">
        <v>184</v>
      </c>
      <c r="D88" s="205">
        <f>'Русский-11 2020 расклад'!M88</f>
        <v>64</v>
      </c>
      <c r="E88" s="206">
        <f>'Русский-11 2021 расклад'!M88</f>
        <v>79</v>
      </c>
      <c r="F88" s="322">
        <f>'Русский-11 2022 расклад '!M87</f>
        <v>49</v>
      </c>
      <c r="G88" s="467">
        <f>'Русский - 11 2023 расклад'!M87</f>
        <v>55</v>
      </c>
      <c r="H88" s="461">
        <f>'Русский - 11 2024 расклад'!M81</f>
        <v>51</v>
      </c>
      <c r="I88" s="205"/>
      <c r="J88" s="206">
        <f>'Русский-11 2021 расклад'!N88</f>
        <v>42.004300000000001</v>
      </c>
      <c r="K88" s="322">
        <f>'Русский-11 2022 расклад '!N87</f>
        <v>12</v>
      </c>
      <c r="L88" s="467">
        <f>'Русский - 11 2023 расклад'!N87</f>
        <v>28</v>
      </c>
      <c r="M88" s="461">
        <f>'Русский - 11 2024 расклад'!N81</f>
        <v>16</v>
      </c>
      <c r="N88" s="332"/>
      <c r="O88" s="207">
        <f>'Русский-11 2021 расклад'!O88</f>
        <v>53.17</v>
      </c>
      <c r="P88" s="326">
        <f>'Русский-11 2022 расклад '!O87</f>
        <v>24.489795918367349</v>
      </c>
      <c r="Q88" s="208">
        <f>'Русский - 11 2023 расклад'!O87</f>
        <v>50.909090909090907</v>
      </c>
      <c r="R88" s="473">
        <f>'Русский - 11 2024 расклад'!O81</f>
        <v>31.372549019607842</v>
      </c>
      <c r="S88" s="205">
        <f>'Русский-11 2020 расклад'!P88</f>
        <v>0</v>
      </c>
      <c r="T88" s="206">
        <f>'Русский-11 2021 расклад'!P88</f>
        <v>0</v>
      </c>
      <c r="U88" s="322">
        <f>'Русский-11 2022 расклад '!P87</f>
        <v>1</v>
      </c>
      <c r="V88" s="467">
        <f>'Русский - 11 2023 расклад'!P87</f>
        <v>0</v>
      </c>
      <c r="W88" s="461">
        <f>'Русский - 11 2024 расклад'!P81</f>
        <v>0</v>
      </c>
      <c r="X88" s="332">
        <f>'Русский-11 2020 расклад'!Q88</f>
        <v>0</v>
      </c>
      <c r="Y88" s="208">
        <f>'Русский-11 2021 расклад'!Q88</f>
        <v>0</v>
      </c>
      <c r="Z88" s="479">
        <f>'Русский-11 2022 расклад '!Q87</f>
        <v>2.0408163265306123</v>
      </c>
      <c r="AA88" s="479">
        <f>'Русский - 11 2023 расклад'!Q87</f>
        <v>0</v>
      </c>
      <c r="AB88" s="346">
        <f>'Русский - 11 2024 расклад'!Q81</f>
        <v>0</v>
      </c>
    </row>
    <row r="89" spans="1:28" s="1" customFormat="1" ht="15" customHeight="1" x14ac:dyDescent="0.25">
      <c r="A89" s="23">
        <v>6</v>
      </c>
      <c r="B89" s="48">
        <v>60240</v>
      </c>
      <c r="C89" s="204" t="s">
        <v>185</v>
      </c>
      <c r="D89" s="205">
        <f>'Русский-11 2020 расклад'!M89</f>
        <v>78</v>
      </c>
      <c r="E89" s="206">
        <f>'Русский-11 2021 расклад'!M89</f>
        <v>74</v>
      </c>
      <c r="F89" s="322">
        <f>'Русский-11 2022 расклад '!M88</f>
        <v>80</v>
      </c>
      <c r="G89" s="467">
        <f>'Русский - 11 2023 расклад'!M88</f>
        <v>76</v>
      </c>
      <c r="H89" s="461">
        <f>'Русский - 11 2024 расклад'!M82</f>
        <v>87</v>
      </c>
      <c r="I89" s="205"/>
      <c r="J89" s="206">
        <f>'Русский-11 2021 расклад'!N89</f>
        <v>41.003399999999999</v>
      </c>
      <c r="K89" s="322">
        <f>'Русский-11 2022 расклад '!N88</f>
        <v>30</v>
      </c>
      <c r="L89" s="467">
        <f>'Русский - 11 2023 расклад'!N88</f>
        <v>26</v>
      </c>
      <c r="M89" s="461">
        <f>'Русский - 11 2024 расклад'!N82</f>
        <v>22</v>
      </c>
      <c r="N89" s="332"/>
      <c r="O89" s="207">
        <f>'Русский-11 2021 расклад'!O89</f>
        <v>55.41</v>
      </c>
      <c r="P89" s="326">
        <f>'Русский-11 2022 расклад '!O88</f>
        <v>37.5</v>
      </c>
      <c r="Q89" s="208">
        <f>'Русский - 11 2023 расклад'!O88</f>
        <v>34.210526315789473</v>
      </c>
      <c r="R89" s="473">
        <f>'Русский - 11 2024 расклад'!O82</f>
        <v>25.287356321839081</v>
      </c>
      <c r="S89" s="205">
        <f>'Русский-11 2020 расклад'!P89</f>
        <v>0.99840000000000007</v>
      </c>
      <c r="T89" s="206">
        <f>'Русский-11 2021 расклад'!P89</f>
        <v>0</v>
      </c>
      <c r="U89" s="322">
        <f>'Русский-11 2022 расклад '!P88</f>
        <v>0</v>
      </c>
      <c r="V89" s="467">
        <f>'Русский - 11 2023 расклад'!P88</f>
        <v>0</v>
      </c>
      <c r="W89" s="461">
        <f>'Русский - 11 2024 расклад'!P82</f>
        <v>0</v>
      </c>
      <c r="X89" s="332">
        <f>'Русский-11 2020 расклад'!Q89</f>
        <v>1.28</v>
      </c>
      <c r="Y89" s="208">
        <f>'Русский-11 2021 расклад'!Q89</f>
        <v>0</v>
      </c>
      <c r="Z89" s="479">
        <f>'Русский-11 2022 расклад '!Q88</f>
        <v>0</v>
      </c>
      <c r="AA89" s="479">
        <f>'Русский - 11 2023 расклад'!Q88</f>
        <v>0</v>
      </c>
      <c r="AB89" s="346">
        <f>'Русский - 11 2024 расклад'!Q82</f>
        <v>0</v>
      </c>
    </row>
    <row r="90" spans="1:28" s="1" customFormat="1" ht="15" customHeight="1" x14ac:dyDescent="0.25">
      <c r="A90" s="23">
        <v>7</v>
      </c>
      <c r="B90" s="48">
        <v>60560</v>
      </c>
      <c r="C90" s="204" t="s">
        <v>74</v>
      </c>
      <c r="D90" s="205">
        <f>'Русский-11 2020 расклад'!M90</f>
        <v>10</v>
      </c>
      <c r="E90" s="206">
        <f>'Русский-11 2021 расклад'!M90</f>
        <v>16</v>
      </c>
      <c r="F90" s="322">
        <f>'Русский-11 2022 расклад '!M89</f>
        <v>32</v>
      </c>
      <c r="G90" s="467">
        <f>'Русский - 11 2023 расклад'!M89</f>
        <v>18</v>
      </c>
      <c r="H90" s="461" t="s">
        <v>138</v>
      </c>
      <c r="I90" s="205"/>
      <c r="J90" s="206">
        <f>'Русский-11 2021 расклад'!N90</f>
        <v>6</v>
      </c>
      <c r="K90" s="322">
        <f>'Русский-11 2022 расклад '!N89</f>
        <v>14</v>
      </c>
      <c r="L90" s="467">
        <f>'Русский - 11 2023 расклад'!N89</f>
        <v>6</v>
      </c>
      <c r="M90" s="461" t="s">
        <v>138</v>
      </c>
      <c r="N90" s="332"/>
      <c r="O90" s="207">
        <f>'Русский-11 2021 расклад'!O90</f>
        <v>37.5</v>
      </c>
      <c r="P90" s="326">
        <f>'Русский-11 2022 расклад '!O89</f>
        <v>43.75</v>
      </c>
      <c r="Q90" s="208">
        <f>'Русский - 11 2023 расклад'!O89</f>
        <v>33.333333333333336</v>
      </c>
      <c r="R90" s="473" t="s">
        <v>138</v>
      </c>
      <c r="S90" s="205">
        <f>'Русский-11 2020 расклад'!P90</f>
        <v>0</v>
      </c>
      <c r="T90" s="206">
        <f>'Русский-11 2021 расклад'!P90</f>
        <v>0</v>
      </c>
      <c r="U90" s="322">
        <f>'Русский-11 2022 расклад '!P89</f>
        <v>0</v>
      </c>
      <c r="V90" s="467">
        <f>'Русский - 11 2023 расклад'!P89</f>
        <v>0</v>
      </c>
      <c r="W90" s="461" t="s">
        <v>138</v>
      </c>
      <c r="X90" s="332">
        <f>'Русский-11 2020 расклад'!Q90</f>
        <v>0</v>
      </c>
      <c r="Y90" s="208">
        <f>'Русский-11 2021 расклад'!Q90</f>
        <v>0</v>
      </c>
      <c r="Z90" s="479">
        <f>'Русский-11 2022 расклад '!Q89</f>
        <v>0</v>
      </c>
      <c r="AA90" s="479">
        <f>'Русский - 11 2023 расклад'!Q89</f>
        <v>0</v>
      </c>
      <c r="AB90" s="346" t="s">
        <v>138</v>
      </c>
    </row>
    <row r="91" spans="1:28" s="1" customFormat="1" ht="15" customHeight="1" x14ac:dyDescent="0.25">
      <c r="A91" s="23">
        <v>8</v>
      </c>
      <c r="B91" s="48">
        <v>60660</v>
      </c>
      <c r="C91" s="204" t="s">
        <v>186</v>
      </c>
      <c r="D91" s="205">
        <f>'Русский-11 2020 расклад'!M91</f>
        <v>6</v>
      </c>
      <c r="E91" s="206">
        <f>'Русский-11 2021 расклад'!M91</f>
        <v>24</v>
      </c>
      <c r="F91" s="322">
        <f>'Русский-11 2022 расклад '!M90</f>
        <v>19</v>
      </c>
      <c r="G91" s="467">
        <f>'Русский - 11 2023 расклад'!M90</f>
        <v>17</v>
      </c>
      <c r="H91" s="461">
        <f>'Русский - 11 2024 расклад'!M83</f>
        <v>21</v>
      </c>
      <c r="I91" s="205"/>
      <c r="J91" s="206">
        <f>'Русский-11 2021 расклад'!N91</f>
        <v>10.9992</v>
      </c>
      <c r="K91" s="322">
        <f>'Русский-11 2022 расклад '!N90</f>
        <v>4</v>
      </c>
      <c r="L91" s="467">
        <f>'Русский - 11 2023 расклад'!N90</f>
        <v>5</v>
      </c>
      <c r="M91" s="461">
        <f>'Русский - 11 2024 расклад'!N83</f>
        <v>5</v>
      </c>
      <c r="N91" s="332"/>
      <c r="O91" s="207">
        <f>'Русский-11 2021 расклад'!O91</f>
        <v>45.83</v>
      </c>
      <c r="P91" s="326">
        <f>'Русский-11 2022 расклад '!O90</f>
        <v>21.05263157894737</v>
      </c>
      <c r="Q91" s="208">
        <f>'Русский - 11 2023 расклад'!O90</f>
        <v>29.411764705882351</v>
      </c>
      <c r="R91" s="473">
        <f>'Русский - 11 2024 расклад'!O83</f>
        <v>23.80952380952381</v>
      </c>
      <c r="S91" s="205">
        <f>'Русский-11 2020 расклад'!P91</f>
        <v>0</v>
      </c>
      <c r="T91" s="206">
        <f>'Русский-11 2021 расклад'!P91</f>
        <v>0</v>
      </c>
      <c r="U91" s="322">
        <f>'Русский-11 2022 расклад '!P90</f>
        <v>0</v>
      </c>
      <c r="V91" s="467">
        <f>'Русский - 11 2023 расклад'!P90</f>
        <v>0</v>
      </c>
      <c r="W91" s="461">
        <f>'Русский - 11 2024 расклад'!P83</f>
        <v>0</v>
      </c>
      <c r="X91" s="332">
        <f>'Русский-11 2020 расклад'!Q91</f>
        <v>0</v>
      </c>
      <c r="Y91" s="208">
        <f>'Русский-11 2021 расклад'!Q91</f>
        <v>0</v>
      </c>
      <c r="Z91" s="479">
        <f>'Русский-11 2022 расклад '!Q90</f>
        <v>0</v>
      </c>
      <c r="AA91" s="479">
        <f>'Русский - 11 2023 расклад'!Q90</f>
        <v>0</v>
      </c>
      <c r="AB91" s="346">
        <f>'Русский - 11 2024 расклад'!Q83</f>
        <v>0</v>
      </c>
    </row>
    <row r="92" spans="1:28" s="1" customFormat="1" ht="15" customHeight="1" x14ac:dyDescent="0.25">
      <c r="A92" s="23">
        <v>9</v>
      </c>
      <c r="B92" s="55">
        <v>60001</v>
      </c>
      <c r="C92" s="216" t="s">
        <v>187</v>
      </c>
      <c r="D92" s="205">
        <f>'Русский-11 2020 расклад'!M92</f>
        <v>15</v>
      </c>
      <c r="E92" s="206">
        <f>'Русский-11 2021 расклад'!M92</f>
        <v>22</v>
      </c>
      <c r="F92" s="322">
        <f>'Русский-11 2022 расклад '!M91</f>
        <v>27</v>
      </c>
      <c r="G92" s="467">
        <f>'Русский - 11 2023 расклад'!M91</f>
        <v>32</v>
      </c>
      <c r="H92" s="461">
        <f>'Русский - 11 2024 расклад'!M84</f>
        <v>32</v>
      </c>
      <c r="I92" s="205"/>
      <c r="J92" s="206">
        <f>'Русский-11 2021 расклад'!N92</f>
        <v>7.0004</v>
      </c>
      <c r="K92" s="322">
        <f>'Русский-11 2022 расклад '!N91</f>
        <v>11</v>
      </c>
      <c r="L92" s="467">
        <f>'Русский - 11 2023 расклад'!N91</f>
        <v>8</v>
      </c>
      <c r="M92" s="461">
        <f>'Русский - 11 2024 расклад'!N84</f>
        <v>11</v>
      </c>
      <c r="N92" s="332"/>
      <c r="O92" s="207">
        <f>'Русский-11 2021 расклад'!O92</f>
        <v>31.82</v>
      </c>
      <c r="P92" s="326">
        <f>'Русский-11 2022 расклад '!O91</f>
        <v>40.74074074074074</v>
      </c>
      <c r="Q92" s="208">
        <f>'Русский - 11 2023 расклад'!O91</f>
        <v>25</v>
      </c>
      <c r="R92" s="473">
        <f>'Русский - 11 2024 расклад'!O84</f>
        <v>34.375</v>
      </c>
      <c r="S92" s="205">
        <f>'Русский-11 2020 расклад'!P92</f>
        <v>0</v>
      </c>
      <c r="T92" s="206">
        <f>'Русский-11 2021 расклад'!P92</f>
        <v>0</v>
      </c>
      <c r="U92" s="322">
        <f>'Русский-11 2022 расклад '!P91</f>
        <v>0</v>
      </c>
      <c r="V92" s="467">
        <f>'Русский - 11 2023 расклад'!P91</f>
        <v>0</v>
      </c>
      <c r="W92" s="461">
        <f>'Русский - 11 2024 расклад'!P84</f>
        <v>0</v>
      </c>
      <c r="X92" s="332">
        <f>'Русский-11 2020 расклад'!Q92</f>
        <v>0</v>
      </c>
      <c r="Y92" s="208">
        <f>'Русский-11 2021 расклад'!Q92</f>
        <v>0</v>
      </c>
      <c r="Z92" s="479">
        <f>'Русский-11 2022 расклад '!Q91</f>
        <v>0</v>
      </c>
      <c r="AA92" s="479">
        <f>'Русский - 11 2023 расклад'!Q91</f>
        <v>0</v>
      </c>
      <c r="AB92" s="346">
        <f>'Русский - 11 2024 расклад'!Q84</f>
        <v>0</v>
      </c>
    </row>
    <row r="93" spans="1:28" s="1" customFormat="1" ht="15" customHeight="1" x14ac:dyDescent="0.25">
      <c r="A93" s="23">
        <v>10</v>
      </c>
      <c r="B93" s="48">
        <v>60850</v>
      </c>
      <c r="C93" s="204" t="s">
        <v>188</v>
      </c>
      <c r="D93" s="205">
        <f>'Русский-11 2020 расклад'!M94</f>
        <v>38</v>
      </c>
      <c r="E93" s="206">
        <f>'Русский-11 2021 расклад'!M94</f>
        <v>51</v>
      </c>
      <c r="F93" s="322">
        <f>'Русский-11 2022 расклад '!M92</f>
        <v>38</v>
      </c>
      <c r="G93" s="467">
        <f>'Русский - 11 2023 расклад'!M92</f>
        <v>25</v>
      </c>
      <c r="H93" s="461">
        <f>'Русский - 11 2024 расклад'!M85</f>
        <v>39</v>
      </c>
      <c r="I93" s="205"/>
      <c r="J93" s="206">
        <f>'Русский-11 2021 расклад'!N94</f>
        <v>19.002600000000001</v>
      </c>
      <c r="K93" s="322">
        <f>'Русский-11 2022 расклад '!N92</f>
        <v>13</v>
      </c>
      <c r="L93" s="467">
        <f>'Русский - 11 2023 расклад'!N92</f>
        <v>8</v>
      </c>
      <c r="M93" s="461">
        <f>'Русский - 11 2024 расклад'!N85</f>
        <v>6</v>
      </c>
      <c r="N93" s="332"/>
      <c r="O93" s="207">
        <f>'Русский-11 2021 расклад'!O94</f>
        <v>37.26</v>
      </c>
      <c r="P93" s="326">
        <f>'Русский-11 2022 расклад '!O92</f>
        <v>34.210526315789473</v>
      </c>
      <c r="Q93" s="208">
        <f>'Русский - 11 2023 расклад'!O92</f>
        <v>32</v>
      </c>
      <c r="R93" s="473">
        <f>'Русский - 11 2024 расклад'!O85</f>
        <v>15.384615384615385</v>
      </c>
      <c r="S93" s="205">
        <f>'Русский-11 2020 расклад'!P94</f>
        <v>0</v>
      </c>
      <c r="T93" s="206">
        <f>'Русский-11 2021 расклад'!P94</f>
        <v>0</v>
      </c>
      <c r="U93" s="322">
        <f>'Русский-11 2022 расклад '!P92</f>
        <v>0</v>
      </c>
      <c r="V93" s="467">
        <f>'Русский - 11 2023 расклад'!P92</f>
        <v>0</v>
      </c>
      <c r="W93" s="461">
        <f>'Русский - 11 2024 расклад'!P85</f>
        <v>0</v>
      </c>
      <c r="X93" s="332">
        <f>'Русский-11 2020 расклад'!Q94</f>
        <v>0</v>
      </c>
      <c r="Y93" s="208">
        <f>'Русский-11 2021 расклад'!Q94</f>
        <v>0</v>
      </c>
      <c r="Z93" s="481">
        <f>'Русский-11 2022 расклад '!Q92</f>
        <v>0</v>
      </c>
      <c r="AA93" s="479">
        <f>'Русский - 11 2023 расклад'!Q92</f>
        <v>0</v>
      </c>
      <c r="AB93" s="346">
        <f>'Русский - 11 2024 расклад'!Q85</f>
        <v>0</v>
      </c>
    </row>
    <row r="94" spans="1:28" s="1" customFormat="1" ht="15" customHeight="1" x14ac:dyDescent="0.25">
      <c r="A94" s="243">
        <v>11</v>
      </c>
      <c r="B94" s="48">
        <v>60910</v>
      </c>
      <c r="C94" s="204" t="s">
        <v>205</v>
      </c>
      <c r="D94" s="205">
        <f>'Русский-11 2020 расклад'!M95</f>
        <v>32</v>
      </c>
      <c r="E94" s="206">
        <f>'Русский-11 2021 расклад'!M95</f>
        <v>28</v>
      </c>
      <c r="F94" s="322">
        <f>'Русский-11 2022 расклад '!M93</f>
        <v>48</v>
      </c>
      <c r="G94" s="467">
        <f>'Русский - 11 2023 расклад'!M93</f>
        <v>26</v>
      </c>
      <c r="H94" s="461">
        <f>'Русский - 11 2024 расклад'!M86</f>
        <v>46</v>
      </c>
      <c r="I94" s="205"/>
      <c r="J94" s="206">
        <f>'Русский-11 2021 расклад'!N95</f>
        <v>14.999600000000001</v>
      </c>
      <c r="K94" s="322">
        <f>'Русский-11 2022 расклад '!N93</f>
        <v>24</v>
      </c>
      <c r="L94" s="467">
        <f>'Русский - 11 2023 расклад'!N93</f>
        <v>14</v>
      </c>
      <c r="M94" s="461">
        <f>'Русский - 11 2024 расклад'!N86</f>
        <v>11</v>
      </c>
      <c r="N94" s="332"/>
      <c r="O94" s="207">
        <f>'Русский-11 2021 расклад'!O95</f>
        <v>53.57</v>
      </c>
      <c r="P94" s="326">
        <f>'Русский-11 2022 расклад '!O93</f>
        <v>50</v>
      </c>
      <c r="Q94" s="208">
        <f>'Русский - 11 2023 расклад'!O93</f>
        <v>53.846153846153847</v>
      </c>
      <c r="R94" s="473">
        <f>'Русский - 11 2024 расклад'!O86</f>
        <v>23.913043478260871</v>
      </c>
      <c r="S94" s="205">
        <f>'Русский-11 2020 расклад'!P95</f>
        <v>0</v>
      </c>
      <c r="T94" s="206">
        <f>'Русский-11 2021 расклад'!P95</f>
        <v>0</v>
      </c>
      <c r="U94" s="322">
        <f>'Русский-11 2022 расклад '!P93</f>
        <v>0</v>
      </c>
      <c r="V94" s="467">
        <f>'Русский - 11 2023 расклад'!P93</f>
        <v>0</v>
      </c>
      <c r="W94" s="461">
        <f>'Русский - 11 2024 расклад'!P86</f>
        <v>0</v>
      </c>
      <c r="X94" s="332">
        <f>'Русский-11 2020 расклад'!Q95</f>
        <v>0</v>
      </c>
      <c r="Y94" s="208">
        <f>'Русский-11 2021 расклад'!Q95</f>
        <v>0</v>
      </c>
      <c r="Z94" s="479">
        <f>'Русский-11 2022 расклад '!Q93</f>
        <v>0</v>
      </c>
      <c r="AA94" s="479">
        <f>'Русский - 11 2023 расклад'!Q93</f>
        <v>0</v>
      </c>
      <c r="AB94" s="346">
        <f>'Русский - 11 2024 расклад'!Q86</f>
        <v>0</v>
      </c>
    </row>
    <row r="95" spans="1:28" s="1" customFormat="1" ht="15" customHeight="1" x14ac:dyDescent="0.25">
      <c r="A95" s="243">
        <v>12</v>
      </c>
      <c r="B95" s="48">
        <v>60980</v>
      </c>
      <c r="C95" s="204" t="s">
        <v>206</v>
      </c>
      <c r="D95" s="205">
        <f>'Русский-11 2020 расклад'!M96</f>
        <v>36</v>
      </c>
      <c r="E95" s="206">
        <f>'Русский-11 2021 расклад'!M96</f>
        <v>38</v>
      </c>
      <c r="F95" s="322">
        <f>'Русский-11 2022 расклад '!M94</f>
        <v>40</v>
      </c>
      <c r="G95" s="467">
        <f>'Русский - 11 2023 расклад'!M94</f>
        <v>47</v>
      </c>
      <c r="H95" s="461">
        <f>'Русский - 11 2024 расклад'!M87</f>
        <v>28</v>
      </c>
      <c r="I95" s="205"/>
      <c r="J95" s="206">
        <f>'Русский-11 2021 расклад'!N96</f>
        <v>27.9984</v>
      </c>
      <c r="K95" s="322">
        <f>'Русский-11 2022 расклад '!N94</f>
        <v>16</v>
      </c>
      <c r="L95" s="467">
        <f>'Русский - 11 2023 расклад'!N94</f>
        <v>19</v>
      </c>
      <c r="M95" s="461">
        <f>'Русский - 11 2024 расклад'!N87</f>
        <v>5</v>
      </c>
      <c r="N95" s="332"/>
      <c r="O95" s="207">
        <f>'Русский-11 2021 расклад'!O96</f>
        <v>73.680000000000007</v>
      </c>
      <c r="P95" s="326">
        <f>'Русский-11 2022 расклад '!O94</f>
        <v>40</v>
      </c>
      <c r="Q95" s="208">
        <f>'Русский - 11 2023 расклад'!O94</f>
        <v>40.425531914893618</v>
      </c>
      <c r="R95" s="473">
        <f>'Русский - 11 2024 расклад'!O87</f>
        <v>17.857142857142858</v>
      </c>
      <c r="S95" s="205">
        <f>'Русский-11 2020 расклад'!P96</f>
        <v>0</v>
      </c>
      <c r="T95" s="206">
        <f>'Русский-11 2021 расклад'!P96</f>
        <v>0</v>
      </c>
      <c r="U95" s="322">
        <f>'Русский-11 2022 расклад '!P94</f>
        <v>0</v>
      </c>
      <c r="V95" s="467">
        <f>'Русский - 11 2023 расклад'!P94</f>
        <v>0</v>
      </c>
      <c r="W95" s="461">
        <f>'Русский - 11 2024 расклад'!P87</f>
        <v>0</v>
      </c>
      <c r="X95" s="332">
        <f>'Русский-11 2020 расклад'!Q96</f>
        <v>0</v>
      </c>
      <c r="Y95" s="208">
        <f>'Русский-11 2021 расклад'!Q96</f>
        <v>0</v>
      </c>
      <c r="Z95" s="479">
        <f>'Русский-11 2022 расклад '!Q94</f>
        <v>0</v>
      </c>
      <c r="AA95" s="479">
        <f>'Русский - 11 2023 расклад'!Q94</f>
        <v>0</v>
      </c>
      <c r="AB95" s="346">
        <f>'Русский - 11 2024 расклад'!Q87</f>
        <v>0</v>
      </c>
    </row>
    <row r="96" spans="1:28" s="1" customFormat="1" ht="15" customHeight="1" x14ac:dyDescent="0.25">
      <c r="A96" s="243">
        <v>13</v>
      </c>
      <c r="B96" s="48">
        <v>61080</v>
      </c>
      <c r="C96" s="204" t="s">
        <v>189</v>
      </c>
      <c r="D96" s="205">
        <f>'Русский-11 2020 расклад'!M97</f>
        <v>64</v>
      </c>
      <c r="E96" s="206">
        <f>'Русский-11 2021 расклад'!M97</f>
        <v>89</v>
      </c>
      <c r="F96" s="322">
        <f>'Русский-11 2022 расклад '!M95</f>
        <v>64</v>
      </c>
      <c r="G96" s="467">
        <f>'Русский - 11 2023 расклад'!M95</f>
        <v>66</v>
      </c>
      <c r="H96" s="461">
        <f>'Русский - 11 2024 расклад'!M88</f>
        <v>70</v>
      </c>
      <c r="I96" s="205"/>
      <c r="J96" s="206">
        <f>'Русский-11 2021 расклад'!N97</f>
        <v>32.004400000000004</v>
      </c>
      <c r="K96" s="322">
        <f>'Русский-11 2022 расклад '!N95</f>
        <v>17</v>
      </c>
      <c r="L96" s="467">
        <f>'Русский - 11 2023 расклад'!N95</f>
        <v>13</v>
      </c>
      <c r="M96" s="461">
        <f>'Русский - 11 2024 расклад'!N88</f>
        <v>14</v>
      </c>
      <c r="N96" s="332"/>
      <c r="O96" s="207">
        <f>'Русский-11 2021 расклад'!O97</f>
        <v>35.96</v>
      </c>
      <c r="P96" s="326">
        <f>'Русский-11 2022 расклад '!O95</f>
        <v>26.5625</v>
      </c>
      <c r="Q96" s="208">
        <f>'Русский - 11 2023 расклад'!O95</f>
        <v>19.696969696969695</v>
      </c>
      <c r="R96" s="473">
        <f>'Русский - 11 2024 расклад'!O88</f>
        <v>20</v>
      </c>
      <c r="S96" s="205">
        <f>'Русский-11 2020 расклад'!P97</f>
        <v>2.0032000000000001</v>
      </c>
      <c r="T96" s="206">
        <f>'Русский-11 2021 расклад'!P97</f>
        <v>0</v>
      </c>
      <c r="U96" s="322">
        <f>'Русский-11 2022 расклад '!P95</f>
        <v>0</v>
      </c>
      <c r="V96" s="467">
        <f>'Русский - 11 2023 расклад'!P95</f>
        <v>0</v>
      </c>
      <c r="W96" s="461">
        <f>'Русский - 11 2024 расклад'!P88</f>
        <v>0</v>
      </c>
      <c r="X96" s="332">
        <f>'Русский-11 2020 расклад'!Q97</f>
        <v>3.13</v>
      </c>
      <c r="Y96" s="208">
        <f>'Русский-11 2021 расклад'!Q97</f>
        <v>0</v>
      </c>
      <c r="Z96" s="479">
        <f>'Русский-11 2022 расклад '!Q95</f>
        <v>0</v>
      </c>
      <c r="AA96" s="479">
        <f>'Русский - 11 2023 расклад'!Q95</f>
        <v>0</v>
      </c>
      <c r="AB96" s="346">
        <f>'Русский - 11 2024 расклад'!Q88</f>
        <v>0</v>
      </c>
    </row>
    <row r="97" spans="1:28" s="1" customFormat="1" ht="15" customHeight="1" x14ac:dyDescent="0.25">
      <c r="A97" s="243">
        <v>14</v>
      </c>
      <c r="B97" s="48">
        <v>61150</v>
      </c>
      <c r="C97" s="204" t="s">
        <v>190</v>
      </c>
      <c r="D97" s="205">
        <f>'Русский-11 2020 расклад'!M98</f>
        <v>31</v>
      </c>
      <c r="E97" s="206">
        <f>'Русский-11 2021 расклад'!M98</f>
        <v>44</v>
      </c>
      <c r="F97" s="322">
        <f>'Русский-11 2022 расклад '!M96</f>
        <v>36</v>
      </c>
      <c r="G97" s="467">
        <f>'Русский - 11 2023 расклад'!M96</f>
        <v>46</v>
      </c>
      <c r="H97" s="461">
        <f>'Русский - 11 2024 расклад'!M89</f>
        <v>35</v>
      </c>
      <c r="I97" s="205"/>
      <c r="J97" s="206">
        <f>'Русский-11 2021 расклад'!N98</f>
        <v>16.002800000000001</v>
      </c>
      <c r="K97" s="322">
        <f>'Русский-11 2022 расклад '!N96</f>
        <v>11.999999999999998</v>
      </c>
      <c r="L97" s="467">
        <f>'Русский - 11 2023 расклад'!N96</f>
        <v>17</v>
      </c>
      <c r="M97" s="461">
        <f>'Русский - 11 2024 расклад'!N89</f>
        <v>7</v>
      </c>
      <c r="N97" s="332"/>
      <c r="O97" s="207">
        <f>'Русский-11 2021 расклад'!O98</f>
        <v>36.370000000000005</v>
      </c>
      <c r="P97" s="326">
        <f>'Русский-11 2022 расклад '!O96</f>
        <v>33.333333333333329</v>
      </c>
      <c r="Q97" s="208">
        <f>'Русский - 11 2023 расклад'!O96</f>
        <v>36.956521739130437</v>
      </c>
      <c r="R97" s="473">
        <f>'Русский - 11 2024 расклад'!O89</f>
        <v>20</v>
      </c>
      <c r="S97" s="205">
        <f>'Русский-11 2020 расклад'!P98</f>
        <v>0</v>
      </c>
      <c r="T97" s="206">
        <f>'Русский-11 2021 расклад'!P98</f>
        <v>0</v>
      </c>
      <c r="U97" s="322">
        <f>'Русский-11 2022 расклад '!P96</f>
        <v>0</v>
      </c>
      <c r="V97" s="467">
        <f>'Русский - 11 2023 расклад'!P96</f>
        <v>0</v>
      </c>
      <c r="W97" s="461">
        <f>'Русский - 11 2024 расклад'!P89</f>
        <v>0</v>
      </c>
      <c r="X97" s="332">
        <f>'Русский-11 2020 расклад'!Q98</f>
        <v>0</v>
      </c>
      <c r="Y97" s="208">
        <f>'Русский-11 2021 расклад'!Q98</f>
        <v>0</v>
      </c>
      <c r="Z97" s="479">
        <f>'Русский-11 2022 расклад '!Q96</f>
        <v>0</v>
      </c>
      <c r="AA97" s="479">
        <f>'Русский - 11 2023 расклад'!Q96</f>
        <v>0</v>
      </c>
      <c r="AB97" s="346">
        <f>'Русский - 11 2024 расклад'!Q89</f>
        <v>0</v>
      </c>
    </row>
    <row r="98" spans="1:28" s="1" customFormat="1" ht="15" customHeight="1" x14ac:dyDescent="0.25">
      <c r="A98" s="243">
        <v>15</v>
      </c>
      <c r="B98" s="48">
        <v>61210</v>
      </c>
      <c r="C98" s="204" t="s">
        <v>191</v>
      </c>
      <c r="D98" s="205">
        <f>'Русский-11 2020 расклад'!M99</f>
        <v>20</v>
      </c>
      <c r="E98" s="206">
        <f>'Русский-11 2021 расклад'!M99</f>
        <v>31</v>
      </c>
      <c r="F98" s="322">
        <f>'Русский-11 2022 расклад '!M97</f>
        <v>47</v>
      </c>
      <c r="G98" s="467">
        <f>'Русский - 11 2023 расклад'!M97</f>
        <v>20</v>
      </c>
      <c r="H98" s="461">
        <f>'Русский - 11 2024 расклад'!M90</f>
        <v>25</v>
      </c>
      <c r="I98" s="205"/>
      <c r="J98" s="206">
        <f>'Русский-11 2021 расклад'!N99</f>
        <v>10.998800000000001</v>
      </c>
      <c r="K98" s="322">
        <f>'Русский-11 2022 расклад '!N97</f>
        <v>6</v>
      </c>
      <c r="L98" s="467">
        <f>'Русский - 11 2023 расклад'!N97</f>
        <v>3</v>
      </c>
      <c r="M98" s="461">
        <f>'Русский - 11 2024 расклад'!N90</f>
        <v>5</v>
      </c>
      <c r="N98" s="332"/>
      <c r="O98" s="207">
        <f>'Русский-11 2021 расклад'!O99</f>
        <v>35.480000000000004</v>
      </c>
      <c r="P98" s="326">
        <f>'Русский-11 2022 расклад '!O97</f>
        <v>12.76595744680851</v>
      </c>
      <c r="Q98" s="208">
        <f>'Русский - 11 2023 расклад'!O97</f>
        <v>15</v>
      </c>
      <c r="R98" s="473">
        <f>'Русский - 11 2024 расклад'!O90</f>
        <v>20</v>
      </c>
      <c r="S98" s="205">
        <f>'Русский-11 2020 расклад'!P99</f>
        <v>0</v>
      </c>
      <c r="T98" s="206">
        <f>'Русский-11 2021 расклад'!P99</f>
        <v>0</v>
      </c>
      <c r="U98" s="322">
        <f>'Русский-11 2022 расклад '!P97</f>
        <v>0</v>
      </c>
      <c r="V98" s="467">
        <f>'Русский - 11 2023 расклад'!P97</f>
        <v>0</v>
      </c>
      <c r="W98" s="461">
        <f>'Русский - 11 2024 расклад'!P90</f>
        <v>0</v>
      </c>
      <c r="X98" s="332">
        <f>'Русский-11 2020 расклад'!Q99</f>
        <v>0</v>
      </c>
      <c r="Y98" s="208">
        <f>'Русский-11 2021 расклад'!Q99</f>
        <v>0</v>
      </c>
      <c r="Z98" s="479">
        <f>'Русский-11 2022 расклад '!Q97</f>
        <v>0</v>
      </c>
      <c r="AA98" s="479">
        <f>'Русский - 11 2023 расклад'!Q97</f>
        <v>0</v>
      </c>
      <c r="AB98" s="346">
        <f>'Русский - 11 2024 расклад'!Q90</f>
        <v>0</v>
      </c>
    </row>
    <row r="99" spans="1:28" s="1" customFormat="1" ht="15" customHeight="1" x14ac:dyDescent="0.25">
      <c r="A99" s="243">
        <v>16</v>
      </c>
      <c r="B99" s="48">
        <v>61290</v>
      </c>
      <c r="C99" s="204" t="s">
        <v>207</v>
      </c>
      <c r="D99" s="205">
        <f>'Русский-11 2020 расклад'!M100</f>
        <v>18</v>
      </c>
      <c r="E99" s="206">
        <f>'Русский-11 2021 расклад'!M100</f>
        <v>41</v>
      </c>
      <c r="F99" s="322">
        <f>'Русский-11 2022 расклад '!M98</f>
        <v>23</v>
      </c>
      <c r="G99" s="467">
        <f>'Русский - 11 2023 расклад'!M98</f>
        <v>24</v>
      </c>
      <c r="H99" s="461">
        <f>'Русский - 11 2024 расклад'!M91</f>
        <v>29</v>
      </c>
      <c r="I99" s="205"/>
      <c r="J99" s="206">
        <f>'Русский-11 2021 расклад'!N100</f>
        <v>11.000299999999999</v>
      </c>
      <c r="K99" s="322">
        <f>'Русский-11 2022 расклад '!N98</f>
        <v>9</v>
      </c>
      <c r="L99" s="467">
        <f>'Русский - 11 2023 расклад'!N98</f>
        <v>13</v>
      </c>
      <c r="M99" s="461">
        <f>'Русский - 11 2024 расклад'!N91</f>
        <v>6</v>
      </c>
      <c r="N99" s="332"/>
      <c r="O99" s="207">
        <f>'Русский-11 2021 расклад'!O100</f>
        <v>26.83</v>
      </c>
      <c r="P99" s="326">
        <f>'Русский-11 2022 расклад '!O98</f>
        <v>39.130434782608695</v>
      </c>
      <c r="Q99" s="208">
        <f>'Русский - 11 2023 расклад'!O98</f>
        <v>54.166666666666664</v>
      </c>
      <c r="R99" s="473">
        <f>'Русский - 11 2024 расклад'!O91</f>
        <v>20.689655172413794</v>
      </c>
      <c r="S99" s="205">
        <f>'Русский-11 2020 расклад'!P100</f>
        <v>0</v>
      </c>
      <c r="T99" s="206">
        <f>'Русский-11 2021 расклад'!P100</f>
        <v>1.0004</v>
      </c>
      <c r="U99" s="322">
        <f>'Русский-11 2022 расклад '!P98</f>
        <v>1</v>
      </c>
      <c r="V99" s="467">
        <f>'Русский - 11 2023 расклад'!P98</f>
        <v>0</v>
      </c>
      <c r="W99" s="461">
        <f>'Русский - 11 2024 расклад'!P91</f>
        <v>0</v>
      </c>
      <c r="X99" s="332">
        <f>'Русский-11 2020 расклад'!Q100</f>
        <v>0</v>
      </c>
      <c r="Y99" s="208">
        <f>'Русский-11 2021 расклад'!Q100</f>
        <v>2.44</v>
      </c>
      <c r="Z99" s="479">
        <f>'Русский-11 2022 расклад '!Q98</f>
        <v>4.3478260869565215</v>
      </c>
      <c r="AA99" s="479">
        <f>'Русский - 11 2023 расклад'!Q98</f>
        <v>0</v>
      </c>
      <c r="AB99" s="346">
        <f>'Русский - 11 2024 расклад'!Q91</f>
        <v>0</v>
      </c>
    </row>
    <row r="100" spans="1:28" s="1" customFormat="1" ht="15" customHeight="1" x14ac:dyDescent="0.25">
      <c r="A100" s="243">
        <v>17</v>
      </c>
      <c r="B100" s="48">
        <v>61340</v>
      </c>
      <c r="C100" s="204" t="s">
        <v>192</v>
      </c>
      <c r="D100" s="205">
        <f>'Русский-11 2020 расклад'!M101</f>
        <v>42</v>
      </c>
      <c r="E100" s="206">
        <f>'Русский-11 2021 расклад'!M101</f>
        <v>44</v>
      </c>
      <c r="F100" s="322">
        <f>'Русский-11 2022 расклад '!M99</f>
        <v>47</v>
      </c>
      <c r="G100" s="467">
        <f>'Русский - 11 2023 расклад'!M99</f>
        <v>40</v>
      </c>
      <c r="H100" s="461">
        <f>'Русский - 11 2024 расклад'!M92</f>
        <v>47</v>
      </c>
      <c r="I100" s="205"/>
      <c r="J100" s="206">
        <f>'Русский-11 2021 расклад'!N101</f>
        <v>12.9976</v>
      </c>
      <c r="K100" s="322">
        <f>'Русский-11 2022 расклад '!N99</f>
        <v>8</v>
      </c>
      <c r="L100" s="467">
        <f>'Русский - 11 2023 расклад'!N99</f>
        <v>7</v>
      </c>
      <c r="M100" s="461">
        <f>'Русский - 11 2024 расклад'!N92</f>
        <v>8</v>
      </c>
      <c r="N100" s="332"/>
      <c r="O100" s="207">
        <f>'Русский-11 2021 расклад'!O101</f>
        <v>29.54</v>
      </c>
      <c r="P100" s="326">
        <f>'Русский-11 2022 расклад '!O99</f>
        <v>17.021276595744681</v>
      </c>
      <c r="Q100" s="208">
        <f>'Русский - 11 2023 расклад'!O99</f>
        <v>17.5</v>
      </c>
      <c r="R100" s="473">
        <f>'Русский - 11 2024 расклад'!O92</f>
        <v>17.021276595744681</v>
      </c>
      <c r="S100" s="205">
        <f>'Русский-11 2020 расклад'!P101</f>
        <v>0.99959999999999993</v>
      </c>
      <c r="T100" s="206">
        <f>'Русский-11 2021 расклад'!P101</f>
        <v>0</v>
      </c>
      <c r="U100" s="322">
        <f>'Русский-11 2022 расклад '!P99</f>
        <v>0</v>
      </c>
      <c r="V100" s="467">
        <f>'Русский - 11 2023 расклад'!P99</f>
        <v>0</v>
      </c>
      <c r="W100" s="461">
        <f>'Русский - 11 2024 расклад'!P92</f>
        <v>1</v>
      </c>
      <c r="X100" s="332">
        <f>'Русский-11 2020 расклад'!Q101</f>
        <v>2.38</v>
      </c>
      <c r="Y100" s="208">
        <f>'Русский-11 2021 расклад'!Q101</f>
        <v>0</v>
      </c>
      <c r="Z100" s="479">
        <f>'Русский-11 2022 расклад '!Q99</f>
        <v>0</v>
      </c>
      <c r="AA100" s="479">
        <f>'Русский - 11 2023 расклад'!Q99</f>
        <v>0</v>
      </c>
      <c r="AB100" s="346">
        <f>'Русский - 11 2024 расклад'!Q92</f>
        <v>2.1276595744680851</v>
      </c>
    </row>
    <row r="101" spans="1:28" s="1" customFormat="1" ht="15" customHeight="1" x14ac:dyDescent="0.25">
      <c r="A101" s="243">
        <v>18</v>
      </c>
      <c r="B101" s="48">
        <v>61390</v>
      </c>
      <c r="C101" s="204" t="s">
        <v>193</v>
      </c>
      <c r="D101" s="205">
        <f>'Русский-11 2020 расклад'!M102</f>
        <v>22</v>
      </c>
      <c r="E101" s="206">
        <f>'Русский-11 2021 расклад'!M102</f>
        <v>24</v>
      </c>
      <c r="F101" s="322">
        <f>'Русский-11 2022 расклад '!M100</f>
        <v>25</v>
      </c>
      <c r="G101" s="467">
        <f>'Русский - 11 2023 расклад'!M100</f>
        <v>24</v>
      </c>
      <c r="H101" s="461">
        <f>'Русский - 11 2024 расклад'!M93</f>
        <v>40</v>
      </c>
      <c r="I101" s="205"/>
      <c r="J101" s="206">
        <f>'Русский-11 2021 расклад'!N102</f>
        <v>9</v>
      </c>
      <c r="K101" s="322">
        <f>'Русский-11 2022 расклад '!N100</f>
        <v>12</v>
      </c>
      <c r="L101" s="467">
        <f>'Русский - 11 2023 расклад'!N100</f>
        <v>5</v>
      </c>
      <c r="M101" s="461">
        <f>'Русский - 11 2024 расклад'!N93</f>
        <v>7</v>
      </c>
      <c r="N101" s="332"/>
      <c r="O101" s="207">
        <f>'Русский-11 2021 расклад'!O102</f>
        <v>37.5</v>
      </c>
      <c r="P101" s="326">
        <f>'Русский-11 2022 расклад '!O100</f>
        <v>48</v>
      </c>
      <c r="Q101" s="208">
        <f>'Русский - 11 2023 расклад'!O100</f>
        <v>20.833333333333332</v>
      </c>
      <c r="R101" s="473">
        <f>'Русский - 11 2024 расклад'!O93</f>
        <v>17.5</v>
      </c>
      <c r="S101" s="205">
        <f>'Русский-11 2020 расклад'!P102</f>
        <v>0</v>
      </c>
      <c r="T101" s="206">
        <f>'Русский-11 2021 расклад'!P102</f>
        <v>0</v>
      </c>
      <c r="U101" s="322">
        <f>'Русский-11 2022 расклад '!P100</f>
        <v>0</v>
      </c>
      <c r="V101" s="467">
        <f>'Русский - 11 2023 расклад'!P100</f>
        <v>1</v>
      </c>
      <c r="W101" s="461">
        <f>'Русский - 11 2024 расклад'!P93</f>
        <v>3</v>
      </c>
      <c r="X101" s="332">
        <f>'Русский-11 2020 расклад'!Q102</f>
        <v>0</v>
      </c>
      <c r="Y101" s="208">
        <f>'Русский-11 2021 расклад'!Q102</f>
        <v>0</v>
      </c>
      <c r="Z101" s="479">
        <f>'Русский-11 2022 расклад '!Q100</f>
        <v>0</v>
      </c>
      <c r="AA101" s="479">
        <f>'Русский - 11 2023 расклад'!Q100</f>
        <v>4.166666666666667</v>
      </c>
      <c r="AB101" s="346">
        <f>'Русский - 11 2024 расклад'!Q93</f>
        <v>7.5</v>
      </c>
    </row>
    <row r="102" spans="1:28" s="1" customFormat="1" ht="15" customHeight="1" x14ac:dyDescent="0.25">
      <c r="A102" s="267">
        <v>19</v>
      </c>
      <c r="B102" s="48">
        <v>61410</v>
      </c>
      <c r="C102" s="204" t="s">
        <v>194</v>
      </c>
      <c r="D102" s="205">
        <f>'Русский-11 2020 расклад'!M103</f>
        <v>49</v>
      </c>
      <c r="E102" s="206">
        <f>'Русский-11 2021 расклад'!M103</f>
        <v>47</v>
      </c>
      <c r="F102" s="322">
        <f>'Русский-11 2022 расклад '!M101</f>
        <v>46</v>
      </c>
      <c r="G102" s="467">
        <f>'Русский - 11 2023 расклад'!M101</f>
        <v>47</v>
      </c>
      <c r="H102" s="461">
        <f>'Русский - 11 2024 расклад'!M94</f>
        <v>33</v>
      </c>
      <c r="I102" s="205"/>
      <c r="J102" s="206">
        <f>'Русский-11 2021 расклад'!N103</f>
        <v>26.000400000000003</v>
      </c>
      <c r="K102" s="322">
        <f>'Русский-11 2022 расклад '!N101</f>
        <v>21</v>
      </c>
      <c r="L102" s="467">
        <f>'Русский - 11 2023 расклад'!N101</f>
        <v>18</v>
      </c>
      <c r="M102" s="461">
        <f>'Русский - 11 2024 расклад'!N94</f>
        <v>8</v>
      </c>
      <c r="N102" s="332"/>
      <c r="O102" s="207">
        <f>'Русский-11 2021 расклад'!O103</f>
        <v>55.320000000000007</v>
      </c>
      <c r="P102" s="326">
        <f>'Русский-11 2022 расклад '!O101</f>
        <v>45.652173913043477</v>
      </c>
      <c r="Q102" s="208">
        <f>'Русский - 11 2023 расклад'!O101</f>
        <v>38.297872340425535</v>
      </c>
      <c r="R102" s="473">
        <f>'Русский - 11 2024 расклад'!O94</f>
        <v>24.242424242424242</v>
      </c>
      <c r="S102" s="205">
        <f>'Русский-11 2020 расклад'!P103</f>
        <v>0.99960000000000004</v>
      </c>
      <c r="T102" s="206">
        <f>'Русский-11 2021 расклад'!P103</f>
        <v>0</v>
      </c>
      <c r="U102" s="322">
        <f>'Русский-11 2022 расклад '!P101</f>
        <v>0</v>
      </c>
      <c r="V102" s="467">
        <f>'Русский - 11 2023 расклад'!P101</f>
        <v>0</v>
      </c>
      <c r="W102" s="461">
        <f>'Русский - 11 2024 расклад'!P94</f>
        <v>0</v>
      </c>
      <c r="X102" s="332">
        <f>'Русский-11 2020 расклад'!Q103</f>
        <v>2.04</v>
      </c>
      <c r="Y102" s="208">
        <f>'Русский-11 2021 расклад'!Q103</f>
        <v>0</v>
      </c>
      <c r="Z102" s="479">
        <f>'Русский-11 2022 расклад '!Q101</f>
        <v>0</v>
      </c>
      <c r="AA102" s="479">
        <f>'Русский - 11 2023 расклад'!Q101</f>
        <v>0</v>
      </c>
      <c r="AB102" s="346">
        <f>'Русский - 11 2024 расклад'!Q94</f>
        <v>0</v>
      </c>
    </row>
    <row r="103" spans="1:28" s="1" customFormat="1" ht="15" customHeight="1" x14ac:dyDescent="0.25">
      <c r="A103" s="237">
        <v>20</v>
      </c>
      <c r="B103" s="48">
        <v>61430</v>
      </c>
      <c r="C103" s="204" t="s">
        <v>114</v>
      </c>
      <c r="D103" s="205">
        <f>'Русский-11 2020 расклад'!M104</f>
        <v>138</v>
      </c>
      <c r="E103" s="206">
        <f>'Русский-11 2021 расклад'!M104</f>
        <v>130</v>
      </c>
      <c r="F103" s="322">
        <f>'Русский-11 2022 расклад '!M102</f>
        <v>109</v>
      </c>
      <c r="G103" s="467">
        <f>'Русский - 11 2023 расклад'!M102</f>
        <v>113</v>
      </c>
      <c r="H103" s="461">
        <f>'Русский - 11 2024 расклад'!M95</f>
        <v>119</v>
      </c>
      <c r="I103" s="205"/>
      <c r="J103" s="206">
        <f>'Русский-11 2021 расклад'!N104</f>
        <v>56.003999999999998</v>
      </c>
      <c r="K103" s="322">
        <f>'Русский-11 2022 расклад '!N102</f>
        <v>42</v>
      </c>
      <c r="L103" s="467">
        <f>'Русский - 11 2023 расклад'!N102</f>
        <v>40</v>
      </c>
      <c r="M103" s="461">
        <f>'Русский - 11 2024 расклад'!N95</f>
        <v>38</v>
      </c>
      <c r="N103" s="332"/>
      <c r="O103" s="207">
        <f>'Русский-11 2021 расклад'!O104</f>
        <v>43.08</v>
      </c>
      <c r="P103" s="326">
        <f>'Русский-11 2022 расклад '!O102</f>
        <v>38.532110091743121</v>
      </c>
      <c r="Q103" s="208">
        <f>'Русский - 11 2023 расклад'!O102</f>
        <v>35.398230088495573</v>
      </c>
      <c r="R103" s="473">
        <f>'Русский - 11 2024 расклад'!O95</f>
        <v>31.932773109243698</v>
      </c>
      <c r="S103" s="205">
        <f>'Русский-11 2020 расклад'!P104</f>
        <v>0</v>
      </c>
      <c r="T103" s="206">
        <f>'Русский-11 2021 расклад'!P104</f>
        <v>0</v>
      </c>
      <c r="U103" s="322">
        <f>'Русский-11 2022 расклад '!P102</f>
        <v>1</v>
      </c>
      <c r="V103" s="467">
        <f>'Русский - 11 2023 расклад'!P102</f>
        <v>0</v>
      </c>
      <c r="W103" s="461">
        <f>'Русский - 11 2024 расклад'!P95</f>
        <v>0</v>
      </c>
      <c r="X103" s="332">
        <f>'Русский-11 2020 расклад'!Q104</f>
        <v>0</v>
      </c>
      <c r="Y103" s="208">
        <f>'Русский-11 2021 расклад'!Q104</f>
        <v>0</v>
      </c>
      <c r="Z103" s="479">
        <f>'Русский-11 2022 расклад '!Q102</f>
        <v>0.91743119266055051</v>
      </c>
      <c r="AA103" s="479">
        <f>'Русский - 11 2023 расклад'!Q102</f>
        <v>0</v>
      </c>
      <c r="AB103" s="346">
        <f>'Русский - 11 2024 расклад'!Q95</f>
        <v>0</v>
      </c>
    </row>
    <row r="104" spans="1:28" s="1" customFormat="1" ht="15" customHeight="1" x14ac:dyDescent="0.25">
      <c r="A104" s="232">
        <v>21</v>
      </c>
      <c r="B104" s="48">
        <v>61440</v>
      </c>
      <c r="C104" s="204" t="s">
        <v>195</v>
      </c>
      <c r="D104" s="205">
        <f>'Русский-11 2020 расклад'!M105</f>
        <v>113</v>
      </c>
      <c r="E104" s="206">
        <f>'Русский-11 2021 расклад'!M105</f>
        <v>113</v>
      </c>
      <c r="F104" s="322">
        <f>'Русский-11 2022 расклад '!M103</f>
        <v>131</v>
      </c>
      <c r="G104" s="467">
        <f>'Русский - 11 2023 расклад'!M103</f>
        <v>110</v>
      </c>
      <c r="H104" s="461">
        <f>'Русский - 11 2024 расклад'!M96</f>
        <v>120</v>
      </c>
      <c r="I104" s="205"/>
      <c r="J104" s="206">
        <f>'Русский-11 2021 расклад'!N105</f>
        <v>83.992899999999992</v>
      </c>
      <c r="K104" s="322">
        <f>'Русский-11 2022 расклад '!N103</f>
        <v>82</v>
      </c>
      <c r="L104" s="467">
        <f>'Русский - 11 2023 расклад'!N103</f>
        <v>80</v>
      </c>
      <c r="M104" s="461">
        <f>'Русский - 11 2024 расклад'!N96</f>
        <v>61</v>
      </c>
      <c r="N104" s="332"/>
      <c r="O104" s="207">
        <f>'Русский-11 2021 расклад'!O105</f>
        <v>74.33</v>
      </c>
      <c r="P104" s="326">
        <f>'Русский-11 2022 расклад '!O103</f>
        <v>62.595419847328245</v>
      </c>
      <c r="Q104" s="208">
        <f>'Русский - 11 2023 расклад'!O103</f>
        <v>72.727272727272734</v>
      </c>
      <c r="R104" s="473">
        <f>'Русский - 11 2024 расклад'!O96</f>
        <v>50.833333333333336</v>
      </c>
      <c r="S104" s="205">
        <f>'Русский-11 2020 расклад'!P105</f>
        <v>0</v>
      </c>
      <c r="T104" s="206">
        <f>'Русский-11 2021 расклад'!P105</f>
        <v>0</v>
      </c>
      <c r="U104" s="322">
        <f>'Русский-11 2022 расклад '!P103</f>
        <v>0</v>
      </c>
      <c r="V104" s="467">
        <f>'Русский - 11 2023 расклад'!P103</f>
        <v>0</v>
      </c>
      <c r="W104" s="461">
        <f>'Русский - 11 2024 расклад'!P96</f>
        <v>0</v>
      </c>
      <c r="X104" s="332">
        <f>'Русский-11 2020 расклад'!Q105</f>
        <v>0</v>
      </c>
      <c r="Y104" s="208">
        <f>'Русский-11 2021 расклад'!Q105</f>
        <v>0</v>
      </c>
      <c r="Z104" s="479">
        <f>'Русский-11 2022 расклад '!Q103</f>
        <v>0</v>
      </c>
      <c r="AA104" s="479">
        <f>'Русский - 11 2023 расклад'!Q103</f>
        <v>0</v>
      </c>
      <c r="AB104" s="346">
        <f>'Русский - 11 2024 расклад'!Q96</f>
        <v>0</v>
      </c>
    </row>
    <row r="105" spans="1:28" s="1" customFormat="1" ht="15" customHeight="1" x14ac:dyDescent="0.25">
      <c r="A105" s="232">
        <v>22</v>
      </c>
      <c r="B105" s="48">
        <v>61450</v>
      </c>
      <c r="C105" s="204" t="s">
        <v>115</v>
      </c>
      <c r="D105" s="205">
        <f>'Русский-11 2020 расклад'!M106</f>
        <v>77</v>
      </c>
      <c r="E105" s="206">
        <f>'Русский-11 2021 расклад'!M106</f>
        <v>85</v>
      </c>
      <c r="F105" s="322">
        <f>'Русский-11 2022 расклад '!M104</f>
        <v>83</v>
      </c>
      <c r="G105" s="467">
        <f>'Русский - 11 2023 расклад'!M104</f>
        <v>99</v>
      </c>
      <c r="H105" s="461">
        <f>'Русский - 11 2024 расклад'!M97</f>
        <v>105</v>
      </c>
      <c r="I105" s="205"/>
      <c r="J105" s="206">
        <f>'Русский-11 2021 расклад'!N106</f>
        <v>55.99799999999999</v>
      </c>
      <c r="K105" s="322">
        <f>'Русский-11 2022 расклад '!N104</f>
        <v>44</v>
      </c>
      <c r="L105" s="467">
        <f>'Русский - 11 2023 расклад'!N104</f>
        <v>34</v>
      </c>
      <c r="M105" s="461">
        <f>'Русский - 11 2024 расклад'!N97</f>
        <v>43</v>
      </c>
      <c r="N105" s="332"/>
      <c r="O105" s="207">
        <f>'Русский-11 2021 расклад'!O106</f>
        <v>65.88</v>
      </c>
      <c r="P105" s="326">
        <f>'Русский-11 2022 расклад '!O104</f>
        <v>53.01204819277109</v>
      </c>
      <c r="Q105" s="208">
        <f>'Русский - 11 2023 расклад'!O104</f>
        <v>34.343434343434346</v>
      </c>
      <c r="R105" s="473">
        <f>'Русский - 11 2024 расклад'!O97</f>
        <v>40.952380952380949</v>
      </c>
      <c r="S105" s="205">
        <f>'Русский-11 2020 расклад'!P106</f>
        <v>1.0010000000000001</v>
      </c>
      <c r="T105" s="206">
        <f>'Русский-11 2021 расклад'!P106</f>
        <v>0</v>
      </c>
      <c r="U105" s="322">
        <f>'Русский-11 2022 расклад '!P104</f>
        <v>0</v>
      </c>
      <c r="V105" s="467">
        <f>'Русский - 11 2023 расклад'!P104</f>
        <v>2</v>
      </c>
      <c r="W105" s="461">
        <f>'Русский - 11 2024 расклад'!P97</f>
        <v>0</v>
      </c>
      <c r="X105" s="332">
        <f>'Русский-11 2020 расклад'!Q106</f>
        <v>1.3</v>
      </c>
      <c r="Y105" s="208">
        <f>'Русский-11 2021 расклад'!Q106</f>
        <v>0</v>
      </c>
      <c r="Z105" s="479">
        <f>'Русский-11 2022 расклад '!Q104</f>
        <v>0</v>
      </c>
      <c r="AA105" s="479">
        <f>'Русский - 11 2023 расклад'!Q104</f>
        <v>2.0202020202020203</v>
      </c>
      <c r="AB105" s="346">
        <f>'Русский - 11 2024 расклад'!Q97</f>
        <v>0</v>
      </c>
    </row>
    <row r="106" spans="1:28" s="1" customFormat="1" ht="15" customHeight="1" x14ac:dyDescent="0.25">
      <c r="A106" s="232">
        <v>23</v>
      </c>
      <c r="B106" s="48">
        <v>61470</v>
      </c>
      <c r="C106" s="204" t="s">
        <v>208</v>
      </c>
      <c r="D106" s="205">
        <f>'Русский-11 2020 расклад'!M107</f>
        <v>44</v>
      </c>
      <c r="E106" s="206">
        <f>'Русский-11 2021 расклад'!M107</f>
        <v>56</v>
      </c>
      <c r="F106" s="322">
        <f>'Русский-11 2022 расклад '!M105</f>
        <v>50</v>
      </c>
      <c r="G106" s="467">
        <f>'Русский - 11 2023 расклад'!M105</f>
        <v>64</v>
      </c>
      <c r="H106" s="461">
        <f>'Русский - 11 2024 расклад'!M98</f>
        <v>53</v>
      </c>
      <c r="I106" s="205"/>
      <c r="J106" s="206">
        <f>'Русский-11 2021 расклад'!N107</f>
        <v>26.000799999999998</v>
      </c>
      <c r="K106" s="322">
        <f>'Русский-11 2022 расклад '!N105</f>
        <v>18</v>
      </c>
      <c r="L106" s="467">
        <f>'Русский - 11 2023 расклад'!N105</f>
        <v>25</v>
      </c>
      <c r="M106" s="461">
        <f>'Русский - 11 2024 расклад'!N98</f>
        <v>8</v>
      </c>
      <c r="N106" s="332"/>
      <c r="O106" s="207">
        <f>'Русский-11 2021 расклад'!O107</f>
        <v>46.43</v>
      </c>
      <c r="P106" s="326">
        <f>'Русский-11 2022 расклад '!O105</f>
        <v>36</v>
      </c>
      <c r="Q106" s="208">
        <f>'Русский - 11 2023 расклад'!O105</f>
        <v>39.0625</v>
      </c>
      <c r="R106" s="473">
        <f>'Русский - 11 2024 расклад'!O98</f>
        <v>15.09433962264151</v>
      </c>
      <c r="S106" s="205">
        <f>'Русский-11 2020 расклад'!P107</f>
        <v>0</v>
      </c>
      <c r="T106" s="206">
        <f>'Русский-11 2021 расклад'!P107</f>
        <v>0</v>
      </c>
      <c r="U106" s="322">
        <f>'Русский-11 2022 расклад '!P105</f>
        <v>0</v>
      </c>
      <c r="V106" s="467">
        <f>'Русский - 11 2023 расклад'!P105</f>
        <v>0</v>
      </c>
      <c r="W106" s="461">
        <f>'Русский - 11 2024 расклад'!P98</f>
        <v>0</v>
      </c>
      <c r="X106" s="332">
        <f>'Русский-11 2020 расклад'!Q107</f>
        <v>0</v>
      </c>
      <c r="Y106" s="208">
        <f>'Русский-11 2021 расклад'!Q107</f>
        <v>0</v>
      </c>
      <c r="Z106" s="479">
        <f>'Русский-11 2022 расклад '!Q105</f>
        <v>0</v>
      </c>
      <c r="AA106" s="479">
        <f>'Русский - 11 2023 расклад'!Q105</f>
        <v>0</v>
      </c>
      <c r="AB106" s="346">
        <f>'Русский - 11 2024 расклад'!Q98</f>
        <v>0</v>
      </c>
    </row>
    <row r="107" spans="1:28" s="1" customFormat="1" ht="15" customHeight="1" x14ac:dyDescent="0.25">
      <c r="A107" s="232">
        <v>24</v>
      </c>
      <c r="B107" s="48">
        <v>61490</v>
      </c>
      <c r="C107" s="204" t="s">
        <v>116</v>
      </c>
      <c r="D107" s="205">
        <f>'Русский-11 2020 расклад'!M108</f>
        <v>122</v>
      </c>
      <c r="E107" s="206">
        <f>'Русский-11 2021 расклад'!M108</f>
        <v>131</v>
      </c>
      <c r="F107" s="322">
        <f>'Русский-11 2022 расклад '!M106</f>
        <v>115</v>
      </c>
      <c r="G107" s="467">
        <f>'Русский - 11 2023 расклад'!M106</f>
        <v>104</v>
      </c>
      <c r="H107" s="461">
        <f>'Русский - 11 2024 расклад'!M99</f>
        <v>135</v>
      </c>
      <c r="I107" s="205"/>
      <c r="J107" s="206">
        <f>'Русский-11 2021 расклад'!N108</f>
        <v>86.997099999999989</v>
      </c>
      <c r="K107" s="322">
        <f>'Русский-11 2022 расклад '!N106</f>
        <v>63</v>
      </c>
      <c r="L107" s="467">
        <f>'Русский - 11 2023 расклад'!N106</f>
        <v>54</v>
      </c>
      <c r="M107" s="461">
        <f>'Русский - 11 2024 расклад'!N99</f>
        <v>48</v>
      </c>
      <c r="N107" s="332"/>
      <c r="O107" s="207">
        <f>'Русский-11 2021 расклад'!O108</f>
        <v>66.41</v>
      </c>
      <c r="P107" s="326">
        <f>'Русский-11 2022 расклад '!O106</f>
        <v>54.782608695652172</v>
      </c>
      <c r="Q107" s="208">
        <f>'Русский - 11 2023 расклад'!O106</f>
        <v>51.92307692307692</v>
      </c>
      <c r="R107" s="473">
        <f>'Русский - 11 2024 расклад'!O99</f>
        <v>35.555555555555557</v>
      </c>
      <c r="S107" s="205">
        <f>'Русский-11 2020 расклад'!P108</f>
        <v>2.0007999999999999</v>
      </c>
      <c r="T107" s="206">
        <f>'Русский-11 2021 расклад'!P108</f>
        <v>0</v>
      </c>
      <c r="U107" s="322">
        <f>'Русский-11 2022 расклад '!P106</f>
        <v>0</v>
      </c>
      <c r="V107" s="467">
        <f>'Русский - 11 2023 расклад'!P106</f>
        <v>0</v>
      </c>
      <c r="W107" s="461">
        <f>'Русский - 11 2024 расклад'!P99</f>
        <v>0</v>
      </c>
      <c r="X107" s="332">
        <f>'Русский-11 2020 расклад'!Q108</f>
        <v>1.64</v>
      </c>
      <c r="Y107" s="208">
        <f>'Русский-11 2021 расклад'!Q108</f>
        <v>0</v>
      </c>
      <c r="Z107" s="479">
        <f>'Русский-11 2022 расклад '!Q106</f>
        <v>0</v>
      </c>
      <c r="AA107" s="479">
        <f>'Русский - 11 2023 расклад'!Q106</f>
        <v>0</v>
      </c>
      <c r="AB107" s="346">
        <f>'Русский - 11 2024 расклад'!Q99</f>
        <v>0</v>
      </c>
    </row>
    <row r="108" spans="1:28" s="1" customFormat="1" ht="15" customHeight="1" x14ac:dyDescent="0.25">
      <c r="A108" s="232">
        <v>25</v>
      </c>
      <c r="B108" s="48">
        <v>61500</v>
      </c>
      <c r="C108" s="204" t="s">
        <v>117</v>
      </c>
      <c r="D108" s="205">
        <f>'Русский-11 2020 расклад'!M109</f>
        <v>151</v>
      </c>
      <c r="E108" s="206">
        <f>'Русский-11 2021 расклад'!M109</f>
        <v>185</v>
      </c>
      <c r="F108" s="322">
        <f>'Русский-11 2022 расклад '!M107</f>
        <v>163</v>
      </c>
      <c r="G108" s="467">
        <f>'Русский - 11 2023 расклад'!M107</f>
        <v>162</v>
      </c>
      <c r="H108" s="461">
        <f>'Русский - 11 2024 расклад'!M100</f>
        <v>165</v>
      </c>
      <c r="I108" s="205"/>
      <c r="J108" s="206">
        <f>'Русский-11 2021 расклад'!N109</f>
        <v>108.98349999999999</v>
      </c>
      <c r="K108" s="322">
        <f>'Русский-11 2022 расклад '!N107</f>
        <v>78</v>
      </c>
      <c r="L108" s="467">
        <f>'Русский - 11 2023 расклад'!N107</f>
        <v>57</v>
      </c>
      <c r="M108" s="461">
        <f>'Русский - 11 2024 расклад'!N100</f>
        <v>51</v>
      </c>
      <c r="N108" s="332"/>
      <c r="O108" s="207">
        <f>'Русский-11 2021 расклад'!O109</f>
        <v>58.91</v>
      </c>
      <c r="P108" s="326">
        <f>'Русский-11 2022 расклад '!O107</f>
        <v>47.852760736196316</v>
      </c>
      <c r="Q108" s="208">
        <f>'Русский - 11 2023 расклад'!O107</f>
        <v>35.185185185185183</v>
      </c>
      <c r="R108" s="473">
        <f>'Русский - 11 2024 расклад'!O100</f>
        <v>30.90909090909091</v>
      </c>
      <c r="S108" s="205">
        <f>'Русский-11 2020 расклад'!P109</f>
        <v>0</v>
      </c>
      <c r="T108" s="206">
        <f>'Русский-11 2021 расклад'!P109</f>
        <v>0</v>
      </c>
      <c r="U108" s="322">
        <f>'Русский-11 2022 расклад '!P107</f>
        <v>2</v>
      </c>
      <c r="V108" s="467">
        <f>'Русский - 11 2023 расклад'!P107</f>
        <v>1</v>
      </c>
      <c r="W108" s="461">
        <f>'Русский - 11 2024 расклад'!P100</f>
        <v>0</v>
      </c>
      <c r="X108" s="332">
        <f>'Русский-11 2020 расклад'!Q109</f>
        <v>0</v>
      </c>
      <c r="Y108" s="208">
        <f>'Русский-11 2021 расклад'!Q109</f>
        <v>0</v>
      </c>
      <c r="Z108" s="479">
        <f>'Русский-11 2022 расклад '!Q107</f>
        <v>1.2269938650306749</v>
      </c>
      <c r="AA108" s="479">
        <f>'Русский - 11 2023 расклад'!Q107</f>
        <v>0.61728395061728392</v>
      </c>
      <c r="AB108" s="346">
        <f>'Русский - 11 2024 расклад'!Q100</f>
        <v>0</v>
      </c>
    </row>
    <row r="109" spans="1:28" s="1" customFormat="1" ht="15" customHeight="1" x14ac:dyDescent="0.25">
      <c r="A109" s="232">
        <v>26</v>
      </c>
      <c r="B109" s="48">
        <v>61510</v>
      </c>
      <c r="C109" s="204" t="s">
        <v>89</v>
      </c>
      <c r="D109" s="205">
        <f>'Русский-11 2020 расклад'!M110</f>
        <v>118</v>
      </c>
      <c r="E109" s="206">
        <f>'Русский-11 2021 расклад'!M110</f>
        <v>138</v>
      </c>
      <c r="F109" s="322">
        <f>'Русский-11 2022 расклад '!M108</f>
        <v>178</v>
      </c>
      <c r="G109" s="467">
        <f>'Русский - 11 2023 расклад'!M108</f>
        <v>111</v>
      </c>
      <c r="H109" s="461">
        <f>'Русский - 11 2024 расклад'!M101</f>
        <v>160</v>
      </c>
      <c r="I109" s="205"/>
      <c r="J109" s="206">
        <f>'Русский-11 2021 расклад'!N110</f>
        <v>59.008800000000008</v>
      </c>
      <c r="K109" s="322">
        <f>'Русский-11 2022 расклад '!N108</f>
        <v>73</v>
      </c>
      <c r="L109" s="467">
        <f>'Русский - 11 2023 расклад'!N108</f>
        <v>50</v>
      </c>
      <c r="M109" s="461">
        <f>'Русский - 11 2024 расклад'!N101</f>
        <v>62</v>
      </c>
      <c r="N109" s="332"/>
      <c r="O109" s="207">
        <f>'Русский-11 2021 расклад'!O110</f>
        <v>42.760000000000005</v>
      </c>
      <c r="P109" s="326">
        <f>'Русский-11 2022 расклад '!O108</f>
        <v>41.011235955056179</v>
      </c>
      <c r="Q109" s="208">
        <f>'Русский - 11 2023 расклад'!O108</f>
        <v>45.045045045045043</v>
      </c>
      <c r="R109" s="473">
        <f>'Русский - 11 2024 расклад'!O101</f>
        <v>38.75</v>
      </c>
      <c r="S109" s="205">
        <f>'Русский-11 2020 расклад'!P110</f>
        <v>1.0029999999999999</v>
      </c>
      <c r="T109" s="206">
        <f>'Русский-11 2021 расклад'!P110</f>
        <v>0</v>
      </c>
      <c r="U109" s="322">
        <f>'Русский-11 2022 расклад '!P108</f>
        <v>0</v>
      </c>
      <c r="V109" s="467">
        <f>'Русский - 11 2023 расклад'!P108</f>
        <v>0</v>
      </c>
      <c r="W109" s="461">
        <f>'Русский - 11 2024 расклад'!P101</f>
        <v>1</v>
      </c>
      <c r="X109" s="332">
        <f>'Русский-11 2020 расклад'!Q110</f>
        <v>0.85</v>
      </c>
      <c r="Y109" s="208">
        <f>'Русский-11 2021 расклад'!Q110</f>
        <v>0</v>
      </c>
      <c r="Z109" s="479">
        <f>'Русский-11 2022 расклад '!Q108</f>
        <v>0</v>
      </c>
      <c r="AA109" s="479">
        <f>'Русский - 11 2023 расклад'!Q108</f>
        <v>0</v>
      </c>
      <c r="AB109" s="346">
        <f>'Русский - 11 2024 расклад'!Q101</f>
        <v>0.625</v>
      </c>
    </row>
    <row r="110" spans="1:28" s="1" customFormat="1" ht="15" customHeight="1" x14ac:dyDescent="0.25">
      <c r="A110" s="232">
        <v>27</v>
      </c>
      <c r="B110" s="50">
        <v>61520</v>
      </c>
      <c r="C110" s="209" t="s">
        <v>118</v>
      </c>
      <c r="D110" s="205">
        <f>'Русский-11 2020 расклад'!M111</f>
        <v>82</v>
      </c>
      <c r="E110" s="206">
        <f>'Русский-11 2021 расклад'!M111</f>
        <v>79</v>
      </c>
      <c r="F110" s="322">
        <f>'Русский-11 2022 расклад '!M109</f>
        <v>77</v>
      </c>
      <c r="G110" s="467">
        <f>'Русский - 11 2023 расклад'!M109</f>
        <v>66</v>
      </c>
      <c r="H110" s="461">
        <f>'Русский - 11 2024 расклад'!M102</f>
        <v>101</v>
      </c>
      <c r="I110" s="205"/>
      <c r="J110" s="206">
        <f>'Русский-11 2021 расклад'!N111</f>
        <v>53.001100000000008</v>
      </c>
      <c r="K110" s="322">
        <f>'Русский-11 2022 расклад '!N109</f>
        <v>40</v>
      </c>
      <c r="L110" s="467">
        <f>'Русский - 11 2023 расклад'!N109</f>
        <v>46</v>
      </c>
      <c r="M110" s="461">
        <f>'Русский - 11 2024 расклад'!N102</f>
        <v>54</v>
      </c>
      <c r="N110" s="332"/>
      <c r="O110" s="207">
        <f>'Русский-11 2021 расклад'!O111</f>
        <v>67.09</v>
      </c>
      <c r="P110" s="326">
        <f>'Русский-11 2022 расклад '!O109</f>
        <v>51.948051948051948</v>
      </c>
      <c r="Q110" s="208">
        <f>'Русский - 11 2023 расклад'!O109</f>
        <v>69.696969696969703</v>
      </c>
      <c r="R110" s="473">
        <f>'Русский - 11 2024 расклад'!O102</f>
        <v>53.465346534653463</v>
      </c>
      <c r="S110" s="205">
        <f>'Русский-11 2020 расклад'!P111</f>
        <v>0</v>
      </c>
      <c r="T110" s="206">
        <f>'Русский-11 2021 расклад'!P111</f>
        <v>0</v>
      </c>
      <c r="U110" s="322">
        <f>'Русский-11 2022 расклад '!P109</f>
        <v>0</v>
      </c>
      <c r="V110" s="467">
        <f>'Русский - 11 2023 расклад'!P109</f>
        <v>0</v>
      </c>
      <c r="W110" s="461">
        <f>'Русский - 11 2024 расклад'!P102</f>
        <v>0</v>
      </c>
      <c r="X110" s="332">
        <f>'Русский-11 2020 расклад'!Q111</f>
        <v>0</v>
      </c>
      <c r="Y110" s="208">
        <f>'Русский-11 2021 расклад'!Q111</f>
        <v>0</v>
      </c>
      <c r="Z110" s="479">
        <f>'Русский-11 2022 расклад '!Q109</f>
        <v>0</v>
      </c>
      <c r="AA110" s="479">
        <f>'Русский - 11 2023 расклад'!Q109</f>
        <v>0</v>
      </c>
      <c r="AB110" s="346">
        <f>'Русский - 11 2024 расклад'!Q102</f>
        <v>0</v>
      </c>
    </row>
    <row r="111" spans="1:28" s="1" customFormat="1" ht="15" customHeight="1" x14ac:dyDescent="0.25">
      <c r="A111" s="232">
        <v>28</v>
      </c>
      <c r="B111" s="50">
        <v>61540</v>
      </c>
      <c r="C111" s="209" t="s">
        <v>196</v>
      </c>
      <c r="D111" s="205">
        <f>'Русский-11 2020 расклад'!M112</f>
        <v>69</v>
      </c>
      <c r="E111" s="206">
        <f>'Русский-11 2021 расклад'!M112</f>
        <v>51</v>
      </c>
      <c r="F111" s="322">
        <f>'Русский-11 2022 расклад '!M110</f>
        <v>42</v>
      </c>
      <c r="G111" s="467">
        <f>'Русский - 11 2023 расклад'!M110</f>
        <v>109</v>
      </c>
      <c r="H111" s="461">
        <f>'Русский - 11 2024 расклад'!M103</f>
        <v>43</v>
      </c>
      <c r="I111" s="205"/>
      <c r="J111" s="206">
        <f>'Русский-11 2021 расклад'!N112</f>
        <v>13.999500000000001</v>
      </c>
      <c r="K111" s="322">
        <f>'Русский-11 2022 расклад '!N110</f>
        <v>20</v>
      </c>
      <c r="L111" s="467">
        <f>'Русский - 11 2023 расклад'!N110</f>
        <v>39</v>
      </c>
      <c r="M111" s="461">
        <f>'Русский - 11 2024 расклад'!N103</f>
        <v>11</v>
      </c>
      <c r="N111" s="332"/>
      <c r="O111" s="207">
        <f>'Русский-11 2021 расклад'!O112</f>
        <v>27.45</v>
      </c>
      <c r="P111" s="326">
        <f>'Русский-11 2022 расклад '!O110</f>
        <v>47.61904761904762</v>
      </c>
      <c r="Q111" s="208">
        <f>'Русский - 11 2023 расклад'!O110</f>
        <v>35.779816513761467</v>
      </c>
      <c r="R111" s="473">
        <f>'Русский - 11 2024 расклад'!O103</f>
        <v>25.581395348837209</v>
      </c>
      <c r="S111" s="205">
        <f>'Русский-11 2020 расклад'!P112</f>
        <v>1.0004999999999999</v>
      </c>
      <c r="T111" s="206">
        <f>'Русский-11 2021 расклад'!P112</f>
        <v>0</v>
      </c>
      <c r="U111" s="322">
        <f>'Русский-11 2022 расклад '!P110</f>
        <v>0</v>
      </c>
      <c r="V111" s="467">
        <f>'Русский - 11 2023 расклад'!P110</f>
        <v>0</v>
      </c>
      <c r="W111" s="461">
        <f>'Русский - 11 2024 расклад'!P103</f>
        <v>0</v>
      </c>
      <c r="X111" s="332">
        <f>'Русский-11 2020 расклад'!Q112</f>
        <v>1.45</v>
      </c>
      <c r="Y111" s="208">
        <f>'Русский-11 2021 расклад'!Q112</f>
        <v>0</v>
      </c>
      <c r="Z111" s="479">
        <f>'Русский-11 2022 расклад '!Q110</f>
        <v>0</v>
      </c>
      <c r="AA111" s="479">
        <f>'Русский - 11 2023 расклад'!Q110</f>
        <v>0</v>
      </c>
      <c r="AB111" s="346">
        <f>'Русский - 11 2024 расклад'!Q103</f>
        <v>0</v>
      </c>
    </row>
    <row r="112" spans="1:28" s="1" customFormat="1" ht="15" customHeight="1" x14ac:dyDescent="0.25">
      <c r="A112" s="236">
        <v>29</v>
      </c>
      <c r="B112" s="50">
        <v>61560</v>
      </c>
      <c r="C112" s="209" t="s">
        <v>197</v>
      </c>
      <c r="D112" s="205" t="s">
        <v>138</v>
      </c>
      <c r="E112" s="206">
        <f>'Русский-11 2021 расклад'!M113</f>
        <v>50</v>
      </c>
      <c r="F112" s="322">
        <f>'Русский-11 2022 расклад '!M111</f>
        <v>50</v>
      </c>
      <c r="G112" s="467">
        <f>'Русский - 11 2023 расклад'!M111</f>
        <v>54</v>
      </c>
      <c r="H112" s="461">
        <f>'Русский - 11 2024 расклад'!M104</f>
        <v>52</v>
      </c>
      <c r="I112" s="205" t="s">
        <v>138</v>
      </c>
      <c r="J112" s="206">
        <f>'Русский-11 2021 расклад'!N113</f>
        <v>18</v>
      </c>
      <c r="K112" s="322">
        <f>'Русский-11 2022 расклад '!N111</f>
        <v>18</v>
      </c>
      <c r="L112" s="467">
        <f>'Русский - 11 2023 расклад'!N111</f>
        <v>7</v>
      </c>
      <c r="M112" s="461">
        <f>'Русский - 11 2024 расклад'!N104</f>
        <v>8</v>
      </c>
      <c r="N112" s="332" t="s">
        <v>138</v>
      </c>
      <c r="O112" s="207">
        <f>'Русский-11 2021 расклад'!O113</f>
        <v>36</v>
      </c>
      <c r="P112" s="326">
        <f>'Русский-11 2022 расклад '!O111</f>
        <v>36</v>
      </c>
      <c r="Q112" s="208">
        <f>'Русский - 11 2023 расклад'!O111</f>
        <v>12.962962962962964</v>
      </c>
      <c r="R112" s="473">
        <f>'Русский - 11 2024 расклад'!O104</f>
        <v>15.384615384615385</v>
      </c>
      <c r="S112" s="205" t="s">
        <v>138</v>
      </c>
      <c r="T112" s="206">
        <f>'Русский-11 2021 расклад'!P113</f>
        <v>0</v>
      </c>
      <c r="U112" s="322">
        <f>'Русский-11 2022 расклад '!P111</f>
        <v>0</v>
      </c>
      <c r="V112" s="467">
        <f>'Русский - 11 2023 расклад'!P111</f>
        <v>0</v>
      </c>
      <c r="W112" s="461">
        <f>'Русский - 11 2024 расклад'!P104</f>
        <v>1</v>
      </c>
      <c r="X112" s="332" t="s">
        <v>138</v>
      </c>
      <c r="Y112" s="208">
        <f>'Русский-11 2021 расклад'!Q113</f>
        <v>0</v>
      </c>
      <c r="Z112" s="479">
        <f>'Русский-11 2022 расклад '!Q111</f>
        <v>0</v>
      </c>
      <c r="AA112" s="479">
        <f>'Русский - 11 2023 расклад'!Q111</f>
        <v>0</v>
      </c>
      <c r="AB112" s="346">
        <f>'Русский - 11 2024 расклад'!Q104</f>
        <v>1.9230769230769231</v>
      </c>
    </row>
    <row r="113" spans="1:28" s="1" customFormat="1" ht="15" customHeight="1" thickBot="1" x14ac:dyDescent="0.3">
      <c r="A113" s="236">
        <v>30</v>
      </c>
      <c r="B113" s="50">
        <v>61570</v>
      </c>
      <c r="C113" s="209" t="s">
        <v>198</v>
      </c>
      <c r="D113" s="211" t="s">
        <v>138</v>
      </c>
      <c r="E113" s="212" t="s">
        <v>138</v>
      </c>
      <c r="F113" s="323">
        <f>'Русский-11 2022 расклад '!M112</f>
        <v>48</v>
      </c>
      <c r="G113" s="468">
        <f>'Русский - 11 2023 расклад'!M112</f>
        <v>84</v>
      </c>
      <c r="H113" s="462">
        <f>'Русский - 11 2024 расклад'!M105</f>
        <v>55</v>
      </c>
      <c r="I113" s="211" t="s">
        <v>138</v>
      </c>
      <c r="J113" s="212" t="s">
        <v>138</v>
      </c>
      <c r="K113" s="323">
        <f>'Русский-11 2022 расклад '!N112</f>
        <v>18.999999999999996</v>
      </c>
      <c r="L113" s="468">
        <f>'Русский - 11 2023 расклад'!N112</f>
        <v>33</v>
      </c>
      <c r="M113" s="462">
        <f>'Русский - 11 2024 расклад'!N105</f>
        <v>25</v>
      </c>
      <c r="N113" s="333" t="s">
        <v>138</v>
      </c>
      <c r="O113" s="213" t="s">
        <v>138</v>
      </c>
      <c r="P113" s="327">
        <f>'Русский-11 2022 расклад '!O112</f>
        <v>39.583333333333329</v>
      </c>
      <c r="Q113" s="214">
        <f>'Русский - 11 2023 расклад'!O112</f>
        <v>39.285714285714285</v>
      </c>
      <c r="R113" s="474">
        <f>'Русский - 11 2024 расклад'!O105</f>
        <v>45.454545454545453</v>
      </c>
      <c r="S113" s="211" t="s">
        <v>138</v>
      </c>
      <c r="T113" s="212" t="s">
        <v>138</v>
      </c>
      <c r="U113" s="323">
        <f>'Русский-11 2022 расклад '!P112</f>
        <v>0</v>
      </c>
      <c r="V113" s="468">
        <f>'Русский - 11 2023 расклад'!P112</f>
        <v>0</v>
      </c>
      <c r="W113" s="462">
        <f>'Русский - 11 2024 расклад'!P105</f>
        <v>0</v>
      </c>
      <c r="X113" s="333" t="s">
        <v>138</v>
      </c>
      <c r="Y113" s="214" t="s">
        <v>138</v>
      </c>
      <c r="Z113" s="480">
        <f>'Русский-11 2022 расклад '!Q112</f>
        <v>0</v>
      </c>
      <c r="AA113" s="480">
        <f>'Русский - 11 2023 расклад'!Q112</f>
        <v>0</v>
      </c>
      <c r="AB113" s="347">
        <f>'Русский - 11 2024 расклад'!Q105</f>
        <v>0</v>
      </c>
    </row>
    <row r="114" spans="1:28" s="1" customFormat="1" ht="15" customHeight="1" thickBot="1" x14ac:dyDescent="0.3">
      <c r="A114" s="40"/>
      <c r="B114" s="56"/>
      <c r="C114" s="215" t="s">
        <v>107</v>
      </c>
      <c r="D114" s="349">
        <f>'Русский-11 2020 расклад'!M115</f>
        <v>501</v>
      </c>
      <c r="E114" s="350">
        <f>'Русский-11 2021 расклад'!M115</f>
        <v>491</v>
      </c>
      <c r="F114" s="351">
        <f>'Русский-11 2022 расклад '!M113</f>
        <v>572</v>
      </c>
      <c r="G114" s="466">
        <f>'Русский - 11 2023 расклад'!M113</f>
        <v>534</v>
      </c>
      <c r="H114" s="460">
        <f>'Русский - 11 2024 расклад'!M106</f>
        <v>457</v>
      </c>
      <c r="I114" s="349">
        <f>'Русский-11 2020 расклад'!N115</f>
        <v>0</v>
      </c>
      <c r="J114" s="350">
        <f>'Русский-11 2021 расклад'!N115</f>
        <v>301.99929999999995</v>
      </c>
      <c r="K114" s="351">
        <f>'Русский-11 2022 расклад '!N113</f>
        <v>287</v>
      </c>
      <c r="L114" s="466">
        <f>'Русский - 11 2023 расклад'!N113</f>
        <v>268</v>
      </c>
      <c r="M114" s="460">
        <f>'Русский - 11 2024 расклад'!N106</f>
        <v>217</v>
      </c>
      <c r="N114" s="354">
        <f>'Русский-11 2020 расклад'!O115</f>
        <v>0</v>
      </c>
      <c r="O114" s="352">
        <f>'Русский-11 2021 расклад'!O115</f>
        <v>58.34</v>
      </c>
      <c r="P114" s="353">
        <f>'Русский-11 2022 расклад '!O113</f>
        <v>47.34244962948619</v>
      </c>
      <c r="Q114" s="355">
        <f>'Русский - 11 2023 расклад'!O113</f>
        <v>50.187265917602993</v>
      </c>
      <c r="R114" s="472">
        <f>'Русский - 11 2024 расклад'!O106</f>
        <v>47.483588621444198</v>
      </c>
      <c r="S114" s="349">
        <f>'Русский-11 2020 расклад'!P115</f>
        <v>2.0000999999999998</v>
      </c>
      <c r="T114" s="350">
        <f>'Русский-11 2021 расклад'!P115</f>
        <v>0</v>
      </c>
      <c r="U114" s="351">
        <f>'Русский-11 2022 расклад '!P113</f>
        <v>4</v>
      </c>
      <c r="V114" s="466">
        <f>'Русский - 11 2023 расклад'!P113</f>
        <v>0</v>
      </c>
      <c r="W114" s="460">
        <f>'Русский - 11 2024 расклад'!P106</f>
        <v>0</v>
      </c>
      <c r="X114" s="354">
        <f>'Русский-11 2020 расклад'!Q115</f>
        <v>0.25</v>
      </c>
      <c r="Y114" s="355">
        <f>'Русский-11 2021 расклад'!Q115</f>
        <v>0</v>
      </c>
      <c r="Z114" s="477">
        <f>'Русский-11 2022 расклад '!Q113</f>
        <v>1.0296330008470183</v>
      </c>
      <c r="AA114" s="477">
        <f>'Русский - 11 2023 расклад'!Q113</f>
        <v>0</v>
      </c>
      <c r="AB114" s="356">
        <f>'Русский - 11 2024 расклад'!Q106</f>
        <v>0</v>
      </c>
    </row>
    <row r="115" spans="1:28" s="1" customFormat="1" ht="15" customHeight="1" x14ac:dyDescent="0.25">
      <c r="A115" s="10">
        <v>1</v>
      </c>
      <c r="B115" s="49">
        <v>70020</v>
      </c>
      <c r="C115" s="199" t="s">
        <v>90</v>
      </c>
      <c r="D115" s="200">
        <f>'Русский-11 2020 расклад'!M116</f>
        <v>87</v>
      </c>
      <c r="E115" s="201">
        <f>'Русский-11 2021 расклад'!M116</f>
        <v>72</v>
      </c>
      <c r="F115" s="324">
        <f>'Русский-11 2022 расклад '!M114</f>
        <v>83</v>
      </c>
      <c r="G115" s="469">
        <f>'Русский - 11 2023 расклад'!M114</f>
        <v>83</v>
      </c>
      <c r="H115" s="463">
        <f>'Русский - 11 2024 расклад'!M107</f>
        <v>87</v>
      </c>
      <c r="I115" s="336"/>
      <c r="J115" s="337">
        <f>'Русский-11 2021 расклад'!N116</f>
        <v>57.002399999999994</v>
      </c>
      <c r="K115" s="487">
        <f>'Русский-11 2022 расклад '!N114</f>
        <v>67</v>
      </c>
      <c r="L115" s="469">
        <f>'Русский - 11 2023 расклад'!N114</f>
        <v>67</v>
      </c>
      <c r="M115" s="463">
        <f>'Русский - 11 2024 расклад'!N107</f>
        <v>71</v>
      </c>
      <c r="N115" s="334"/>
      <c r="O115" s="202">
        <f>'Русский-11 2021 расклад'!O116</f>
        <v>79.17</v>
      </c>
      <c r="P115" s="328">
        <f>'Русский-11 2022 расклад '!O114</f>
        <v>80.722891566265062</v>
      </c>
      <c r="Q115" s="203">
        <f>'Русский - 11 2023 расклад'!O114</f>
        <v>80.722891566265062</v>
      </c>
      <c r="R115" s="475">
        <f>'Русский - 11 2024 расклад'!O107</f>
        <v>81.609195402298852</v>
      </c>
      <c r="S115" s="200">
        <f>'Русский-11 2020 расклад'!P116</f>
        <v>0</v>
      </c>
      <c r="T115" s="201">
        <f>'Русский-11 2021 расклад'!P116</f>
        <v>0</v>
      </c>
      <c r="U115" s="324">
        <f>'Русский-11 2022 расклад '!P114</f>
        <v>0</v>
      </c>
      <c r="V115" s="469">
        <f>'Русский - 11 2023 расклад'!P114</f>
        <v>0</v>
      </c>
      <c r="W115" s="463">
        <f>'Русский - 11 2024 расклад'!P107</f>
        <v>0</v>
      </c>
      <c r="X115" s="334">
        <f>'Русский-11 2020 расклад'!Q116</f>
        <v>0</v>
      </c>
      <c r="Y115" s="203">
        <f>'Русский-11 2021 расклад'!Q116</f>
        <v>0</v>
      </c>
      <c r="Z115" s="478">
        <f>'Русский-11 2022 расклад '!Q114</f>
        <v>0</v>
      </c>
      <c r="AA115" s="478">
        <f>'Русский - 11 2023 расклад'!Q114</f>
        <v>0</v>
      </c>
      <c r="AB115" s="345">
        <f>'Русский - 11 2024 расклад'!Q107</f>
        <v>0</v>
      </c>
    </row>
    <row r="116" spans="1:28" s="1" customFormat="1" ht="15" customHeight="1" x14ac:dyDescent="0.25">
      <c r="A116" s="16">
        <v>2</v>
      </c>
      <c r="B116" s="48">
        <v>70110</v>
      </c>
      <c r="C116" s="204" t="s">
        <v>93</v>
      </c>
      <c r="D116" s="205">
        <f>'Русский-11 2020 расклад'!M117</f>
        <v>68</v>
      </c>
      <c r="E116" s="206">
        <f>'Русский-11 2021 расклад'!M117</f>
        <v>78</v>
      </c>
      <c r="F116" s="322">
        <f>'Русский-11 2022 расклад '!M115</f>
        <v>82</v>
      </c>
      <c r="G116" s="467">
        <f>'Русский - 11 2023 расклад'!M115</f>
        <v>74</v>
      </c>
      <c r="H116" s="461">
        <f>'Русский - 11 2024 расклад'!M108</f>
        <v>46</v>
      </c>
      <c r="I116" s="205"/>
      <c r="J116" s="206">
        <f>'Русский-11 2021 расклад'!N117</f>
        <v>51.004199999999997</v>
      </c>
      <c r="K116" s="322">
        <f>'Русский-11 2022 расклад '!N115</f>
        <v>41</v>
      </c>
      <c r="L116" s="467">
        <f>'Русский - 11 2023 расклад'!N115</f>
        <v>41</v>
      </c>
      <c r="M116" s="461">
        <f>'Русский - 11 2024 расклад'!N108</f>
        <v>20</v>
      </c>
      <c r="N116" s="332"/>
      <c r="O116" s="207">
        <f>'Русский-11 2021 расклад'!O117</f>
        <v>65.39</v>
      </c>
      <c r="P116" s="326">
        <f>'Русский-11 2022 расклад '!O115</f>
        <v>50</v>
      </c>
      <c r="Q116" s="208">
        <f>'Русский - 11 2023 расклад'!O115</f>
        <v>55.405405405405403</v>
      </c>
      <c r="R116" s="473">
        <f>'Русский - 11 2024 расклад'!O108</f>
        <v>43.478260869565219</v>
      </c>
      <c r="S116" s="205">
        <f>'Русский-11 2020 расклад'!P117</f>
        <v>0</v>
      </c>
      <c r="T116" s="206">
        <f>'Русский-11 2021 расклад'!P117</f>
        <v>0</v>
      </c>
      <c r="U116" s="322">
        <f>'Русский-11 2022 расклад '!P115</f>
        <v>0</v>
      </c>
      <c r="V116" s="467">
        <f>'Русский - 11 2023 расклад'!P115</f>
        <v>0</v>
      </c>
      <c r="W116" s="461">
        <f>'Русский - 11 2024 расклад'!P108</f>
        <v>0</v>
      </c>
      <c r="X116" s="332">
        <f>'Русский-11 2020 расклад'!Q117</f>
        <v>0</v>
      </c>
      <c r="Y116" s="208">
        <f>'Русский-11 2021 расклад'!Q117</f>
        <v>0</v>
      </c>
      <c r="Z116" s="479">
        <f>'Русский-11 2022 расклад '!Q115</f>
        <v>0</v>
      </c>
      <c r="AA116" s="479">
        <f>'Русский - 11 2023 расклад'!Q115</f>
        <v>0</v>
      </c>
      <c r="AB116" s="346">
        <f>'Русский - 11 2024 расклад'!Q108</f>
        <v>0</v>
      </c>
    </row>
    <row r="117" spans="1:28" s="1" customFormat="1" ht="15" customHeight="1" x14ac:dyDescent="0.25">
      <c r="A117" s="11">
        <v>3</v>
      </c>
      <c r="B117" s="48">
        <v>70021</v>
      </c>
      <c r="C117" s="204" t="s">
        <v>91</v>
      </c>
      <c r="D117" s="205">
        <f>'Русский-11 2020 расклад'!M118</f>
        <v>73</v>
      </c>
      <c r="E117" s="206">
        <f>'Русский-11 2021 расклад'!M118</f>
        <v>75</v>
      </c>
      <c r="F117" s="322">
        <f>'Русский-11 2022 расклад '!M116</f>
        <v>77</v>
      </c>
      <c r="G117" s="467">
        <f>'Русский - 11 2023 расклад'!M116</f>
        <v>49</v>
      </c>
      <c r="H117" s="461">
        <f>'Русский - 11 2024 расклад'!M109</f>
        <v>77</v>
      </c>
      <c r="I117" s="205"/>
      <c r="J117" s="206">
        <f>'Русский-11 2021 расклад'!N118</f>
        <v>49.994999999999997</v>
      </c>
      <c r="K117" s="322">
        <f>'Русский-11 2022 расклад '!N116</f>
        <v>53.000000000000007</v>
      </c>
      <c r="L117" s="467">
        <f>'Русский - 11 2023 расклад'!N116</f>
        <v>34</v>
      </c>
      <c r="M117" s="461">
        <f>'Русский - 11 2024 расклад'!N109</f>
        <v>34</v>
      </c>
      <c r="N117" s="332"/>
      <c r="O117" s="207">
        <f>'Русский-11 2021 расклад'!O118</f>
        <v>66.66</v>
      </c>
      <c r="P117" s="326">
        <f>'Русский-11 2022 расклад '!O116</f>
        <v>68.831168831168839</v>
      </c>
      <c r="Q117" s="208">
        <f>'Русский - 11 2023 расклад'!O116</f>
        <v>69.387755102040813</v>
      </c>
      <c r="R117" s="473">
        <f>'Русский - 11 2024 расклад'!O109</f>
        <v>44.155844155844157</v>
      </c>
      <c r="S117" s="205">
        <f>'Русский-11 2020 расклад'!P118</f>
        <v>0</v>
      </c>
      <c r="T117" s="206">
        <f>'Русский-11 2021 расклад'!P118</f>
        <v>0</v>
      </c>
      <c r="U117" s="322">
        <f>'Русский-11 2022 расклад '!P116</f>
        <v>1</v>
      </c>
      <c r="V117" s="467">
        <f>'Русский - 11 2023 расклад'!P116</f>
        <v>0</v>
      </c>
      <c r="W117" s="461">
        <f>'Русский - 11 2024 расклад'!P109</f>
        <v>0</v>
      </c>
      <c r="X117" s="332">
        <f>'Русский-11 2020 расклад'!Q118</f>
        <v>0</v>
      </c>
      <c r="Y117" s="208">
        <f>'Русский-11 2021 расклад'!Q118</f>
        <v>0</v>
      </c>
      <c r="Z117" s="479">
        <f>'Русский-11 2022 расклад '!Q116</f>
        <v>1.2987012987012987</v>
      </c>
      <c r="AA117" s="479">
        <f>'Русский - 11 2023 расклад'!Q116</f>
        <v>0</v>
      </c>
      <c r="AB117" s="346">
        <f>'Русский - 11 2024 расклад'!Q109</f>
        <v>0</v>
      </c>
    </row>
    <row r="118" spans="1:28" s="1" customFormat="1" ht="15" customHeight="1" x14ac:dyDescent="0.25">
      <c r="A118" s="11">
        <v>4</v>
      </c>
      <c r="B118" s="48">
        <v>70040</v>
      </c>
      <c r="C118" s="204" t="s">
        <v>92</v>
      </c>
      <c r="D118" s="205">
        <f>'Русский-11 2020 расклад'!M119</f>
        <v>19</v>
      </c>
      <c r="E118" s="206">
        <f>'Русский-11 2021 расклад'!M119</f>
        <v>26</v>
      </c>
      <c r="F118" s="322">
        <f>'Русский-11 2022 расклад '!M117</f>
        <v>23</v>
      </c>
      <c r="G118" s="467">
        <f>'Русский - 11 2023 расклад'!M117</f>
        <v>18</v>
      </c>
      <c r="H118" s="461">
        <f>'Русский - 11 2024 расклад'!M110</f>
        <v>26</v>
      </c>
      <c r="I118" s="205"/>
      <c r="J118" s="206">
        <f>'Русский-11 2021 расклад'!N119</f>
        <v>12.001599999999998</v>
      </c>
      <c r="K118" s="322">
        <f>'Русский-11 2022 расклад '!N117</f>
        <v>12</v>
      </c>
      <c r="L118" s="467">
        <f>'Русский - 11 2023 расклад'!N117</f>
        <v>4</v>
      </c>
      <c r="M118" s="461">
        <f>'Русский - 11 2024 расклад'!N110</f>
        <v>9</v>
      </c>
      <c r="N118" s="332"/>
      <c r="O118" s="207">
        <f>'Русский-11 2021 расклад'!O119</f>
        <v>46.16</v>
      </c>
      <c r="P118" s="326">
        <f>'Русский-11 2022 расклад '!O117</f>
        <v>52.173913043478258</v>
      </c>
      <c r="Q118" s="208">
        <f>'Русский - 11 2023 расклад'!O117</f>
        <v>22.222222222222221</v>
      </c>
      <c r="R118" s="473">
        <f>'Русский - 11 2024 расклад'!O110</f>
        <v>34.615384615384613</v>
      </c>
      <c r="S118" s="205">
        <f>'Русский-11 2020 расклад'!P119</f>
        <v>0</v>
      </c>
      <c r="T118" s="206">
        <f>'Русский-11 2021 расклад'!P119</f>
        <v>0</v>
      </c>
      <c r="U118" s="322">
        <f>'Русский-11 2022 расклад '!P117</f>
        <v>0</v>
      </c>
      <c r="V118" s="467">
        <f>'Русский - 11 2023 расклад'!P117</f>
        <v>0</v>
      </c>
      <c r="W118" s="461">
        <f>'Русский - 11 2024 расклад'!P110</f>
        <v>0</v>
      </c>
      <c r="X118" s="332">
        <f>'Русский-11 2020 расклад'!Q119</f>
        <v>0</v>
      </c>
      <c r="Y118" s="208">
        <f>'Русский-11 2021 расклад'!Q119</f>
        <v>0</v>
      </c>
      <c r="Z118" s="479">
        <f>'Русский-11 2022 расклад '!Q117</f>
        <v>0</v>
      </c>
      <c r="AA118" s="479">
        <f>'Русский - 11 2023 расклад'!Q117</f>
        <v>0</v>
      </c>
      <c r="AB118" s="346">
        <f>'Русский - 11 2024 расклад'!Q110</f>
        <v>0</v>
      </c>
    </row>
    <row r="119" spans="1:28" s="1" customFormat="1" ht="15" customHeight="1" x14ac:dyDescent="0.25">
      <c r="A119" s="11">
        <v>5</v>
      </c>
      <c r="B119" s="48">
        <v>70100</v>
      </c>
      <c r="C119" s="204" t="s">
        <v>108</v>
      </c>
      <c r="D119" s="205">
        <f>'Русский-11 2020 расклад'!M120</f>
        <v>92</v>
      </c>
      <c r="E119" s="206">
        <f>'Русский-11 2021 расклад'!M120</f>
        <v>67</v>
      </c>
      <c r="F119" s="322">
        <f>'Русский-11 2022 расклад '!M118</f>
        <v>78</v>
      </c>
      <c r="G119" s="467">
        <f>'Русский - 11 2023 расклад'!M118</f>
        <v>87</v>
      </c>
      <c r="H119" s="461">
        <f>'Русский - 11 2024 расклад'!M111</f>
        <v>56</v>
      </c>
      <c r="I119" s="205"/>
      <c r="J119" s="206">
        <f>'Русский-11 2021 расклад'!N120</f>
        <v>45.9955</v>
      </c>
      <c r="K119" s="322">
        <f>'Русский-11 2022 расклад '!N118</f>
        <v>44</v>
      </c>
      <c r="L119" s="467">
        <f>'Русский - 11 2023 расклад'!N118</f>
        <v>46</v>
      </c>
      <c r="M119" s="461">
        <f>'Русский - 11 2024 расклад'!N111</f>
        <v>35</v>
      </c>
      <c r="N119" s="332"/>
      <c r="O119" s="207">
        <f>'Русский-11 2021 расклад'!O120</f>
        <v>68.650000000000006</v>
      </c>
      <c r="P119" s="326">
        <f>'Русский-11 2022 расклад '!O118</f>
        <v>56.410256410256409</v>
      </c>
      <c r="Q119" s="208">
        <f>'Русский - 11 2023 расклад'!O118</f>
        <v>52.873563218390807</v>
      </c>
      <c r="R119" s="473">
        <f>'Русский - 11 2024 расклад'!O111</f>
        <v>62.5</v>
      </c>
      <c r="S119" s="205">
        <f>'Русский-11 2020 расклад'!P120</f>
        <v>0</v>
      </c>
      <c r="T119" s="206">
        <f>'Русский-11 2021 расклад'!P120</f>
        <v>0</v>
      </c>
      <c r="U119" s="322">
        <f>'Русский-11 2022 расклад '!P118</f>
        <v>0</v>
      </c>
      <c r="V119" s="467">
        <f>'Русский - 11 2023 расклад'!P118</f>
        <v>0</v>
      </c>
      <c r="W119" s="461">
        <f>'Русский - 11 2024 расклад'!P111</f>
        <v>0</v>
      </c>
      <c r="X119" s="332">
        <f>'Русский-11 2020 расклад'!Q120</f>
        <v>0</v>
      </c>
      <c r="Y119" s="208">
        <f>'Русский-11 2021 расклад'!Q120</f>
        <v>0</v>
      </c>
      <c r="Z119" s="479">
        <f>'Русский-11 2022 расклад '!Q118</f>
        <v>0</v>
      </c>
      <c r="AA119" s="479">
        <f>'Русский - 11 2023 расклад'!Q118</f>
        <v>0</v>
      </c>
      <c r="AB119" s="346">
        <f>'Русский - 11 2024 расклад'!Q111</f>
        <v>0</v>
      </c>
    </row>
    <row r="120" spans="1:28" s="1" customFormat="1" ht="15" customHeight="1" x14ac:dyDescent="0.25">
      <c r="A120" s="11">
        <v>6</v>
      </c>
      <c r="B120" s="48">
        <v>70270</v>
      </c>
      <c r="C120" s="204" t="s">
        <v>94</v>
      </c>
      <c r="D120" s="205">
        <f>'Русский-11 2020 расклад'!M121</f>
        <v>49</v>
      </c>
      <c r="E120" s="206">
        <f>'Русский-11 2021 расклад'!M121</f>
        <v>29</v>
      </c>
      <c r="F120" s="322">
        <f>'Русский-11 2022 расклад '!M119</f>
        <v>47</v>
      </c>
      <c r="G120" s="467">
        <f>'Русский - 11 2023 расклад'!M119</f>
        <v>26</v>
      </c>
      <c r="H120" s="461">
        <f>'Русский - 11 2024 расклад'!M112</f>
        <v>18</v>
      </c>
      <c r="I120" s="205"/>
      <c r="J120" s="206">
        <f>'Русский-11 2021 расклад'!N121</f>
        <v>12.0002</v>
      </c>
      <c r="K120" s="322">
        <f>'Русский-11 2022 расклад '!N119</f>
        <v>15</v>
      </c>
      <c r="L120" s="467">
        <f>'Русский - 11 2023 расклад'!N119</f>
        <v>5</v>
      </c>
      <c r="M120" s="461">
        <f>'Русский - 11 2024 расклад'!N112</f>
        <v>6</v>
      </c>
      <c r="N120" s="332"/>
      <c r="O120" s="207">
        <f>'Русский-11 2021 расклад'!O121</f>
        <v>41.38</v>
      </c>
      <c r="P120" s="326">
        <f>'Русский-11 2022 расклад '!O119</f>
        <v>31.914893617021278</v>
      </c>
      <c r="Q120" s="208">
        <f>'Русский - 11 2023 расклад'!O119</f>
        <v>19.23076923076923</v>
      </c>
      <c r="R120" s="473">
        <f>'Русский - 11 2024 расклад'!O112</f>
        <v>33.333333333333336</v>
      </c>
      <c r="S120" s="205">
        <f>'Русский-11 2020 расклад'!P121</f>
        <v>0</v>
      </c>
      <c r="T120" s="206">
        <f>'Русский-11 2021 расклад'!P121</f>
        <v>0</v>
      </c>
      <c r="U120" s="322">
        <f>'Русский-11 2022 расклад '!P119</f>
        <v>1</v>
      </c>
      <c r="V120" s="467">
        <f>'Русский - 11 2023 расклад'!P119</f>
        <v>0</v>
      </c>
      <c r="W120" s="461">
        <f>'Русский - 11 2024 расклад'!P112</f>
        <v>0</v>
      </c>
      <c r="X120" s="332">
        <f>'Русский-11 2020 расклад'!Q121</f>
        <v>0</v>
      </c>
      <c r="Y120" s="208">
        <f>'Русский-11 2021 расклад'!Q121</f>
        <v>0</v>
      </c>
      <c r="Z120" s="479">
        <f>'Русский-11 2022 расклад '!Q119</f>
        <v>2.1276595744680851</v>
      </c>
      <c r="AA120" s="479">
        <f>'Русский - 11 2023 расклад'!Q119</f>
        <v>0</v>
      </c>
      <c r="AB120" s="346">
        <f>'Русский - 11 2024 расклад'!Q112</f>
        <v>0</v>
      </c>
    </row>
    <row r="121" spans="1:28" s="1" customFormat="1" ht="15" customHeight="1" x14ac:dyDescent="0.25">
      <c r="A121" s="11">
        <v>7</v>
      </c>
      <c r="B121" s="48">
        <v>70510</v>
      </c>
      <c r="C121" s="204" t="s">
        <v>95</v>
      </c>
      <c r="D121" s="205" t="s">
        <v>138</v>
      </c>
      <c r="E121" s="206" t="s">
        <v>138</v>
      </c>
      <c r="F121" s="322">
        <f>'Русский-11 2022 расклад '!M120</f>
        <v>20</v>
      </c>
      <c r="G121" s="467" t="s">
        <v>138</v>
      </c>
      <c r="H121" s="461" t="s">
        <v>138</v>
      </c>
      <c r="I121" s="205" t="s">
        <v>138</v>
      </c>
      <c r="J121" s="206" t="s">
        <v>138</v>
      </c>
      <c r="K121" s="322">
        <f>'Русский-11 2022 расклад '!N120</f>
        <v>6</v>
      </c>
      <c r="L121" s="467" t="s">
        <v>138</v>
      </c>
      <c r="M121" s="461" t="s">
        <v>138</v>
      </c>
      <c r="N121" s="332"/>
      <c r="O121" s="207" t="s">
        <v>138</v>
      </c>
      <c r="P121" s="326">
        <f>'Русский-11 2022 расклад '!O120</f>
        <v>30</v>
      </c>
      <c r="Q121" s="467" t="s">
        <v>138</v>
      </c>
      <c r="R121" s="461" t="s">
        <v>138</v>
      </c>
      <c r="S121" s="205" t="s">
        <v>138</v>
      </c>
      <c r="T121" s="206" t="s">
        <v>138</v>
      </c>
      <c r="U121" s="322">
        <f>'Русский-11 2022 расклад '!P120</f>
        <v>1</v>
      </c>
      <c r="V121" s="467" t="s">
        <v>138</v>
      </c>
      <c r="W121" s="461" t="s">
        <v>138</v>
      </c>
      <c r="X121" s="332" t="s">
        <v>138</v>
      </c>
      <c r="Y121" s="208" t="s">
        <v>138</v>
      </c>
      <c r="Z121" s="479">
        <f>'Русский-11 2022 расклад '!Q120</f>
        <v>5</v>
      </c>
      <c r="AA121" s="467" t="s">
        <v>138</v>
      </c>
      <c r="AB121" s="346" t="s">
        <v>138</v>
      </c>
    </row>
    <row r="122" spans="1:28" s="1" customFormat="1" ht="15" customHeight="1" x14ac:dyDescent="0.25">
      <c r="A122" s="15">
        <v>8</v>
      </c>
      <c r="B122" s="50">
        <v>10880</v>
      </c>
      <c r="C122" s="209" t="s">
        <v>120</v>
      </c>
      <c r="D122" s="205">
        <f>'Русский-11 2020 расклад'!M123</f>
        <v>113</v>
      </c>
      <c r="E122" s="206">
        <f>'Русский-11 2021 расклад'!M123</f>
        <v>97</v>
      </c>
      <c r="F122" s="322">
        <f>'Русский-11 2022 расклад '!M121</f>
        <v>119</v>
      </c>
      <c r="G122" s="467">
        <f>'Русский - 11 2023 расклад'!M121</f>
        <v>138</v>
      </c>
      <c r="H122" s="461">
        <f>'Русский - 11 2024 расклад'!M113</f>
        <v>94</v>
      </c>
      <c r="I122" s="205"/>
      <c r="J122" s="206">
        <f>'Русский-11 2021 расклад'!N123</f>
        <v>53.000799999999998</v>
      </c>
      <c r="K122" s="322">
        <f>'Русский-11 2022 расклад '!N121</f>
        <v>38.999999999999993</v>
      </c>
      <c r="L122" s="467">
        <f>'Русский - 11 2023 расклад'!N121</f>
        <v>61</v>
      </c>
      <c r="M122" s="461">
        <f>'Русский - 11 2024 расклад'!N113</f>
        <v>35</v>
      </c>
      <c r="N122" s="332"/>
      <c r="O122" s="207">
        <f>'Русский-11 2021 расклад'!O123</f>
        <v>54.64</v>
      </c>
      <c r="P122" s="326">
        <f>'Русский-11 2022 расклад '!O121</f>
        <v>32.773109243697476</v>
      </c>
      <c r="Q122" s="208">
        <f>'Русский - 11 2023 расклад'!O121</f>
        <v>44.20289855072464</v>
      </c>
      <c r="R122" s="473">
        <f>'Русский - 11 2024 расклад'!O113</f>
        <v>37.234042553191486</v>
      </c>
      <c r="S122" s="205">
        <f>'Русский-11 2020 расклад'!P123</f>
        <v>2.0000999999999998</v>
      </c>
      <c r="T122" s="206">
        <f>'Русский-11 2021 расклад'!P123</f>
        <v>0</v>
      </c>
      <c r="U122" s="322">
        <f>'Русский-11 2022 расклад '!P121</f>
        <v>1</v>
      </c>
      <c r="V122" s="467">
        <f>'Русский - 11 2023 расклад'!P121</f>
        <v>0</v>
      </c>
      <c r="W122" s="461">
        <f>'Русский - 11 2024 расклад'!P113</f>
        <v>0</v>
      </c>
      <c r="X122" s="332">
        <f>'Русский-11 2020 расклад'!Q123</f>
        <v>1.77</v>
      </c>
      <c r="Y122" s="208">
        <f>'Русский-11 2021 расклад'!Q123</f>
        <v>0</v>
      </c>
      <c r="Z122" s="479">
        <f>'Русский-11 2022 расклад '!Q121</f>
        <v>0.84033613445378152</v>
      </c>
      <c r="AA122" s="479">
        <f>'Русский - 11 2023 расклад'!Q121</f>
        <v>0</v>
      </c>
      <c r="AB122" s="346">
        <f>'Русский - 11 2024 расклад'!Q113</f>
        <v>0</v>
      </c>
    </row>
    <row r="123" spans="1:28" s="1" customFormat="1" ht="15" customHeight="1" thickBot="1" x14ac:dyDescent="0.3">
      <c r="A123" s="12">
        <v>9</v>
      </c>
      <c r="B123" s="52">
        <v>10890</v>
      </c>
      <c r="C123" s="210" t="s">
        <v>122</v>
      </c>
      <c r="D123" s="217" t="s">
        <v>138</v>
      </c>
      <c r="E123" s="218">
        <f>'Русский-11 2021 расклад'!M124</f>
        <v>47</v>
      </c>
      <c r="F123" s="325">
        <f>'Русский-11 2022 расклад '!M122</f>
        <v>43</v>
      </c>
      <c r="G123" s="470">
        <f>'Русский - 11 2023 расклад'!M122</f>
        <v>59</v>
      </c>
      <c r="H123" s="464">
        <f>'Русский - 11 2024 расклад'!M114</f>
        <v>53</v>
      </c>
      <c r="I123" s="330" t="s">
        <v>138</v>
      </c>
      <c r="J123" s="331">
        <f>'Русский-11 2021 расклад'!N124</f>
        <v>20.999600000000001</v>
      </c>
      <c r="K123" s="458">
        <f>'Русский-11 2022 расклад '!N122</f>
        <v>10</v>
      </c>
      <c r="L123" s="470">
        <f>'Русский - 11 2023 расклад'!N122</f>
        <v>10</v>
      </c>
      <c r="M123" s="464">
        <f>'Русский - 11 2024 расклад'!N114</f>
        <v>7</v>
      </c>
      <c r="N123" s="335" t="s">
        <v>138</v>
      </c>
      <c r="O123" s="219">
        <f>'Русский-11 2021 расклад'!O124</f>
        <v>44.68</v>
      </c>
      <c r="P123" s="329">
        <f>'Русский-11 2022 расклад '!O122</f>
        <v>23.255813953488371</v>
      </c>
      <c r="Q123" s="220">
        <f>'Русский - 11 2023 расклад'!O122</f>
        <v>16.949152542372882</v>
      </c>
      <c r="R123" s="476">
        <f>'Русский - 11 2024 расклад'!O114</f>
        <v>13.20754716981132</v>
      </c>
      <c r="S123" s="217" t="s">
        <v>138</v>
      </c>
      <c r="T123" s="218">
        <f>'Русский-11 2021 расклад'!P124</f>
        <v>0</v>
      </c>
      <c r="U123" s="325">
        <f>'Русский-11 2022 расклад '!P122</f>
        <v>0</v>
      </c>
      <c r="V123" s="488">
        <f>'Русский - 11 2023 расклад'!P122</f>
        <v>0</v>
      </c>
      <c r="W123" s="461">
        <f>'Русский - 11 2024 расклад'!P114</f>
        <v>0</v>
      </c>
      <c r="X123" s="335" t="s">
        <v>138</v>
      </c>
      <c r="Y123" s="220">
        <f>'Русский-11 2021 расклад'!Q124</f>
        <v>0</v>
      </c>
      <c r="Z123" s="482">
        <f>'Русский-11 2022 расклад '!Q122</f>
        <v>0</v>
      </c>
      <c r="AA123" s="482">
        <f>'Русский - 11 2023 расклад'!Q122</f>
        <v>0</v>
      </c>
      <c r="AB123" s="348">
        <f>'Русский - 11 2024 расклад'!Q114</f>
        <v>0</v>
      </c>
    </row>
    <row r="124" spans="1:28" ht="15" customHeight="1" x14ac:dyDescent="0.25">
      <c r="A124" s="6"/>
      <c r="B124" s="6"/>
      <c r="C124" s="6"/>
    </row>
    <row r="125" spans="1:28" ht="15" customHeight="1" x14ac:dyDescent="0.25">
      <c r="A125" s="6"/>
      <c r="B125" s="6"/>
      <c r="C125" s="6"/>
    </row>
  </sheetData>
  <mergeCells count="10">
    <mergeCell ref="D4:H4"/>
    <mergeCell ref="N4:R4"/>
    <mergeCell ref="I4:M4"/>
    <mergeCell ref="S4:W4"/>
    <mergeCell ref="X4:AB4"/>
    <mergeCell ref="B2:C2"/>
    <mergeCell ref="B6:C6"/>
    <mergeCell ref="A4:A5"/>
    <mergeCell ref="B4:B5"/>
    <mergeCell ref="C4:C5"/>
  </mergeCells>
  <conditionalFormatting sqref="O7:R123">
    <cfRule type="cellIs" dxfId="89" priority="16" operator="lessThan">
      <formula>50</formula>
    </cfRule>
  </conditionalFormatting>
  <conditionalFormatting sqref="N7:N123">
    <cfRule type="cellIs" dxfId="88" priority="2" operator="equal">
      <formula>0</formula>
    </cfRule>
  </conditionalFormatting>
  <conditionalFormatting sqref="N7:R123">
    <cfRule type="containsBlanks" dxfId="87" priority="1">
      <formula>LEN(TRIM(N7))=0</formula>
    </cfRule>
    <cfRule type="cellIs" dxfId="86" priority="17" operator="between">
      <formula>51</formula>
      <formula>50</formula>
    </cfRule>
    <cfRule type="cellIs" dxfId="85" priority="18" operator="between">
      <formula>50</formula>
      <formula>90</formula>
    </cfRule>
    <cfRule type="cellIs" dxfId="84" priority="19" operator="between">
      <formula>90</formula>
      <formula>100</formula>
    </cfRule>
  </conditionalFormatting>
  <conditionalFormatting sqref="S7:AB123">
    <cfRule type="cellIs" dxfId="83" priority="6" operator="greaterThanOrEqual">
      <formula>9.99</formula>
    </cfRule>
    <cfRule type="cellIs" dxfId="82" priority="5" operator="between">
      <formula>0.01</formula>
      <formula>9.99</formula>
    </cfRule>
    <cfRule type="cellIs" dxfId="81" priority="4" operator="equal">
      <formula>0</formula>
    </cfRule>
    <cfRule type="cellIs" dxfId="80" priority="3" operator="equal">
      <formula>"-"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6"/>
  <sheetViews>
    <sheetView zoomScale="90" zoomScaleNormal="90" workbookViewId="0">
      <pane xSplit="11" ySplit="6" topLeftCell="L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1.7109375" customWidth="1"/>
    <col min="4" max="4" width="8.7109375" customWidth="1"/>
    <col min="5" max="10" width="7.7109375" customWidth="1"/>
    <col min="11" max="11" width="8.7109375" style="2" customWidth="1"/>
    <col min="12" max="12" width="6.5703125" customWidth="1"/>
    <col min="13" max="17" width="10.7109375" customWidth="1"/>
    <col min="18" max="18" width="9.28515625" customWidth="1"/>
  </cols>
  <sheetData>
    <row r="1" spans="1:18" ht="18" customHeight="1" x14ac:dyDescent="0.25">
      <c r="M1" s="113"/>
      <c r="N1" s="317" t="s">
        <v>139</v>
      </c>
    </row>
    <row r="2" spans="1:18" ht="18" customHeight="1" x14ac:dyDescent="0.25">
      <c r="A2" s="4"/>
      <c r="B2" s="4"/>
      <c r="C2" s="521" t="s">
        <v>131</v>
      </c>
      <c r="D2" s="521"/>
      <c r="E2" s="521"/>
      <c r="F2" s="66"/>
      <c r="G2" s="66"/>
      <c r="H2" s="66"/>
      <c r="I2" s="66"/>
      <c r="J2" s="66"/>
      <c r="K2" s="26">
        <v>2020</v>
      </c>
      <c r="L2" s="4"/>
      <c r="M2" s="27"/>
      <c r="N2" s="317" t="s">
        <v>140</v>
      </c>
    </row>
    <row r="3" spans="1:18" ht="18" customHeight="1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5"/>
      <c r="L3" s="4"/>
      <c r="M3" s="86"/>
      <c r="N3" s="317" t="s">
        <v>141</v>
      </c>
    </row>
    <row r="4" spans="1:18" ht="18" customHeight="1" thickBot="1" x14ac:dyDescent="0.3">
      <c r="A4" s="524" t="s">
        <v>0</v>
      </c>
      <c r="B4" s="526" t="s">
        <v>1</v>
      </c>
      <c r="C4" s="526" t="s">
        <v>2</v>
      </c>
      <c r="D4" s="539" t="s">
        <v>3</v>
      </c>
      <c r="E4" s="541" t="s">
        <v>130</v>
      </c>
      <c r="F4" s="542"/>
      <c r="G4" s="542"/>
      <c r="H4" s="542"/>
      <c r="I4" s="542"/>
      <c r="J4" s="543"/>
      <c r="K4" s="536" t="s">
        <v>99</v>
      </c>
      <c r="L4" s="4"/>
      <c r="M4" s="18"/>
      <c r="N4" s="317" t="s">
        <v>142</v>
      </c>
    </row>
    <row r="5" spans="1:18" ht="43.5" customHeight="1" thickBot="1" x14ac:dyDescent="0.3">
      <c r="A5" s="525"/>
      <c r="B5" s="527"/>
      <c r="C5" s="527"/>
      <c r="D5" s="540"/>
      <c r="E5" s="183" t="s">
        <v>125</v>
      </c>
      <c r="F5" s="3" t="s">
        <v>133</v>
      </c>
      <c r="G5" s="3" t="s">
        <v>132</v>
      </c>
      <c r="H5" s="3" t="s">
        <v>129</v>
      </c>
      <c r="I5" s="3" t="s">
        <v>126</v>
      </c>
      <c r="J5" s="3">
        <v>100</v>
      </c>
      <c r="K5" s="537"/>
      <c r="L5" s="4"/>
      <c r="M5" s="87" t="s">
        <v>124</v>
      </c>
      <c r="N5" s="88" t="s">
        <v>143</v>
      </c>
      <c r="O5" s="88" t="s">
        <v>144</v>
      </c>
      <c r="P5" s="88" t="s">
        <v>127</v>
      </c>
      <c r="Q5" s="88" t="s">
        <v>128</v>
      </c>
    </row>
    <row r="6" spans="1:18" ht="15" customHeight="1" thickBot="1" x14ac:dyDescent="0.3">
      <c r="A6" s="29"/>
      <c r="B6" s="30"/>
      <c r="C6" s="30" t="s">
        <v>100</v>
      </c>
      <c r="D6" s="31">
        <f>D7+D8+D17+D30+D48+D68+D83+D115</f>
        <v>4892</v>
      </c>
      <c r="E6" s="301">
        <v>0.89</v>
      </c>
      <c r="F6" s="301">
        <v>0</v>
      </c>
      <c r="G6" s="301">
        <v>0</v>
      </c>
      <c r="H6" s="301">
        <v>0</v>
      </c>
      <c r="I6" s="301">
        <v>0</v>
      </c>
      <c r="J6" s="301">
        <v>0</v>
      </c>
      <c r="K6" s="114">
        <v>68.349999999999994</v>
      </c>
      <c r="L6" s="21"/>
      <c r="M6" s="338">
        <f>D6</f>
        <v>4892</v>
      </c>
      <c r="N6" s="339">
        <f>N7+N8+N17+N30+N48+N68+N83+N115</f>
        <v>0</v>
      </c>
      <c r="O6" s="189">
        <f>H6+I6+J6</f>
        <v>0</v>
      </c>
      <c r="P6" s="339">
        <f>P7+P8+P17+P30+P48+P68+P83+P115</f>
        <v>34.000299999999996</v>
      </c>
      <c r="Q6" s="344">
        <f t="shared" ref="Q6:Q68" si="0">E6</f>
        <v>0.89</v>
      </c>
      <c r="R6" s="58"/>
    </row>
    <row r="7" spans="1:18" ht="15" customHeight="1" thickBot="1" x14ac:dyDescent="0.3">
      <c r="A7" s="141">
        <v>1</v>
      </c>
      <c r="B7" s="140">
        <v>50050</v>
      </c>
      <c r="C7" s="144" t="s">
        <v>55</v>
      </c>
      <c r="D7" s="184">
        <v>26</v>
      </c>
      <c r="E7" s="125"/>
      <c r="F7" s="125"/>
      <c r="G7" s="125"/>
      <c r="H7" s="125"/>
      <c r="I7" s="125"/>
      <c r="J7" s="125"/>
      <c r="K7" s="139">
        <v>71.540000000000006</v>
      </c>
      <c r="L7" s="64"/>
      <c r="M7" s="89">
        <f t="shared" ref="M7:M71" si="1">D7</f>
        <v>26</v>
      </c>
      <c r="N7" s="90">
        <f t="shared" ref="N7" si="2">O7*M7/100</f>
        <v>0</v>
      </c>
      <c r="O7" s="91"/>
      <c r="P7" s="90">
        <f t="shared" ref="P7" si="3">Q7*M7/100</f>
        <v>0</v>
      </c>
      <c r="Q7" s="92">
        <f t="shared" ref="Q7" si="4">E7</f>
        <v>0</v>
      </c>
      <c r="R7" s="60"/>
    </row>
    <row r="8" spans="1:18" ht="15" customHeight="1" thickBot="1" x14ac:dyDescent="0.3">
      <c r="A8" s="32"/>
      <c r="B8" s="25"/>
      <c r="C8" s="33" t="s">
        <v>101</v>
      </c>
      <c r="D8" s="33">
        <f>SUM(D9:D16)</f>
        <v>445</v>
      </c>
      <c r="E8" s="273">
        <v>0.36</v>
      </c>
      <c r="F8" s="273">
        <v>0</v>
      </c>
      <c r="G8" s="273">
        <v>0</v>
      </c>
      <c r="H8" s="273">
        <v>0</v>
      </c>
      <c r="I8" s="273">
        <v>0</v>
      </c>
      <c r="J8" s="273">
        <v>0</v>
      </c>
      <c r="K8" s="41">
        <f>AVERAGE(K9:K16)</f>
        <v>70.231249999999989</v>
      </c>
      <c r="L8" s="21"/>
      <c r="M8" s="349">
        <f t="shared" si="1"/>
        <v>445</v>
      </c>
      <c r="N8" s="350">
        <f>SUM(N9:N16)</f>
        <v>0</v>
      </c>
      <c r="O8" s="357">
        <f>H8+I8+J8</f>
        <v>0</v>
      </c>
      <c r="P8" s="350">
        <f>SUM(P9:P16)</f>
        <v>2.0038999999999998</v>
      </c>
      <c r="Q8" s="356">
        <f t="shared" si="0"/>
        <v>0.36</v>
      </c>
      <c r="R8" s="68"/>
    </row>
    <row r="9" spans="1:18" s="1" customFormat="1" ht="15" customHeight="1" x14ac:dyDescent="0.25">
      <c r="A9" s="11">
        <v>1</v>
      </c>
      <c r="B9" s="48">
        <v>10002</v>
      </c>
      <c r="C9" s="19" t="s">
        <v>5</v>
      </c>
      <c r="D9" s="190">
        <v>48</v>
      </c>
      <c r="E9" s="133"/>
      <c r="F9" s="133"/>
      <c r="G9" s="133"/>
      <c r="H9" s="133"/>
      <c r="I9" s="133"/>
      <c r="J9" s="133"/>
      <c r="K9" s="43">
        <v>70.209999999999994</v>
      </c>
      <c r="L9" s="21"/>
      <c r="M9" s="97">
        <f t="shared" si="1"/>
        <v>48</v>
      </c>
      <c r="N9" s="98">
        <f t="shared" ref="N9:N10" si="5">O9*M9/100</f>
        <v>0</v>
      </c>
      <c r="O9" s="99"/>
      <c r="P9" s="98">
        <f t="shared" ref="P9:P10" si="6">Q9*M9/100</f>
        <v>0</v>
      </c>
      <c r="Q9" s="100">
        <f t="shared" ref="Q9:Q10" si="7">E9</f>
        <v>0</v>
      </c>
      <c r="R9" s="61"/>
    </row>
    <row r="10" spans="1:18" s="1" customFormat="1" ht="15" customHeight="1" x14ac:dyDescent="0.25">
      <c r="A10" s="11">
        <v>2</v>
      </c>
      <c r="B10" s="48">
        <v>10090</v>
      </c>
      <c r="C10" s="19" t="s">
        <v>7</v>
      </c>
      <c r="D10" s="182">
        <v>88</v>
      </c>
      <c r="E10" s="133"/>
      <c r="F10" s="133"/>
      <c r="G10" s="133"/>
      <c r="H10" s="133"/>
      <c r="I10" s="133"/>
      <c r="J10" s="133"/>
      <c r="K10" s="43">
        <v>69.83</v>
      </c>
      <c r="L10" s="21"/>
      <c r="M10" s="97">
        <f t="shared" si="1"/>
        <v>88</v>
      </c>
      <c r="N10" s="98">
        <f t="shared" si="5"/>
        <v>0</v>
      </c>
      <c r="O10" s="99"/>
      <c r="P10" s="98">
        <f t="shared" si="6"/>
        <v>0</v>
      </c>
      <c r="Q10" s="100">
        <f t="shared" si="7"/>
        <v>0</v>
      </c>
      <c r="R10" s="61"/>
    </row>
    <row r="11" spans="1:18" s="1" customFormat="1" ht="15" customHeight="1" x14ac:dyDescent="0.25">
      <c r="A11" s="11">
        <v>3</v>
      </c>
      <c r="B11" s="50">
        <v>10004</v>
      </c>
      <c r="C11" s="22" t="s">
        <v>6</v>
      </c>
      <c r="D11" s="182">
        <v>121</v>
      </c>
      <c r="E11" s="160">
        <v>0.83</v>
      </c>
      <c r="F11" s="160"/>
      <c r="G11" s="160"/>
      <c r="H11" s="160"/>
      <c r="I11" s="160"/>
      <c r="J11" s="150"/>
      <c r="K11" s="46">
        <v>73.86</v>
      </c>
      <c r="L11" s="21"/>
      <c r="M11" s="97">
        <f t="shared" si="1"/>
        <v>121</v>
      </c>
      <c r="N11" s="98">
        <f t="shared" ref="N11:N69" si="8">O11*M11/100</f>
        <v>0</v>
      </c>
      <c r="O11" s="99"/>
      <c r="P11" s="98">
        <f t="shared" ref="P11:P69" si="9">Q11*M11/100</f>
        <v>1.0043</v>
      </c>
      <c r="Q11" s="100">
        <f t="shared" si="0"/>
        <v>0.83</v>
      </c>
      <c r="R11" s="61"/>
    </row>
    <row r="12" spans="1:18" s="1" customFormat="1" ht="14.25" customHeight="1" x14ac:dyDescent="0.25">
      <c r="A12" s="11">
        <v>4</v>
      </c>
      <c r="B12" s="48">
        <v>10001</v>
      </c>
      <c r="C12" s="19" t="s">
        <v>4</v>
      </c>
      <c r="D12" s="182">
        <v>49</v>
      </c>
      <c r="E12" s="160">
        <v>2.04</v>
      </c>
      <c r="F12" s="160"/>
      <c r="G12" s="160"/>
      <c r="H12" s="160"/>
      <c r="I12" s="160"/>
      <c r="J12" s="153"/>
      <c r="K12" s="43">
        <v>70.41</v>
      </c>
      <c r="L12" s="21"/>
      <c r="M12" s="97">
        <f t="shared" si="1"/>
        <v>49</v>
      </c>
      <c r="N12" s="98">
        <f t="shared" si="8"/>
        <v>0</v>
      </c>
      <c r="O12" s="99"/>
      <c r="P12" s="98">
        <f t="shared" si="9"/>
        <v>0.99960000000000004</v>
      </c>
      <c r="Q12" s="100">
        <f t="shared" si="0"/>
        <v>2.04</v>
      </c>
      <c r="R12" s="61"/>
    </row>
    <row r="13" spans="1:18" s="1" customFormat="1" ht="15" customHeight="1" x14ac:dyDescent="0.25">
      <c r="A13" s="11">
        <v>5</v>
      </c>
      <c r="B13" s="48">
        <v>10120</v>
      </c>
      <c r="C13" s="19" t="s">
        <v>8</v>
      </c>
      <c r="D13" s="190">
        <v>22</v>
      </c>
      <c r="E13" s="160"/>
      <c r="F13" s="160"/>
      <c r="G13" s="160"/>
      <c r="H13" s="160"/>
      <c r="I13" s="160"/>
      <c r="J13" s="160"/>
      <c r="K13" s="43">
        <v>68</v>
      </c>
      <c r="L13" s="21"/>
      <c r="M13" s="97">
        <f t="shared" si="1"/>
        <v>22</v>
      </c>
      <c r="N13" s="98">
        <f t="shared" si="8"/>
        <v>0</v>
      </c>
      <c r="O13" s="99"/>
      <c r="P13" s="98">
        <f t="shared" si="9"/>
        <v>0</v>
      </c>
      <c r="Q13" s="100">
        <f t="shared" si="0"/>
        <v>0</v>
      </c>
      <c r="R13" s="61"/>
    </row>
    <row r="14" spans="1:18" s="1" customFormat="1" ht="15" customHeight="1" x14ac:dyDescent="0.25">
      <c r="A14" s="11">
        <v>6</v>
      </c>
      <c r="B14" s="48">
        <v>10190</v>
      </c>
      <c r="C14" s="19" t="s">
        <v>9</v>
      </c>
      <c r="D14" s="182">
        <v>48</v>
      </c>
      <c r="E14" s="133"/>
      <c r="F14" s="133"/>
      <c r="G14" s="133"/>
      <c r="H14" s="133"/>
      <c r="I14" s="133"/>
      <c r="J14" s="133"/>
      <c r="K14" s="43">
        <v>75</v>
      </c>
      <c r="L14" s="21"/>
      <c r="M14" s="97">
        <f t="shared" si="1"/>
        <v>48</v>
      </c>
      <c r="N14" s="98">
        <f t="shared" ref="N14" si="10">O14*M14/100</f>
        <v>0</v>
      </c>
      <c r="O14" s="99"/>
      <c r="P14" s="98">
        <f t="shared" ref="P14" si="11">Q14*M14/100</f>
        <v>0</v>
      </c>
      <c r="Q14" s="100">
        <f t="shared" ref="Q14" si="12">E14</f>
        <v>0</v>
      </c>
      <c r="R14" s="67"/>
    </row>
    <row r="15" spans="1:18" s="1" customFormat="1" ht="15" customHeight="1" x14ac:dyDescent="0.25">
      <c r="A15" s="11">
        <v>7</v>
      </c>
      <c r="B15" s="48">
        <v>10320</v>
      </c>
      <c r="C15" s="19" t="s">
        <v>10</v>
      </c>
      <c r="D15" s="182">
        <v>32</v>
      </c>
      <c r="E15" s="160"/>
      <c r="F15" s="160"/>
      <c r="G15" s="160"/>
      <c r="H15" s="160"/>
      <c r="I15" s="160"/>
      <c r="J15" s="153"/>
      <c r="K15" s="43">
        <v>64.19</v>
      </c>
      <c r="L15" s="21"/>
      <c r="M15" s="97">
        <f t="shared" si="1"/>
        <v>32</v>
      </c>
      <c r="N15" s="98">
        <f t="shared" si="8"/>
        <v>0</v>
      </c>
      <c r="O15" s="99"/>
      <c r="P15" s="98">
        <f t="shared" si="9"/>
        <v>0</v>
      </c>
      <c r="Q15" s="100">
        <f t="shared" si="0"/>
        <v>0</v>
      </c>
      <c r="R15" s="61"/>
    </row>
    <row r="16" spans="1:18" s="1" customFormat="1" ht="15" customHeight="1" thickBot="1" x14ac:dyDescent="0.3">
      <c r="A16" s="12">
        <v>8</v>
      </c>
      <c r="B16" s="52">
        <v>10860</v>
      </c>
      <c r="C16" s="20" t="s">
        <v>112</v>
      </c>
      <c r="D16" s="182">
        <v>37</v>
      </c>
      <c r="E16" s="160"/>
      <c r="F16" s="160"/>
      <c r="G16" s="160"/>
      <c r="H16" s="160"/>
      <c r="I16" s="160"/>
      <c r="J16" s="160"/>
      <c r="K16" s="45">
        <v>70.349999999999994</v>
      </c>
      <c r="L16" s="21"/>
      <c r="M16" s="101">
        <f t="shared" si="1"/>
        <v>37</v>
      </c>
      <c r="N16" s="102">
        <f t="shared" si="8"/>
        <v>0</v>
      </c>
      <c r="O16" s="103"/>
      <c r="P16" s="102">
        <f t="shared" si="9"/>
        <v>0</v>
      </c>
      <c r="Q16" s="104">
        <f t="shared" si="0"/>
        <v>0</v>
      </c>
      <c r="R16" s="61"/>
    </row>
    <row r="17" spans="1:18" s="1" customFormat="1" ht="15" customHeight="1" thickBot="1" x14ac:dyDescent="0.3">
      <c r="A17" s="35"/>
      <c r="B17" s="51"/>
      <c r="C17" s="37" t="s">
        <v>102</v>
      </c>
      <c r="D17" s="192">
        <f>SUM(D18:D29)</f>
        <v>457</v>
      </c>
      <c r="E17" s="38">
        <v>1.42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9">
        <f>AVERAGE(K18:K29)</f>
        <v>66.541818181818186</v>
      </c>
      <c r="L17" s="21"/>
      <c r="M17" s="349">
        <f t="shared" si="1"/>
        <v>457</v>
      </c>
      <c r="N17" s="350">
        <f>SUM(N18:N29)</f>
        <v>0</v>
      </c>
      <c r="O17" s="357">
        <f>H17+I17+J17</f>
        <v>0</v>
      </c>
      <c r="P17" s="350">
        <f>SUM(P18:P29)</f>
        <v>3.9942000000000002</v>
      </c>
      <c r="Q17" s="356">
        <f t="shared" si="0"/>
        <v>1.42</v>
      </c>
      <c r="R17" s="61"/>
    </row>
    <row r="18" spans="1:18" s="1" customFormat="1" ht="15" customHeight="1" x14ac:dyDescent="0.25">
      <c r="A18" s="10">
        <v>1</v>
      </c>
      <c r="B18" s="49">
        <v>20040</v>
      </c>
      <c r="C18" s="13" t="s">
        <v>11</v>
      </c>
      <c r="D18" s="182">
        <v>79</v>
      </c>
      <c r="E18" s="133"/>
      <c r="F18" s="133"/>
      <c r="G18" s="133"/>
      <c r="H18" s="133"/>
      <c r="I18" s="133"/>
      <c r="J18" s="133"/>
      <c r="K18" s="42">
        <v>69.989999999999995</v>
      </c>
      <c r="L18" s="21"/>
      <c r="M18" s="93">
        <f t="shared" si="1"/>
        <v>79</v>
      </c>
      <c r="N18" s="94">
        <f t="shared" ref="N18:N20" si="13">O18*M18/100</f>
        <v>0</v>
      </c>
      <c r="O18" s="95"/>
      <c r="P18" s="94">
        <f t="shared" ref="P18:P20" si="14">Q18*M18/100</f>
        <v>0</v>
      </c>
      <c r="Q18" s="96">
        <f t="shared" ref="Q18:Q20" si="15">E18</f>
        <v>0</v>
      </c>
      <c r="R18" s="61"/>
    </row>
    <row r="19" spans="1:18" s="1" customFormat="1" ht="15" customHeight="1" x14ac:dyDescent="0.25">
      <c r="A19" s="16">
        <v>2</v>
      </c>
      <c r="B19" s="48">
        <v>20061</v>
      </c>
      <c r="C19" s="19" t="s">
        <v>13</v>
      </c>
      <c r="D19" s="190">
        <v>42</v>
      </c>
      <c r="E19" s="133"/>
      <c r="F19" s="133"/>
      <c r="G19" s="133"/>
      <c r="H19" s="133"/>
      <c r="I19" s="133"/>
      <c r="J19" s="133"/>
      <c r="K19" s="43">
        <v>67.38</v>
      </c>
      <c r="L19" s="21"/>
      <c r="M19" s="97">
        <f t="shared" si="1"/>
        <v>42</v>
      </c>
      <c r="N19" s="98">
        <f t="shared" si="13"/>
        <v>0</v>
      </c>
      <c r="O19" s="99"/>
      <c r="P19" s="98">
        <f t="shared" si="14"/>
        <v>0</v>
      </c>
      <c r="Q19" s="100">
        <f t="shared" si="15"/>
        <v>0</v>
      </c>
      <c r="R19" s="61"/>
    </row>
    <row r="20" spans="1:18" s="1" customFormat="1" ht="15" customHeight="1" x14ac:dyDescent="0.25">
      <c r="A20" s="16">
        <v>3</v>
      </c>
      <c r="B20" s="48">
        <v>21020</v>
      </c>
      <c r="C20" s="19" t="s">
        <v>21</v>
      </c>
      <c r="D20" s="182">
        <v>63</v>
      </c>
      <c r="E20" s="133"/>
      <c r="F20" s="133"/>
      <c r="G20" s="133"/>
      <c r="H20" s="133"/>
      <c r="I20" s="133"/>
      <c r="J20" s="133"/>
      <c r="K20" s="43">
        <v>74.239999999999995</v>
      </c>
      <c r="L20" s="21"/>
      <c r="M20" s="97">
        <f t="shared" si="1"/>
        <v>63</v>
      </c>
      <c r="N20" s="98">
        <f t="shared" si="13"/>
        <v>0</v>
      </c>
      <c r="O20" s="99"/>
      <c r="P20" s="98">
        <f t="shared" si="14"/>
        <v>0</v>
      </c>
      <c r="Q20" s="100">
        <f t="shared" si="15"/>
        <v>0</v>
      </c>
      <c r="R20" s="61"/>
    </row>
    <row r="21" spans="1:18" s="1" customFormat="1" ht="15" customHeight="1" x14ac:dyDescent="0.25">
      <c r="A21" s="11">
        <v>4</v>
      </c>
      <c r="B21" s="48">
        <v>20060</v>
      </c>
      <c r="C21" s="19" t="s">
        <v>12</v>
      </c>
      <c r="D21" s="182">
        <v>83</v>
      </c>
      <c r="E21" s="160">
        <v>1.2</v>
      </c>
      <c r="F21" s="160"/>
      <c r="G21" s="160"/>
      <c r="H21" s="160"/>
      <c r="I21" s="160"/>
      <c r="J21" s="160"/>
      <c r="K21" s="43">
        <v>74.12</v>
      </c>
      <c r="L21" s="21"/>
      <c r="M21" s="97">
        <f t="shared" si="1"/>
        <v>83</v>
      </c>
      <c r="N21" s="98">
        <f t="shared" si="8"/>
        <v>0</v>
      </c>
      <c r="O21" s="99"/>
      <c r="P21" s="98">
        <f t="shared" si="9"/>
        <v>0.996</v>
      </c>
      <c r="Q21" s="100">
        <f t="shared" si="0"/>
        <v>1.2</v>
      </c>
      <c r="R21" s="61"/>
    </row>
    <row r="22" spans="1:18" s="1" customFormat="1" ht="15" customHeight="1" x14ac:dyDescent="0.25">
      <c r="A22" s="11">
        <v>5</v>
      </c>
      <c r="B22" s="48">
        <v>20400</v>
      </c>
      <c r="C22" s="19" t="s">
        <v>15</v>
      </c>
      <c r="D22" s="182">
        <v>59</v>
      </c>
      <c r="E22" s="160"/>
      <c r="F22" s="160"/>
      <c r="G22" s="160"/>
      <c r="H22" s="160"/>
      <c r="I22" s="160"/>
      <c r="J22" s="160"/>
      <c r="K22" s="43">
        <v>69.150000000000006</v>
      </c>
      <c r="L22" s="21"/>
      <c r="M22" s="97">
        <f t="shared" si="1"/>
        <v>59</v>
      </c>
      <c r="N22" s="98">
        <f t="shared" si="8"/>
        <v>0</v>
      </c>
      <c r="O22" s="99"/>
      <c r="P22" s="98">
        <f t="shared" si="9"/>
        <v>0</v>
      </c>
      <c r="Q22" s="100">
        <f t="shared" si="0"/>
        <v>0</v>
      </c>
      <c r="R22" s="61"/>
    </row>
    <row r="23" spans="1:18" s="1" customFormat="1" ht="15" customHeight="1" x14ac:dyDescent="0.25">
      <c r="A23" s="11">
        <v>6</v>
      </c>
      <c r="B23" s="48">
        <v>20080</v>
      </c>
      <c r="C23" s="19" t="s">
        <v>14</v>
      </c>
      <c r="D23" s="182">
        <v>25</v>
      </c>
      <c r="E23" s="158"/>
      <c r="F23" s="158"/>
      <c r="G23" s="158"/>
      <c r="H23" s="158"/>
      <c r="I23" s="158"/>
      <c r="J23" s="145"/>
      <c r="K23" s="43">
        <v>68.599999999999994</v>
      </c>
      <c r="L23" s="21"/>
      <c r="M23" s="97">
        <f t="shared" si="1"/>
        <v>25</v>
      </c>
      <c r="N23" s="98">
        <f t="shared" si="8"/>
        <v>0</v>
      </c>
      <c r="O23" s="99"/>
      <c r="P23" s="98">
        <f t="shared" si="9"/>
        <v>0</v>
      </c>
      <c r="Q23" s="100">
        <f t="shared" si="0"/>
        <v>0</v>
      </c>
    </row>
    <row r="24" spans="1:18" s="1" customFormat="1" ht="15" customHeight="1" x14ac:dyDescent="0.25">
      <c r="A24" s="11">
        <v>7</v>
      </c>
      <c r="B24" s="48">
        <v>20460</v>
      </c>
      <c r="C24" s="19" t="s">
        <v>16</v>
      </c>
      <c r="D24" s="182">
        <v>37</v>
      </c>
      <c r="E24" s="133">
        <v>2.7</v>
      </c>
      <c r="F24" s="133"/>
      <c r="G24" s="133"/>
      <c r="H24" s="133"/>
      <c r="I24" s="133"/>
      <c r="J24" s="133"/>
      <c r="K24" s="43">
        <v>63.32</v>
      </c>
      <c r="L24" s="21"/>
      <c r="M24" s="97">
        <f t="shared" si="1"/>
        <v>37</v>
      </c>
      <c r="N24" s="98">
        <f t="shared" ref="N24" si="16">O24*M24/100</f>
        <v>0</v>
      </c>
      <c r="O24" s="99"/>
      <c r="P24" s="98">
        <f t="shared" ref="P24" si="17">Q24*M24/100</f>
        <v>0.99900000000000011</v>
      </c>
      <c r="Q24" s="100">
        <f t="shared" ref="Q24" si="18">E24</f>
        <v>2.7</v>
      </c>
    </row>
    <row r="25" spans="1:18" s="1" customFormat="1" ht="15" customHeight="1" x14ac:dyDescent="0.25">
      <c r="A25" s="11">
        <v>8</v>
      </c>
      <c r="B25" s="48">
        <v>20550</v>
      </c>
      <c r="C25" s="19" t="s">
        <v>17</v>
      </c>
      <c r="D25" s="146"/>
      <c r="E25" s="160"/>
      <c r="F25" s="160"/>
      <c r="G25" s="160"/>
      <c r="H25" s="160"/>
      <c r="I25" s="160"/>
      <c r="J25" s="133"/>
      <c r="K25" s="43"/>
      <c r="L25" s="21"/>
      <c r="M25" s="97"/>
      <c r="N25" s="98"/>
      <c r="O25" s="99"/>
      <c r="P25" s="111"/>
      <c r="Q25" s="100"/>
    </row>
    <row r="26" spans="1:18" s="1" customFormat="1" ht="15" customHeight="1" x14ac:dyDescent="0.25">
      <c r="A26" s="11">
        <v>9</v>
      </c>
      <c r="B26" s="48">
        <v>20630</v>
      </c>
      <c r="C26" s="19" t="s">
        <v>18</v>
      </c>
      <c r="D26" s="159">
        <v>12</v>
      </c>
      <c r="E26" s="160"/>
      <c r="F26" s="160"/>
      <c r="G26" s="160"/>
      <c r="H26" s="160"/>
      <c r="I26" s="160"/>
      <c r="J26" s="133"/>
      <c r="K26" s="43">
        <v>63.08</v>
      </c>
      <c r="L26" s="21"/>
      <c r="M26" s="97">
        <f t="shared" si="1"/>
        <v>12</v>
      </c>
      <c r="N26" s="98">
        <f t="shared" si="8"/>
        <v>0</v>
      </c>
      <c r="O26" s="99"/>
      <c r="P26" s="111">
        <f t="shared" si="9"/>
        <v>0</v>
      </c>
      <c r="Q26" s="100">
        <f t="shared" si="0"/>
        <v>0</v>
      </c>
    </row>
    <row r="27" spans="1:18" s="1" customFormat="1" ht="15" customHeight="1" x14ac:dyDescent="0.25">
      <c r="A27" s="11">
        <v>10</v>
      </c>
      <c r="B27" s="48">
        <v>20810</v>
      </c>
      <c r="C27" s="19" t="s">
        <v>19</v>
      </c>
      <c r="D27" s="132">
        <v>21</v>
      </c>
      <c r="E27" s="133"/>
      <c r="F27" s="133"/>
      <c r="G27" s="133"/>
      <c r="H27" s="133"/>
      <c r="I27" s="133"/>
      <c r="J27" s="133"/>
      <c r="K27" s="43">
        <v>59.71</v>
      </c>
      <c r="L27" s="21"/>
      <c r="M27" s="97">
        <f t="shared" si="1"/>
        <v>21</v>
      </c>
      <c r="N27" s="98">
        <f t="shared" ref="N27:N29" si="19">O27*M27/100</f>
        <v>0</v>
      </c>
      <c r="O27" s="99"/>
      <c r="P27" s="111">
        <f t="shared" ref="P27:P29" si="20">Q27*M27/100</f>
        <v>0</v>
      </c>
      <c r="Q27" s="100">
        <f t="shared" ref="Q27:Q29" si="21">E27</f>
        <v>0</v>
      </c>
    </row>
    <row r="28" spans="1:18" s="1" customFormat="1" ht="15" customHeight="1" x14ac:dyDescent="0.25">
      <c r="A28" s="11">
        <v>11</v>
      </c>
      <c r="B28" s="48">
        <v>20900</v>
      </c>
      <c r="C28" s="19" t="s">
        <v>20</v>
      </c>
      <c r="D28" s="132">
        <v>19</v>
      </c>
      <c r="E28" s="133"/>
      <c r="F28" s="133"/>
      <c r="G28" s="133"/>
      <c r="H28" s="133"/>
      <c r="I28" s="133"/>
      <c r="J28" s="133"/>
      <c r="K28" s="43">
        <v>64.37</v>
      </c>
      <c r="L28" s="21"/>
      <c r="M28" s="97">
        <f t="shared" si="1"/>
        <v>19</v>
      </c>
      <c r="N28" s="98">
        <f t="shared" si="19"/>
        <v>0</v>
      </c>
      <c r="O28" s="99"/>
      <c r="P28" s="111">
        <f t="shared" si="20"/>
        <v>0</v>
      </c>
      <c r="Q28" s="100">
        <f t="shared" si="21"/>
        <v>0</v>
      </c>
    </row>
    <row r="29" spans="1:18" s="1" customFormat="1" ht="15" customHeight="1" thickBot="1" x14ac:dyDescent="0.3">
      <c r="A29" s="12">
        <v>12</v>
      </c>
      <c r="B29" s="52">
        <v>21350</v>
      </c>
      <c r="C29" s="20" t="s">
        <v>22</v>
      </c>
      <c r="D29" s="116">
        <v>17</v>
      </c>
      <c r="E29" s="117">
        <v>11.76</v>
      </c>
      <c r="F29" s="117"/>
      <c r="G29" s="117"/>
      <c r="H29" s="117"/>
      <c r="I29" s="117"/>
      <c r="J29" s="118"/>
      <c r="K29" s="45">
        <v>58</v>
      </c>
      <c r="L29" s="21"/>
      <c r="M29" s="101">
        <f t="shared" si="1"/>
        <v>17</v>
      </c>
      <c r="N29" s="102">
        <f t="shared" si="19"/>
        <v>0</v>
      </c>
      <c r="O29" s="103"/>
      <c r="P29" s="138">
        <f t="shared" si="20"/>
        <v>1.9991999999999999</v>
      </c>
      <c r="Q29" s="104">
        <f t="shared" si="21"/>
        <v>11.76</v>
      </c>
    </row>
    <row r="30" spans="1:18" s="1" customFormat="1" ht="15" customHeight="1" thickBot="1" x14ac:dyDescent="0.3">
      <c r="A30" s="35"/>
      <c r="B30" s="51"/>
      <c r="C30" s="37" t="s">
        <v>103</v>
      </c>
      <c r="D30" s="36">
        <f>SUM(D31:D47)</f>
        <v>531</v>
      </c>
      <c r="E30" s="38">
        <v>0.39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9">
        <f>AVERAGE(K31:K47)</f>
        <v>67.44</v>
      </c>
      <c r="L30" s="21"/>
      <c r="M30" s="349">
        <f t="shared" si="1"/>
        <v>531</v>
      </c>
      <c r="N30" s="350">
        <f>SUM(N31:N47)</f>
        <v>0</v>
      </c>
      <c r="O30" s="357">
        <f>H30+I30+J30</f>
        <v>0</v>
      </c>
      <c r="P30" s="350">
        <f>SUM(P31:P47)</f>
        <v>3.0009999999999999</v>
      </c>
      <c r="Q30" s="356">
        <f t="shared" si="0"/>
        <v>0.39</v>
      </c>
    </row>
    <row r="31" spans="1:18" s="1" customFormat="1" ht="15" customHeight="1" x14ac:dyDescent="0.25">
      <c r="A31" s="10">
        <v>1</v>
      </c>
      <c r="B31" s="49">
        <v>30070</v>
      </c>
      <c r="C31" s="13" t="s">
        <v>24</v>
      </c>
      <c r="D31" s="159">
        <v>79</v>
      </c>
      <c r="E31" s="160"/>
      <c r="F31" s="160"/>
      <c r="G31" s="160"/>
      <c r="H31" s="160"/>
      <c r="I31" s="160"/>
      <c r="J31" s="160"/>
      <c r="K31" s="42">
        <v>70.53</v>
      </c>
      <c r="L31" s="7"/>
      <c r="M31" s="93">
        <f t="shared" si="1"/>
        <v>79</v>
      </c>
      <c r="N31" s="94">
        <f t="shared" si="8"/>
        <v>0</v>
      </c>
      <c r="O31" s="95"/>
      <c r="P31" s="94">
        <f t="shared" si="9"/>
        <v>0</v>
      </c>
      <c r="Q31" s="96">
        <f t="shared" si="0"/>
        <v>0</v>
      </c>
    </row>
    <row r="32" spans="1:18" s="1" customFormat="1" ht="15" customHeight="1" x14ac:dyDescent="0.25">
      <c r="A32" s="11">
        <v>2</v>
      </c>
      <c r="B32" s="48">
        <v>30480</v>
      </c>
      <c r="C32" s="19" t="s">
        <v>111</v>
      </c>
      <c r="D32" s="132">
        <v>71</v>
      </c>
      <c r="E32" s="133"/>
      <c r="F32" s="133"/>
      <c r="G32" s="133"/>
      <c r="H32" s="133"/>
      <c r="I32" s="133"/>
      <c r="J32" s="133"/>
      <c r="K32" s="43">
        <v>70.680000000000007</v>
      </c>
      <c r="L32" s="7"/>
      <c r="M32" s="97">
        <f t="shared" si="1"/>
        <v>71</v>
      </c>
      <c r="N32" s="98">
        <f t="shared" ref="N32" si="22">O32*M32/100</f>
        <v>0</v>
      </c>
      <c r="O32" s="99"/>
      <c r="P32" s="98">
        <f t="shared" ref="P32" si="23">Q32*M32/100</f>
        <v>0</v>
      </c>
      <c r="Q32" s="100">
        <f t="shared" ref="Q32" si="24">E32</f>
        <v>0</v>
      </c>
    </row>
    <row r="33" spans="1:17" s="1" customFormat="1" ht="15" customHeight="1" x14ac:dyDescent="0.25">
      <c r="A33" s="11">
        <v>3</v>
      </c>
      <c r="B33" s="50">
        <v>30460</v>
      </c>
      <c r="C33" s="22" t="s">
        <v>29</v>
      </c>
      <c r="D33" s="159">
        <v>45</v>
      </c>
      <c r="E33" s="160"/>
      <c r="F33" s="160"/>
      <c r="G33" s="160"/>
      <c r="H33" s="160"/>
      <c r="I33" s="160"/>
      <c r="J33" s="160"/>
      <c r="K33" s="46">
        <v>75.56</v>
      </c>
      <c r="L33" s="7"/>
      <c r="M33" s="97">
        <f t="shared" si="1"/>
        <v>45</v>
      </c>
      <c r="N33" s="98">
        <f t="shared" si="8"/>
        <v>0</v>
      </c>
      <c r="O33" s="99"/>
      <c r="P33" s="98">
        <f t="shared" si="9"/>
        <v>0</v>
      </c>
      <c r="Q33" s="100">
        <f t="shared" si="0"/>
        <v>0</v>
      </c>
    </row>
    <row r="34" spans="1:17" s="1" customFormat="1" ht="15" customHeight="1" x14ac:dyDescent="0.25">
      <c r="A34" s="11">
        <v>4</v>
      </c>
      <c r="B34" s="48">
        <v>30030</v>
      </c>
      <c r="C34" s="19" t="s">
        <v>23</v>
      </c>
      <c r="D34" s="159">
        <v>26</v>
      </c>
      <c r="E34" s="160"/>
      <c r="F34" s="160"/>
      <c r="G34" s="160"/>
      <c r="H34" s="160"/>
      <c r="I34" s="160"/>
      <c r="J34" s="148"/>
      <c r="K34" s="43">
        <v>75.69</v>
      </c>
      <c r="L34" s="7"/>
      <c r="M34" s="97">
        <f t="shared" si="1"/>
        <v>26</v>
      </c>
      <c r="N34" s="98">
        <f t="shared" si="8"/>
        <v>0</v>
      </c>
      <c r="O34" s="99"/>
      <c r="P34" s="98">
        <f t="shared" si="9"/>
        <v>0</v>
      </c>
      <c r="Q34" s="100">
        <f t="shared" si="0"/>
        <v>0</v>
      </c>
    </row>
    <row r="35" spans="1:17" s="1" customFormat="1" ht="15" customHeight="1" x14ac:dyDescent="0.25">
      <c r="A35" s="11">
        <v>5</v>
      </c>
      <c r="B35" s="48">
        <v>31000</v>
      </c>
      <c r="C35" s="19" t="s">
        <v>37</v>
      </c>
      <c r="D35" s="159">
        <v>70</v>
      </c>
      <c r="E35" s="160">
        <v>1.43</v>
      </c>
      <c r="F35" s="160"/>
      <c r="G35" s="160"/>
      <c r="H35" s="160"/>
      <c r="I35" s="160"/>
      <c r="J35" s="153"/>
      <c r="K35" s="43">
        <v>65.489999999999995</v>
      </c>
      <c r="L35" s="7"/>
      <c r="M35" s="97">
        <f t="shared" si="1"/>
        <v>70</v>
      </c>
      <c r="N35" s="98">
        <f t="shared" si="8"/>
        <v>0</v>
      </c>
      <c r="O35" s="99"/>
      <c r="P35" s="98">
        <f t="shared" si="9"/>
        <v>1.0009999999999999</v>
      </c>
      <c r="Q35" s="100">
        <f t="shared" si="0"/>
        <v>1.43</v>
      </c>
    </row>
    <row r="36" spans="1:17" s="1" customFormat="1" ht="15" customHeight="1" x14ac:dyDescent="0.25">
      <c r="A36" s="11">
        <v>6</v>
      </c>
      <c r="B36" s="48">
        <v>30130</v>
      </c>
      <c r="C36" s="19" t="s">
        <v>25</v>
      </c>
      <c r="D36" s="115"/>
      <c r="E36" s="133"/>
      <c r="F36" s="133"/>
      <c r="G36" s="133"/>
      <c r="H36" s="133"/>
      <c r="I36" s="133"/>
      <c r="J36" s="133"/>
      <c r="K36" s="43"/>
      <c r="L36" s="7"/>
      <c r="M36" s="97"/>
      <c r="N36" s="98"/>
      <c r="O36" s="99"/>
      <c r="P36" s="98"/>
      <c r="Q36" s="100"/>
    </row>
    <row r="37" spans="1:17" s="1" customFormat="1" ht="15" customHeight="1" x14ac:dyDescent="0.25">
      <c r="A37" s="11">
        <v>7</v>
      </c>
      <c r="B37" s="48">
        <v>30160</v>
      </c>
      <c r="C37" s="19" t="s">
        <v>26</v>
      </c>
      <c r="D37" s="159">
        <v>16</v>
      </c>
      <c r="E37" s="160"/>
      <c r="F37" s="160"/>
      <c r="G37" s="160"/>
      <c r="H37" s="160"/>
      <c r="I37" s="160"/>
      <c r="J37" s="133"/>
      <c r="K37" s="43">
        <v>62.81</v>
      </c>
      <c r="L37" s="7"/>
      <c r="M37" s="97">
        <f t="shared" si="1"/>
        <v>16</v>
      </c>
      <c r="N37" s="98">
        <f t="shared" ref="N37:N39" si="25">O37*M37/100</f>
        <v>0</v>
      </c>
      <c r="O37" s="99"/>
      <c r="P37" s="111">
        <f t="shared" ref="P37:P39" si="26">Q37*M37/100</f>
        <v>0</v>
      </c>
      <c r="Q37" s="100">
        <f t="shared" ref="Q37:Q39" si="27">E37</f>
        <v>0</v>
      </c>
    </row>
    <row r="38" spans="1:17" s="1" customFormat="1" ht="15" customHeight="1" x14ac:dyDescent="0.25">
      <c r="A38" s="11">
        <v>8</v>
      </c>
      <c r="B38" s="48">
        <v>30310</v>
      </c>
      <c r="C38" s="19" t="s">
        <v>27</v>
      </c>
      <c r="D38" s="132">
        <v>17</v>
      </c>
      <c r="E38" s="133"/>
      <c r="F38" s="133"/>
      <c r="G38" s="133"/>
      <c r="H38" s="133"/>
      <c r="I38" s="133"/>
      <c r="J38" s="133"/>
      <c r="K38" s="43">
        <v>69.709999999999994</v>
      </c>
      <c r="L38" s="7"/>
      <c r="M38" s="97">
        <f t="shared" si="1"/>
        <v>17</v>
      </c>
      <c r="N38" s="98">
        <f t="shared" si="25"/>
        <v>0</v>
      </c>
      <c r="O38" s="99"/>
      <c r="P38" s="111">
        <f t="shared" si="26"/>
        <v>0</v>
      </c>
      <c r="Q38" s="100">
        <f t="shared" si="27"/>
        <v>0</v>
      </c>
    </row>
    <row r="39" spans="1:17" s="1" customFormat="1" ht="15" customHeight="1" x14ac:dyDescent="0.25">
      <c r="A39" s="11">
        <v>9</v>
      </c>
      <c r="B39" s="48">
        <v>30440</v>
      </c>
      <c r="C39" s="19" t="s">
        <v>28</v>
      </c>
      <c r="D39" s="132">
        <v>24</v>
      </c>
      <c r="E39" s="133"/>
      <c r="F39" s="133"/>
      <c r="G39" s="133"/>
      <c r="H39" s="133"/>
      <c r="I39" s="133"/>
      <c r="J39" s="133"/>
      <c r="K39" s="43">
        <v>65.67</v>
      </c>
      <c r="L39" s="7"/>
      <c r="M39" s="97">
        <f t="shared" si="1"/>
        <v>24</v>
      </c>
      <c r="N39" s="98">
        <f t="shared" si="25"/>
        <v>0</v>
      </c>
      <c r="O39" s="99"/>
      <c r="P39" s="111">
        <f t="shared" si="26"/>
        <v>0</v>
      </c>
      <c r="Q39" s="100">
        <f t="shared" si="27"/>
        <v>0</v>
      </c>
    </row>
    <row r="40" spans="1:17" s="1" customFormat="1" ht="15" customHeight="1" x14ac:dyDescent="0.25">
      <c r="A40" s="11">
        <v>10</v>
      </c>
      <c r="B40" s="48">
        <v>30500</v>
      </c>
      <c r="C40" s="19" t="s">
        <v>30</v>
      </c>
      <c r="D40" s="132"/>
      <c r="E40" s="133"/>
      <c r="F40" s="133"/>
      <c r="G40" s="133"/>
      <c r="H40" s="133"/>
      <c r="I40" s="133"/>
      <c r="J40" s="133"/>
      <c r="K40" s="43"/>
      <c r="L40" s="7"/>
      <c r="M40" s="97"/>
      <c r="N40" s="98"/>
      <c r="O40" s="99"/>
      <c r="P40" s="111"/>
      <c r="Q40" s="100"/>
    </row>
    <row r="41" spans="1:17" s="1" customFormat="1" ht="15" customHeight="1" x14ac:dyDescent="0.25">
      <c r="A41" s="11">
        <v>11</v>
      </c>
      <c r="B41" s="48">
        <v>30530</v>
      </c>
      <c r="C41" s="19" t="s">
        <v>31</v>
      </c>
      <c r="D41" s="159">
        <v>38</v>
      </c>
      <c r="E41" s="160"/>
      <c r="F41" s="160"/>
      <c r="G41" s="160"/>
      <c r="H41" s="160"/>
      <c r="I41" s="160"/>
      <c r="J41" s="160"/>
      <c r="K41" s="43">
        <v>57.68</v>
      </c>
      <c r="L41" s="7"/>
      <c r="M41" s="97">
        <f t="shared" si="1"/>
        <v>38</v>
      </c>
      <c r="N41" s="98">
        <f t="shared" ref="N41:N42" si="28">O41*M41/100</f>
        <v>0</v>
      </c>
      <c r="O41" s="99"/>
      <c r="P41" s="111">
        <f t="shared" ref="P41:P42" si="29">Q41*M41/100</f>
        <v>0</v>
      </c>
      <c r="Q41" s="100">
        <f t="shared" ref="Q41:Q42" si="30">E41</f>
        <v>0</v>
      </c>
    </row>
    <row r="42" spans="1:17" s="1" customFormat="1" ht="15" customHeight="1" x14ac:dyDescent="0.25">
      <c r="A42" s="11">
        <v>12</v>
      </c>
      <c r="B42" s="48">
        <v>30640</v>
      </c>
      <c r="C42" s="19" t="s">
        <v>32</v>
      </c>
      <c r="D42" s="132">
        <v>25</v>
      </c>
      <c r="E42" s="133"/>
      <c r="F42" s="133"/>
      <c r="G42" s="133"/>
      <c r="H42" s="133"/>
      <c r="I42" s="133"/>
      <c r="J42" s="133"/>
      <c r="K42" s="43">
        <v>73.92</v>
      </c>
      <c r="L42" s="7"/>
      <c r="M42" s="97">
        <f t="shared" si="1"/>
        <v>25</v>
      </c>
      <c r="N42" s="98">
        <f t="shared" si="28"/>
        <v>0</v>
      </c>
      <c r="O42" s="99"/>
      <c r="P42" s="98">
        <f t="shared" si="29"/>
        <v>0</v>
      </c>
      <c r="Q42" s="100">
        <f t="shared" si="30"/>
        <v>0</v>
      </c>
    </row>
    <row r="43" spans="1:17" s="1" customFormat="1" ht="15" customHeight="1" x14ac:dyDescent="0.25">
      <c r="A43" s="11">
        <v>13</v>
      </c>
      <c r="B43" s="48">
        <v>30650</v>
      </c>
      <c r="C43" s="19" t="s">
        <v>33</v>
      </c>
      <c r="D43" s="149"/>
      <c r="E43" s="160"/>
      <c r="F43" s="160"/>
      <c r="G43" s="160"/>
      <c r="H43" s="160"/>
      <c r="I43" s="160"/>
      <c r="J43" s="160"/>
      <c r="K43" s="43"/>
      <c r="L43" s="7"/>
      <c r="M43" s="97"/>
      <c r="N43" s="98"/>
      <c r="O43" s="99"/>
      <c r="P43" s="98"/>
      <c r="Q43" s="100"/>
    </row>
    <row r="44" spans="1:17" s="1" customFormat="1" ht="15" customHeight="1" x14ac:dyDescent="0.25">
      <c r="A44" s="11">
        <v>14</v>
      </c>
      <c r="B44" s="48">
        <v>30790</v>
      </c>
      <c r="C44" s="19" t="s">
        <v>34</v>
      </c>
      <c r="D44" s="115"/>
      <c r="E44" s="133"/>
      <c r="F44" s="133"/>
      <c r="G44" s="133"/>
      <c r="H44" s="133"/>
      <c r="I44" s="133"/>
      <c r="J44" s="133"/>
      <c r="K44" s="43"/>
      <c r="L44" s="7"/>
      <c r="M44" s="97"/>
      <c r="N44" s="98"/>
      <c r="O44" s="99"/>
      <c r="P44" s="111"/>
      <c r="Q44" s="100"/>
    </row>
    <row r="45" spans="1:17" s="1" customFormat="1" ht="15" customHeight="1" x14ac:dyDescent="0.25">
      <c r="A45" s="11">
        <v>15</v>
      </c>
      <c r="B45" s="48">
        <v>30890</v>
      </c>
      <c r="C45" s="19" t="s">
        <v>35</v>
      </c>
      <c r="D45" s="132">
        <v>8</v>
      </c>
      <c r="E45" s="133"/>
      <c r="F45" s="133"/>
      <c r="G45" s="133"/>
      <c r="H45" s="133"/>
      <c r="I45" s="133"/>
      <c r="J45" s="133"/>
      <c r="K45" s="43">
        <v>62.75</v>
      </c>
      <c r="L45" s="7"/>
      <c r="M45" s="97">
        <f t="shared" si="1"/>
        <v>8</v>
      </c>
      <c r="N45" s="98">
        <f t="shared" ref="N45:N47" si="31">O45*M45/100</f>
        <v>0</v>
      </c>
      <c r="O45" s="99"/>
      <c r="P45" s="98">
        <f t="shared" ref="P45:P47" si="32">Q45*M45/100</f>
        <v>0</v>
      </c>
      <c r="Q45" s="100">
        <f t="shared" ref="Q45:Q47" si="33">E45</f>
        <v>0</v>
      </c>
    </row>
    <row r="46" spans="1:17" s="1" customFormat="1" ht="15" customHeight="1" x14ac:dyDescent="0.25">
      <c r="A46" s="11">
        <v>16</v>
      </c>
      <c r="B46" s="48">
        <v>30940</v>
      </c>
      <c r="C46" s="19" t="s">
        <v>36</v>
      </c>
      <c r="D46" s="157">
        <v>61</v>
      </c>
      <c r="E46" s="158">
        <v>1.64</v>
      </c>
      <c r="F46" s="158"/>
      <c r="G46" s="158"/>
      <c r="H46" s="158"/>
      <c r="I46" s="158"/>
      <c r="J46" s="133"/>
      <c r="K46" s="43">
        <v>67.41</v>
      </c>
      <c r="L46" s="7"/>
      <c r="M46" s="97">
        <f t="shared" si="1"/>
        <v>61</v>
      </c>
      <c r="N46" s="98">
        <f t="shared" si="31"/>
        <v>0</v>
      </c>
      <c r="O46" s="99"/>
      <c r="P46" s="98">
        <f t="shared" si="32"/>
        <v>1.0004</v>
      </c>
      <c r="Q46" s="100">
        <f t="shared" si="33"/>
        <v>1.64</v>
      </c>
    </row>
    <row r="47" spans="1:17" s="1" customFormat="1" ht="15" customHeight="1" thickBot="1" x14ac:dyDescent="0.3">
      <c r="A47" s="11">
        <v>17</v>
      </c>
      <c r="B47" s="52">
        <v>31480</v>
      </c>
      <c r="C47" s="20" t="s">
        <v>38</v>
      </c>
      <c r="D47" s="116">
        <v>51</v>
      </c>
      <c r="E47" s="117">
        <v>1.96</v>
      </c>
      <c r="F47" s="117"/>
      <c r="G47" s="117"/>
      <c r="H47" s="117"/>
      <c r="I47" s="117"/>
      <c r="J47" s="118"/>
      <c r="K47" s="45">
        <v>58.82</v>
      </c>
      <c r="L47" s="7"/>
      <c r="M47" s="101">
        <f t="shared" si="1"/>
        <v>51</v>
      </c>
      <c r="N47" s="102">
        <f t="shared" si="31"/>
        <v>0</v>
      </c>
      <c r="O47" s="103"/>
      <c r="P47" s="102">
        <f t="shared" si="32"/>
        <v>0.99959999999999993</v>
      </c>
      <c r="Q47" s="104">
        <f t="shared" si="33"/>
        <v>1.96</v>
      </c>
    </row>
    <row r="48" spans="1:17" s="1" customFormat="1" ht="15" customHeight="1" thickBot="1" x14ac:dyDescent="0.3">
      <c r="A48" s="35"/>
      <c r="B48" s="51"/>
      <c r="C48" s="37" t="s">
        <v>104</v>
      </c>
      <c r="D48" s="36">
        <f>SUM(D49:D67)</f>
        <v>840</v>
      </c>
      <c r="E48" s="82">
        <v>2.08</v>
      </c>
      <c r="F48" s="82">
        <v>0</v>
      </c>
      <c r="G48" s="82">
        <v>0</v>
      </c>
      <c r="H48" s="82">
        <v>0</v>
      </c>
      <c r="I48" s="82">
        <v>0</v>
      </c>
      <c r="J48" s="82">
        <v>0</v>
      </c>
      <c r="K48" s="41">
        <f>AVERAGE(K49:K67)</f>
        <v>68.062352941176471</v>
      </c>
      <c r="L48" s="21"/>
      <c r="M48" s="349">
        <f t="shared" si="1"/>
        <v>840</v>
      </c>
      <c r="N48" s="350">
        <f>SUM(N49:N67)</f>
        <v>0</v>
      </c>
      <c r="O48" s="357">
        <f>H48+I48+J48</f>
        <v>0</v>
      </c>
      <c r="P48" s="350">
        <f>SUM(P49:P67)</f>
        <v>7.9981000000000009</v>
      </c>
      <c r="Q48" s="356">
        <f t="shared" si="0"/>
        <v>2.08</v>
      </c>
    </row>
    <row r="49" spans="1:17" s="1" customFormat="1" ht="15" customHeight="1" x14ac:dyDescent="0.25">
      <c r="A49" s="59">
        <v>1</v>
      </c>
      <c r="B49" s="49">
        <v>40010</v>
      </c>
      <c r="C49" s="13" t="s">
        <v>39</v>
      </c>
      <c r="D49" s="159">
        <v>162</v>
      </c>
      <c r="E49" s="160"/>
      <c r="F49" s="160"/>
      <c r="G49" s="160"/>
      <c r="H49" s="160"/>
      <c r="I49" s="160"/>
      <c r="J49" s="160"/>
      <c r="K49" s="42">
        <v>75.25</v>
      </c>
      <c r="L49" s="21"/>
      <c r="M49" s="93">
        <f t="shared" si="1"/>
        <v>162</v>
      </c>
      <c r="N49" s="94">
        <f t="shared" ref="N49:N56" si="34">O49*M49/100</f>
        <v>0</v>
      </c>
      <c r="O49" s="95"/>
      <c r="P49" s="94">
        <f t="shared" ref="P49:P56" si="35">Q49*M49/100</f>
        <v>0</v>
      </c>
      <c r="Q49" s="96">
        <f t="shared" ref="Q49:Q56" si="36">E49</f>
        <v>0</v>
      </c>
    </row>
    <row r="50" spans="1:17" s="1" customFormat="1" ht="15" customHeight="1" x14ac:dyDescent="0.25">
      <c r="A50" s="23">
        <v>2</v>
      </c>
      <c r="B50" s="48">
        <v>40030</v>
      </c>
      <c r="C50" s="19" t="s">
        <v>41</v>
      </c>
      <c r="D50" s="132">
        <v>44</v>
      </c>
      <c r="E50" s="133"/>
      <c r="F50" s="133"/>
      <c r="G50" s="133"/>
      <c r="H50" s="133"/>
      <c r="I50" s="133"/>
      <c r="J50" s="133"/>
      <c r="K50" s="43">
        <v>72.52</v>
      </c>
      <c r="L50" s="21"/>
      <c r="M50" s="97">
        <f t="shared" si="1"/>
        <v>44</v>
      </c>
      <c r="N50" s="98">
        <f t="shared" si="34"/>
        <v>0</v>
      </c>
      <c r="O50" s="99"/>
      <c r="P50" s="98">
        <f t="shared" si="35"/>
        <v>0</v>
      </c>
      <c r="Q50" s="100">
        <f t="shared" si="36"/>
        <v>0</v>
      </c>
    </row>
    <row r="51" spans="1:17" s="1" customFormat="1" ht="15" customHeight="1" x14ac:dyDescent="0.25">
      <c r="A51" s="23">
        <v>3</v>
      </c>
      <c r="B51" s="48">
        <v>40410</v>
      </c>
      <c r="C51" s="19" t="s">
        <v>48</v>
      </c>
      <c r="D51" s="132">
        <v>141</v>
      </c>
      <c r="E51" s="133"/>
      <c r="F51" s="133"/>
      <c r="G51" s="133"/>
      <c r="H51" s="133"/>
      <c r="I51" s="133"/>
      <c r="J51" s="133"/>
      <c r="K51" s="43">
        <v>72.89</v>
      </c>
      <c r="L51" s="21"/>
      <c r="M51" s="97">
        <f t="shared" si="1"/>
        <v>141</v>
      </c>
      <c r="N51" s="98">
        <f t="shared" si="34"/>
        <v>0</v>
      </c>
      <c r="O51" s="99"/>
      <c r="P51" s="98">
        <f t="shared" si="35"/>
        <v>0</v>
      </c>
      <c r="Q51" s="100">
        <f t="shared" si="36"/>
        <v>0</v>
      </c>
    </row>
    <row r="52" spans="1:17" s="1" customFormat="1" ht="15" customHeight="1" x14ac:dyDescent="0.25">
      <c r="A52" s="23">
        <v>4</v>
      </c>
      <c r="B52" s="48">
        <v>40011</v>
      </c>
      <c r="C52" s="19" t="s">
        <v>40</v>
      </c>
      <c r="D52" s="132">
        <v>116</v>
      </c>
      <c r="E52" s="133"/>
      <c r="F52" s="133"/>
      <c r="G52" s="133"/>
      <c r="H52" s="133"/>
      <c r="I52" s="133"/>
      <c r="J52" s="133"/>
      <c r="K52" s="43">
        <v>70.92</v>
      </c>
      <c r="L52" s="21"/>
      <c r="M52" s="97">
        <f t="shared" si="1"/>
        <v>116</v>
      </c>
      <c r="N52" s="98">
        <f t="shared" si="34"/>
        <v>0</v>
      </c>
      <c r="O52" s="99"/>
      <c r="P52" s="98">
        <f t="shared" si="35"/>
        <v>0</v>
      </c>
      <c r="Q52" s="100">
        <f t="shared" si="36"/>
        <v>0</v>
      </c>
    </row>
    <row r="53" spans="1:17" s="1" customFormat="1" ht="15" customHeight="1" x14ac:dyDescent="0.25">
      <c r="A53" s="23">
        <v>5</v>
      </c>
      <c r="B53" s="48">
        <v>40080</v>
      </c>
      <c r="C53" s="19" t="s">
        <v>96</v>
      </c>
      <c r="D53" s="159">
        <v>50</v>
      </c>
      <c r="E53" s="160"/>
      <c r="F53" s="160"/>
      <c r="G53" s="160"/>
      <c r="H53" s="160"/>
      <c r="I53" s="160"/>
      <c r="J53" s="160"/>
      <c r="K53" s="43">
        <v>70.48</v>
      </c>
      <c r="L53" s="21"/>
      <c r="M53" s="97">
        <f t="shared" si="1"/>
        <v>50</v>
      </c>
      <c r="N53" s="98">
        <f t="shared" si="34"/>
        <v>0</v>
      </c>
      <c r="O53" s="99"/>
      <c r="P53" s="98">
        <f t="shared" si="35"/>
        <v>0</v>
      </c>
      <c r="Q53" s="100">
        <f t="shared" si="36"/>
        <v>0</v>
      </c>
    </row>
    <row r="54" spans="1:17" s="1" customFormat="1" ht="15" customHeight="1" x14ac:dyDescent="0.25">
      <c r="A54" s="23">
        <v>6</v>
      </c>
      <c r="B54" s="48">
        <v>40100</v>
      </c>
      <c r="C54" s="19" t="s">
        <v>42</v>
      </c>
      <c r="D54" s="159">
        <v>44</v>
      </c>
      <c r="E54" s="160"/>
      <c r="F54" s="160"/>
      <c r="G54" s="160"/>
      <c r="H54" s="160"/>
      <c r="I54" s="160"/>
      <c r="J54" s="160"/>
      <c r="K54" s="43">
        <v>69.25</v>
      </c>
      <c r="L54" s="21"/>
      <c r="M54" s="97">
        <f t="shared" si="1"/>
        <v>44</v>
      </c>
      <c r="N54" s="98">
        <f t="shared" si="34"/>
        <v>0</v>
      </c>
      <c r="O54" s="99"/>
      <c r="P54" s="98">
        <f t="shared" si="35"/>
        <v>0</v>
      </c>
      <c r="Q54" s="100">
        <f t="shared" si="36"/>
        <v>0</v>
      </c>
    </row>
    <row r="55" spans="1:17" s="1" customFormat="1" ht="15" customHeight="1" x14ac:dyDescent="0.25">
      <c r="A55" s="23">
        <v>7</v>
      </c>
      <c r="B55" s="48">
        <v>40020</v>
      </c>
      <c r="C55" s="19" t="s">
        <v>110</v>
      </c>
      <c r="D55" s="132">
        <v>22</v>
      </c>
      <c r="E55" s="133"/>
      <c r="F55" s="133"/>
      <c r="G55" s="133"/>
      <c r="H55" s="133"/>
      <c r="I55" s="133"/>
      <c r="J55" s="133"/>
      <c r="K55" s="43">
        <v>66.09</v>
      </c>
      <c r="L55" s="21"/>
      <c r="M55" s="97">
        <f t="shared" si="1"/>
        <v>22</v>
      </c>
      <c r="N55" s="98">
        <f t="shared" si="34"/>
        <v>0</v>
      </c>
      <c r="O55" s="99"/>
      <c r="P55" s="111">
        <f t="shared" si="35"/>
        <v>0</v>
      </c>
      <c r="Q55" s="100">
        <f t="shared" si="36"/>
        <v>0</v>
      </c>
    </row>
    <row r="56" spans="1:17" s="1" customFormat="1" ht="15" customHeight="1" x14ac:dyDescent="0.25">
      <c r="A56" s="23">
        <v>8</v>
      </c>
      <c r="B56" s="48">
        <v>40031</v>
      </c>
      <c r="C56" s="19" t="s">
        <v>113</v>
      </c>
      <c r="D56" s="132">
        <v>26</v>
      </c>
      <c r="E56" s="133"/>
      <c r="F56" s="133"/>
      <c r="G56" s="133"/>
      <c r="H56" s="133"/>
      <c r="I56" s="133"/>
      <c r="J56" s="133"/>
      <c r="K56" s="43">
        <v>69.849999999999994</v>
      </c>
      <c r="L56" s="21"/>
      <c r="M56" s="97">
        <f t="shared" si="1"/>
        <v>26</v>
      </c>
      <c r="N56" s="98">
        <f t="shared" si="34"/>
        <v>0</v>
      </c>
      <c r="O56" s="99"/>
      <c r="P56" s="98">
        <f t="shared" si="35"/>
        <v>0</v>
      </c>
      <c r="Q56" s="100">
        <f t="shared" si="36"/>
        <v>0</v>
      </c>
    </row>
    <row r="57" spans="1:17" s="1" customFormat="1" ht="15" customHeight="1" x14ac:dyDescent="0.25">
      <c r="A57" s="23">
        <v>9</v>
      </c>
      <c r="B57" s="48">
        <v>40210</v>
      </c>
      <c r="C57" s="19" t="s">
        <v>44</v>
      </c>
      <c r="D57" s="159">
        <v>38</v>
      </c>
      <c r="E57" s="160">
        <v>5.26</v>
      </c>
      <c r="F57" s="160"/>
      <c r="G57" s="160"/>
      <c r="H57" s="160"/>
      <c r="I57" s="160"/>
      <c r="J57" s="133"/>
      <c r="K57" s="43">
        <v>62.03</v>
      </c>
      <c r="L57" s="21"/>
      <c r="M57" s="97">
        <f t="shared" si="1"/>
        <v>38</v>
      </c>
      <c r="N57" s="98">
        <f t="shared" si="8"/>
        <v>0</v>
      </c>
      <c r="O57" s="99"/>
      <c r="P57" s="111">
        <f t="shared" si="9"/>
        <v>1.9987999999999999</v>
      </c>
      <c r="Q57" s="100">
        <f t="shared" si="0"/>
        <v>5.26</v>
      </c>
    </row>
    <row r="58" spans="1:17" s="1" customFormat="1" ht="15" customHeight="1" x14ac:dyDescent="0.25">
      <c r="A58" s="23">
        <v>10</v>
      </c>
      <c r="B58" s="48">
        <v>40300</v>
      </c>
      <c r="C58" s="19" t="s">
        <v>45</v>
      </c>
      <c r="D58" s="159">
        <v>12</v>
      </c>
      <c r="E58" s="160">
        <v>16.670000000000002</v>
      </c>
      <c r="F58" s="160"/>
      <c r="G58" s="160"/>
      <c r="H58" s="160"/>
      <c r="I58" s="160"/>
      <c r="J58" s="133"/>
      <c r="K58" s="43">
        <v>58.42</v>
      </c>
      <c r="L58" s="21"/>
      <c r="M58" s="97">
        <f t="shared" si="1"/>
        <v>12</v>
      </c>
      <c r="N58" s="98">
        <f t="shared" si="8"/>
        <v>0</v>
      </c>
      <c r="O58" s="99"/>
      <c r="P58" s="98">
        <f t="shared" si="9"/>
        <v>2.0004000000000004</v>
      </c>
      <c r="Q58" s="100">
        <f t="shared" si="0"/>
        <v>16.670000000000002</v>
      </c>
    </row>
    <row r="59" spans="1:17" s="1" customFormat="1" ht="15" customHeight="1" x14ac:dyDescent="0.25">
      <c r="A59" s="23">
        <v>11</v>
      </c>
      <c r="B59" s="48">
        <v>40360</v>
      </c>
      <c r="C59" s="19" t="s">
        <v>46</v>
      </c>
      <c r="D59" s="119"/>
      <c r="E59" s="133"/>
      <c r="F59" s="133"/>
      <c r="G59" s="133"/>
      <c r="H59" s="133"/>
      <c r="I59" s="133"/>
      <c r="J59" s="133"/>
      <c r="K59" s="43"/>
      <c r="L59" s="21"/>
      <c r="M59" s="97"/>
      <c r="N59" s="98"/>
      <c r="O59" s="99"/>
      <c r="P59" s="98"/>
      <c r="Q59" s="100"/>
    </row>
    <row r="60" spans="1:17" s="1" customFormat="1" ht="15" customHeight="1" x14ac:dyDescent="0.25">
      <c r="A60" s="23">
        <v>12</v>
      </c>
      <c r="B60" s="48">
        <v>40390</v>
      </c>
      <c r="C60" s="19" t="s">
        <v>47</v>
      </c>
      <c r="D60" s="119"/>
      <c r="E60" s="133"/>
      <c r="F60" s="133"/>
      <c r="G60" s="133"/>
      <c r="H60" s="133"/>
      <c r="I60" s="133"/>
      <c r="J60" s="133"/>
      <c r="K60" s="43"/>
      <c r="L60" s="21"/>
      <c r="M60" s="97"/>
      <c r="N60" s="98"/>
      <c r="O60" s="99"/>
      <c r="P60" s="98"/>
      <c r="Q60" s="100"/>
    </row>
    <row r="61" spans="1:17" s="1" customFormat="1" ht="15" customHeight="1" x14ac:dyDescent="0.25">
      <c r="A61" s="23">
        <v>13</v>
      </c>
      <c r="B61" s="48">
        <v>40720</v>
      </c>
      <c r="C61" s="19" t="s">
        <v>109</v>
      </c>
      <c r="D61" s="132">
        <v>43</v>
      </c>
      <c r="E61" s="133">
        <v>4.6500000000000004</v>
      </c>
      <c r="F61" s="133"/>
      <c r="G61" s="133"/>
      <c r="H61" s="133"/>
      <c r="I61" s="133"/>
      <c r="J61" s="133"/>
      <c r="K61" s="43">
        <v>68.650000000000006</v>
      </c>
      <c r="L61" s="21"/>
      <c r="M61" s="97">
        <f t="shared" si="1"/>
        <v>43</v>
      </c>
      <c r="N61" s="98">
        <f t="shared" ref="N61:N63" si="37">O61*M61/100</f>
        <v>0</v>
      </c>
      <c r="O61" s="99"/>
      <c r="P61" s="98">
        <f t="shared" ref="P61:P63" si="38">Q61*M61/100</f>
        <v>1.9995000000000003</v>
      </c>
      <c r="Q61" s="100">
        <f t="shared" ref="Q61:Q63" si="39">E61</f>
        <v>4.6500000000000004</v>
      </c>
    </row>
    <row r="62" spans="1:17" s="1" customFormat="1" ht="15" customHeight="1" x14ac:dyDescent="0.25">
      <c r="A62" s="23">
        <v>14</v>
      </c>
      <c r="B62" s="48">
        <v>40730</v>
      </c>
      <c r="C62" s="19" t="s">
        <v>49</v>
      </c>
      <c r="D62" s="159">
        <v>5</v>
      </c>
      <c r="E62" s="160"/>
      <c r="F62" s="160"/>
      <c r="G62" s="160"/>
      <c r="H62" s="160"/>
      <c r="I62" s="133"/>
      <c r="J62" s="133"/>
      <c r="K62" s="43">
        <v>59.4</v>
      </c>
      <c r="L62" s="21"/>
      <c r="M62" s="97">
        <f t="shared" si="1"/>
        <v>5</v>
      </c>
      <c r="N62" s="98">
        <f t="shared" si="37"/>
        <v>0</v>
      </c>
      <c r="O62" s="99"/>
      <c r="P62" s="111">
        <f t="shared" si="38"/>
        <v>0</v>
      </c>
      <c r="Q62" s="100">
        <f t="shared" si="39"/>
        <v>0</v>
      </c>
    </row>
    <row r="63" spans="1:17" s="1" customFormat="1" ht="15" customHeight="1" x14ac:dyDescent="0.25">
      <c r="A63" s="23">
        <v>15</v>
      </c>
      <c r="B63" s="48">
        <v>40820</v>
      </c>
      <c r="C63" s="19" t="s">
        <v>50</v>
      </c>
      <c r="D63" s="132">
        <v>27</v>
      </c>
      <c r="E63" s="133"/>
      <c r="F63" s="133"/>
      <c r="G63" s="133"/>
      <c r="H63" s="133"/>
      <c r="I63" s="133"/>
      <c r="J63" s="133"/>
      <c r="K63" s="43">
        <v>70.59</v>
      </c>
      <c r="L63" s="21"/>
      <c r="M63" s="97">
        <f t="shared" si="1"/>
        <v>27</v>
      </c>
      <c r="N63" s="98">
        <f t="shared" si="37"/>
        <v>0</v>
      </c>
      <c r="O63" s="99"/>
      <c r="P63" s="111">
        <f t="shared" si="38"/>
        <v>0</v>
      </c>
      <c r="Q63" s="100">
        <f t="shared" si="39"/>
        <v>0</v>
      </c>
    </row>
    <row r="64" spans="1:17" s="1" customFormat="1" ht="15" customHeight="1" x14ac:dyDescent="0.25">
      <c r="A64" s="23">
        <v>16</v>
      </c>
      <c r="B64" s="48">
        <v>40840</v>
      </c>
      <c r="C64" s="19" t="s">
        <v>51</v>
      </c>
      <c r="D64" s="159">
        <v>21</v>
      </c>
      <c r="E64" s="160"/>
      <c r="F64" s="160"/>
      <c r="G64" s="196"/>
      <c r="H64" s="180"/>
      <c r="I64" s="153"/>
      <c r="J64" s="153"/>
      <c r="K64" s="43">
        <v>64.81</v>
      </c>
      <c r="L64" s="21"/>
      <c r="M64" s="97">
        <f t="shared" si="1"/>
        <v>21</v>
      </c>
      <c r="N64" s="98">
        <f t="shared" si="8"/>
        <v>0</v>
      </c>
      <c r="O64" s="99"/>
      <c r="P64" s="111">
        <f t="shared" si="9"/>
        <v>0</v>
      </c>
      <c r="Q64" s="100">
        <f t="shared" si="0"/>
        <v>0</v>
      </c>
    </row>
    <row r="65" spans="1:17" s="1" customFormat="1" ht="15" customHeight="1" x14ac:dyDescent="0.25">
      <c r="A65" s="23">
        <v>17</v>
      </c>
      <c r="B65" s="48">
        <v>40950</v>
      </c>
      <c r="C65" s="19" t="s">
        <v>52</v>
      </c>
      <c r="D65" s="159">
        <v>22</v>
      </c>
      <c r="E65" s="160">
        <v>4.55</v>
      </c>
      <c r="F65" s="160"/>
      <c r="G65" s="160"/>
      <c r="H65" s="160"/>
      <c r="I65" s="160"/>
      <c r="J65" s="153"/>
      <c r="K65" s="43">
        <v>62.27</v>
      </c>
      <c r="L65" s="21"/>
      <c r="M65" s="97">
        <f t="shared" si="1"/>
        <v>22</v>
      </c>
      <c r="N65" s="98">
        <f t="shared" si="8"/>
        <v>0</v>
      </c>
      <c r="O65" s="99"/>
      <c r="P65" s="111">
        <f t="shared" si="9"/>
        <v>1.0009999999999999</v>
      </c>
      <c r="Q65" s="100">
        <f t="shared" si="0"/>
        <v>4.55</v>
      </c>
    </row>
    <row r="66" spans="1:17" s="1" customFormat="1" ht="15" customHeight="1" x14ac:dyDescent="0.25">
      <c r="A66" s="23">
        <v>18</v>
      </c>
      <c r="B66" s="50">
        <v>40990</v>
      </c>
      <c r="C66" s="22" t="s">
        <v>53</v>
      </c>
      <c r="D66" s="159">
        <v>48</v>
      </c>
      <c r="E66" s="160">
        <v>2.08</v>
      </c>
      <c r="F66" s="160"/>
      <c r="G66" s="160"/>
      <c r="H66" s="160"/>
      <c r="I66" s="160"/>
      <c r="J66" s="160"/>
      <c r="K66" s="46">
        <v>73.27</v>
      </c>
      <c r="L66" s="21"/>
      <c r="M66" s="97">
        <f t="shared" si="1"/>
        <v>48</v>
      </c>
      <c r="N66" s="98">
        <f t="shared" si="8"/>
        <v>0</v>
      </c>
      <c r="O66" s="99"/>
      <c r="P66" s="111">
        <f t="shared" si="9"/>
        <v>0.99840000000000007</v>
      </c>
      <c r="Q66" s="100">
        <f t="shared" si="0"/>
        <v>2.08</v>
      </c>
    </row>
    <row r="67" spans="1:17" s="1" customFormat="1" ht="15" customHeight="1" thickBot="1" x14ac:dyDescent="0.3">
      <c r="A67" s="24">
        <v>19</v>
      </c>
      <c r="B67" s="48">
        <v>40133</v>
      </c>
      <c r="C67" s="19" t="s">
        <v>43</v>
      </c>
      <c r="D67" s="159">
        <v>19</v>
      </c>
      <c r="E67" s="160"/>
      <c r="F67" s="160"/>
      <c r="G67" s="160"/>
      <c r="H67" s="160"/>
      <c r="I67" s="160"/>
      <c r="J67" s="160"/>
      <c r="K67" s="43">
        <v>70.37</v>
      </c>
      <c r="L67" s="21"/>
      <c r="M67" s="101">
        <f t="shared" si="1"/>
        <v>19</v>
      </c>
      <c r="N67" s="102">
        <f t="shared" si="8"/>
        <v>0</v>
      </c>
      <c r="O67" s="103"/>
      <c r="P67" s="138">
        <f t="shared" si="9"/>
        <v>0</v>
      </c>
      <c r="Q67" s="104">
        <f t="shared" si="0"/>
        <v>0</v>
      </c>
    </row>
    <row r="68" spans="1:17" s="1" customFormat="1" ht="15" customHeight="1" thickBot="1" x14ac:dyDescent="0.3">
      <c r="A68" s="35"/>
      <c r="B68" s="51"/>
      <c r="C68" s="37" t="s">
        <v>105</v>
      </c>
      <c r="D68" s="36">
        <f>SUM(D69:D82)</f>
        <v>463</v>
      </c>
      <c r="E68" s="38">
        <v>0.91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9">
        <f>AVERAGE(K69:K82)</f>
        <v>66.53</v>
      </c>
      <c r="L68" s="21"/>
      <c r="M68" s="349">
        <f t="shared" si="1"/>
        <v>463</v>
      </c>
      <c r="N68" s="350">
        <f>SUM(N69:N82)</f>
        <v>0</v>
      </c>
      <c r="O68" s="357">
        <f>H68+I68+J68</f>
        <v>0</v>
      </c>
      <c r="P68" s="358">
        <f>SUM(P69:P82)</f>
        <v>3.9951999999999996</v>
      </c>
      <c r="Q68" s="356">
        <f t="shared" si="0"/>
        <v>0.91</v>
      </c>
    </row>
    <row r="69" spans="1:17" s="1" customFormat="1" ht="15" customHeight="1" x14ac:dyDescent="0.25">
      <c r="A69" s="16">
        <v>1</v>
      </c>
      <c r="B69" s="48">
        <v>50040</v>
      </c>
      <c r="C69" s="19" t="s">
        <v>54</v>
      </c>
      <c r="D69" s="159">
        <v>60</v>
      </c>
      <c r="E69" s="160"/>
      <c r="F69" s="160"/>
      <c r="G69" s="160"/>
      <c r="H69" s="160"/>
      <c r="I69" s="160"/>
      <c r="J69" s="160"/>
      <c r="K69" s="43">
        <v>71.67</v>
      </c>
      <c r="L69" s="21"/>
      <c r="M69" s="93">
        <f t="shared" si="1"/>
        <v>60</v>
      </c>
      <c r="N69" s="94">
        <f t="shared" si="8"/>
        <v>0</v>
      </c>
      <c r="O69" s="95"/>
      <c r="P69" s="185">
        <f t="shared" si="9"/>
        <v>0</v>
      </c>
      <c r="Q69" s="96">
        <f t="shared" ref="Q69:Q123" si="40">E69</f>
        <v>0</v>
      </c>
    </row>
    <row r="70" spans="1:17" s="1" customFormat="1" ht="15" customHeight="1" x14ac:dyDescent="0.25">
      <c r="A70" s="11">
        <v>2</v>
      </c>
      <c r="B70" s="48">
        <v>50003</v>
      </c>
      <c r="C70" s="19" t="s">
        <v>97</v>
      </c>
      <c r="D70" s="159">
        <v>83</v>
      </c>
      <c r="E70" s="160">
        <v>1.2</v>
      </c>
      <c r="F70" s="160"/>
      <c r="G70" s="160"/>
      <c r="H70" s="160"/>
      <c r="I70" s="160"/>
      <c r="J70" s="153"/>
      <c r="K70" s="43">
        <v>70.47</v>
      </c>
      <c r="L70" s="21"/>
      <c r="M70" s="97">
        <f t="shared" ref="M70:M123" si="41">D70</f>
        <v>83</v>
      </c>
      <c r="N70" s="98">
        <f t="shared" ref="N70:N123" si="42">O70*M70/100</f>
        <v>0</v>
      </c>
      <c r="O70" s="99"/>
      <c r="P70" s="98">
        <f t="shared" ref="P70:P78" si="43">Q70*M70/100</f>
        <v>0.996</v>
      </c>
      <c r="Q70" s="100">
        <f t="shared" si="40"/>
        <v>1.2</v>
      </c>
    </row>
    <row r="71" spans="1:17" s="1" customFormat="1" ht="15" customHeight="1" x14ac:dyDescent="0.25">
      <c r="A71" s="11">
        <v>3</v>
      </c>
      <c r="B71" s="48">
        <v>50060</v>
      </c>
      <c r="C71" s="19" t="s">
        <v>56</v>
      </c>
      <c r="D71" s="132">
        <v>50</v>
      </c>
      <c r="E71" s="133"/>
      <c r="F71" s="133"/>
      <c r="G71" s="133"/>
      <c r="H71" s="133"/>
      <c r="I71" s="133"/>
      <c r="J71" s="133"/>
      <c r="K71" s="43">
        <v>72.819999999999993</v>
      </c>
      <c r="L71" s="21"/>
      <c r="M71" s="97">
        <f t="shared" si="1"/>
        <v>50</v>
      </c>
      <c r="N71" s="98">
        <f t="shared" si="42"/>
        <v>0</v>
      </c>
      <c r="O71" s="99"/>
      <c r="P71" s="98">
        <f t="shared" si="43"/>
        <v>0</v>
      </c>
      <c r="Q71" s="100">
        <f t="shared" si="40"/>
        <v>0</v>
      </c>
    </row>
    <row r="72" spans="1:17" s="1" customFormat="1" ht="15" customHeight="1" x14ac:dyDescent="0.25">
      <c r="A72" s="11">
        <v>4</v>
      </c>
      <c r="B72" s="54">
        <v>50170</v>
      </c>
      <c r="C72" s="19" t="s">
        <v>57</v>
      </c>
      <c r="D72" s="132">
        <v>19</v>
      </c>
      <c r="E72" s="133"/>
      <c r="F72" s="133"/>
      <c r="G72" s="133"/>
      <c r="H72" s="133"/>
      <c r="I72" s="133"/>
      <c r="J72" s="133"/>
      <c r="K72" s="43">
        <v>71</v>
      </c>
      <c r="L72" s="21"/>
      <c r="M72" s="97">
        <f t="shared" ref="M72:M81" si="44">D72</f>
        <v>19</v>
      </c>
      <c r="N72" s="98">
        <f t="shared" si="42"/>
        <v>0</v>
      </c>
      <c r="O72" s="99"/>
      <c r="P72" s="111">
        <f t="shared" si="43"/>
        <v>0</v>
      </c>
      <c r="Q72" s="100">
        <f t="shared" si="40"/>
        <v>0</v>
      </c>
    </row>
    <row r="73" spans="1:17" s="1" customFormat="1" ht="15" customHeight="1" x14ac:dyDescent="0.25">
      <c r="A73" s="11">
        <v>5</v>
      </c>
      <c r="B73" s="48">
        <v>50230</v>
      </c>
      <c r="C73" s="19" t="s">
        <v>58</v>
      </c>
      <c r="D73" s="159">
        <v>28</v>
      </c>
      <c r="E73" s="160"/>
      <c r="F73" s="160"/>
      <c r="G73" s="160"/>
      <c r="H73" s="160"/>
      <c r="I73" s="160"/>
      <c r="J73" s="133"/>
      <c r="K73" s="43">
        <v>71.459999999999994</v>
      </c>
      <c r="L73" s="21"/>
      <c r="M73" s="97">
        <f t="shared" si="44"/>
        <v>28</v>
      </c>
      <c r="N73" s="98">
        <f t="shared" si="42"/>
        <v>0</v>
      </c>
      <c r="O73" s="99"/>
      <c r="P73" s="98">
        <f t="shared" si="43"/>
        <v>0</v>
      </c>
      <c r="Q73" s="100">
        <f t="shared" si="40"/>
        <v>0</v>
      </c>
    </row>
    <row r="74" spans="1:17" s="1" customFormat="1" ht="15" customHeight="1" x14ac:dyDescent="0.25">
      <c r="A74" s="11">
        <v>6</v>
      </c>
      <c r="B74" s="48">
        <v>50340</v>
      </c>
      <c r="C74" s="19" t="s">
        <v>59</v>
      </c>
      <c r="D74" s="132">
        <v>20</v>
      </c>
      <c r="E74" s="133">
        <v>5</v>
      </c>
      <c r="F74" s="133"/>
      <c r="G74" s="133"/>
      <c r="H74" s="133"/>
      <c r="I74" s="133"/>
      <c r="J74" s="133"/>
      <c r="K74" s="43">
        <v>50.6</v>
      </c>
      <c r="L74" s="21"/>
      <c r="M74" s="97">
        <f t="shared" si="44"/>
        <v>20</v>
      </c>
      <c r="N74" s="98">
        <f t="shared" si="42"/>
        <v>0</v>
      </c>
      <c r="O74" s="99"/>
      <c r="P74" s="98">
        <f t="shared" si="43"/>
        <v>1</v>
      </c>
      <c r="Q74" s="100">
        <f t="shared" si="40"/>
        <v>5</v>
      </c>
    </row>
    <row r="75" spans="1:17" s="1" customFormat="1" ht="15" customHeight="1" x14ac:dyDescent="0.25">
      <c r="A75" s="11">
        <v>7</v>
      </c>
      <c r="B75" s="48">
        <v>50420</v>
      </c>
      <c r="C75" s="19" t="s">
        <v>60</v>
      </c>
      <c r="D75" s="132">
        <v>24</v>
      </c>
      <c r="E75" s="133"/>
      <c r="F75" s="133"/>
      <c r="G75" s="133"/>
      <c r="H75" s="133"/>
      <c r="I75" s="133"/>
      <c r="J75" s="133"/>
      <c r="K75" s="43">
        <v>67.290000000000006</v>
      </c>
      <c r="L75" s="21"/>
      <c r="M75" s="97">
        <f t="shared" si="44"/>
        <v>24</v>
      </c>
      <c r="N75" s="98">
        <f t="shared" si="42"/>
        <v>0</v>
      </c>
      <c r="O75" s="99"/>
      <c r="P75" s="98">
        <f t="shared" si="43"/>
        <v>0</v>
      </c>
      <c r="Q75" s="100">
        <f t="shared" si="40"/>
        <v>0</v>
      </c>
    </row>
    <row r="76" spans="1:17" s="1" customFormat="1" ht="15" customHeight="1" x14ac:dyDescent="0.25">
      <c r="A76" s="11">
        <v>8</v>
      </c>
      <c r="B76" s="48">
        <v>50450</v>
      </c>
      <c r="C76" s="19" t="s">
        <v>61</v>
      </c>
      <c r="D76" s="157">
        <v>30</v>
      </c>
      <c r="E76" s="158"/>
      <c r="F76" s="158"/>
      <c r="G76" s="158"/>
      <c r="H76" s="158"/>
      <c r="I76" s="158"/>
      <c r="J76" s="153"/>
      <c r="K76" s="43">
        <v>61.87</v>
      </c>
      <c r="L76" s="21"/>
      <c r="M76" s="97">
        <f t="shared" si="44"/>
        <v>30</v>
      </c>
      <c r="N76" s="98">
        <f t="shared" si="42"/>
        <v>0</v>
      </c>
      <c r="O76" s="99"/>
      <c r="P76" s="98">
        <f t="shared" si="43"/>
        <v>0</v>
      </c>
      <c r="Q76" s="100">
        <f t="shared" si="40"/>
        <v>0</v>
      </c>
    </row>
    <row r="77" spans="1:17" s="1" customFormat="1" ht="15" customHeight="1" x14ac:dyDescent="0.25">
      <c r="A77" s="11">
        <v>9</v>
      </c>
      <c r="B77" s="48">
        <v>50620</v>
      </c>
      <c r="C77" s="19" t="s">
        <v>62</v>
      </c>
      <c r="D77" s="157">
        <v>19</v>
      </c>
      <c r="E77" s="158"/>
      <c r="F77" s="158"/>
      <c r="G77" s="158"/>
      <c r="H77" s="158"/>
      <c r="I77" s="158"/>
      <c r="J77" s="158"/>
      <c r="K77" s="43">
        <v>62.26</v>
      </c>
      <c r="L77" s="21"/>
      <c r="M77" s="97">
        <f t="shared" si="44"/>
        <v>19</v>
      </c>
      <c r="N77" s="98">
        <f t="shared" si="42"/>
        <v>0</v>
      </c>
      <c r="O77" s="99"/>
      <c r="P77" s="98">
        <f t="shared" si="43"/>
        <v>0</v>
      </c>
      <c r="Q77" s="100">
        <f t="shared" si="40"/>
        <v>0</v>
      </c>
    </row>
    <row r="78" spans="1:17" s="1" customFormat="1" ht="15" customHeight="1" x14ac:dyDescent="0.25">
      <c r="A78" s="11">
        <v>10</v>
      </c>
      <c r="B78" s="48">
        <v>50760</v>
      </c>
      <c r="C78" s="19" t="s">
        <v>63</v>
      </c>
      <c r="D78" s="157">
        <v>44</v>
      </c>
      <c r="E78" s="158"/>
      <c r="F78" s="158"/>
      <c r="G78" s="158"/>
      <c r="H78" s="158"/>
      <c r="I78" s="158"/>
      <c r="J78" s="153"/>
      <c r="K78" s="43">
        <v>69.319999999999993</v>
      </c>
      <c r="L78" s="21"/>
      <c r="M78" s="97">
        <f t="shared" si="44"/>
        <v>44</v>
      </c>
      <c r="N78" s="98">
        <f t="shared" si="42"/>
        <v>0</v>
      </c>
      <c r="O78" s="99"/>
      <c r="P78" s="111">
        <f t="shared" si="43"/>
        <v>0</v>
      </c>
      <c r="Q78" s="100">
        <f t="shared" si="40"/>
        <v>0</v>
      </c>
    </row>
    <row r="79" spans="1:17" s="1" customFormat="1" ht="15" customHeight="1" x14ac:dyDescent="0.25">
      <c r="A79" s="11">
        <v>11</v>
      </c>
      <c r="B79" s="48">
        <v>50780</v>
      </c>
      <c r="C79" s="19" t="s">
        <v>64</v>
      </c>
      <c r="D79" s="120"/>
      <c r="E79" s="133"/>
      <c r="F79" s="133"/>
      <c r="G79" s="133"/>
      <c r="H79" s="133"/>
      <c r="I79" s="133"/>
      <c r="J79" s="133"/>
      <c r="K79" s="43"/>
      <c r="L79" s="21"/>
      <c r="M79" s="97"/>
      <c r="N79" s="98"/>
      <c r="O79" s="99"/>
      <c r="P79" s="111"/>
      <c r="Q79" s="100"/>
    </row>
    <row r="80" spans="1:17" s="1" customFormat="1" ht="15" customHeight="1" x14ac:dyDescent="0.25">
      <c r="A80" s="11">
        <v>12</v>
      </c>
      <c r="B80" s="48">
        <v>50930</v>
      </c>
      <c r="C80" s="19" t="s">
        <v>65</v>
      </c>
      <c r="D80" s="132">
        <v>44</v>
      </c>
      <c r="E80" s="133"/>
      <c r="F80" s="133"/>
      <c r="G80" s="133"/>
      <c r="H80" s="133"/>
      <c r="I80" s="133"/>
      <c r="J80" s="133"/>
      <c r="K80" s="43">
        <v>64.7</v>
      </c>
      <c r="L80" s="21"/>
      <c r="M80" s="97">
        <f t="shared" ref="M80" si="45">D80</f>
        <v>44</v>
      </c>
      <c r="N80" s="98">
        <f t="shared" ref="N80" si="46">O80*M80/100</f>
        <v>0</v>
      </c>
      <c r="O80" s="99"/>
      <c r="P80" s="98">
        <f t="shared" ref="P80" si="47">Q80*M80/100</f>
        <v>0</v>
      </c>
      <c r="Q80" s="100">
        <f t="shared" ref="Q80" si="48">E80</f>
        <v>0</v>
      </c>
    </row>
    <row r="81" spans="1:17" s="1" customFormat="1" ht="15" customHeight="1" x14ac:dyDescent="0.25">
      <c r="A81" s="15">
        <v>13</v>
      </c>
      <c r="B81" s="50">
        <v>51370</v>
      </c>
      <c r="C81" s="22" t="s">
        <v>66</v>
      </c>
      <c r="D81" s="132">
        <v>42</v>
      </c>
      <c r="E81" s="133">
        <v>4.76</v>
      </c>
      <c r="F81" s="133"/>
      <c r="G81" s="133"/>
      <c r="H81" s="133"/>
      <c r="I81" s="133"/>
      <c r="J81" s="133"/>
      <c r="K81" s="46">
        <v>64.900000000000006</v>
      </c>
      <c r="L81" s="21"/>
      <c r="M81" s="97">
        <f t="shared" si="44"/>
        <v>42</v>
      </c>
      <c r="N81" s="98">
        <f t="shared" ref="N81" si="49">O81*M81/100</f>
        <v>0</v>
      </c>
      <c r="O81" s="99"/>
      <c r="P81" s="98">
        <f t="shared" ref="P81" si="50">Q81*M81/100</f>
        <v>1.9991999999999999</v>
      </c>
      <c r="Q81" s="100">
        <f t="shared" ref="Q81" si="51">E81</f>
        <v>4.76</v>
      </c>
    </row>
    <row r="82" spans="1:17" s="1" customFormat="1" ht="15" customHeight="1" thickBot="1" x14ac:dyDescent="0.3">
      <c r="A82" s="15">
        <v>14</v>
      </c>
      <c r="B82" s="50">
        <v>51400</v>
      </c>
      <c r="C82" s="22" t="s">
        <v>147</v>
      </c>
      <c r="D82" s="121"/>
      <c r="E82" s="122"/>
      <c r="F82" s="122"/>
      <c r="G82" s="122"/>
      <c r="H82" s="122"/>
      <c r="I82" s="122"/>
      <c r="J82" s="123"/>
      <c r="K82" s="46"/>
      <c r="L82" s="21"/>
      <c r="M82" s="101"/>
      <c r="N82" s="102"/>
      <c r="O82" s="103"/>
      <c r="P82" s="102"/>
      <c r="Q82" s="104"/>
    </row>
    <row r="83" spans="1:17" s="1" customFormat="1" ht="15" customHeight="1" thickBot="1" x14ac:dyDescent="0.3">
      <c r="A83" s="35"/>
      <c r="B83" s="51"/>
      <c r="C83" s="37" t="s">
        <v>106</v>
      </c>
      <c r="D83" s="36">
        <f>SUM(D84:D114)</f>
        <v>1629</v>
      </c>
      <c r="E83" s="38">
        <v>0.56000000000000005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9">
        <f>AVERAGE(K84:K114)</f>
        <v>68.73107142857144</v>
      </c>
      <c r="L83" s="21"/>
      <c r="M83" s="349">
        <f t="shared" si="41"/>
        <v>1629</v>
      </c>
      <c r="N83" s="350">
        <f>SUM(N84:N114)</f>
        <v>0</v>
      </c>
      <c r="O83" s="357">
        <f>H83+I83+J83</f>
        <v>0</v>
      </c>
      <c r="P83" s="350">
        <f>SUM(P84:P114)</f>
        <v>11.007800000000001</v>
      </c>
      <c r="Q83" s="356">
        <f t="shared" si="40"/>
        <v>0.56000000000000005</v>
      </c>
    </row>
    <row r="84" spans="1:17" s="1" customFormat="1" ht="15" customHeight="1" x14ac:dyDescent="0.25">
      <c r="A84" s="59">
        <v>1</v>
      </c>
      <c r="B84" s="53">
        <v>60010</v>
      </c>
      <c r="C84" s="19" t="s">
        <v>68</v>
      </c>
      <c r="D84" s="159">
        <v>40</v>
      </c>
      <c r="E84" s="160"/>
      <c r="F84" s="160"/>
      <c r="G84" s="160"/>
      <c r="H84" s="160"/>
      <c r="I84" s="160"/>
      <c r="J84" s="160"/>
      <c r="K84" s="43">
        <v>64.83</v>
      </c>
      <c r="L84" s="21"/>
      <c r="M84" s="93">
        <f t="shared" si="41"/>
        <v>40</v>
      </c>
      <c r="N84" s="94">
        <f t="shared" si="42"/>
        <v>0</v>
      </c>
      <c r="O84" s="95"/>
      <c r="P84" s="94">
        <f t="shared" ref="P84:P111" si="52">Q84*M84/100</f>
        <v>0</v>
      </c>
      <c r="Q84" s="96">
        <f t="shared" si="40"/>
        <v>0</v>
      </c>
    </row>
    <row r="85" spans="1:17" s="1" customFormat="1" ht="15" customHeight="1" x14ac:dyDescent="0.25">
      <c r="A85" s="23">
        <v>2</v>
      </c>
      <c r="B85" s="48">
        <v>60020</v>
      </c>
      <c r="C85" s="19" t="s">
        <v>69</v>
      </c>
      <c r="D85" s="124"/>
      <c r="E85" s="133"/>
      <c r="F85" s="133"/>
      <c r="G85" s="133"/>
      <c r="H85" s="133"/>
      <c r="I85" s="133"/>
      <c r="J85" s="133"/>
      <c r="K85" s="43"/>
      <c r="L85" s="21"/>
      <c r="M85" s="97"/>
      <c r="N85" s="98"/>
      <c r="O85" s="99"/>
      <c r="P85" s="111"/>
      <c r="Q85" s="100"/>
    </row>
    <row r="86" spans="1:17" s="1" customFormat="1" ht="15" customHeight="1" x14ac:dyDescent="0.25">
      <c r="A86" s="23">
        <v>3</v>
      </c>
      <c r="B86" s="48">
        <v>60050</v>
      </c>
      <c r="C86" s="19" t="s">
        <v>70</v>
      </c>
      <c r="D86" s="132">
        <v>63</v>
      </c>
      <c r="E86" s="133">
        <v>1.59</v>
      </c>
      <c r="F86" s="133"/>
      <c r="G86" s="133"/>
      <c r="H86" s="133"/>
      <c r="I86" s="133"/>
      <c r="J86" s="133"/>
      <c r="K86" s="43">
        <v>68.83</v>
      </c>
      <c r="L86" s="21"/>
      <c r="M86" s="97">
        <f t="shared" si="41"/>
        <v>63</v>
      </c>
      <c r="N86" s="98">
        <f t="shared" ref="N86:N89" si="53">O86*M86/100</f>
        <v>0</v>
      </c>
      <c r="O86" s="99"/>
      <c r="P86" s="98">
        <f t="shared" ref="P86:P89" si="54">Q86*M86/100</f>
        <v>1.0017</v>
      </c>
      <c r="Q86" s="100">
        <f t="shared" ref="Q86:Q89" si="55">E86</f>
        <v>1.59</v>
      </c>
    </row>
    <row r="87" spans="1:17" s="1" customFormat="1" ht="15" customHeight="1" x14ac:dyDescent="0.25">
      <c r="A87" s="23">
        <v>4</v>
      </c>
      <c r="B87" s="48">
        <v>60070</v>
      </c>
      <c r="C87" s="19" t="s">
        <v>71</v>
      </c>
      <c r="D87" s="132">
        <v>68</v>
      </c>
      <c r="E87" s="133"/>
      <c r="F87" s="133"/>
      <c r="G87" s="133"/>
      <c r="H87" s="133"/>
      <c r="I87" s="133"/>
      <c r="J87" s="133"/>
      <c r="K87" s="43">
        <v>68.930000000000007</v>
      </c>
      <c r="L87" s="21"/>
      <c r="M87" s="97">
        <f t="shared" si="41"/>
        <v>68</v>
      </c>
      <c r="N87" s="98">
        <f t="shared" si="53"/>
        <v>0</v>
      </c>
      <c r="O87" s="99"/>
      <c r="P87" s="98">
        <f t="shared" si="54"/>
        <v>0</v>
      </c>
      <c r="Q87" s="100">
        <f t="shared" si="55"/>
        <v>0</v>
      </c>
    </row>
    <row r="88" spans="1:17" s="1" customFormat="1" ht="15" customHeight="1" x14ac:dyDescent="0.25">
      <c r="A88" s="23">
        <v>5</v>
      </c>
      <c r="B88" s="48">
        <v>60180</v>
      </c>
      <c r="C88" s="19" t="s">
        <v>72</v>
      </c>
      <c r="D88" s="132">
        <v>64</v>
      </c>
      <c r="E88" s="133"/>
      <c r="F88" s="133"/>
      <c r="G88" s="133"/>
      <c r="H88" s="133"/>
      <c r="I88" s="133"/>
      <c r="J88" s="133"/>
      <c r="K88" s="43">
        <v>69.31</v>
      </c>
      <c r="L88" s="21"/>
      <c r="M88" s="97">
        <f t="shared" si="41"/>
        <v>64</v>
      </c>
      <c r="N88" s="98">
        <f t="shared" si="53"/>
        <v>0</v>
      </c>
      <c r="O88" s="99"/>
      <c r="P88" s="98">
        <f t="shared" si="54"/>
        <v>0</v>
      </c>
      <c r="Q88" s="100">
        <f t="shared" si="55"/>
        <v>0</v>
      </c>
    </row>
    <row r="89" spans="1:17" s="1" customFormat="1" ht="15" customHeight="1" x14ac:dyDescent="0.25">
      <c r="A89" s="23">
        <v>6</v>
      </c>
      <c r="B89" s="48">
        <v>60240</v>
      </c>
      <c r="C89" s="19" t="s">
        <v>73</v>
      </c>
      <c r="D89" s="132">
        <v>78</v>
      </c>
      <c r="E89" s="133">
        <v>1.28</v>
      </c>
      <c r="F89" s="133"/>
      <c r="G89" s="133"/>
      <c r="H89" s="133"/>
      <c r="I89" s="133"/>
      <c r="J89" s="133"/>
      <c r="K89" s="43">
        <v>71.37</v>
      </c>
      <c r="L89" s="21"/>
      <c r="M89" s="97">
        <f t="shared" si="41"/>
        <v>78</v>
      </c>
      <c r="N89" s="98">
        <f t="shared" si="53"/>
        <v>0</v>
      </c>
      <c r="O89" s="99"/>
      <c r="P89" s="111">
        <f t="shared" si="54"/>
        <v>0.99840000000000007</v>
      </c>
      <c r="Q89" s="100">
        <f t="shared" si="55"/>
        <v>1.28</v>
      </c>
    </row>
    <row r="90" spans="1:17" s="1" customFormat="1" ht="15" customHeight="1" x14ac:dyDescent="0.25">
      <c r="A90" s="23">
        <v>7</v>
      </c>
      <c r="B90" s="48">
        <v>60560</v>
      </c>
      <c r="C90" s="19" t="s">
        <v>74</v>
      </c>
      <c r="D90" s="157">
        <v>10</v>
      </c>
      <c r="E90" s="158"/>
      <c r="F90" s="158"/>
      <c r="G90" s="158"/>
      <c r="H90" s="158"/>
      <c r="I90" s="158"/>
      <c r="J90" s="158"/>
      <c r="K90" s="43">
        <v>66.599999999999994</v>
      </c>
      <c r="L90" s="21"/>
      <c r="M90" s="97">
        <f t="shared" si="41"/>
        <v>10</v>
      </c>
      <c r="N90" s="98">
        <f t="shared" si="42"/>
        <v>0</v>
      </c>
      <c r="O90" s="99"/>
      <c r="P90" s="98">
        <f t="shared" si="52"/>
        <v>0</v>
      </c>
      <c r="Q90" s="100">
        <f t="shared" si="40"/>
        <v>0</v>
      </c>
    </row>
    <row r="91" spans="1:17" s="1" customFormat="1" ht="15" customHeight="1" x14ac:dyDescent="0.25">
      <c r="A91" s="23">
        <v>8</v>
      </c>
      <c r="B91" s="48">
        <v>60660</v>
      </c>
      <c r="C91" s="19" t="s">
        <v>75</v>
      </c>
      <c r="D91" s="157">
        <v>6</v>
      </c>
      <c r="E91" s="158"/>
      <c r="F91" s="158"/>
      <c r="G91" s="158"/>
      <c r="H91" s="158"/>
      <c r="I91" s="158"/>
      <c r="J91" s="153"/>
      <c r="K91" s="43">
        <v>75.33</v>
      </c>
      <c r="L91" s="21"/>
      <c r="M91" s="97">
        <f t="shared" si="41"/>
        <v>6</v>
      </c>
      <c r="N91" s="98">
        <f t="shared" si="42"/>
        <v>0</v>
      </c>
      <c r="O91" s="99"/>
      <c r="P91" s="111">
        <f t="shared" si="52"/>
        <v>0</v>
      </c>
      <c r="Q91" s="100">
        <f t="shared" si="40"/>
        <v>0</v>
      </c>
    </row>
    <row r="92" spans="1:17" s="1" customFormat="1" ht="15" customHeight="1" x14ac:dyDescent="0.25">
      <c r="A92" s="23">
        <v>9</v>
      </c>
      <c r="B92" s="55">
        <v>60001</v>
      </c>
      <c r="C92" s="14" t="s">
        <v>67</v>
      </c>
      <c r="D92" s="157">
        <v>15</v>
      </c>
      <c r="E92" s="158"/>
      <c r="F92" s="158"/>
      <c r="G92" s="158"/>
      <c r="H92" s="158"/>
      <c r="I92" s="158"/>
      <c r="J92" s="153"/>
      <c r="K92" s="43">
        <v>62.6</v>
      </c>
      <c r="L92" s="21"/>
      <c r="M92" s="97">
        <f t="shared" si="41"/>
        <v>15</v>
      </c>
      <c r="N92" s="98">
        <f t="shared" si="42"/>
        <v>0</v>
      </c>
      <c r="O92" s="99"/>
      <c r="P92" s="111">
        <f t="shared" si="52"/>
        <v>0</v>
      </c>
      <c r="Q92" s="100">
        <f t="shared" si="40"/>
        <v>0</v>
      </c>
    </row>
    <row r="93" spans="1:17" s="1" customFormat="1" ht="15" customHeight="1" x14ac:dyDescent="0.25">
      <c r="A93" s="23">
        <v>10</v>
      </c>
      <c r="B93" s="48">
        <v>60701</v>
      </c>
      <c r="C93" s="19" t="s">
        <v>76</v>
      </c>
      <c r="D93" s="157">
        <v>19</v>
      </c>
      <c r="E93" s="158"/>
      <c r="F93" s="158"/>
      <c r="G93" s="158"/>
      <c r="H93" s="158"/>
      <c r="I93" s="158"/>
      <c r="J93" s="153"/>
      <c r="K93" s="44">
        <v>65.47</v>
      </c>
      <c r="L93" s="21"/>
      <c r="M93" s="97">
        <f t="shared" si="41"/>
        <v>19</v>
      </c>
      <c r="N93" s="98">
        <f t="shared" si="42"/>
        <v>0</v>
      </c>
      <c r="O93" s="99"/>
      <c r="P93" s="111">
        <f t="shared" si="52"/>
        <v>0</v>
      </c>
      <c r="Q93" s="100">
        <f t="shared" si="40"/>
        <v>0</v>
      </c>
    </row>
    <row r="94" spans="1:17" s="1" customFormat="1" ht="15" customHeight="1" x14ac:dyDescent="0.25">
      <c r="A94" s="23">
        <v>11</v>
      </c>
      <c r="B94" s="48">
        <v>60850</v>
      </c>
      <c r="C94" s="19" t="s">
        <v>77</v>
      </c>
      <c r="D94" s="157">
        <v>38</v>
      </c>
      <c r="E94" s="158"/>
      <c r="F94" s="158"/>
      <c r="G94" s="158"/>
      <c r="H94" s="158"/>
      <c r="I94" s="158"/>
      <c r="J94" s="153"/>
      <c r="K94" s="43">
        <v>69.37</v>
      </c>
      <c r="L94" s="21"/>
      <c r="M94" s="97">
        <f t="shared" si="41"/>
        <v>38</v>
      </c>
      <c r="N94" s="98">
        <f t="shared" si="42"/>
        <v>0</v>
      </c>
      <c r="O94" s="99"/>
      <c r="P94" s="111">
        <f t="shared" si="52"/>
        <v>0</v>
      </c>
      <c r="Q94" s="100">
        <f t="shared" si="40"/>
        <v>0</v>
      </c>
    </row>
    <row r="95" spans="1:17" s="1" customFormat="1" ht="15" customHeight="1" x14ac:dyDescent="0.25">
      <c r="A95" s="23">
        <v>12</v>
      </c>
      <c r="B95" s="48">
        <v>60910</v>
      </c>
      <c r="C95" s="19" t="s">
        <v>78</v>
      </c>
      <c r="D95" s="132">
        <v>32</v>
      </c>
      <c r="E95" s="133"/>
      <c r="F95" s="133"/>
      <c r="G95" s="133"/>
      <c r="H95" s="133"/>
      <c r="I95" s="133"/>
      <c r="J95" s="133"/>
      <c r="K95" s="43">
        <v>73.59</v>
      </c>
      <c r="L95" s="21"/>
      <c r="M95" s="97">
        <f t="shared" si="41"/>
        <v>32</v>
      </c>
      <c r="N95" s="98">
        <f t="shared" si="42"/>
        <v>0</v>
      </c>
      <c r="O95" s="99"/>
      <c r="P95" s="98">
        <f t="shared" si="52"/>
        <v>0</v>
      </c>
      <c r="Q95" s="100">
        <f t="shared" si="40"/>
        <v>0</v>
      </c>
    </row>
    <row r="96" spans="1:17" s="1" customFormat="1" ht="15" customHeight="1" x14ac:dyDescent="0.25">
      <c r="A96" s="23">
        <v>13</v>
      </c>
      <c r="B96" s="48">
        <v>60980</v>
      </c>
      <c r="C96" s="19" t="s">
        <v>79</v>
      </c>
      <c r="D96" s="157">
        <v>36</v>
      </c>
      <c r="E96" s="158"/>
      <c r="F96" s="158"/>
      <c r="G96" s="158"/>
      <c r="H96" s="158"/>
      <c r="I96" s="158"/>
      <c r="J96" s="158"/>
      <c r="K96" s="43">
        <v>77.97</v>
      </c>
      <c r="L96" s="21"/>
      <c r="M96" s="97">
        <f t="shared" si="41"/>
        <v>36</v>
      </c>
      <c r="N96" s="98">
        <f t="shared" si="42"/>
        <v>0</v>
      </c>
      <c r="O96" s="99"/>
      <c r="P96" s="98">
        <f t="shared" si="52"/>
        <v>0</v>
      </c>
      <c r="Q96" s="100">
        <f t="shared" si="40"/>
        <v>0</v>
      </c>
    </row>
    <row r="97" spans="1:17" s="1" customFormat="1" ht="15" customHeight="1" x14ac:dyDescent="0.25">
      <c r="A97" s="23">
        <v>14</v>
      </c>
      <c r="B97" s="48">
        <v>61080</v>
      </c>
      <c r="C97" s="19" t="s">
        <v>80</v>
      </c>
      <c r="D97" s="159">
        <v>64</v>
      </c>
      <c r="E97" s="160">
        <v>3.13</v>
      </c>
      <c r="F97" s="160"/>
      <c r="G97" s="160"/>
      <c r="H97" s="160"/>
      <c r="I97" s="160"/>
      <c r="J97" s="160"/>
      <c r="K97" s="43">
        <v>65.84</v>
      </c>
      <c r="L97" s="21"/>
      <c r="M97" s="97">
        <f t="shared" si="41"/>
        <v>64</v>
      </c>
      <c r="N97" s="98">
        <f t="shared" si="42"/>
        <v>0</v>
      </c>
      <c r="O97" s="99"/>
      <c r="P97" s="98">
        <f t="shared" si="52"/>
        <v>2.0032000000000001</v>
      </c>
      <c r="Q97" s="100">
        <f t="shared" si="40"/>
        <v>3.13</v>
      </c>
    </row>
    <row r="98" spans="1:17" s="1" customFormat="1" ht="15" customHeight="1" x14ac:dyDescent="0.25">
      <c r="A98" s="23">
        <v>15</v>
      </c>
      <c r="B98" s="48">
        <v>61150</v>
      </c>
      <c r="C98" s="19" t="s">
        <v>81</v>
      </c>
      <c r="D98" s="132">
        <v>31</v>
      </c>
      <c r="E98" s="133"/>
      <c r="F98" s="133"/>
      <c r="G98" s="133"/>
      <c r="H98" s="133"/>
      <c r="I98" s="133"/>
      <c r="J98" s="133"/>
      <c r="K98" s="43">
        <v>67.94</v>
      </c>
      <c r="L98" s="21"/>
      <c r="M98" s="97">
        <f t="shared" si="41"/>
        <v>31</v>
      </c>
      <c r="N98" s="98">
        <f t="shared" si="42"/>
        <v>0</v>
      </c>
      <c r="O98" s="99"/>
      <c r="P98" s="98">
        <f t="shared" si="52"/>
        <v>0</v>
      </c>
      <c r="Q98" s="100">
        <f t="shared" si="40"/>
        <v>0</v>
      </c>
    </row>
    <row r="99" spans="1:17" s="1" customFormat="1" ht="15" customHeight="1" x14ac:dyDescent="0.25">
      <c r="A99" s="23">
        <v>16</v>
      </c>
      <c r="B99" s="48">
        <v>61210</v>
      </c>
      <c r="C99" s="19" t="s">
        <v>82</v>
      </c>
      <c r="D99" s="132">
        <v>20</v>
      </c>
      <c r="E99" s="133"/>
      <c r="F99" s="133"/>
      <c r="G99" s="133"/>
      <c r="H99" s="133"/>
      <c r="I99" s="133"/>
      <c r="J99" s="133"/>
      <c r="K99" s="43">
        <v>63.8</v>
      </c>
      <c r="L99" s="21"/>
      <c r="M99" s="97">
        <f t="shared" si="41"/>
        <v>20</v>
      </c>
      <c r="N99" s="98">
        <f t="shared" si="42"/>
        <v>0</v>
      </c>
      <c r="O99" s="99"/>
      <c r="P99" s="98">
        <f t="shared" si="52"/>
        <v>0</v>
      </c>
      <c r="Q99" s="100">
        <f t="shared" si="40"/>
        <v>0</v>
      </c>
    </row>
    <row r="100" spans="1:17" s="1" customFormat="1" ht="15" customHeight="1" x14ac:dyDescent="0.25">
      <c r="A100" s="23">
        <v>17</v>
      </c>
      <c r="B100" s="48">
        <v>61290</v>
      </c>
      <c r="C100" s="19" t="s">
        <v>83</v>
      </c>
      <c r="D100" s="132">
        <v>18</v>
      </c>
      <c r="E100" s="133"/>
      <c r="F100" s="133"/>
      <c r="G100" s="133"/>
      <c r="H100" s="133"/>
      <c r="I100" s="133"/>
      <c r="J100" s="133"/>
      <c r="K100" s="43">
        <v>64.17</v>
      </c>
      <c r="L100" s="21"/>
      <c r="M100" s="97">
        <f t="shared" si="41"/>
        <v>18</v>
      </c>
      <c r="N100" s="98">
        <f t="shared" si="42"/>
        <v>0</v>
      </c>
      <c r="O100" s="99"/>
      <c r="P100" s="111">
        <f t="shared" si="52"/>
        <v>0</v>
      </c>
      <c r="Q100" s="100">
        <f t="shared" si="40"/>
        <v>0</v>
      </c>
    </row>
    <row r="101" spans="1:17" s="1" customFormat="1" ht="15" customHeight="1" x14ac:dyDescent="0.25">
      <c r="A101" s="23">
        <v>18</v>
      </c>
      <c r="B101" s="48">
        <v>61340</v>
      </c>
      <c r="C101" s="19" t="s">
        <v>84</v>
      </c>
      <c r="D101" s="132">
        <v>42</v>
      </c>
      <c r="E101" s="133">
        <v>2.38</v>
      </c>
      <c r="F101" s="133"/>
      <c r="G101" s="133"/>
      <c r="H101" s="133"/>
      <c r="I101" s="133"/>
      <c r="J101" s="133"/>
      <c r="K101" s="43">
        <v>65.67</v>
      </c>
      <c r="L101" s="21"/>
      <c r="M101" s="97">
        <f t="shared" si="41"/>
        <v>42</v>
      </c>
      <c r="N101" s="98">
        <f t="shared" si="42"/>
        <v>0</v>
      </c>
      <c r="O101" s="99"/>
      <c r="P101" s="111">
        <f t="shared" si="52"/>
        <v>0.99959999999999993</v>
      </c>
      <c r="Q101" s="100">
        <f t="shared" si="40"/>
        <v>2.38</v>
      </c>
    </row>
    <row r="102" spans="1:17" s="1" customFormat="1" ht="15" customHeight="1" x14ac:dyDescent="0.25">
      <c r="A102" s="59">
        <v>19</v>
      </c>
      <c r="B102" s="48">
        <v>61390</v>
      </c>
      <c r="C102" s="19" t="s">
        <v>85</v>
      </c>
      <c r="D102" s="159">
        <v>22</v>
      </c>
      <c r="E102" s="160"/>
      <c r="F102" s="160"/>
      <c r="G102" s="160"/>
      <c r="H102" s="160"/>
      <c r="I102" s="160"/>
      <c r="J102" s="133"/>
      <c r="K102" s="43">
        <v>64</v>
      </c>
      <c r="L102" s="21"/>
      <c r="M102" s="97">
        <f t="shared" si="41"/>
        <v>22</v>
      </c>
      <c r="N102" s="98">
        <f t="shared" si="42"/>
        <v>0</v>
      </c>
      <c r="O102" s="99"/>
      <c r="P102" s="98">
        <f t="shared" si="52"/>
        <v>0</v>
      </c>
      <c r="Q102" s="100">
        <f t="shared" si="40"/>
        <v>0</v>
      </c>
    </row>
    <row r="103" spans="1:17" s="1" customFormat="1" ht="15" customHeight="1" x14ac:dyDescent="0.25">
      <c r="A103" s="16">
        <v>20</v>
      </c>
      <c r="B103" s="48">
        <v>61410</v>
      </c>
      <c r="C103" s="19" t="s">
        <v>86</v>
      </c>
      <c r="D103" s="132">
        <v>49</v>
      </c>
      <c r="E103" s="133">
        <v>2.04</v>
      </c>
      <c r="F103" s="133"/>
      <c r="G103" s="133"/>
      <c r="H103" s="133"/>
      <c r="I103" s="133"/>
      <c r="J103" s="133"/>
      <c r="K103" s="43">
        <v>70.98</v>
      </c>
      <c r="L103" s="21"/>
      <c r="M103" s="97">
        <f t="shared" si="41"/>
        <v>49</v>
      </c>
      <c r="N103" s="98">
        <f t="shared" si="42"/>
        <v>0</v>
      </c>
      <c r="O103" s="99"/>
      <c r="P103" s="98">
        <f t="shared" si="52"/>
        <v>0.99960000000000004</v>
      </c>
      <c r="Q103" s="100">
        <f t="shared" si="40"/>
        <v>2.04</v>
      </c>
    </row>
    <row r="104" spans="1:17" s="1" customFormat="1" ht="15" customHeight="1" x14ac:dyDescent="0.25">
      <c r="A104" s="11">
        <v>21</v>
      </c>
      <c r="B104" s="48">
        <v>61430</v>
      </c>
      <c r="C104" s="19" t="s">
        <v>114</v>
      </c>
      <c r="D104" s="159">
        <v>138</v>
      </c>
      <c r="E104" s="160"/>
      <c r="F104" s="160"/>
      <c r="G104" s="160"/>
      <c r="H104" s="160"/>
      <c r="I104" s="160"/>
      <c r="J104" s="160"/>
      <c r="K104" s="43">
        <v>70.16</v>
      </c>
      <c r="L104" s="21"/>
      <c r="M104" s="97">
        <f t="shared" si="41"/>
        <v>138</v>
      </c>
      <c r="N104" s="98">
        <f t="shared" si="42"/>
        <v>0</v>
      </c>
      <c r="O104" s="99"/>
      <c r="P104" s="98">
        <f t="shared" si="52"/>
        <v>0</v>
      </c>
      <c r="Q104" s="100">
        <f t="shared" si="40"/>
        <v>0</v>
      </c>
    </row>
    <row r="105" spans="1:17" s="1" customFormat="1" ht="15" customHeight="1" x14ac:dyDescent="0.25">
      <c r="A105" s="11">
        <v>22</v>
      </c>
      <c r="B105" s="48">
        <v>61440</v>
      </c>
      <c r="C105" s="19" t="s">
        <v>87</v>
      </c>
      <c r="D105" s="132">
        <v>113</v>
      </c>
      <c r="E105" s="133"/>
      <c r="F105" s="133"/>
      <c r="G105" s="133"/>
      <c r="H105" s="133"/>
      <c r="I105" s="133"/>
      <c r="J105" s="133"/>
      <c r="K105" s="43">
        <v>78.290000000000006</v>
      </c>
      <c r="L105" s="21"/>
      <c r="M105" s="97">
        <f t="shared" si="41"/>
        <v>113</v>
      </c>
      <c r="N105" s="98">
        <f t="shared" si="42"/>
        <v>0</v>
      </c>
      <c r="O105" s="99"/>
      <c r="P105" s="98">
        <f t="shared" si="52"/>
        <v>0</v>
      </c>
      <c r="Q105" s="100">
        <f t="shared" si="40"/>
        <v>0</v>
      </c>
    </row>
    <row r="106" spans="1:17" s="1" customFormat="1" ht="15" customHeight="1" x14ac:dyDescent="0.25">
      <c r="A106" s="11">
        <v>23</v>
      </c>
      <c r="B106" s="48">
        <v>61450</v>
      </c>
      <c r="C106" s="19" t="s">
        <v>115</v>
      </c>
      <c r="D106" s="132">
        <v>77</v>
      </c>
      <c r="E106" s="133">
        <v>1.3</v>
      </c>
      <c r="F106" s="133"/>
      <c r="G106" s="133"/>
      <c r="H106" s="133"/>
      <c r="I106" s="133"/>
      <c r="J106" s="133"/>
      <c r="K106" s="43">
        <v>67.319999999999993</v>
      </c>
      <c r="L106" s="21"/>
      <c r="M106" s="97">
        <f t="shared" si="41"/>
        <v>77</v>
      </c>
      <c r="N106" s="98">
        <f t="shared" si="42"/>
        <v>0</v>
      </c>
      <c r="O106" s="99"/>
      <c r="P106" s="98">
        <f t="shared" si="52"/>
        <v>1.0010000000000001</v>
      </c>
      <c r="Q106" s="100">
        <f t="shared" si="40"/>
        <v>1.3</v>
      </c>
    </row>
    <row r="107" spans="1:17" s="1" customFormat="1" ht="15" customHeight="1" x14ac:dyDescent="0.25">
      <c r="A107" s="11">
        <v>24</v>
      </c>
      <c r="B107" s="48">
        <v>61470</v>
      </c>
      <c r="C107" s="19" t="s">
        <v>88</v>
      </c>
      <c r="D107" s="132">
        <v>44</v>
      </c>
      <c r="E107" s="133"/>
      <c r="F107" s="133"/>
      <c r="G107" s="133"/>
      <c r="H107" s="133"/>
      <c r="I107" s="133"/>
      <c r="J107" s="133"/>
      <c r="K107" s="43">
        <v>66.430000000000007</v>
      </c>
      <c r="L107" s="21"/>
      <c r="M107" s="97">
        <f t="shared" si="41"/>
        <v>44</v>
      </c>
      <c r="N107" s="98">
        <f t="shared" si="42"/>
        <v>0</v>
      </c>
      <c r="O107" s="99"/>
      <c r="P107" s="98">
        <f t="shared" si="52"/>
        <v>0</v>
      </c>
      <c r="Q107" s="100">
        <f t="shared" si="40"/>
        <v>0</v>
      </c>
    </row>
    <row r="108" spans="1:17" s="1" customFormat="1" ht="15" customHeight="1" x14ac:dyDescent="0.25">
      <c r="A108" s="11">
        <v>25</v>
      </c>
      <c r="B108" s="48">
        <v>61490</v>
      </c>
      <c r="C108" s="19" t="s">
        <v>116</v>
      </c>
      <c r="D108" s="159">
        <v>122</v>
      </c>
      <c r="E108" s="160">
        <v>1.64</v>
      </c>
      <c r="F108" s="160"/>
      <c r="G108" s="160"/>
      <c r="H108" s="160"/>
      <c r="I108" s="160"/>
      <c r="J108" s="153"/>
      <c r="K108" s="43">
        <v>68.88</v>
      </c>
      <c r="L108" s="21"/>
      <c r="M108" s="97">
        <f t="shared" si="41"/>
        <v>122</v>
      </c>
      <c r="N108" s="98">
        <f t="shared" si="42"/>
        <v>0</v>
      </c>
      <c r="O108" s="99"/>
      <c r="P108" s="98">
        <f t="shared" si="52"/>
        <v>2.0007999999999999</v>
      </c>
      <c r="Q108" s="100">
        <f t="shared" si="40"/>
        <v>1.64</v>
      </c>
    </row>
    <row r="109" spans="1:17" s="1" customFormat="1" ht="15" customHeight="1" x14ac:dyDescent="0.25">
      <c r="A109" s="11">
        <v>26</v>
      </c>
      <c r="B109" s="48">
        <v>61500</v>
      </c>
      <c r="C109" s="19" t="s">
        <v>117</v>
      </c>
      <c r="D109" s="159">
        <v>151</v>
      </c>
      <c r="E109" s="160"/>
      <c r="F109" s="160"/>
      <c r="G109" s="160"/>
      <c r="H109" s="160"/>
      <c r="I109" s="160"/>
      <c r="J109" s="160"/>
      <c r="K109" s="43">
        <v>71.41</v>
      </c>
      <c r="L109" s="21"/>
      <c r="M109" s="97">
        <f t="shared" si="41"/>
        <v>151</v>
      </c>
      <c r="N109" s="98">
        <f t="shared" si="42"/>
        <v>0</v>
      </c>
      <c r="O109" s="99"/>
      <c r="P109" s="98">
        <f t="shared" si="52"/>
        <v>0</v>
      </c>
      <c r="Q109" s="100">
        <f t="shared" si="40"/>
        <v>0</v>
      </c>
    </row>
    <row r="110" spans="1:17" s="1" customFormat="1" ht="15" customHeight="1" x14ac:dyDescent="0.25">
      <c r="A110" s="11">
        <v>27</v>
      </c>
      <c r="B110" s="48">
        <v>61510</v>
      </c>
      <c r="C110" s="19" t="s">
        <v>89</v>
      </c>
      <c r="D110" s="159">
        <v>118</v>
      </c>
      <c r="E110" s="160">
        <v>0.85</v>
      </c>
      <c r="F110" s="160"/>
      <c r="G110" s="160"/>
      <c r="H110" s="160"/>
      <c r="I110" s="160"/>
      <c r="J110" s="153"/>
      <c r="K110" s="65">
        <v>69.73</v>
      </c>
      <c r="L110" s="21"/>
      <c r="M110" s="97">
        <f t="shared" si="41"/>
        <v>118</v>
      </c>
      <c r="N110" s="98">
        <f t="shared" si="42"/>
        <v>0</v>
      </c>
      <c r="O110" s="99"/>
      <c r="P110" s="98">
        <f t="shared" si="52"/>
        <v>1.0029999999999999</v>
      </c>
      <c r="Q110" s="100">
        <f t="shared" si="40"/>
        <v>0.85</v>
      </c>
    </row>
    <row r="111" spans="1:17" s="1" customFormat="1" ht="15" customHeight="1" x14ac:dyDescent="0.25">
      <c r="A111" s="11">
        <v>28</v>
      </c>
      <c r="B111" s="50">
        <v>61520</v>
      </c>
      <c r="C111" s="22" t="s">
        <v>118</v>
      </c>
      <c r="D111" s="159">
        <v>82</v>
      </c>
      <c r="E111" s="160"/>
      <c r="F111" s="160"/>
      <c r="G111" s="160"/>
      <c r="H111" s="160"/>
      <c r="I111" s="160"/>
      <c r="J111" s="150"/>
      <c r="K111" s="43">
        <v>72.099999999999994</v>
      </c>
      <c r="L111" s="21"/>
      <c r="M111" s="97">
        <f t="shared" si="41"/>
        <v>82</v>
      </c>
      <c r="N111" s="98">
        <f t="shared" si="42"/>
        <v>0</v>
      </c>
      <c r="O111" s="99"/>
      <c r="P111" s="98">
        <f t="shared" si="52"/>
        <v>0</v>
      </c>
      <c r="Q111" s="100">
        <f t="shared" si="40"/>
        <v>0</v>
      </c>
    </row>
    <row r="112" spans="1:17" s="1" customFormat="1" ht="15" customHeight="1" x14ac:dyDescent="0.25">
      <c r="A112" s="15">
        <v>29</v>
      </c>
      <c r="B112" s="50">
        <v>61540</v>
      </c>
      <c r="C112" s="22" t="s">
        <v>119</v>
      </c>
      <c r="D112" s="126">
        <v>69</v>
      </c>
      <c r="E112" s="127">
        <v>1.45</v>
      </c>
      <c r="F112" s="127"/>
      <c r="G112" s="127"/>
      <c r="H112" s="127"/>
      <c r="I112" s="127"/>
      <c r="J112" s="128"/>
      <c r="K112" s="46">
        <v>63.55</v>
      </c>
      <c r="L112" s="21"/>
      <c r="M112" s="97">
        <f t="shared" si="41"/>
        <v>69</v>
      </c>
      <c r="N112" s="98">
        <f t="shared" ref="N112" si="56">O112*M112/100</f>
        <v>0</v>
      </c>
      <c r="O112" s="99"/>
      <c r="P112" s="98">
        <f t="shared" ref="P112" si="57">Q112*M112/100</f>
        <v>1.0004999999999999</v>
      </c>
      <c r="Q112" s="100">
        <f t="shared" ref="Q112" si="58">E112</f>
        <v>1.45</v>
      </c>
    </row>
    <row r="113" spans="1:17" s="1" customFormat="1" ht="15" customHeight="1" x14ac:dyDescent="0.25">
      <c r="A113" s="15">
        <v>30</v>
      </c>
      <c r="B113" s="50">
        <v>61560</v>
      </c>
      <c r="C113" s="22" t="s">
        <v>121</v>
      </c>
      <c r="D113" s="151"/>
      <c r="E113" s="160"/>
      <c r="F113" s="160"/>
      <c r="G113" s="160"/>
      <c r="H113" s="160"/>
      <c r="I113" s="160"/>
      <c r="J113" s="153"/>
      <c r="K113" s="46"/>
      <c r="L113" s="21"/>
      <c r="M113" s="97"/>
      <c r="N113" s="98"/>
      <c r="O113" s="99"/>
      <c r="P113" s="111"/>
      <c r="Q113" s="100"/>
    </row>
    <row r="114" spans="1:17" s="1" customFormat="1" ht="15" customHeight="1" thickBot="1" x14ac:dyDescent="0.3">
      <c r="A114" s="12">
        <v>31</v>
      </c>
      <c r="B114" s="50">
        <v>61570</v>
      </c>
      <c r="C114" s="22" t="s">
        <v>123</v>
      </c>
      <c r="D114" s="152"/>
      <c r="E114" s="158"/>
      <c r="F114" s="158"/>
      <c r="G114" s="158"/>
      <c r="H114" s="158"/>
      <c r="I114" s="158"/>
      <c r="J114" s="158"/>
      <c r="K114" s="45"/>
      <c r="L114" s="21"/>
      <c r="M114" s="101"/>
      <c r="N114" s="102"/>
      <c r="O114" s="103"/>
      <c r="P114" s="102"/>
      <c r="Q114" s="104"/>
    </row>
    <row r="115" spans="1:17" s="1" customFormat="1" ht="15" customHeight="1" thickBot="1" x14ac:dyDescent="0.3">
      <c r="A115" s="40"/>
      <c r="B115" s="56"/>
      <c r="C115" s="37" t="s">
        <v>107</v>
      </c>
      <c r="D115" s="76">
        <f>SUM(D116:D124)</f>
        <v>501</v>
      </c>
      <c r="E115" s="38">
        <v>0.25</v>
      </c>
      <c r="F115" s="38">
        <v>0</v>
      </c>
      <c r="G115" s="38">
        <v>0</v>
      </c>
      <c r="H115" s="38">
        <v>0</v>
      </c>
      <c r="I115" s="38">
        <v>0</v>
      </c>
      <c r="J115" s="38">
        <v>0</v>
      </c>
      <c r="K115" s="39">
        <f>AVERAGE(K116:K124)</f>
        <v>72.552857142857135</v>
      </c>
      <c r="L115" s="21"/>
      <c r="M115" s="349">
        <f t="shared" si="41"/>
        <v>501</v>
      </c>
      <c r="N115" s="350">
        <f>SUM(N116:N124)</f>
        <v>0</v>
      </c>
      <c r="O115" s="357">
        <f>H115+I115+J115</f>
        <v>0</v>
      </c>
      <c r="P115" s="350">
        <f>SUM(P116:P124)</f>
        <v>2.0000999999999998</v>
      </c>
      <c r="Q115" s="356">
        <f t="shared" si="40"/>
        <v>0.25</v>
      </c>
    </row>
    <row r="116" spans="1:17" s="1" customFormat="1" ht="15" customHeight="1" x14ac:dyDescent="0.25">
      <c r="A116" s="10">
        <v>1</v>
      </c>
      <c r="B116" s="49">
        <v>70020</v>
      </c>
      <c r="C116" s="13" t="s">
        <v>90</v>
      </c>
      <c r="D116" s="136">
        <v>87</v>
      </c>
      <c r="E116" s="137"/>
      <c r="F116" s="137"/>
      <c r="G116" s="137"/>
      <c r="H116" s="137"/>
      <c r="I116" s="137"/>
      <c r="J116" s="137"/>
      <c r="K116" s="42">
        <v>77.72</v>
      </c>
      <c r="L116" s="21"/>
      <c r="M116" s="93">
        <f t="shared" si="41"/>
        <v>87</v>
      </c>
      <c r="N116" s="94">
        <f t="shared" ref="N116:N120" si="59">O116*M116/100</f>
        <v>0</v>
      </c>
      <c r="O116" s="95"/>
      <c r="P116" s="94">
        <f t="shared" ref="P116:P120" si="60">Q116*M116/100</f>
        <v>0</v>
      </c>
      <c r="Q116" s="96">
        <f t="shared" si="40"/>
        <v>0</v>
      </c>
    </row>
    <row r="117" spans="1:17" s="1" customFormat="1" ht="15" customHeight="1" x14ac:dyDescent="0.25">
      <c r="A117" s="16">
        <v>2</v>
      </c>
      <c r="B117" s="48">
        <v>70110</v>
      </c>
      <c r="C117" s="19" t="s">
        <v>93</v>
      </c>
      <c r="D117" s="132">
        <v>68</v>
      </c>
      <c r="E117" s="133"/>
      <c r="F117" s="133"/>
      <c r="G117" s="133"/>
      <c r="H117" s="133"/>
      <c r="I117" s="133"/>
      <c r="J117" s="133"/>
      <c r="K117" s="43">
        <v>70.69</v>
      </c>
      <c r="L117" s="21"/>
      <c r="M117" s="97">
        <f t="shared" si="41"/>
        <v>68</v>
      </c>
      <c r="N117" s="98">
        <f t="shared" si="59"/>
        <v>0</v>
      </c>
      <c r="O117" s="99"/>
      <c r="P117" s="98">
        <f t="shared" si="60"/>
        <v>0</v>
      </c>
      <c r="Q117" s="100">
        <f t="shared" si="40"/>
        <v>0</v>
      </c>
    </row>
    <row r="118" spans="1:17" s="1" customFormat="1" ht="15" customHeight="1" x14ac:dyDescent="0.25">
      <c r="A118" s="11">
        <v>3</v>
      </c>
      <c r="B118" s="48">
        <v>70021</v>
      </c>
      <c r="C118" s="19" t="s">
        <v>91</v>
      </c>
      <c r="D118" s="159">
        <v>73</v>
      </c>
      <c r="E118" s="160"/>
      <c r="F118" s="160"/>
      <c r="G118" s="160"/>
      <c r="H118" s="160"/>
      <c r="I118" s="160"/>
      <c r="J118" s="160"/>
      <c r="K118" s="43">
        <v>77.47</v>
      </c>
      <c r="L118" s="21"/>
      <c r="M118" s="97">
        <f t="shared" si="41"/>
        <v>73</v>
      </c>
      <c r="N118" s="98">
        <f t="shared" si="59"/>
        <v>0</v>
      </c>
      <c r="O118" s="99"/>
      <c r="P118" s="98">
        <f t="shared" si="60"/>
        <v>0</v>
      </c>
      <c r="Q118" s="100">
        <f t="shared" si="40"/>
        <v>0</v>
      </c>
    </row>
    <row r="119" spans="1:17" s="1" customFormat="1" ht="15" customHeight="1" x14ac:dyDescent="0.25">
      <c r="A119" s="11">
        <v>4</v>
      </c>
      <c r="B119" s="48">
        <v>70040</v>
      </c>
      <c r="C119" s="19" t="s">
        <v>92</v>
      </c>
      <c r="D119" s="132">
        <v>19</v>
      </c>
      <c r="E119" s="133"/>
      <c r="F119" s="133"/>
      <c r="G119" s="133"/>
      <c r="H119" s="133"/>
      <c r="I119" s="133"/>
      <c r="J119" s="133"/>
      <c r="K119" s="43">
        <v>64.89</v>
      </c>
      <c r="L119" s="21"/>
      <c r="M119" s="97">
        <f t="shared" si="41"/>
        <v>19</v>
      </c>
      <c r="N119" s="98">
        <f t="shared" si="59"/>
        <v>0</v>
      </c>
      <c r="O119" s="99"/>
      <c r="P119" s="98">
        <f t="shared" si="60"/>
        <v>0</v>
      </c>
      <c r="Q119" s="100">
        <f t="shared" si="40"/>
        <v>0</v>
      </c>
    </row>
    <row r="120" spans="1:17" s="1" customFormat="1" ht="15" customHeight="1" x14ac:dyDescent="0.25">
      <c r="A120" s="11">
        <v>5</v>
      </c>
      <c r="B120" s="48">
        <v>70100</v>
      </c>
      <c r="C120" s="19" t="s">
        <v>108</v>
      </c>
      <c r="D120" s="132">
        <v>92</v>
      </c>
      <c r="E120" s="133"/>
      <c r="F120" s="133"/>
      <c r="G120" s="133"/>
      <c r="H120" s="133"/>
      <c r="I120" s="133"/>
      <c r="J120" s="133"/>
      <c r="K120" s="43">
        <v>75.709999999999994</v>
      </c>
      <c r="L120" s="21"/>
      <c r="M120" s="97">
        <f t="shared" si="41"/>
        <v>92</v>
      </c>
      <c r="N120" s="98">
        <f t="shared" si="59"/>
        <v>0</v>
      </c>
      <c r="O120" s="99"/>
      <c r="P120" s="98">
        <f t="shared" si="60"/>
        <v>0</v>
      </c>
      <c r="Q120" s="100">
        <f t="shared" si="40"/>
        <v>0</v>
      </c>
    </row>
    <row r="121" spans="1:17" s="1" customFormat="1" ht="15" customHeight="1" x14ac:dyDescent="0.25">
      <c r="A121" s="11">
        <v>6</v>
      </c>
      <c r="B121" s="48">
        <v>70270</v>
      </c>
      <c r="C121" s="19" t="s">
        <v>94</v>
      </c>
      <c r="D121" s="159">
        <v>49</v>
      </c>
      <c r="E121" s="160"/>
      <c r="F121" s="160"/>
      <c r="G121" s="160"/>
      <c r="H121" s="160"/>
      <c r="I121" s="160"/>
      <c r="J121" s="153"/>
      <c r="K121" s="43">
        <v>73.510000000000005</v>
      </c>
      <c r="L121" s="21"/>
      <c r="M121" s="97">
        <f t="shared" si="41"/>
        <v>49</v>
      </c>
      <c r="N121" s="98">
        <f t="shared" si="42"/>
        <v>0</v>
      </c>
      <c r="O121" s="99"/>
      <c r="P121" s="98">
        <f t="shared" ref="P121:P123" si="61">Q121*M121/100</f>
        <v>0</v>
      </c>
      <c r="Q121" s="100">
        <f t="shared" si="40"/>
        <v>0</v>
      </c>
    </row>
    <row r="122" spans="1:17" s="1" customFormat="1" ht="15" customHeight="1" x14ac:dyDescent="0.25">
      <c r="A122" s="11">
        <v>7</v>
      </c>
      <c r="B122" s="48">
        <v>70510</v>
      </c>
      <c r="C122" s="19" t="s">
        <v>95</v>
      </c>
      <c r="D122" s="154"/>
      <c r="E122" s="160"/>
      <c r="F122" s="160"/>
      <c r="G122" s="160"/>
      <c r="H122" s="160"/>
      <c r="I122" s="160"/>
      <c r="J122" s="153"/>
      <c r="K122" s="43"/>
      <c r="L122" s="21"/>
      <c r="M122" s="97"/>
      <c r="N122" s="98"/>
      <c r="O122" s="99"/>
      <c r="P122" s="98"/>
      <c r="Q122" s="105"/>
    </row>
    <row r="123" spans="1:17" s="1" customFormat="1" ht="15" customHeight="1" x14ac:dyDescent="0.25">
      <c r="A123" s="15">
        <v>8</v>
      </c>
      <c r="B123" s="50">
        <v>10880</v>
      </c>
      <c r="C123" s="22" t="s">
        <v>120</v>
      </c>
      <c r="D123" s="157">
        <v>113</v>
      </c>
      <c r="E123" s="158">
        <v>1.77</v>
      </c>
      <c r="F123" s="158"/>
      <c r="G123" s="158"/>
      <c r="H123" s="158"/>
      <c r="I123" s="158"/>
      <c r="J123" s="153"/>
      <c r="K123" s="46">
        <v>67.88</v>
      </c>
      <c r="L123" s="21"/>
      <c r="M123" s="97">
        <f t="shared" si="41"/>
        <v>113</v>
      </c>
      <c r="N123" s="98">
        <f t="shared" si="42"/>
        <v>0</v>
      </c>
      <c r="O123" s="99"/>
      <c r="P123" s="98">
        <f t="shared" si="61"/>
        <v>2.0000999999999998</v>
      </c>
      <c r="Q123" s="100">
        <f t="shared" si="40"/>
        <v>1.77</v>
      </c>
    </row>
    <row r="124" spans="1:17" s="1" customFormat="1" ht="15" customHeight="1" thickBot="1" x14ac:dyDescent="0.3">
      <c r="A124" s="12">
        <v>9</v>
      </c>
      <c r="B124" s="52">
        <v>10890</v>
      </c>
      <c r="C124" s="20" t="s">
        <v>122</v>
      </c>
      <c r="D124" s="155"/>
      <c r="E124" s="156"/>
      <c r="F124" s="156"/>
      <c r="G124" s="156"/>
      <c r="H124" s="156"/>
      <c r="I124" s="156"/>
      <c r="J124" s="156"/>
      <c r="K124" s="45"/>
      <c r="L124" s="21"/>
      <c r="M124" s="106"/>
      <c r="N124" s="107"/>
      <c r="O124" s="108"/>
      <c r="P124" s="107"/>
      <c r="Q124" s="109"/>
    </row>
    <row r="125" spans="1:17" ht="15" customHeight="1" x14ac:dyDescent="0.25">
      <c r="A125" s="6"/>
      <c r="B125" s="6"/>
      <c r="C125" s="6"/>
      <c r="D125" s="538" t="s">
        <v>98</v>
      </c>
      <c r="E125" s="538"/>
      <c r="F125" s="538"/>
      <c r="G125" s="538"/>
      <c r="H125" s="538"/>
      <c r="I125" s="538"/>
      <c r="J125" s="538"/>
      <c r="K125" s="57">
        <f>AVERAGE(K7,K9:K16,K18:K29,K31:K47,K49:K67,K69:K82,K84:K114,K116:K124)</f>
        <v>68.348762886597967</v>
      </c>
      <c r="L125" s="4"/>
      <c r="O125" s="110"/>
      <c r="P125" s="110"/>
      <c r="Q125" s="110"/>
    </row>
    <row r="126" spans="1:17" ht="15" customHeight="1" x14ac:dyDescent="0.25">
      <c r="A126" s="6"/>
      <c r="B126" s="6"/>
      <c r="C126" s="6"/>
      <c r="D126" s="6"/>
      <c r="E126" s="7"/>
      <c r="F126" s="7"/>
      <c r="G126" s="7"/>
      <c r="H126" s="7"/>
      <c r="I126" s="8"/>
      <c r="J126" s="8"/>
      <c r="K126" s="9"/>
      <c r="L126" s="4"/>
    </row>
  </sheetData>
  <mergeCells count="8">
    <mergeCell ref="C2:E2"/>
    <mergeCell ref="K4:K5"/>
    <mergeCell ref="D125:J125"/>
    <mergeCell ref="A4:A5"/>
    <mergeCell ref="B4:B5"/>
    <mergeCell ref="C4:C5"/>
    <mergeCell ref="D4:D5"/>
    <mergeCell ref="E4:J4"/>
  </mergeCells>
  <conditionalFormatting sqref="K6:K125">
    <cfRule type="cellIs" dxfId="79" priority="5" stopIfTrue="1" operator="equal">
      <formula>$K$125</formula>
    </cfRule>
    <cfRule type="containsBlanks" dxfId="78" priority="407" stopIfTrue="1">
      <formula>LEN(TRIM(K6))=0</formula>
    </cfRule>
    <cfRule type="cellIs" dxfId="77" priority="408" stopIfTrue="1" operator="lessThan">
      <formula>50</formula>
    </cfRule>
    <cfRule type="cellIs" dxfId="76" priority="409" stopIfTrue="1" operator="between">
      <formula>$K$125</formula>
      <formula>50</formula>
    </cfRule>
    <cfRule type="cellIs" dxfId="75" priority="410" stopIfTrue="1" operator="between">
      <formula>75</formula>
      <formula>$K$125</formula>
    </cfRule>
    <cfRule type="cellIs" dxfId="74" priority="420" stopIfTrue="1" operator="greaterThanOrEqual">
      <formula>75</formula>
    </cfRule>
  </conditionalFormatting>
  <conditionalFormatting sqref="Q7:Q124">
    <cfRule type="containsBlanks" dxfId="73" priority="7">
      <formula>LEN(TRIM(Q7))=0</formula>
    </cfRule>
    <cfRule type="cellIs" dxfId="72" priority="8" operator="equal">
      <formula>10</formula>
    </cfRule>
    <cfRule type="cellIs" dxfId="71" priority="10" operator="equal">
      <formula>0</formula>
    </cfRule>
    <cfRule type="cellIs" dxfId="70" priority="12" operator="between">
      <formula>0.1</formula>
      <formula>10</formula>
    </cfRule>
    <cfRule type="cellIs" dxfId="69" priority="13" operator="greaterThanOrEqual">
      <formula>10</formula>
    </cfRule>
  </conditionalFormatting>
  <conditionalFormatting sqref="P7:P124">
    <cfRule type="containsBlanks" dxfId="68" priority="1">
      <formula>LEN(TRIM(P7))=0</formula>
    </cfRule>
    <cfRule type="cellIs" dxfId="67" priority="2" operator="greaterThanOrEqual">
      <formula>10</formula>
    </cfRule>
    <cfRule type="cellIs" dxfId="66" priority="3" operator="between">
      <formula>0.99</formula>
      <formula>9.99</formula>
    </cfRule>
    <cfRule type="cellIs" dxfId="65" priority="4" operator="equal">
      <formula>0</formula>
    </cfRule>
  </conditionalFormatting>
  <conditionalFormatting sqref="O7:O124">
    <cfRule type="containsBlanks" dxfId="64" priority="6">
      <formula>LEN(TRIM(O7))=0</formula>
    </cfRule>
    <cfRule type="cellIs" dxfId="63" priority="416" operator="equal">
      <formula>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6"/>
  <sheetViews>
    <sheetView zoomScale="90" zoomScaleNormal="90" workbookViewId="0">
      <pane xSplit="11" ySplit="6" topLeftCell="L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1.7109375" customWidth="1"/>
    <col min="4" max="4" width="8.7109375" customWidth="1"/>
    <col min="5" max="10" width="7.7109375" customWidth="1"/>
    <col min="11" max="11" width="8.7109375" style="2" customWidth="1"/>
    <col min="12" max="12" width="7.85546875" customWidth="1"/>
    <col min="13" max="17" width="10.7109375" customWidth="1"/>
    <col min="18" max="18" width="9.28515625" customWidth="1"/>
  </cols>
  <sheetData>
    <row r="1" spans="1:18" ht="18" customHeight="1" x14ac:dyDescent="0.25">
      <c r="M1" s="113"/>
      <c r="N1" s="317" t="s">
        <v>139</v>
      </c>
    </row>
    <row r="2" spans="1:18" ht="18" customHeight="1" x14ac:dyDescent="0.25">
      <c r="A2" s="4"/>
      <c r="B2" s="4"/>
      <c r="C2" s="521" t="s">
        <v>131</v>
      </c>
      <c r="D2" s="521"/>
      <c r="E2" s="66"/>
      <c r="F2" s="66"/>
      <c r="G2" s="66"/>
      <c r="H2" s="66"/>
      <c r="I2" s="66"/>
      <c r="J2" s="66"/>
      <c r="K2" s="26">
        <v>2021</v>
      </c>
      <c r="L2" s="4"/>
      <c r="M2" s="27"/>
      <c r="N2" s="317" t="s">
        <v>140</v>
      </c>
    </row>
    <row r="3" spans="1:18" ht="18" customHeight="1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5"/>
      <c r="L3" s="4"/>
      <c r="M3" s="86"/>
      <c r="N3" s="317" t="s">
        <v>141</v>
      </c>
    </row>
    <row r="4" spans="1:18" ht="18" customHeight="1" thickBot="1" x14ac:dyDescent="0.3">
      <c r="A4" s="524" t="s">
        <v>0</v>
      </c>
      <c r="B4" s="526" t="s">
        <v>1</v>
      </c>
      <c r="C4" s="526" t="s">
        <v>2</v>
      </c>
      <c r="D4" s="539" t="s">
        <v>3</v>
      </c>
      <c r="E4" s="541" t="s">
        <v>130</v>
      </c>
      <c r="F4" s="542"/>
      <c r="G4" s="542"/>
      <c r="H4" s="542"/>
      <c r="I4" s="542"/>
      <c r="J4" s="543"/>
      <c r="K4" s="536" t="s">
        <v>99</v>
      </c>
      <c r="L4" s="4"/>
      <c r="M4" s="18"/>
      <c r="N4" s="317" t="s">
        <v>142</v>
      </c>
    </row>
    <row r="5" spans="1:18" ht="43.5" customHeight="1" thickBot="1" x14ac:dyDescent="0.3">
      <c r="A5" s="525"/>
      <c r="B5" s="527"/>
      <c r="C5" s="527"/>
      <c r="D5" s="540"/>
      <c r="E5" s="183" t="s">
        <v>125</v>
      </c>
      <c r="F5" s="3" t="s">
        <v>134</v>
      </c>
      <c r="G5" s="3" t="s">
        <v>135</v>
      </c>
      <c r="H5" s="3" t="s">
        <v>129</v>
      </c>
      <c r="I5" s="3" t="s">
        <v>126</v>
      </c>
      <c r="J5" s="3">
        <v>100</v>
      </c>
      <c r="K5" s="537"/>
      <c r="L5" s="4"/>
      <c r="M5" s="87" t="s">
        <v>124</v>
      </c>
      <c r="N5" s="88" t="s">
        <v>143</v>
      </c>
      <c r="O5" s="88" t="s">
        <v>144</v>
      </c>
      <c r="P5" s="88" t="s">
        <v>127</v>
      </c>
      <c r="Q5" s="88" t="s">
        <v>128</v>
      </c>
    </row>
    <row r="6" spans="1:18" ht="15" customHeight="1" thickBot="1" x14ac:dyDescent="0.3">
      <c r="A6" s="29"/>
      <c r="B6" s="30"/>
      <c r="C6" s="30" t="s">
        <v>100</v>
      </c>
      <c r="D6" s="31">
        <f>D7+D8+D17+D30+D48+D68+D83+D115</f>
        <v>5581</v>
      </c>
      <c r="E6" s="165">
        <v>0.02</v>
      </c>
      <c r="F6" s="189">
        <v>1.63</v>
      </c>
      <c r="G6" s="181">
        <v>51.13</v>
      </c>
      <c r="H6" s="189">
        <v>22.27</v>
      </c>
      <c r="I6" s="191">
        <v>24.64</v>
      </c>
      <c r="J6" s="186">
        <v>0.3</v>
      </c>
      <c r="K6" s="114">
        <v>69.900000000000006</v>
      </c>
      <c r="L6" s="21"/>
      <c r="M6" s="338">
        <f>D6</f>
        <v>5581</v>
      </c>
      <c r="N6" s="339">
        <f>N7+N8+N17+N30+N48+N68+N83+N115</f>
        <v>2875.9691000000003</v>
      </c>
      <c r="O6" s="189">
        <f>I6+J6+H6</f>
        <v>47.21</v>
      </c>
      <c r="P6" s="339">
        <f>P7+P8+P17+P30+P48+P68+P83+P115</f>
        <v>1.0004</v>
      </c>
      <c r="Q6" s="344">
        <f t="shared" ref="Q6:Q68" si="0">E6</f>
        <v>0.02</v>
      </c>
      <c r="R6" s="58"/>
    </row>
    <row r="7" spans="1:18" ht="15" customHeight="1" thickBot="1" x14ac:dyDescent="0.3">
      <c r="A7" s="47">
        <v>1</v>
      </c>
      <c r="B7" s="62">
        <v>50050</v>
      </c>
      <c r="C7" s="28" t="s">
        <v>55</v>
      </c>
      <c r="D7" s="69">
        <v>53</v>
      </c>
      <c r="E7" s="170"/>
      <c r="F7" s="142"/>
      <c r="G7" s="170">
        <v>24.53</v>
      </c>
      <c r="H7" s="142">
        <v>35.85</v>
      </c>
      <c r="I7" s="170">
        <v>39.619999999999997</v>
      </c>
      <c r="J7" s="173"/>
      <c r="K7" s="63">
        <v>76</v>
      </c>
      <c r="L7" s="64"/>
      <c r="M7" s="89">
        <f t="shared" ref="M7:M69" si="1">D7</f>
        <v>53</v>
      </c>
      <c r="N7" s="90">
        <f t="shared" ref="N7:N69" si="2">O7*M7/100</f>
        <v>39.999099999999999</v>
      </c>
      <c r="O7" s="91">
        <f t="shared" ref="O7:O70" si="3">I7+J7+H7</f>
        <v>75.47</v>
      </c>
      <c r="P7" s="90">
        <f t="shared" ref="P7:P69" si="4">Q7*M7/100</f>
        <v>0</v>
      </c>
      <c r="Q7" s="92">
        <f t="shared" si="0"/>
        <v>0</v>
      </c>
      <c r="R7" s="60"/>
    </row>
    <row r="8" spans="1:18" ht="15" customHeight="1" thickBot="1" x14ac:dyDescent="0.3">
      <c r="A8" s="32"/>
      <c r="B8" s="25"/>
      <c r="C8" s="33" t="s">
        <v>101</v>
      </c>
      <c r="D8" s="34">
        <f>SUM(D9:D16)</f>
        <v>476</v>
      </c>
      <c r="E8" s="147">
        <v>0</v>
      </c>
      <c r="F8" s="81">
        <v>1.67</v>
      </c>
      <c r="G8" s="172">
        <v>45.17</v>
      </c>
      <c r="H8" s="81">
        <v>25.62</v>
      </c>
      <c r="I8" s="172">
        <v>27.31</v>
      </c>
      <c r="J8" s="81">
        <v>0.23</v>
      </c>
      <c r="K8" s="41">
        <f>AVERAGE(K9:K16)</f>
        <v>70.228749999999991</v>
      </c>
      <c r="L8" s="21"/>
      <c r="M8" s="349">
        <f t="shared" si="1"/>
        <v>476</v>
      </c>
      <c r="N8" s="350">
        <f>SUM(N9:N16)</f>
        <v>272.9907</v>
      </c>
      <c r="O8" s="357">
        <f t="shared" si="3"/>
        <v>53.16</v>
      </c>
      <c r="P8" s="350">
        <f>SUM(P9:P16)</f>
        <v>0</v>
      </c>
      <c r="Q8" s="356">
        <f t="shared" si="0"/>
        <v>0</v>
      </c>
      <c r="R8" s="68"/>
    </row>
    <row r="9" spans="1:18" s="1" customFormat="1" ht="15" customHeight="1" x14ac:dyDescent="0.25">
      <c r="A9" s="11">
        <v>1</v>
      </c>
      <c r="B9" s="48">
        <v>10002</v>
      </c>
      <c r="C9" s="19" t="s">
        <v>5</v>
      </c>
      <c r="D9" s="168">
        <v>84</v>
      </c>
      <c r="E9" s="171"/>
      <c r="F9" s="142">
        <v>2.38</v>
      </c>
      <c r="G9" s="170">
        <v>36.9</v>
      </c>
      <c r="H9" s="142">
        <v>35.71</v>
      </c>
      <c r="I9" s="171">
        <v>25</v>
      </c>
      <c r="J9" s="142"/>
      <c r="K9" s="43">
        <v>73.739999999999995</v>
      </c>
      <c r="L9" s="21"/>
      <c r="M9" s="97">
        <f t="shared" si="1"/>
        <v>84</v>
      </c>
      <c r="N9" s="98">
        <f t="shared" si="2"/>
        <v>50.996400000000001</v>
      </c>
      <c r="O9" s="99">
        <f t="shared" si="3"/>
        <v>60.71</v>
      </c>
      <c r="P9" s="98">
        <f t="shared" si="4"/>
        <v>0</v>
      </c>
      <c r="Q9" s="100">
        <f t="shared" si="0"/>
        <v>0</v>
      </c>
      <c r="R9" s="61"/>
    </row>
    <row r="10" spans="1:18" s="1" customFormat="1" ht="15" customHeight="1" x14ac:dyDescent="0.25">
      <c r="A10" s="11">
        <v>2</v>
      </c>
      <c r="B10" s="48">
        <v>10090</v>
      </c>
      <c r="C10" s="19" t="s">
        <v>7</v>
      </c>
      <c r="D10" s="168">
        <v>94</v>
      </c>
      <c r="E10" s="174"/>
      <c r="F10" s="174">
        <v>1.06</v>
      </c>
      <c r="G10" s="194">
        <v>37.229999999999997</v>
      </c>
      <c r="H10" s="174">
        <v>28.72</v>
      </c>
      <c r="I10" s="188">
        <v>32.979999999999997</v>
      </c>
      <c r="J10" s="174"/>
      <c r="K10" s="43">
        <v>73.05</v>
      </c>
      <c r="L10" s="21"/>
      <c r="M10" s="97">
        <f t="shared" si="1"/>
        <v>94</v>
      </c>
      <c r="N10" s="98">
        <f t="shared" si="2"/>
        <v>57.99799999999999</v>
      </c>
      <c r="O10" s="99">
        <f t="shared" si="3"/>
        <v>61.699999999999996</v>
      </c>
      <c r="P10" s="98">
        <f t="shared" si="4"/>
        <v>0</v>
      </c>
      <c r="Q10" s="100">
        <f t="shared" si="0"/>
        <v>0</v>
      </c>
      <c r="R10" s="61"/>
    </row>
    <row r="11" spans="1:18" s="1" customFormat="1" ht="15" customHeight="1" x14ac:dyDescent="0.25">
      <c r="A11" s="11">
        <v>3</v>
      </c>
      <c r="B11" s="50">
        <v>10004</v>
      </c>
      <c r="C11" s="22" t="s">
        <v>6</v>
      </c>
      <c r="D11" s="178">
        <v>108</v>
      </c>
      <c r="E11" s="174"/>
      <c r="F11" s="174"/>
      <c r="G11" s="194">
        <v>27.78</v>
      </c>
      <c r="H11" s="174">
        <v>25.93</v>
      </c>
      <c r="I11" s="188">
        <v>44.44</v>
      </c>
      <c r="J11" s="174">
        <v>1.85</v>
      </c>
      <c r="K11" s="46">
        <v>76.900000000000006</v>
      </c>
      <c r="L11" s="21"/>
      <c r="M11" s="97">
        <f t="shared" si="1"/>
        <v>108</v>
      </c>
      <c r="N11" s="98">
        <f t="shared" si="2"/>
        <v>77.997600000000006</v>
      </c>
      <c r="O11" s="99">
        <f t="shared" si="3"/>
        <v>72.22</v>
      </c>
      <c r="P11" s="98">
        <f t="shared" si="4"/>
        <v>0</v>
      </c>
      <c r="Q11" s="100">
        <f t="shared" si="0"/>
        <v>0</v>
      </c>
      <c r="R11" s="61"/>
    </row>
    <row r="12" spans="1:18" s="1" customFormat="1" ht="14.25" customHeight="1" x14ac:dyDescent="0.25">
      <c r="A12" s="11">
        <v>4</v>
      </c>
      <c r="B12" s="48">
        <v>10001</v>
      </c>
      <c r="C12" s="19" t="s">
        <v>4</v>
      </c>
      <c r="D12" s="168">
        <v>39</v>
      </c>
      <c r="E12" s="174"/>
      <c r="F12" s="174"/>
      <c r="G12" s="194">
        <v>41.03</v>
      </c>
      <c r="H12" s="174">
        <v>25.64</v>
      </c>
      <c r="I12" s="188">
        <v>33.33</v>
      </c>
      <c r="J12" s="174"/>
      <c r="K12" s="43">
        <v>71.790000000000006</v>
      </c>
      <c r="L12" s="21"/>
      <c r="M12" s="97">
        <f t="shared" si="1"/>
        <v>39</v>
      </c>
      <c r="N12" s="98">
        <f t="shared" si="2"/>
        <v>22.9983</v>
      </c>
      <c r="O12" s="99">
        <f t="shared" si="3"/>
        <v>58.97</v>
      </c>
      <c r="P12" s="98">
        <f t="shared" si="4"/>
        <v>0</v>
      </c>
      <c r="Q12" s="100">
        <f t="shared" si="0"/>
        <v>0</v>
      </c>
      <c r="R12" s="61"/>
    </row>
    <row r="13" spans="1:18" s="1" customFormat="1" ht="15" customHeight="1" x14ac:dyDescent="0.25">
      <c r="A13" s="11">
        <v>5</v>
      </c>
      <c r="B13" s="48">
        <v>10120</v>
      </c>
      <c r="C13" s="19" t="s">
        <v>8</v>
      </c>
      <c r="D13" s="168">
        <v>38</v>
      </c>
      <c r="E13" s="174"/>
      <c r="F13" s="174">
        <v>2.63</v>
      </c>
      <c r="G13" s="194">
        <v>65.790000000000006</v>
      </c>
      <c r="H13" s="174">
        <v>13.16</v>
      </c>
      <c r="I13" s="188">
        <v>18.420000000000002</v>
      </c>
      <c r="J13" s="174"/>
      <c r="K13" s="43">
        <v>63.64</v>
      </c>
      <c r="L13" s="21"/>
      <c r="M13" s="97">
        <f t="shared" si="1"/>
        <v>38</v>
      </c>
      <c r="N13" s="98">
        <f t="shared" si="2"/>
        <v>12.000399999999999</v>
      </c>
      <c r="O13" s="99">
        <f t="shared" si="3"/>
        <v>31.580000000000002</v>
      </c>
      <c r="P13" s="98">
        <f t="shared" si="4"/>
        <v>0</v>
      </c>
      <c r="Q13" s="100">
        <f t="shared" si="0"/>
        <v>0</v>
      </c>
      <c r="R13" s="61"/>
    </row>
    <row r="14" spans="1:18" s="1" customFormat="1" ht="15" customHeight="1" x14ac:dyDescent="0.25">
      <c r="A14" s="11">
        <v>6</v>
      </c>
      <c r="B14" s="48">
        <v>10190</v>
      </c>
      <c r="C14" s="19" t="s">
        <v>9</v>
      </c>
      <c r="D14" s="168">
        <v>33</v>
      </c>
      <c r="E14" s="174"/>
      <c r="F14" s="174">
        <v>3.03</v>
      </c>
      <c r="G14" s="194">
        <v>39.39</v>
      </c>
      <c r="H14" s="174">
        <v>27.27</v>
      </c>
      <c r="I14" s="188">
        <v>30.3</v>
      </c>
      <c r="J14" s="174"/>
      <c r="K14" s="43">
        <v>71.03</v>
      </c>
      <c r="L14" s="21"/>
      <c r="M14" s="97">
        <f t="shared" si="1"/>
        <v>33</v>
      </c>
      <c r="N14" s="98">
        <f t="shared" si="2"/>
        <v>18.998100000000001</v>
      </c>
      <c r="O14" s="99">
        <f t="shared" si="3"/>
        <v>57.57</v>
      </c>
      <c r="P14" s="98">
        <f t="shared" si="4"/>
        <v>0</v>
      </c>
      <c r="Q14" s="100">
        <f t="shared" si="0"/>
        <v>0</v>
      </c>
      <c r="R14" s="67"/>
    </row>
    <row r="15" spans="1:18" s="1" customFormat="1" ht="15" customHeight="1" x14ac:dyDescent="0.25">
      <c r="A15" s="11">
        <v>7</v>
      </c>
      <c r="B15" s="48">
        <v>10320</v>
      </c>
      <c r="C15" s="19" t="s">
        <v>10</v>
      </c>
      <c r="D15" s="168">
        <v>47</v>
      </c>
      <c r="E15" s="174"/>
      <c r="F15" s="174">
        <v>4.26</v>
      </c>
      <c r="G15" s="194">
        <v>61.7</v>
      </c>
      <c r="H15" s="174">
        <v>21.28</v>
      </c>
      <c r="I15" s="188">
        <v>12.77</v>
      </c>
      <c r="J15" s="174"/>
      <c r="K15" s="43">
        <v>62.56</v>
      </c>
      <c r="L15" s="21"/>
      <c r="M15" s="97">
        <f t="shared" si="1"/>
        <v>47</v>
      </c>
      <c r="N15" s="98">
        <f t="shared" si="2"/>
        <v>16.003499999999999</v>
      </c>
      <c r="O15" s="99">
        <f t="shared" si="3"/>
        <v>34.049999999999997</v>
      </c>
      <c r="P15" s="98">
        <f t="shared" si="4"/>
        <v>0</v>
      </c>
      <c r="Q15" s="100">
        <f t="shared" si="0"/>
        <v>0</v>
      </c>
      <c r="R15" s="61"/>
    </row>
    <row r="16" spans="1:18" s="1" customFormat="1" ht="15" customHeight="1" thickBot="1" x14ac:dyDescent="0.3">
      <c r="A16" s="12">
        <v>8</v>
      </c>
      <c r="B16" s="52">
        <v>10860</v>
      </c>
      <c r="C16" s="20" t="s">
        <v>112</v>
      </c>
      <c r="D16" s="178">
        <v>33</v>
      </c>
      <c r="E16" s="171"/>
      <c r="F16" s="143"/>
      <c r="G16" s="170">
        <v>51.52</v>
      </c>
      <c r="H16" s="143">
        <v>27.27</v>
      </c>
      <c r="I16" s="171">
        <v>21.21</v>
      </c>
      <c r="J16" s="143"/>
      <c r="K16" s="45">
        <v>69.12</v>
      </c>
      <c r="L16" s="21"/>
      <c r="M16" s="101">
        <f t="shared" si="1"/>
        <v>33</v>
      </c>
      <c r="N16" s="102">
        <f t="shared" si="2"/>
        <v>15.998400000000002</v>
      </c>
      <c r="O16" s="103">
        <f t="shared" si="3"/>
        <v>48.480000000000004</v>
      </c>
      <c r="P16" s="102">
        <f t="shared" si="4"/>
        <v>0</v>
      </c>
      <c r="Q16" s="104">
        <f t="shared" si="0"/>
        <v>0</v>
      </c>
      <c r="R16" s="61"/>
    </row>
    <row r="17" spans="1:18" s="1" customFormat="1" ht="15" customHeight="1" thickBot="1" x14ac:dyDescent="0.3">
      <c r="A17" s="35"/>
      <c r="B17" s="51"/>
      <c r="C17" s="37" t="s">
        <v>102</v>
      </c>
      <c r="D17" s="36">
        <f>SUM(D18:D29)</f>
        <v>596</v>
      </c>
      <c r="E17" s="38">
        <v>0</v>
      </c>
      <c r="F17" s="38">
        <v>2.94</v>
      </c>
      <c r="G17" s="38">
        <v>57.29</v>
      </c>
      <c r="H17" s="38">
        <v>19.11</v>
      </c>
      <c r="I17" s="38">
        <v>20.66</v>
      </c>
      <c r="J17" s="38">
        <v>0</v>
      </c>
      <c r="K17" s="39">
        <f>AVERAGE(K18:K29)</f>
        <v>65.583333333333329</v>
      </c>
      <c r="L17" s="21"/>
      <c r="M17" s="349">
        <f t="shared" si="1"/>
        <v>596</v>
      </c>
      <c r="N17" s="350">
        <f>SUM(N18:N29)</f>
        <v>277.99709999999999</v>
      </c>
      <c r="O17" s="357">
        <f t="shared" si="3"/>
        <v>39.769999999999996</v>
      </c>
      <c r="P17" s="350">
        <f>SUM(P18:P29)</f>
        <v>0</v>
      </c>
      <c r="Q17" s="356">
        <f t="shared" si="0"/>
        <v>0</v>
      </c>
      <c r="R17" s="61"/>
    </row>
    <row r="18" spans="1:18" s="1" customFormat="1" ht="15" customHeight="1" x14ac:dyDescent="0.25">
      <c r="A18" s="16">
        <v>1</v>
      </c>
      <c r="B18" s="53">
        <v>20040</v>
      </c>
      <c r="C18" s="14" t="s">
        <v>11</v>
      </c>
      <c r="D18" s="179">
        <v>86</v>
      </c>
      <c r="E18" s="177"/>
      <c r="F18" s="177">
        <v>1.1599999999999999</v>
      </c>
      <c r="G18" s="177">
        <v>50</v>
      </c>
      <c r="H18" s="177">
        <v>16.28</v>
      </c>
      <c r="I18" s="177">
        <v>32.56</v>
      </c>
      <c r="J18" s="177"/>
      <c r="K18" s="44">
        <v>69.900000000000006</v>
      </c>
      <c r="L18" s="21"/>
      <c r="M18" s="93">
        <f t="shared" si="1"/>
        <v>86</v>
      </c>
      <c r="N18" s="94">
        <f t="shared" si="2"/>
        <v>42.002400000000009</v>
      </c>
      <c r="O18" s="95">
        <f t="shared" si="3"/>
        <v>48.84</v>
      </c>
      <c r="P18" s="94">
        <f t="shared" si="4"/>
        <v>0</v>
      </c>
      <c r="Q18" s="96">
        <f t="shared" si="0"/>
        <v>0</v>
      </c>
      <c r="R18" s="61"/>
    </row>
    <row r="19" spans="1:18" s="1" customFormat="1" ht="15" customHeight="1" x14ac:dyDescent="0.25">
      <c r="A19" s="16">
        <v>2</v>
      </c>
      <c r="B19" s="48">
        <v>20061</v>
      </c>
      <c r="C19" s="19" t="s">
        <v>13</v>
      </c>
      <c r="D19" s="168">
        <v>51</v>
      </c>
      <c r="E19" s="174"/>
      <c r="F19" s="174"/>
      <c r="G19" s="174">
        <v>35.29</v>
      </c>
      <c r="H19" s="174">
        <v>27.45</v>
      </c>
      <c r="I19" s="174">
        <v>37.25</v>
      </c>
      <c r="J19" s="174"/>
      <c r="K19" s="43">
        <v>74.3</v>
      </c>
      <c r="L19" s="21"/>
      <c r="M19" s="97">
        <f t="shared" si="1"/>
        <v>51</v>
      </c>
      <c r="N19" s="98">
        <f t="shared" si="2"/>
        <v>32.997</v>
      </c>
      <c r="O19" s="99">
        <f t="shared" si="3"/>
        <v>64.7</v>
      </c>
      <c r="P19" s="98">
        <f t="shared" si="4"/>
        <v>0</v>
      </c>
      <c r="Q19" s="100">
        <f t="shared" si="0"/>
        <v>0</v>
      </c>
      <c r="R19" s="61"/>
    </row>
    <row r="20" spans="1:18" s="1" customFormat="1" ht="15" customHeight="1" x14ac:dyDescent="0.25">
      <c r="A20" s="16">
        <v>3</v>
      </c>
      <c r="B20" s="48">
        <v>21020</v>
      </c>
      <c r="C20" s="19" t="s">
        <v>21</v>
      </c>
      <c r="D20" s="168">
        <v>52</v>
      </c>
      <c r="E20" s="174"/>
      <c r="F20" s="174"/>
      <c r="G20" s="174">
        <v>28.85</v>
      </c>
      <c r="H20" s="174">
        <v>26.92</v>
      </c>
      <c r="I20" s="174">
        <v>44.23</v>
      </c>
      <c r="J20" s="174"/>
      <c r="K20" s="43">
        <v>75.900000000000006</v>
      </c>
      <c r="L20" s="21"/>
      <c r="M20" s="97">
        <f t="shared" si="1"/>
        <v>52</v>
      </c>
      <c r="N20" s="98">
        <f t="shared" si="2"/>
        <v>36.998000000000005</v>
      </c>
      <c r="O20" s="99">
        <f t="shared" si="3"/>
        <v>71.150000000000006</v>
      </c>
      <c r="P20" s="98">
        <f t="shared" si="4"/>
        <v>0</v>
      </c>
      <c r="Q20" s="100">
        <f t="shared" si="0"/>
        <v>0</v>
      </c>
      <c r="R20" s="61"/>
    </row>
    <row r="21" spans="1:18" s="1" customFormat="1" ht="15" customHeight="1" x14ac:dyDescent="0.25">
      <c r="A21" s="11">
        <v>4</v>
      </c>
      <c r="B21" s="48">
        <v>20060</v>
      </c>
      <c r="C21" s="19" t="s">
        <v>12</v>
      </c>
      <c r="D21" s="168">
        <v>93</v>
      </c>
      <c r="E21" s="174"/>
      <c r="F21" s="174"/>
      <c r="G21" s="174">
        <v>37.630000000000003</v>
      </c>
      <c r="H21" s="174">
        <v>23.66</v>
      </c>
      <c r="I21" s="174">
        <v>38.71</v>
      </c>
      <c r="J21" s="174"/>
      <c r="K21" s="43">
        <v>73.099999999999994</v>
      </c>
      <c r="L21" s="21"/>
      <c r="M21" s="97">
        <f t="shared" si="1"/>
        <v>93</v>
      </c>
      <c r="N21" s="98">
        <f t="shared" si="2"/>
        <v>58.004100000000008</v>
      </c>
      <c r="O21" s="99">
        <f t="shared" si="3"/>
        <v>62.370000000000005</v>
      </c>
      <c r="P21" s="98">
        <f t="shared" si="4"/>
        <v>0</v>
      </c>
      <c r="Q21" s="100">
        <f t="shared" si="0"/>
        <v>0</v>
      </c>
      <c r="R21" s="61"/>
    </row>
    <row r="22" spans="1:18" s="1" customFormat="1" ht="15" customHeight="1" x14ac:dyDescent="0.25">
      <c r="A22" s="11">
        <v>5</v>
      </c>
      <c r="B22" s="48">
        <v>20400</v>
      </c>
      <c r="C22" s="19" t="s">
        <v>15</v>
      </c>
      <c r="D22" s="168">
        <v>66</v>
      </c>
      <c r="E22" s="174"/>
      <c r="F22" s="174"/>
      <c r="G22" s="174">
        <v>48.48</v>
      </c>
      <c r="H22" s="174">
        <v>21.21</v>
      </c>
      <c r="I22" s="174">
        <v>30.3</v>
      </c>
      <c r="J22" s="174"/>
      <c r="K22" s="43">
        <v>71.5</v>
      </c>
      <c r="L22" s="21"/>
      <c r="M22" s="97">
        <f t="shared" si="1"/>
        <v>66</v>
      </c>
      <c r="N22" s="98">
        <f t="shared" si="2"/>
        <v>33.996600000000001</v>
      </c>
      <c r="O22" s="99">
        <f t="shared" si="3"/>
        <v>51.510000000000005</v>
      </c>
      <c r="P22" s="98">
        <f t="shared" si="4"/>
        <v>0</v>
      </c>
      <c r="Q22" s="100">
        <f t="shared" si="0"/>
        <v>0</v>
      </c>
      <c r="R22" s="61"/>
    </row>
    <row r="23" spans="1:18" s="1" customFormat="1" ht="15" customHeight="1" x14ac:dyDescent="0.25">
      <c r="A23" s="11">
        <v>6</v>
      </c>
      <c r="B23" s="48">
        <v>20080</v>
      </c>
      <c r="C23" s="19" t="s">
        <v>14</v>
      </c>
      <c r="D23" s="168">
        <v>35</v>
      </c>
      <c r="E23" s="174"/>
      <c r="F23" s="174">
        <v>5.71</v>
      </c>
      <c r="G23" s="174">
        <v>71.430000000000007</v>
      </c>
      <c r="H23" s="174">
        <v>14.29</v>
      </c>
      <c r="I23" s="174">
        <v>8.57</v>
      </c>
      <c r="J23" s="174"/>
      <c r="K23" s="43">
        <v>58.4</v>
      </c>
      <c r="L23" s="21"/>
      <c r="M23" s="97">
        <f t="shared" si="1"/>
        <v>35</v>
      </c>
      <c r="N23" s="98">
        <f t="shared" si="2"/>
        <v>8.0009999999999994</v>
      </c>
      <c r="O23" s="99">
        <f t="shared" si="3"/>
        <v>22.86</v>
      </c>
      <c r="P23" s="98">
        <f t="shared" si="4"/>
        <v>0</v>
      </c>
      <c r="Q23" s="100">
        <f t="shared" si="0"/>
        <v>0</v>
      </c>
    </row>
    <row r="24" spans="1:18" s="1" customFormat="1" ht="15" customHeight="1" x14ac:dyDescent="0.25">
      <c r="A24" s="11">
        <v>7</v>
      </c>
      <c r="B24" s="48">
        <v>20460</v>
      </c>
      <c r="C24" s="19" t="s">
        <v>16</v>
      </c>
      <c r="D24" s="168">
        <v>69</v>
      </c>
      <c r="E24" s="174"/>
      <c r="F24" s="174"/>
      <c r="G24" s="174">
        <v>59.42</v>
      </c>
      <c r="H24" s="174">
        <v>24.64</v>
      </c>
      <c r="I24" s="174">
        <v>15.94</v>
      </c>
      <c r="J24" s="174"/>
      <c r="K24" s="43">
        <v>66.599999999999994</v>
      </c>
      <c r="L24" s="21"/>
      <c r="M24" s="97">
        <f t="shared" si="1"/>
        <v>69</v>
      </c>
      <c r="N24" s="98">
        <f t="shared" si="2"/>
        <v>28.0002</v>
      </c>
      <c r="O24" s="99">
        <f t="shared" si="3"/>
        <v>40.58</v>
      </c>
      <c r="P24" s="98">
        <f t="shared" si="4"/>
        <v>0</v>
      </c>
      <c r="Q24" s="100">
        <f t="shared" si="0"/>
        <v>0</v>
      </c>
    </row>
    <row r="25" spans="1:18" s="1" customFormat="1" ht="15" customHeight="1" x14ac:dyDescent="0.25">
      <c r="A25" s="11">
        <v>8</v>
      </c>
      <c r="B25" s="48">
        <v>20550</v>
      </c>
      <c r="C25" s="19" t="s">
        <v>17</v>
      </c>
      <c r="D25" s="168">
        <v>30</v>
      </c>
      <c r="E25" s="174"/>
      <c r="F25" s="174">
        <v>3.33</v>
      </c>
      <c r="G25" s="174">
        <v>63.33</v>
      </c>
      <c r="H25" s="174">
        <v>26.67</v>
      </c>
      <c r="I25" s="174">
        <v>6.67</v>
      </c>
      <c r="J25" s="174"/>
      <c r="K25" s="43">
        <v>61.7</v>
      </c>
      <c r="L25" s="21"/>
      <c r="M25" s="97">
        <f t="shared" si="1"/>
        <v>30</v>
      </c>
      <c r="N25" s="98">
        <f t="shared" si="2"/>
        <v>10.002000000000001</v>
      </c>
      <c r="O25" s="99">
        <f t="shared" si="3"/>
        <v>33.340000000000003</v>
      </c>
      <c r="P25" s="98">
        <f t="shared" ref="P25" si="5">Q25*M25/100</f>
        <v>0</v>
      </c>
      <c r="Q25" s="100">
        <f t="shared" ref="Q25" si="6">E25</f>
        <v>0</v>
      </c>
    </row>
    <row r="26" spans="1:18" s="1" customFormat="1" ht="15" customHeight="1" x14ac:dyDescent="0.25">
      <c r="A26" s="11">
        <v>9</v>
      </c>
      <c r="B26" s="48">
        <v>20630</v>
      </c>
      <c r="C26" s="19" t="s">
        <v>18</v>
      </c>
      <c r="D26" s="168">
        <v>21</v>
      </c>
      <c r="E26" s="175"/>
      <c r="F26" s="175">
        <v>4.76</v>
      </c>
      <c r="G26" s="175">
        <v>80.95</v>
      </c>
      <c r="H26" s="175">
        <v>14.29</v>
      </c>
      <c r="I26" s="175"/>
      <c r="J26" s="175"/>
      <c r="K26" s="43">
        <v>59.9</v>
      </c>
      <c r="L26" s="21"/>
      <c r="M26" s="97">
        <f t="shared" si="1"/>
        <v>21</v>
      </c>
      <c r="N26" s="98">
        <f t="shared" si="2"/>
        <v>3.0008999999999997</v>
      </c>
      <c r="O26" s="99">
        <f t="shared" si="3"/>
        <v>14.29</v>
      </c>
      <c r="P26" s="98">
        <f t="shared" si="4"/>
        <v>0</v>
      </c>
      <c r="Q26" s="100">
        <f t="shared" si="0"/>
        <v>0</v>
      </c>
    </row>
    <row r="27" spans="1:18" s="1" customFormat="1" ht="15" customHeight="1" x14ac:dyDescent="0.25">
      <c r="A27" s="11">
        <v>10</v>
      </c>
      <c r="B27" s="48">
        <v>20810</v>
      </c>
      <c r="C27" s="19" t="s">
        <v>19</v>
      </c>
      <c r="D27" s="168">
        <v>14</v>
      </c>
      <c r="E27" s="174"/>
      <c r="F27" s="174">
        <v>7.14</v>
      </c>
      <c r="G27" s="174">
        <v>85.71</v>
      </c>
      <c r="H27" s="174"/>
      <c r="I27" s="174">
        <v>7.14</v>
      </c>
      <c r="J27" s="174"/>
      <c r="K27" s="43">
        <v>52.5</v>
      </c>
      <c r="L27" s="21"/>
      <c r="M27" s="97">
        <f t="shared" si="1"/>
        <v>14</v>
      </c>
      <c r="N27" s="98">
        <f t="shared" si="2"/>
        <v>0.99959999999999993</v>
      </c>
      <c r="O27" s="99">
        <f t="shared" si="3"/>
        <v>7.14</v>
      </c>
      <c r="P27" s="98">
        <f t="shared" si="4"/>
        <v>0</v>
      </c>
      <c r="Q27" s="100">
        <f t="shared" si="0"/>
        <v>0</v>
      </c>
    </row>
    <row r="28" spans="1:18" s="1" customFormat="1" ht="15" customHeight="1" x14ac:dyDescent="0.25">
      <c r="A28" s="11">
        <v>11</v>
      </c>
      <c r="B28" s="48">
        <v>20900</v>
      </c>
      <c r="C28" s="19" t="s">
        <v>20</v>
      </c>
      <c r="D28" s="168">
        <v>52</v>
      </c>
      <c r="E28" s="174"/>
      <c r="F28" s="174">
        <v>5.77</v>
      </c>
      <c r="G28" s="174">
        <v>63.46</v>
      </c>
      <c r="H28" s="174">
        <v>15.38</v>
      </c>
      <c r="I28" s="174">
        <v>15.38</v>
      </c>
      <c r="J28" s="174"/>
      <c r="K28" s="43">
        <v>62.9</v>
      </c>
      <c r="L28" s="21"/>
      <c r="M28" s="97">
        <f t="shared" si="1"/>
        <v>52</v>
      </c>
      <c r="N28" s="98">
        <f t="shared" si="2"/>
        <v>15.995200000000001</v>
      </c>
      <c r="O28" s="99">
        <f t="shared" si="3"/>
        <v>30.76</v>
      </c>
      <c r="P28" s="98">
        <f t="shared" si="4"/>
        <v>0</v>
      </c>
      <c r="Q28" s="100">
        <f t="shared" si="0"/>
        <v>0</v>
      </c>
    </row>
    <row r="29" spans="1:18" s="1" customFormat="1" ht="15" customHeight="1" thickBot="1" x14ac:dyDescent="0.3">
      <c r="A29" s="15">
        <v>12</v>
      </c>
      <c r="B29" s="50">
        <v>21350</v>
      </c>
      <c r="C29" s="22" t="s">
        <v>22</v>
      </c>
      <c r="D29" s="178">
        <v>27</v>
      </c>
      <c r="E29" s="176"/>
      <c r="F29" s="176">
        <v>7.41</v>
      </c>
      <c r="G29" s="176">
        <v>62.96</v>
      </c>
      <c r="H29" s="176">
        <v>18.52</v>
      </c>
      <c r="I29" s="176">
        <v>11.11</v>
      </c>
      <c r="J29" s="176"/>
      <c r="K29" s="46">
        <v>60.3</v>
      </c>
      <c r="L29" s="21"/>
      <c r="M29" s="101">
        <f t="shared" si="1"/>
        <v>27</v>
      </c>
      <c r="N29" s="102">
        <f t="shared" si="2"/>
        <v>8.0000999999999998</v>
      </c>
      <c r="O29" s="103">
        <f t="shared" si="3"/>
        <v>29.63</v>
      </c>
      <c r="P29" s="102">
        <f t="shared" si="4"/>
        <v>0</v>
      </c>
      <c r="Q29" s="104">
        <f t="shared" si="0"/>
        <v>0</v>
      </c>
    </row>
    <row r="30" spans="1:18" s="1" customFormat="1" ht="15" customHeight="1" thickBot="1" x14ac:dyDescent="0.3">
      <c r="A30" s="35"/>
      <c r="B30" s="51"/>
      <c r="C30" s="37" t="s">
        <v>103</v>
      </c>
      <c r="D30" s="36">
        <f>SUM(D31:D47)</f>
        <v>664</v>
      </c>
      <c r="E30" s="38">
        <v>0</v>
      </c>
      <c r="F30" s="38">
        <v>2.68</v>
      </c>
      <c r="G30" s="38">
        <v>54.32</v>
      </c>
      <c r="H30" s="38">
        <v>20.25</v>
      </c>
      <c r="I30" s="38">
        <v>22.41</v>
      </c>
      <c r="J30" s="38">
        <v>0.34</v>
      </c>
      <c r="K30" s="39">
        <f>AVERAGE(K31:K47)</f>
        <v>66.833333333333329</v>
      </c>
      <c r="L30" s="21"/>
      <c r="M30" s="349">
        <f t="shared" si="1"/>
        <v>664</v>
      </c>
      <c r="N30" s="350">
        <f>SUM(N31:N47)</f>
        <v>293.99299999999999</v>
      </c>
      <c r="O30" s="357">
        <f t="shared" si="3"/>
        <v>43</v>
      </c>
      <c r="P30" s="350">
        <f>SUM(P31:P47)</f>
        <v>0</v>
      </c>
      <c r="Q30" s="356">
        <f t="shared" si="0"/>
        <v>0</v>
      </c>
    </row>
    <row r="31" spans="1:18" s="1" customFormat="1" ht="15" customHeight="1" x14ac:dyDescent="0.25">
      <c r="A31" s="10">
        <v>1</v>
      </c>
      <c r="B31" s="49">
        <v>30070</v>
      </c>
      <c r="C31" s="13" t="s">
        <v>24</v>
      </c>
      <c r="D31" s="179">
        <v>81</v>
      </c>
      <c r="E31" s="75"/>
      <c r="F31" s="75">
        <v>3.7</v>
      </c>
      <c r="G31" s="75">
        <v>39.51</v>
      </c>
      <c r="H31" s="75">
        <v>17.28</v>
      </c>
      <c r="I31" s="75">
        <v>38.270000000000003</v>
      </c>
      <c r="J31" s="75">
        <v>1.23</v>
      </c>
      <c r="K31" s="42">
        <v>71.599999999999994</v>
      </c>
      <c r="L31" s="7"/>
      <c r="M31" s="93">
        <f t="shared" si="1"/>
        <v>81</v>
      </c>
      <c r="N31" s="94">
        <f t="shared" si="2"/>
        <v>45.991800000000005</v>
      </c>
      <c r="O31" s="95">
        <f t="shared" si="3"/>
        <v>56.78</v>
      </c>
      <c r="P31" s="94">
        <f t="shared" si="4"/>
        <v>0</v>
      </c>
      <c r="Q31" s="96">
        <f t="shared" si="0"/>
        <v>0</v>
      </c>
    </row>
    <row r="32" spans="1:18" s="1" customFormat="1" ht="15" customHeight="1" x14ac:dyDescent="0.25">
      <c r="A32" s="11">
        <v>2</v>
      </c>
      <c r="B32" s="48">
        <v>30480</v>
      </c>
      <c r="C32" s="19" t="s">
        <v>111</v>
      </c>
      <c r="D32" s="168">
        <v>61</v>
      </c>
      <c r="E32" s="70"/>
      <c r="F32" s="70"/>
      <c r="G32" s="70">
        <v>50.82</v>
      </c>
      <c r="H32" s="70">
        <v>29.51</v>
      </c>
      <c r="I32" s="70">
        <v>18.03</v>
      </c>
      <c r="J32" s="70">
        <v>1.64</v>
      </c>
      <c r="K32" s="43">
        <v>70.099999999999994</v>
      </c>
      <c r="L32" s="7"/>
      <c r="M32" s="97">
        <f t="shared" si="1"/>
        <v>61</v>
      </c>
      <c r="N32" s="98">
        <f t="shared" si="2"/>
        <v>29.999800000000004</v>
      </c>
      <c r="O32" s="99">
        <f t="shared" si="3"/>
        <v>49.180000000000007</v>
      </c>
      <c r="P32" s="98">
        <f t="shared" si="4"/>
        <v>0</v>
      </c>
      <c r="Q32" s="100">
        <f t="shared" si="0"/>
        <v>0</v>
      </c>
    </row>
    <row r="33" spans="1:17" s="1" customFormat="1" ht="15" customHeight="1" x14ac:dyDescent="0.25">
      <c r="A33" s="11">
        <v>3</v>
      </c>
      <c r="B33" s="50">
        <v>30460</v>
      </c>
      <c r="C33" s="22" t="s">
        <v>29</v>
      </c>
      <c r="D33" s="168">
        <v>50</v>
      </c>
      <c r="E33" s="70"/>
      <c r="F33" s="70"/>
      <c r="G33" s="70">
        <v>46</v>
      </c>
      <c r="H33" s="70">
        <v>26</v>
      </c>
      <c r="I33" s="70">
        <v>28</v>
      </c>
      <c r="J33" s="70"/>
      <c r="K33" s="46">
        <v>71.7</v>
      </c>
      <c r="L33" s="7"/>
      <c r="M33" s="97">
        <f t="shared" si="1"/>
        <v>50</v>
      </c>
      <c r="N33" s="98">
        <f t="shared" si="2"/>
        <v>27</v>
      </c>
      <c r="O33" s="99">
        <f t="shared" si="3"/>
        <v>54</v>
      </c>
      <c r="P33" s="98">
        <f t="shared" si="4"/>
        <v>0</v>
      </c>
      <c r="Q33" s="100">
        <f t="shared" si="0"/>
        <v>0</v>
      </c>
    </row>
    <row r="34" spans="1:17" s="1" customFormat="1" ht="15" customHeight="1" x14ac:dyDescent="0.25">
      <c r="A34" s="11">
        <v>4</v>
      </c>
      <c r="B34" s="48">
        <v>30030</v>
      </c>
      <c r="C34" s="19" t="s">
        <v>23</v>
      </c>
      <c r="D34" s="179">
        <v>43</v>
      </c>
      <c r="E34" s="70"/>
      <c r="F34" s="70"/>
      <c r="G34" s="70">
        <v>55.81</v>
      </c>
      <c r="H34" s="70">
        <v>18.600000000000001</v>
      </c>
      <c r="I34" s="70">
        <v>25.58</v>
      </c>
      <c r="J34" s="70"/>
      <c r="K34" s="43">
        <v>68.8</v>
      </c>
      <c r="L34" s="7"/>
      <c r="M34" s="97">
        <f t="shared" si="1"/>
        <v>43</v>
      </c>
      <c r="N34" s="98">
        <f t="shared" si="2"/>
        <v>18.997399999999999</v>
      </c>
      <c r="O34" s="99">
        <f t="shared" si="3"/>
        <v>44.18</v>
      </c>
      <c r="P34" s="98">
        <f t="shared" si="4"/>
        <v>0</v>
      </c>
      <c r="Q34" s="100">
        <f t="shared" si="0"/>
        <v>0</v>
      </c>
    </row>
    <row r="35" spans="1:17" s="1" customFormat="1" ht="15" customHeight="1" x14ac:dyDescent="0.25">
      <c r="A35" s="11">
        <v>5</v>
      </c>
      <c r="B35" s="48">
        <v>31000</v>
      </c>
      <c r="C35" s="19" t="s">
        <v>37</v>
      </c>
      <c r="D35" s="168">
        <v>55</v>
      </c>
      <c r="E35" s="70"/>
      <c r="F35" s="70"/>
      <c r="G35" s="70">
        <v>67.27</v>
      </c>
      <c r="H35" s="70">
        <v>21.82</v>
      </c>
      <c r="I35" s="70">
        <v>10.91</v>
      </c>
      <c r="J35" s="70"/>
      <c r="K35" s="43">
        <v>64.099999999999994</v>
      </c>
      <c r="L35" s="7"/>
      <c r="M35" s="97">
        <f t="shared" si="1"/>
        <v>55</v>
      </c>
      <c r="N35" s="98">
        <f t="shared" si="2"/>
        <v>18.001500000000004</v>
      </c>
      <c r="O35" s="99">
        <f t="shared" si="3"/>
        <v>32.730000000000004</v>
      </c>
      <c r="P35" s="98">
        <f t="shared" si="4"/>
        <v>0</v>
      </c>
      <c r="Q35" s="100">
        <f t="shared" si="0"/>
        <v>0</v>
      </c>
    </row>
    <row r="36" spans="1:17" s="1" customFormat="1" ht="15" customHeight="1" x14ac:dyDescent="0.25">
      <c r="A36" s="11">
        <v>6</v>
      </c>
      <c r="B36" s="48">
        <v>30130</v>
      </c>
      <c r="C36" s="19" t="s">
        <v>25</v>
      </c>
      <c r="D36" s="161"/>
      <c r="E36" s="70"/>
      <c r="F36" s="70"/>
      <c r="G36" s="70"/>
      <c r="H36" s="70"/>
      <c r="I36" s="70"/>
      <c r="J36" s="70"/>
      <c r="K36" s="43"/>
      <c r="L36" s="7"/>
      <c r="M36" s="187"/>
      <c r="N36" s="111"/>
      <c r="O36" s="193"/>
      <c r="P36" s="111"/>
      <c r="Q36" s="195"/>
    </row>
    <row r="37" spans="1:17" s="1" customFormat="1" ht="15" customHeight="1" x14ac:dyDescent="0.25">
      <c r="A37" s="11">
        <v>7</v>
      </c>
      <c r="B37" s="48">
        <v>30160</v>
      </c>
      <c r="C37" s="19" t="s">
        <v>26</v>
      </c>
      <c r="D37" s="168">
        <v>22</v>
      </c>
      <c r="E37" s="70"/>
      <c r="F37" s="70"/>
      <c r="G37" s="70">
        <v>68.180000000000007</v>
      </c>
      <c r="H37" s="70">
        <v>13.64</v>
      </c>
      <c r="I37" s="70">
        <v>18.18</v>
      </c>
      <c r="J37" s="70"/>
      <c r="K37" s="43">
        <v>63.5</v>
      </c>
      <c r="L37" s="7"/>
      <c r="M37" s="97">
        <f t="shared" si="1"/>
        <v>22</v>
      </c>
      <c r="N37" s="98">
        <f t="shared" si="2"/>
        <v>7.0004</v>
      </c>
      <c r="O37" s="99">
        <f t="shared" si="3"/>
        <v>31.82</v>
      </c>
      <c r="P37" s="98">
        <f t="shared" si="4"/>
        <v>0</v>
      </c>
      <c r="Q37" s="100">
        <f t="shared" si="0"/>
        <v>0</v>
      </c>
    </row>
    <row r="38" spans="1:17" s="1" customFormat="1" ht="15" customHeight="1" x14ac:dyDescent="0.25">
      <c r="A38" s="11">
        <v>8</v>
      </c>
      <c r="B38" s="48">
        <v>30310</v>
      </c>
      <c r="C38" s="19" t="s">
        <v>27</v>
      </c>
      <c r="D38" s="161"/>
      <c r="E38" s="70"/>
      <c r="F38" s="70"/>
      <c r="G38" s="70"/>
      <c r="H38" s="70"/>
      <c r="I38" s="70"/>
      <c r="J38" s="70"/>
      <c r="K38" s="43"/>
      <c r="L38" s="7"/>
      <c r="M38" s="97"/>
      <c r="N38" s="98"/>
      <c r="O38" s="99"/>
      <c r="P38" s="98"/>
      <c r="Q38" s="100"/>
    </row>
    <row r="39" spans="1:17" s="1" customFormat="1" ht="15" customHeight="1" x14ac:dyDescent="0.25">
      <c r="A39" s="11">
        <v>9</v>
      </c>
      <c r="B39" s="48">
        <v>30440</v>
      </c>
      <c r="C39" s="19" t="s">
        <v>28</v>
      </c>
      <c r="D39" s="168">
        <v>36</v>
      </c>
      <c r="E39" s="70"/>
      <c r="F39" s="70"/>
      <c r="G39" s="70">
        <v>44.44</v>
      </c>
      <c r="H39" s="70">
        <v>19.440000000000001</v>
      </c>
      <c r="I39" s="70">
        <v>36.11</v>
      </c>
      <c r="J39" s="70"/>
      <c r="K39" s="43">
        <v>70.099999999999994</v>
      </c>
      <c r="L39" s="7"/>
      <c r="M39" s="97">
        <f t="shared" si="1"/>
        <v>36</v>
      </c>
      <c r="N39" s="98">
        <f t="shared" si="2"/>
        <v>19.998000000000001</v>
      </c>
      <c r="O39" s="99">
        <f t="shared" si="3"/>
        <v>55.55</v>
      </c>
      <c r="P39" s="98">
        <f t="shared" si="4"/>
        <v>0</v>
      </c>
      <c r="Q39" s="100">
        <f t="shared" si="0"/>
        <v>0</v>
      </c>
    </row>
    <row r="40" spans="1:17" s="1" customFormat="1" ht="15" customHeight="1" x14ac:dyDescent="0.25">
      <c r="A40" s="11">
        <v>10</v>
      </c>
      <c r="B40" s="48">
        <v>30500</v>
      </c>
      <c r="C40" s="19" t="s">
        <v>30</v>
      </c>
      <c r="D40" s="168">
        <v>22</v>
      </c>
      <c r="E40" s="70"/>
      <c r="F40" s="70"/>
      <c r="G40" s="70">
        <v>59.09</v>
      </c>
      <c r="H40" s="70">
        <v>27.27</v>
      </c>
      <c r="I40" s="70">
        <v>13.64</v>
      </c>
      <c r="J40" s="70"/>
      <c r="K40" s="43">
        <v>66.099999999999994</v>
      </c>
      <c r="L40" s="7"/>
      <c r="M40" s="97">
        <f t="shared" si="1"/>
        <v>22</v>
      </c>
      <c r="N40" s="98">
        <f t="shared" si="2"/>
        <v>9.0001999999999995</v>
      </c>
      <c r="O40" s="99">
        <f t="shared" si="3"/>
        <v>40.909999999999997</v>
      </c>
      <c r="P40" s="98">
        <f t="shared" si="4"/>
        <v>0</v>
      </c>
      <c r="Q40" s="100">
        <f t="shared" si="0"/>
        <v>0</v>
      </c>
    </row>
    <row r="41" spans="1:17" s="1" customFormat="1" ht="15" customHeight="1" x14ac:dyDescent="0.25">
      <c r="A41" s="11">
        <v>11</v>
      </c>
      <c r="B41" s="48">
        <v>30530</v>
      </c>
      <c r="C41" s="19" t="s">
        <v>31</v>
      </c>
      <c r="D41" s="168">
        <v>32</v>
      </c>
      <c r="E41" s="70"/>
      <c r="F41" s="70">
        <v>12.5</v>
      </c>
      <c r="G41" s="70">
        <v>50</v>
      </c>
      <c r="H41" s="70">
        <v>9.3800000000000008</v>
      </c>
      <c r="I41" s="70">
        <v>28.13</v>
      </c>
      <c r="J41" s="70"/>
      <c r="K41" s="43">
        <v>63.4</v>
      </c>
      <c r="L41" s="7"/>
      <c r="M41" s="97">
        <f t="shared" si="1"/>
        <v>32</v>
      </c>
      <c r="N41" s="98">
        <f t="shared" si="2"/>
        <v>12.0032</v>
      </c>
      <c r="O41" s="99">
        <f t="shared" si="3"/>
        <v>37.51</v>
      </c>
      <c r="P41" s="111">
        <f t="shared" si="4"/>
        <v>0</v>
      </c>
      <c r="Q41" s="100">
        <f t="shared" si="0"/>
        <v>0</v>
      </c>
    </row>
    <row r="42" spans="1:17" s="1" customFormat="1" ht="15" customHeight="1" x14ac:dyDescent="0.25">
      <c r="A42" s="11">
        <v>12</v>
      </c>
      <c r="B42" s="48">
        <v>30640</v>
      </c>
      <c r="C42" s="19" t="s">
        <v>32</v>
      </c>
      <c r="D42" s="168">
        <v>45</v>
      </c>
      <c r="E42" s="70"/>
      <c r="F42" s="70"/>
      <c r="G42" s="70">
        <v>37.78</v>
      </c>
      <c r="H42" s="70">
        <v>20</v>
      </c>
      <c r="I42" s="70">
        <v>40</v>
      </c>
      <c r="J42" s="70">
        <v>2.2200000000000002</v>
      </c>
      <c r="K42" s="43">
        <v>75.5</v>
      </c>
      <c r="L42" s="7"/>
      <c r="M42" s="97">
        <f t="shared" si="1"/>
        <v>45</v>
      </c>
      <c r="N42" s="98">
        <f t="shared" si="2"/>
        <v>27.999000000000002</v>
      </c>
      <c r="O42" s="99">
        <f t="shared" si="3"/>
        <v>62.22</v>
      </c>
      <c r="P42" s="98">
        <f t="shared" si="4"/>
        <v>0</v>
      </c>
      <c r="Q42" s="100">
        <f t="shared" si="0"/>
        <v>0</v>
      </c>
    </row>
    <row r="43" spans="1:17" s="1" customFormat="1" ht="15" customHeight="1" x14ac:dyDescent="0.25">
      <c r="A43" s="11">
        <v>13</v>
      </c>
      <c r="B43" s="48">
        <v>30650</v>
      </c>
      <c r="C43" s="19" t="s">
        <v>33</v>
      </c>
      <c r="D43" s="168">
        <v>23</v>
      </c>
      <c r="E43" s="70"/>
      <c r="F43" s="70">
        <v>8.6999999999999993</v>
      </c>
      <c r="G43" s="70">
        <v>56.52</v>
      </c>
      <c r="H43" s="70">
        <v>21.74</v>
      </c>
      <c r="I43" s="70">
        <v>13.04</v>
      </c>
      <c r="J43" s="70"/>
      <c r="K43" s="43">
        <v>61.6</v>
      </c>
      <c r="L43" s="7"/>
      <c r="M43" s="97">
        <f t="shared" si="1"/>
        <v>23</v>
      </c>
      <c r="N43" s="98">
        <f t="shared" si="2"/>
        <v>7.9994000000000005</v>
      </c>
      <c r="O43" s="99">
        <f t="shared" si="3"/>
        <v>34.78</v>
      </c>
      <c r="P43" s="98">
        <f t="shared" si="4"/>
        <v>0</v>
      </c>
      <c r="Q43" s="100">
        <f t="shared" si="0"/>
        <v>0</v>
      </c>
    </row>
    <row r="44" spans="1:17" s="1" customFormat="1" ht="15" customHeight="1" x14ac:dyDescent="0.25">
      <c r="A44" s="11">
        <v>14</v>
      </c>
      <c r="B44" s="48">
        <v>30790</v>
      </c>
      <c r="C44" s="19" t="s">
        <v>34</v>
      </c>
      <c r="D44" s="168">
        <v>37</v>
      </c>
      <c r="E44" s="70"/>
      <c r="F44" s="70">
        <v>10.81</v>
      </c>
      <c r="G44" s="70">
        <v>45.95</v>
      </c>
      <c r="H44" s="70">
        <v>21.62</v>
      </c>
      <c r="I44" s="70">
        <v>21.62</v>
      </c>
      <c r="J44" s="70"/>
      <c r="K44" s="43">
        <v>62.3</v>
      </c>
      <c r="L44" s="7"/>
      <c r="M44" s="97">
        <f t="shared" si="1"/>
        <v>37</v>
      </c>
      <c r="N44" s="98">
        <f t="shared" si="2"/>
        <v>15.998800000000001</v>
      </c>
      <c r="O44" s="99">
        <f t="shared" si="3"/>
        <v>43.24</v>
      </c>
      <c r="P44" s="98">
        <f t="shared" si="4"/>
        <v>0</v>
      </c>
      <c r="Q44" s="100">
        <f t="shared" si="0"/>
        <v>0</v>
      </c>
    </row>
    <row r="45" spans="1:17" s="1" customFormat="1" ht="15" customHeight="1" x14ac:dyDescent="0.25">
      <c r="A45" s="11">
        <v>15</v>
      </c>
      <c r="B45" s="48">
        <v>30890</v>
      </c>
      <c r="C45" s="19" t="s">
        <v>35</v>
      </c>
      <c r="D45" s="168">
        <v>35</v>
      </c>
      <c r="E45" s="70"/>
      <c r="F45" s="70">
        <v>2.86</v>
      </c>
      <c r="G45" s="70">
        <v>65.709999999999994</v>
      </c>
      <c r="H45" s="70">
        <v>22.86</v>
      </c>
      <c r="I45" s="70">
        <v>8.57</v>
      </c>
      <c r="J45" s="70"/>
      <c r="K45" s="43">
        <v>62</v>
      </c>
      <c r="L45" s="7"/>
      <c r="M45" s="97">
        <f t="shared" si="1"/>
        <v>35</v>
      </c>
      <c r="N45" s="98">
        <f t="shared" si="2"/>
        <v>11.000499999999999</v>
      </c>
      <c r="O45" s="99">
        <f t="shared" si="3"/>
        <v>31.43</v>
      </c>
      <c r="P45" s="98">
        <f t="shared" si="4"/>
        <v>0</v>
      </c>
      <c r="Q45" s="100">
        <f t="shared" si="0"/>
        <v>0</v>
      </c>
    </row>
    <row r="46" spans="1:17" s="1" customFormat="1" ht="15" customHeight="1" x14ac:dyDescent="0.25">
      <c r="A46" s="11">
        <v>16</v>
      </c>
      <c r="B46" s="48">
        <v>30940</v>
      </c>
      <c r="C46" s="19" t="s">
        <v>36</v>
      </c>
      <c r="D46" s="168">
        <v>60</v>
      </c>
      <c r="E46" s="70"/>
      <c r="F46" s="70">
        <v>1.67</v>
      </c>
      <c r="G46" s="70">
        <v>58.33</v>
      </c>
      <c r="H46" s="70">
        <v>20</v>
      </c>
      <c r="I46" s="70">
        <v>20</v>
      </c>
      <c r="J46" s="70"/>
      <c r="K46" s="43">
        <v>67.5</v>
      </c>
      <c r="L46" s="7"/>
      <c r="M46" s="97">
        <f t="shared" si="1"/>
        <v>60</v>
      </c>
      <c r="N46" s="98">
        <f t="shared" si="2"/>
        <v>24</v>
      </c>
      <c r="O46" s="99">
        <f t="shared" si="3"/>
        <v>40</v>
      </c>
      <c r="P46" s="98">
        <f t="shared" si="4"/>
        <v>0</v>
      </c>
      <c r="Q46" s="100">
        <f t="shared" si="0"/>
        <v>0</v>
      </c>
    </row>
    <row r="47" spans="1:17" s="1" customFormat="1" ht="15" customHeight="1" thickBot="1" x14ac:dyDescent="0.3">
      <c r="A47" s="11">
        <v>17</v>
      </c>
      <c r="B47" s="52">
        <v>31480</v>
      </c>
      <c r="C47" s="20" t="s">
        <v>38</v>
      </c>
      <c r="D47" s="162">
        <v>62</v>
      </c>
      <c r="E47" s="73"/>
      <c r="F47" s="73"/>
      <c r="G47" s="73">
        <v>69.349999999999994</v>
      </c>
      <c r="H47" s="73">
        <v>14.52</v>
      </c>
      <c r="I47" s="73">
        <v>16.13</v>
      </c>
      <c r="J47" s="74"/>
      <c r="K47" s="45">
        <v>64.2</v>
      </c>
      <c r="L47" s="7"/>
      <c r="M47" s="101">
        <f t="shared" si="1"/>
        <v>62</v>
      </c>
      <c r="N47" s="102">
        <f t="shared" si="2"/>
        <v>19.003</v>
      </c>
      <c r="O47" s="103">
        <f t="shared" si="3"/>
        <v>30.65</v>
      </c>
      <c r="P47" s="102">
        <f t="shared" si="4"/>
        <v>0</v>
      </c>
      <c r="Q47" s="104">
        <f t="shared" si="0"/>
        <v>0</v>
      </c>
    </row>
    <row r="48" spans="1:17" s="1" customFormat="1" ht="15" customHeight="1" thickBot="1" x14ac:dyDescent="0.3">
      <c r="A48" s="35"/>
      <c r="B48" s="51"/>
      <c r="C48" s="37" t="s">
        <v>104</v>
      </c>
      <c r="D48" s="36">
        <f>SUM(D49:D67)</f>
        <v>880</v>
      </c>
      <c r="E48" s="82">
        <v>0</v>
      </c>
      <c r="F48" s="82">
        <v>0.82</v>
      </c>
      <c r="G48" s="82">
        <v>51.78</v>
      </c>
      <c r="H48" s="82">
        <v>22.1</v>
      </c>
      <c r="I48" s="82">
        <v>24.86</v>
      </c>
      <c r="J48" s="82">
        <v>0.44</v>
      </c>
      <c r="K48" s="41">
        <f>AVERAGE(K49:K67)</f>
        <v>69.385625000000005</v>
      </c>
      <c r="L48" s="21"/>
      <c r="M48" s="349">
        <f t="shared" si="1"/>
        <v>880</v>
      </c>
      <c r="N48" s="350">
        <f>SUM(N49:N67)</f>
        <v>470.00119999999998</v>
      </c>
      <c r="O48" s="357">
        <f t="shared" si="3"/>
        <v>47.400000000000006</v>
      </c>
      <c r="P48" s="350">
        <f>SUM(P49:P67)</f>
        <v>0</v>
      </c>
      <c r="Q48" s="356">
        <f t="shared" si="0"/>
        <v>0</v>
      </c>
    </row>
    <row r="49" spans="1:17" s="1" customFormat="1" ht="15" customHeight="1" x14ac:dyDescent="0.25">
      <c r="A49" s="59">
        <v>1</v>
      </c>
      <c r="B49" s="49">
        <v>40010</v>
      </c>
      <c r="C49" s="13" t="s">
        <v>39</v>
      </c>
      <c r="D49" s="179">
        <v>174</v>
      </c>
      <c r="E49" s="75"/>
      <c r="F49" s="75">
        <v>1.1499999999999999</v>
      </c>
      <c r="G49" s="75">
        <v>47.13</v>
      </c>
      <c r="H49" s="75">
        <v>24.71</v>
      </c>
      <c r="I49" s="75">
        <v>27.01</v>
      </c>
      <c r="J49" s="75"/>
      <c r="K49" s="42">
        <v>71</v>
      </c>
      <c r="L49" s="21"/>
      <c r="M49" s="93">
        <f t="shared" si="1"/>
        <v>174</v>
      </c>
      <c r="N49" s="94">
        <f t="shared" si="2"/>
        <v>89.992800000000003</v>
      </c>
      <c r="O49" s="95">
        <f t="shared" si="3"/>
        <v>51.72</v>
      </c>
      <c r="P49" s="94">
        <f t="shared" si="4"/>
        <v>0</v>
      </c>
      <c r="Q49" s="96">
        <f t="shared" si="0"/>
        <v>0</v>
      </c>
    </row>
    <row r="50" spans="1:17" s="1" customFormat="1" ht="15" customHeight="1" x14ac:dyDescent="0.25">
      <c r="A50" s="23">
        <v>2</v>
      </c>
      <c r="B50" s="48">
        <v>40030</v>
      </c>
      <c r="C50" s="19" t="s">
        <v>41</v>
      </c>
      <c r="D50" s="168">
        <v>54</v>
      </c>
      <c r="E50" s="70"/>
      <c r="F50" s="70">
        <v>1.85</v>
      </c>
      <c r="G50" s="70">
        <v>25.93</v>
      </c>
      <c r="H50" s="70">
        <v>20.37</v>
      </c>
      <c r="I50" s="70">
        <v>50</v>
      </c>
      <c r="J50" s="70">
        <v>1.85</v>
      </c>
      <c r="K50" s="43">
        <v>77</v>
      </c>
      <c r="L50" s="21"/>
      <c r="M50" s="97">
        <f t="shared" si="1"/>
        <v>54</v>
      </c>
      <c r="N50" s="98">
        <f t="shared" si="2"/>
        <v>38.998800000000003</v>
      </c>
      <c r="O50" s="99">
        <f t="shared" si="3"/>
        <v>72.22</v>
      </c>
      <c r="P50" s="98">
        <f t="shared" si="4"/>
        <v>0</v>
      </c>
      <c r="Q50" s="100">
        <f t="shared" si="0"/>
        <v>0</v>
      </c>
    </row>
    <row r="51" spans="1:17" s="1" customFormat="1" ht="15" customHeight="1" x14ac:dyDescent="0.25">
      <c r="A51" s="23">
        <v>3</v>
      </c>
      <c r="B51" s="48">
        <v>40410</v>
      </c>
      <c r="C51" s="19" t="s">
        <v>48</v>
      </c>
      <c r="D51" s="168">
        <v>125</v>
      </c>
      <c r="E51" s="70"/>
      <c r="F51" s="70"/>
      <c r="G51" s="70">
        <v>35.200000000000003</v>
      </c>
      <c r="H51" s="70">
        <v>16.8</v>
      </c>
      <c r="I51" s="70">
        <v>47.2</v>
      </c>
      <c r="J51" s="70">
        <v>0.8</v>
      </c>
      <c r="K51" s="43">
        <v>75.900000000000006</v>
      </c>
      <c r="L51" s="21"/>
      <c r="M51" s="97">
        <f t="shared" si="1"/>
        <v>125</v>
      </c>
      <c r="N51" s="98">
        <f t="shared" si="2"/>
        <v>81</v>
      </c>
      <c r="O51" s="99">
        <f t="shared" si="3"/>
        <v>64.8</v>
      </c>
      <c r="P51" s="98">
        <f t="shared" si="4"/>
        <v>0</v>
      </c>
      <c r="Q51" s="100">
        <f t="shared" si="0"/>
        <v>0</v>
      </c>
    </row>
    <row r="52" spans="1:17" s="1" customFormat="1" ht="15" customHeight="1" x14ac:dyDescent="0.25">
      <c r="A52" s="23">
        <v>4</v>
      </c>
      <c r="B52" s="48">
        <v>40011</v>
      </c>
      <c r="C52" s="19" t="s">
        <v>40</v>
      </c>
      <c r="D52" s="168">
        <v>129</v>
      </c>
      <c r="E52" s="70"/>
      <c r="F52" s="70">
        <v>0.78</v>
      </c>
      <c r="G52" s="70">
        <v>39.53</v>
      </c>
      <c r="H52" s="70">
        <v>26.36</v>
      </c>
      <c r="I52" s="70">
        <v>32.56</v>
      </c>
      <c r="J52" s="70">
        <v>0.78</v>
      </c>
      <c r="K52" s="43">
        <v>73</v>
      </c>
      <c r="L52" s="21"/>
      <c r="M52" s="97">
        <f t="shared" si="1"/>
        <v>129</v>
      </c>
      <c r="N52" s="98">
        <f t="shared" si="2"/>
        <v>77.013000000000005</v>
      </c>
      <c r="O52" s="99">
        <f t="shared" si="3"/>
        <v>59.7</v>
      </c>
      <c r="P52" s="98">
        <f t="shared" si="4"/>
        <v>0</v>
      </c>
      <c r="Q52" s="100">
        <f t="shared" si="0"/>
        <v>0</v>
      </c>
    </row>
    <row r="53" spans="1:17" s="1" customFormat="1" ht="15" customHeight="1" x14ac:dyDescent="0.25">
      <c r="A53" s="23">
        <v>5</v>
      </c>
      <c r="B53" s="48">
        <v>40080</v>
      </c>
      <c r="C53" s="19" t="s">
        <v>96</v>
      </c>
      <c r="D53" s="168">
        <v>50</v>
      </c>
      <c r="E53" s="70"/>
      <c r="F53" s="70">
        <v>2</v>
      </c>
      <c r="G53" s="70">
        <v>50</v>
      </c>
      <c r="H53" s="70">
        <v>24</v>
      </c>
      <c r="I53" s="70">
        <v>24</v>
      </c>
      <c r="J53" s="70"/>
      <c r="K53" s="43">
        <v>69.2</v>
      </c>
      <c r="L53" s="21"/>
      <c r="M53" s="97">
        <f t="shared" si="1"/>
        <v>50</v>
      </c>
      <c r="N53" s="98">
        <f t="shared" si="2"/>
        <v>24</v>
      </c>
      <c r="O53" s="99">
        <f t="shared" si="3"/>
        <v>48</v>
      </c>
      <c r="P53" s="98">
        <f t="shared" si="4"/>
        <v>0</v>
      </c>
      <c r="Q53" s="100">
        <f t="shared" si="0"/>
        <v>0</v>
      </c>
    </row>
    <row r="54" spans="1:17" s="1" customFormat="1" ht="15" customHeight="1" x14ac:dyDescent="0.25">
      <c r="A54" s="23">
        <v>6</v>
      </c>
      <c r="B54" s="48">
        <v>40100</v>
      </c>
      <c r="C54" s="19" t="s">
        <v>42</v>
      </c>
      <c r="D54" s="168">
        <v>44</v>
      </c>
      <c r="E54" s="70"/>
      <c r="F54" s="70"/>
      <c r="G54" s="70">
        <v>52.27</v>
      </c>
      <c r="H54" s="70">
        <v>13.64</v>
      </c>
      <c r="I54" s="70">
        <v>34.090000000000003</v>
      </c>
      <c r="J54" s="70"/>
      <c r="K54" s="43">
        <v>69</v>
      </c>
      <c r="L54" s="21"/>
      <c r="M54" s="97">
        <f t="shared" si="1"/>
        <v>44</v>
      </c>
      <c r="N54" s="98">
        <f t="shared" si="2"/>
        <v>21.001200000000004</v>
      </c>
      <c r="O54" s="99">
        <f t="shared" si="3"/>
        <v>47.730000000000004</v>
      </c>
      <c r="P54" s="98">
        <f t="shared" si="4"/>
        <v>0</v>
      </c>
      <c r="Q54" s="100">
        <f t="shared" si="0"/>
        <v>0</v>
      </c>
    </row>
    <row r="55" spans="1:17" s="1" customFormat="1" ht="15" customHeight="1" x14ac:dyDescent="0.25">
      <c r="A55" s="23">
        <v>7</v>
      </c>
      <c r="B55" s="48">
        <v>40020</v>
      </c>
      <c r="C55" s="19" t="s">
        <v>110</v>
      </c>
      <c r="D55" s="168">
        <v>32</v>
      </c>
      <c r="E55" s="70"/>
      <c r="F55" s="70"/>
      <c r="G55" s="70">
        <v>40.630000000000003</v>
      </c>
      <c r="H55" s="70">
        <v>21.88</v>
      </c>
      <c r="I55" s="70">
        <v>37.5</v>
      </c>
      <c r="J55" s="70"/>
      <c r="K55" s="43">
        <v>74.5</v>
      </c>
      <c r="L55" s="21"/>
      <c r="M55" s="97">
        <f t="shared" si="1"/>
        <v>32</v>
      </c>
      <c r="N55" s="98">
        <f t="shared" si="2"/>
        <v>19.0016</v>
      </c>
      <c r="O55" s="99">
        <f t="shared" si="3"/>
        <v>59.379999999999995</v>
      </c>
      <c r="P55" s="98">
        <f t="shared" si="4"/>
        <v>0</v>
      </c>
      <c r="Q55" s="100">
        <f t="shared" si="0"/>
        <v>0</v>
      </c>
    </row>
    <row r="56" spans="1:17" s="1" customFormat="1" ht="15" customHeight="1" x14ac:dyDescent="0.25">
      <c r="A56" s="23">
        <v>8</v>
      </c>
      <c r="B56" s="48">
        <v>40031</v>
      </c>
      <c r="C56" s="19" t="s">
        <v>113</v>
      </c>
      <c r="D56" s="168">
        <v>24</v>
      </c>
      <c r="E56" s="70"/>
      <c r="F56" s="70"/>
      <c r="G56" s="70">
        <v>45.83</v>
      </c>
      <c r="H56" s="70">
        <v>29.17</v>
      </c>
      <c r="I56" s="70">
        <v>25</v>
      </c>
      <c r="J56" s="70"/>
      <c r="K56" s="43">
        <v>71.3</v>
      </c>
      <c r="L56" s="21"/>
      <c r="M56" s="97">
        <f t="shared" si="1"/>
        <v>24</v>
      </c>
      <c r="N56" s="98">
        <f t="shared" si="2"/>
        <v>13.0008</v>
      </c>
      <c r="O56" s="99">
        <f t="shared" si="3"/>
        <v>54.17</v>
      </c>
      <c r="P56" s="98">
        <f t="shared" si="4"/>
        <v>0</v>
      </c>
      <c r="Q56" s="100">
        <f t="shared" si="0"/>
        <v>0</v>
      </c>
    </row>
    <row r="57" spans="1:17" s="1" customFormat="1" ht="15" customHeight="1" x14ac:dyDescent="0.25">
      <c r="A57" s="23">
        <v>9</v>
      </c>
      <c r="B57" s="48">
        <v>40210</v>
      </c>
      <c r="C57" s="19" t="s">
        <v>44</v>
      </c>
      <c r="D57" s="163"/>
      <c r="E57" s="70"/>
      <c r="F57" s="70"/>
      <c r="G57" s="70"/>
      <c r="H57" s="70"/>
      <c r="I57" s="70"/>
      <c r="J57" s="70"/>
      <c r="K57" s="43"/>
      <c r="L57" s="21"/>
      <c r="M57" s="97"/>
      <c r="N57" s="98"/>
      <c r="O57" s="99"/>
      <c r="P57" s="111"/>
      <c r="Q57" s="100"/>
    </row>
    <row r="58" spans="1:17" s="1" customFormat="1" ht="15" customHeight="1" x14ac:dyDescent="0.25">
      <c r="A58" s="23">
        <v>10</v>
      </c>
      <c r="B58" s="48">
        <v>40300</v>
      </c>
      <c r="C58" s="19" t="s">
        <v>45</v>
      </c>
      <c r="D58" s="168">
        <v>16</v>
      </c>
      <c r="E58" s="70"/>
      <c r="F58" s="70"/>
      <c r="G58" s="70">
        <v>87.5</v>
      </c>
      <c r="H58" s="70">
        <v>6.25</v>
      </c>
      <c r="I58" s="70">
        <v>6.25</v>
      </c>
      <c r="J58" s="70"/>
      <c r="K58" s="43">
        <v>67</v>
      </c>
      <c r="L58" s="21"/>
      <c r="M58" s="97">
        <f t="shared" si="1"/>
        <v>16</v>
      </c>
      <c r="N58" s="98">
        <f t="shared" si="2"/>
        <v>2</v>
      </c>
      <c r="O58" s="99">
        <f t="shared" si="3"/>
        <v>12.5</v>
      </c>
      <c r="P58" s="98">
        <f t="shared" si="4"/>
        <v>0</v>
      </c>
      <c r="Q58" s="100">
        <f t="shared" si="0"/>
        <v>0</v>
      </c>
    </row>
    <row r="59" spans="1:17" s="1" customFormat="1" ht="15" customHeight="1" x14ac:dyDescent="0.25">
      <c r="A59" s="23">
        <v>11</v>
      </c>
      <c r="B59" s="48">
        <v>40360</v>
      </c>
      <c r="C59" s="19" t="s">
        <v>46</v>
      </c>
      <c r="D59" s="168"/>
      <c r="E59" s="70"/>
      <c r="F59" s="70"/>
      <c r="G59" s="70"/>
      <c r="H59" s="70"/>
      <c r="I59" s="70"/>
      <c r="J59" s="70"/>
      <c r="K59" s="43"/>
      <c r="L59" s="21"/>
      <c r="M59" s="97"/>
      <c r="N59" s="98"/>
      <c r="O59" s="99"/>
      <c r="P59" s="98"/>
      <c r="Q59" s="100"/>
    </row>
    <row r="60" spans="1:17" s="1" customFormat="1" ht="15" customHeight="1" x14ac:dyDescent="0.25">
      <c r="A60" s="23">
        <v>12</v>
      </c>
      <c r="B60" s="48">
        <v>40390</v>
      </c>
      <c r="C60" s="19" t="s">
        <v>47</v>
      </c>
      <c r="D60" s="168">
        <v>16</v>
      </c>
      <c r="E60" s="70"/>
      <c r="F60" s="70"/>
      <c r="G60" s="70">
        <v>50</v>
      </c>
      <c r="H60" s="70">
        <v>31.25</v>
      </c>
      <c r="I60" s="70">
        <v>18.75</v>
      </c>
      <c r="J60" s="70"/>
      <c r="K60" s="43">
        <v>68.3</v>
      </c>
      <c r="L60" s="21"/>
      <c r="M60" s="97">
        <f t="shared" si="1"/>
        <v>16</v>
      </c>
      <c r="N60" s="98">
        <f t="shared" si="2"/>
        <v>8</v>
      </c>
      <c r="O60" s="99">
        <f t="shared" si="3"/>
        <v>50</v>
      </c>
      <c r="P60" s="98">
        <f t="shared" si="4"/>
        <v>0</v>
      </c>
      <c r="Q60" s="100">
        <f t="shared" si="0"/>
        <v>0</v>
      </c>
    </row>
    <row r="61" spans="1:17" s="1" customFormat="1" ht="15" customHeight="1" x14ac:dyDescent="0.25">
      <c r="A61" s="23">
        <v>13</v>
      </c>
      <c r="B61" s="48">
        <v>40720</v>
      </c>
      <c r="C61" s="19" t="s">
        <v>109</v>
      </c>
      <c r="D61" s="168">
        <v>48</v>
      </c>
      <c r="E61" s="70"/>
      <c r="F61" s="70"/>
      <c r="G61" s="70">
        <v>47.92</v>
      </c>
      <c r="H61" s="70">
        <v>29.17</v>
      </c>
      <c r="I61" s="70">
        <v>22.92</v>
      </c>
      <c r="J61" s="70"/>
      <c r="K61" s="43">
        <v>70.099999999999994</v>
      </c>
      <c r="L61" s="21"/>
      <c r="M61" s="97">
        <f t="shared" si="1"/>
        <v>48</v>
      </c>
      <c r="N61" s="98">
        <f t="shared" si="2"/>
        <v>25.003200000000003</v>
      </c>
      <c r="O61" s="99">
        <f t="shared" si="3"/>
        <v>52.09</v>
      </c>
      <c r="P61" s="98">
        <f t="shared" si="4"/>
        <v>0</v>
      </c>
      <c r="Q61" s="100">
        <f t="shared" si="0"/>
        <v>0</v>
      </c>
    </row>
    <row r="62" spans="1:17" s="1" customFormat="1" ht="15" customHeight="1" x14ac:dyDescent="0.25">
      <c r="A62" s="23">
        <v>14</v>
      </c>
      <c r="B62" s="48">
        <v>40730</v>
      </c>
      <c r="C62" s="19" t="s">
        <v>49</v>
      </c>
      <c r="D62" s="163"/>
      <c r="E62" s="70"/>
      <c r="F62" s="70"/>
      <c r="G62" s="70"/>
      <c r="H62" s="70"/>
      <c r="I62" s="70"/>
      <c r="J62" s="70"/>
      <c r="K62" s="43"/>
      <c r="L62" s="21"/>
      <c r="M62" s="97"/>
      <c r="N62" s="98"/>
      <c r="O62" s="99"/>
      <c r="P62" s="98"/>
      <c r="Q62" s="100"/>
    </row>
    <row r="63" spans="1:17" s="1" customFormat="1" ht="15" customHeight="1" x14ac:dyDescent="0.25">
      <c r="A63" s="23">
        <v>15</v>
      </c>
      <c r="B63" s="48">
        <v>40820</v>
      </c>
      <c r="C63" s="19" t="s">
        <v>50</v>
      </c>
      <c r="D63" s="168">
        <v>40</v>
      </c>
      <c r="E63" s="70"/>
      <c r="F63" s="70"/>
      <c r="G63" s="70">
        <v>57.5</v>
      </c>
      <c r="H63" s="70">
        <v>22.5</v>
      </c>
      <c r="I63" s="70">
        <v>20</v>
      </c>
      <c r="J63" s="70"/>
      <c r="K63" s="43">
        <v>70</v>
      </c>
      <c r="L63" s="21"/>
      <c r="M63" s="97">
        <f t="shared" si="1"/>
        <v>40</v>
      </c>
      <c r="N63" s="98">
        <f t="shared" si="2"/>
        <v>17</v>
      </c>
      <c r="O63" s="99">
        <f t="shared" si="3"/>
        <v>42.5</v>
      </c>
      <c r="P63" s="98">
        <f t="shared" si="4"/>
        <v>0</v>
      </c>
      <c r="Q63" s="100">
        <f t="shared" si="0"/>
        <v>0</v>
      </c>
    </row>
    <row r="64" spans="1:17" s="1" customFormat="1" ht="15" customHeight="1" x14ac:dyDescent="0.25">
      <c r="A64" s="23">
        <v>16</v>
      </c>
      <c r="B64" s="48">
        <v>40840</v>
      </c>
      <c r="C64" s="19" t="s">
        <v>51</v>
      </c>
      <c r="D64" s="168">
        <v>27</v>
      </c>
      <c r="E64" s="70"/>
      <c r="F64" s="70">
        <v>7.41</v>
      </c>
      <c r="G64" s="70">
        <v>74.069999999999993</v>
      </c>
      <c r="H64" s="70">
        <v>14.81</v>
      </c>
      <c r="I64" s="70">
        <v>3.7</v>
      </c>
      <c r="J64" s="70"/>
      <c r="K64" s="43">
        <v>57.1</v>
      </c>
      <c r="L64" s="21"/>
      <c r="M64" s="97">
        <f t="shared" si="1"/>
        <v>27</v>
      </c>
      <c r="N64" s="98">
        <f t="shared" si="2"/>
        <v>4.9977</v>
      </c>
      <c r="O64" s="99">
        <f t="shared" si="3"/>
        <v>18.510000000000002</v>
      </c>
      <c r="P64" s="98">
        <f t="shared" si="4"/>
        <v>0</v>
      </c>
      <c r="Q64" s="100">
        <f t="shared" si="0"/>
        <v>0</v>
      </c>
    </row>
    <row r="65" spans="1:17" s="1" customFormat="1" ht="15" customHeight="1" x14ac:dyDescent="0.25">
      <c r="A65" s="23">
        <v>17</v>
      </c>
      <c r="B65" s="48">
        <v>40950</v>
      </c>
      <c r="C65" s="19" t="s">
        <v>52</v>
      </c>
      <c r="D65" s="168">
        <v>21</v>
      </c>
      <c r="E65" s="70"/>
      <c r="F65" s="70"/>
      <c r="G65" s="70">
        <v>66.67</v>
      </c>
      <c r="H65" s="70">
        <v>28.57</v>
      </c>
      <c r="I65" s="70">
        <v>4.76</v>
      </c>
      <c r="J65" s="70"/>
      <c r="K65" s="43">
        <v>63</v>
      </c>
      <c r="L65" s="21"/>
      <c r="M65" s="97">
        <f t="shared" si="1"/>
        <v>21</v>
      </c>
      <c r="N65" s="98">
        <f t="shared" si="2"/>
        <v>6.9992999999999999</v>
      </c>
      <c r="O65" s="99">
        <f t="shared" si="3"/>
        <v>33.33</v>
      </c>
      <c r="P65" s="112">
        <f t="shared" si="4"/>
        <v>0</v>
      </c>
      <c r="Q65" s="100">
        <f t="shared" si="0"/>
        <v>0</v>
      </c>
    </row>
    <row r="66" spans="1:17" s="1" customFormat="1" ht="15" customHeight="1" x14ac:dyDescent="0.25">
      <c r="A66" s="23">
        <v>18</v>
      </c>
      <c r="B66" s="50">
        <v>40990</v>
      </c>
      <c r="C66" s="22" t="s">
        <v>53</v>
      </c>
      <c r="D66" s="168">
        <v>56</v>
      </c>
      <c r="E66" s="70"/>
      <c r="F66" s="70"/>
      <c r="G66" s="70">
        <v>37.5</v>
      </c>
      <c r="H66" s="70">
        <v>23.21</v>
      </c>
      <c r="I66" s="70">
        <v>35.71</v>
      </c>
      <c r="J66" s="70">
        <v>3.57</v>
      </c>
      <c r="K66" s="46">
        <v>73.77</v>
      </c>
      <c r="L66" s="21"/>
      <c r="M66" s="97">
        <f t="shared" si="1"/>
        <v>56</v>
      </c>
      <c r="N66" s="98">
        <f t="shared" si="2"/>
        <v>34.994399999999999</v>
      </c>
      <c r="O66" s="99">
        <f t="shared" si="3"/>
        <v>62.49</v>
      </c>
      <c r="P66" s="98">
        <f t="shared" si="4"/>
        <v>0</v>
      </c>
      <c r="Q66" s="100">
        <f t="shared" si="0"/>
        <v>0</v>
      </c>
    </row>
    <row r="67" spans="1:17" s="1" customFormat="1" ht="15" customHeight="1" thickBot="1" x14ac:dyDescent="0.3">
      <c r="A67" s="24">
        <v>19</v>
      </c>
      <c r="B67" s="48">
        <v>40133</v>
      </c>
      <c r="C67" s="19" t="s">
        <v>43</v>
      </c>
      <c r="D67" s="168">
        <v>24</v>
      </c>
      <c r="E67" s="73"/>
      <c r="F67" s="73"/>
      <c r="G67" s="73">
        <v>70.83</v>
      </c>
      <c r="H67" s="73">
        <v>20.83</v>
      </c>
      <c r="I67" s="73">
        <v>8.33</v>
      </c>
      <c r="J67" s="74"/>
      <c r="K67" s="43">
        <v>60</v>
      </c>
      <c r="L67" s="21"/>
      <c r="M67" s="101">
        <f t="shared" si="1"/>
        <v>24</v>
      </c>
      <c r="N67" s="102">
        <f t="shared" si="2"/>
        <v>6.9983999999999993</v>
      </c>
      <c r="O67" s="103">
        <f t="shared" si="3"/>
        <v>29.159999999999997</v>
      </c>
      <c r="P67" s="102">
        <f t="shared" si="4"/>
        <v>0</v>
      </c>
      <c r="Q67" s="104">
        <f t="shared" si="0"/>
        <v>0</v>
      </c>
    </row>
    <row r="68" spans="1:17" s="1" customFormat="1" ht="15" customHeight="1" thickBot="1" x14ac:dyDescent="0.3">
      <c r="A68" s="35"/>
      <c r="B68" s="51"/>
      <c r="C68" s="37" t="s">
        <v>105</v>
      </c>
      <c r="D68" s="36">
        <f>SUM(D69:D82)</f>
        <v>551</v>
      </c>
      <c r="E68" s="38">
        <v>0</v>
      </c>
      <c r="F68" s="38">
        <v>1.74</v>
      </c>
      <c r="G68" s="38">
        <v>53.72</v>
      </c>
      <c r="H68" s="38">
        <v>21.06</v>
      </c>
      <c r="I68" s="38">
        <v>23.33</v>
      </c>
      <c r="J68" s="38">
        <v>0.15</v>
      </c>
      <c r="K68" s="39">
        <f>AVERAGE(K69:K82)</f>
        <v>66.945454545454538</v>
      </c>
      <c r="L68" s="21"/>
      <c r="M68" s="349">
        <f t="shared" si="1"/>
        <v>551</v>
      </c>
      <c r="N68" s="350">
        <f>SUM(N69:N82)</f>
        <v>265.99169999999998</v>
      </c>
      <c r="O68" s="357">
        <f t="shared" si="3"/>
        <v>44.539999999999992</v>
      </c>
      <c r="P68" s="350">
        <f>SUM(P69:P82)</f>
        <v>0</v>
      </c>
      <c r="Q68" s="356">
        <f t="shared" si="0"/>
        <v>0</v>
      </c>
    </row>
    <row r="69" spans="1:17" s="1" customFormat="1" ht="15" customHeight="1" x14ac:dyDescent="0.25">
      <c r="A69" s="16">
        <v>1</v>
      </c>
      <c r="B69" s="48">
        <v>50040</v>
      </c>
      <c r="C69" s="19" t="s">
        <v>54</v>
      </c>
      <c r="D69" s="168">
        <v>49</v>
      </c>
      <c r="E69" s="75"/>
      <c r="F69" s="75"/>
      <c r="G69" s="75">
        <v>51.02</v>
      </c>
      <c r="H69" s="75">
        <v>22.45</v>
      </c>
      <c r="I69" s="75">
        <v>26.53</v>
      </c>
      <c r="J69" s="75"/>
      <c r="K69" s="43">
        <v>70.099999999999994</v>
      </c>
      <c r="L69" s="21"/>
      <c r="M69" s="93">
        <f t="shared" si="1"/>
        <v>49</v>
      </c>
      <c r="N69" s="94">
        <f t="shared" si="2"/>
        <v>24.0002</v>
      </c>
      <c r="O69" s="95">
        <f t="shared" si="3"/>
        <v>48.980000000000004</v>
      </c>
      <c r="P69" s="94">
        <f t="shared" si="4"/>
        <v>0</v>
      </c>
      <c r="Q69" s="96">
        <f t="shared" ref="Q69:Q124" si="7">E69</f>
        <v>0</v>
      </c>
    </row>
    <row r="70" spans="1:17" s="1" customFormat="1" ht="15" customHeight="1" x14ac:dyDescent="0.25">
      <c r="A70" s="11">
        <v>2</v>
      </c>
      <c r="B70" s="48">
        <v>50003</v>
      </c>
      <c r="C70" s="19" t="s">
        <v>97</v>
      </c>
      <c r="D70" s="168">
        <v>79</v>
      </c>
      <c r="E70" s="70"/>
      <c r="F70" s="70"/>
      <c r="G70" s="70">
        <v>32.909999999999997</v>
      </c>
      <c r="H70" s="70">
        <v>26.58</v>
      </c>
      <c r="I70" s="70">
        <v>40.51</v>
      </c>
      <c r="J70" s="70"/>
      <c r="K70" s="43">
        <v>74.5</v>
      </c>
      <c r="L70" s="21"/>
      <c r="M70" s="97">
        <f t="shared" ref="M70:M124" si="8">D70</f>
        <v>79</v>
      </c>
      <c r="N70" s="98">
        <f t="shared" ref="N70:N124" si="9">O70*M70/100</f>
        <v>53.001100000000008</v>
      </c>
      <c r="O70" s="99">
        <f t="shared" si="3"/>
        <v>67.09</v>
      </c>
      <c r="P70" s="98">
        <f t="shared" ref="P70:P81" si="10">Q70*M70/100</f>
        <v>0</v>
      </c>
      <c r="Q70" s="100">
        <f t="shared" si="7"/>
        <v>0</v>
      </c>
    </row>
    <row r="71" spans="1:17" s="1" customFormat="1" ht="15" customHeight="1" x14ac:dyDescent="0.25">
      <c r="A71" s="11">
        <v>3</v>
      </c>
      <c r="B71" s="48">
        <v>50060</v>
      </c>
      <c r="C71" s="19" t="s">
        <v>56</v>
      </c>
      <c r="D71" s="168">
        <v>67</v>
      </c>
      <c r="E71" s="70"/>
      <c r="F71" s="70"/>
      <c r="G71" s="70">
        <v>62.69</v>
      </c>
      <c r="H71" s="70">
        <v>13.43</v>
      </c>
      <c r="I71" s="70">
        <v>23.88</v>
      </c>
      <c r="J71" s="70"/>
      <c r="K71" s="43">
        <v>68.7</v>
      </c>
      <c r="L71" s="21"/>
      <c r="M71" s="97">
        <f t="shared" si="8"/>
        <v>67</v>
      </c>
      <c r="N71" s="98">
        <f t="shared" si="9"/>
        <v>24.997699999999998</v>
      </c>
      <c r="O71" s="99">
        <f t="shared" ref="O71:O124" si="11">I71+J71+H71</f>
        <v>37.31</v>
      </c>
      <c r="P71" s="98">
        <f t="shared" si="10"/>
        <v>0</v>
      </c>
      <c r="Q71" s="100">
        <f t="shared" si="7"/>
        <v>0</v>
      </c>
    </row>
    <row r="72" spans="1:17" s="1" customFormat="1" ht="15" customHeight="1" x14ac:dyDescent="0.25">
      <c r="A72" s="11">
        <v>4</v>
      </c>
      <c r="B72" s="54">
        <v>50170</v>
      </c>
      <c r="C72" s="19" t="s">
        <v>57</v>
      </c>
      <c r="D72" s="168">
        <v>24</v>
      </c>
      <c r="E72" s="70"/>
      <c r="F72" s="70"/>
      <c r="G72" s="70">
        <v>50</v>
      </c>
      <c r="H72" s="70">
        <v>33.33</v>
      </c>
      <c r="I72" s="70">
        <v>16.670000000000002</v>
      </c>
      <c r="J72" s="70"/>
      <c r="K72" s="43">
        <v>67.7</v>
      </c>
      <c r="L72" s="21"/>
      <c r="M72" s="97">
        <f t="shared" si="8"/>
        <v>24</v>
      </c>
      <c r="N72" s="98">
        <f t="shared" si="9"/>
        <v>12</v>
      </c>
      <c r="O72" s="99">
        <f t="shared" si="11"/>
        <v>50</v>
      </c>
      <c r="P72" s="111">
        <f t="shared" si="10"/>
        <v>0</v>
      </c>
      <c r="Q72" s="100">
        <f t="shared" si="7"/>
        <v>0</v>
      </c>
    </row>
    <row r="73" spans="1:17" s="1" customFormat="1" ht="15" customHeight="1" x14ac:dyDescent="0.25">
      <c r="A73" s="11">
        <v>5</v>
      </c>
      <c r="B73" s="48">
        <v>50230</v>
      </c>
      <c r="C73" s="19" t="s">
        <v>58</v>
      </c>
      <c r="D73" s="168">
        <v>62</v>
      </c>
      <c r="E73" s="70"/>
      <c r="F73" s="70">
        <v>1.61</v>
      </c>
      <c r="G73" s="70">
        <v>54.84</v>
      </c>
      <c r="H73" s="70">
        <v>12.9</v>
      </c>
      <c r="I73" s="70">
        <v>29.03</v>
      </c>
      <c r="J73" s="70">
        <v>1.61</v>
      </c>
      <c r="K73" s="43">
        <v>68.599999999999994</v>
      </c>
      <c r="L73" s="21"/>
      <c r="M73" s="97">
        <f t="shared" si="8"/>
        <v>62</v>
      </c>
      <c r="N73" s="98">
        <f t="shared" si="9"/>
        <v>26.994800000000001</v>
      </c>
      <c r="O73" s="99">
        <f t="shared" si="11"/>
        <v>43.54</v>
      </c>
      <c r="P73" s="98">
        <f t="shared" si="10"/>
        <v>0</v>
      </c>
      <c r="Q73" s="100">
        <f t="shared" si="7"/>
        <v>0</v>
      </c>
    </row>
    <row r="74" spans="1:17" s="1" customFormat="1" ht="15" customHeight="1" x14ac:dyDescent="0.25">
      <c r="A74" s="11">
        <v>6</v>
      </c>
      <c r="B74" s="48">
        <v>50340</v>
      </c>
      <c r="C74" s="19" t="s">
        <v>59</v>
      </c>
      <c r="D74" s="168">
        <v>24</v>
      </c>
      <c r="E74" s="70"/>
      <c r="F74" s="70">
        <v>4.17</v>
      </c>
      <c r="G74" s="70">
        <v>83.33</v>
      </c>
      <c r="H74" s="70">
        <v>8.33</v>
      </c>
      <c r="I74" s="70">
        <v>4.17</v>
      </c>
      <c r="J74" s="70"/>
      <c r="K74" s="43">
        <v>54</v>
      </c>
      <c r="L74" s="21"/>
      <c r="M74" s="97">
        <f t="shared" si="8"/>
        <v>24</v>
      </c>
      <c r="N74" s="98">
        <f t="shared" si="9"/>
        <v>3</v>
      </c>
      <c r="O74" s="99">
        <f t="shared" si="11"/>
        <v>12.5</v>
      </c>
      <c r="P74" s="98">
        <f t="shared" si="10"/>
        <v>0</v>
      </c>
      <c r="Q74" s="100">
        <f t="shared" si="7"/>
        <v>0</v>
      </c>
    </row>
    <row r="75" spans="1:17" s="1" customFormat="1" ht="15" customHeight="1" x14ac:dyDescent="0.25">
      <c r="A75" s="11">
        <v>7</v>
      </c>
      <c r="B75" s="48">
        <v>50420</v>
      </c>
      <c r="C75" s="19" t="s">
        <v>60</v>
      </c>
      <c r="D75" s="168">
        <v>38</v>
      </c>
      <c r="E75" s="70"/>
      <c r="F75" s="70">
        <v>10.53</v>
      </c>
      <c r="G75" s="70">
        <v>47.37</v>
      </c>
      <c r="H75" s="70">
        <v>10.53</v>
      </c>
      <c r="I75" s="70">
        <v>31.57</v>
      </c>
      <c r="J75" s="70"/>
      <c r="K75" s="43">
        <v>62.6</v>
      </c>
      <c r="L75" s="21"/>
      <c r="M75" s="97">
        <f t="shared" si="8"/>
        <v>38</v>
      </c>
      <c r="N75" s="98">
        <f t="shared" si="9"/>
        <v>15.997999999999999</v>
      </c>
      <c r="O75" s="99">
        <f t="shared" si="11"/>
        <v>42.1</v>
      </c>
      <c r="P75" s="98">
        <f t="shared" si="10"/>
        <v>0</v>
      </c>
      <c r="Q75" s="100">
        <f t="shared" si="7"/>
        <v>0</v>
      </c>
    </row>
    <row r="76" spans="1:17" s="1" customFormat="1" ht="15" customHeight="1" x14ac:dyDescent="0.25">
      <c r="A76" s="11">
        <v>8</v>
      </c>
      <c r="B76" s="48">
        <v>50450</v>
      </c>
      <c r="C76" s="19" t="s">
        <v>61</v>
      </c>
      <c r="D76" s="168">
        <v>36</v>
      </c>
      <c r="E76" s="70"/>
      <c r="F76" s="70">
        <v>2.78</v>
      </c>
      <c r="G76" s="70">
        <v>66.67</v>
      </c>
      <c r="H76" s="70">
        <v>19.440000000000001</v>
      </c>
      <c r="I76" s="70">
        <v>11.11</v>
      </c>
      <c r="J76" s="70"/>
      <c r="K76" s="43">
        <v>62.5</v>
      </c>
      <c r="L76" s="21"/>
      <c r="M76" s="97">
        <f t="shared" si="8"/>
        <v>36</v>
      </c>
      <c r="N76" s="98">
        <f t="shared" si="9"/>
        <v>10.997999999999999</v>
      </c>
      <c r="O76" s="99">
        <f t="shared" si="11"/>
        <v>30.55</v>
      </c>
      <c r="P76" s="98">
        <f t="shared" si="10"/>
        <v>0</v>
      </c>
      <c r="Q76" s="100">
        <f t="shared" si="7"/>
        <v>0</v>
      </c>
    </row>
    <row r="77" spans="1:17" s="1" customFormat="1" ht="15" customHeight="1" x14ac:dyDescent="0.25">
      <c r="A77" s="11">
        <v>9</v>
      </c>
      <c r="B77" s="48">
        <v>50620</v>
      </c>
      <c r="C77" s="19" t="s">
        <v>62</v>
      </c>
      <c r="D77" s="164"/>
      <c r="E77" s="70"/>
      <c r="F77" s="70"/>
      <c r="G77" s="70"/>
      <c r="H77" s="70"/>
      <c r="I77" s="70"/>
      <c r="J77" s="70"/>
      <c r="K77" s="43"/>
      <c r="L77" s="21"/>
      <c r="M77" s="97"/>
      <c r="N77" s="98"/>
      <c r="O77" s="99"/>
      <c r="P77" s="98"/>
      <c r="Q77" s="100"/>
    </row>
    <row r="78" spans="1:17" s="1" customFormat="1" ht="15" customHeight="1" x14ac:dyDescent="0.25">
      <c r="A78" s="11">
        <v>10</v>
      </c>
      <c r="B78" s="48">
        <v>50760</v>
      </c>
      <c r="C78" s="19" t="s">
        <v>63</v>
      </c>
      <c r="D78" s="168">
        <v>83</v>
      </c>
      <c r="E78" s="70"/>
      <c r="F78" s="70"/>
      <c r="G78" s="70">
        <v>45.78</v>
      </c>
      <c r="H78" s="70">
        <v>31.33</v>
      </c>
      <c r="I78" s="70">
        <v>22.89</v>
      </c>
      <c r="J78" s="70"/>
      <c r="K78" s="43">
        <v>70</v>
      </c>
      <c r="L78" s="21"/>
      <c r="M78" s="97">
        <f t="shared" si="8"/>
        <v>83</v>
      </c>
      <c r="N78" s="98">
        <f t="shared" si="9"/>
        <v>45.002600000000001</v>
      </c>
      <c r="O78" s="99">
        <f t="shared" si="11"/>
        <v>54.22</v>
      </c>
      <c r="P78" s="98">
        <f t="shared" si="10"/>
        <v>0</v>
      </c>
      <c r="Q78" s="100">
        <f t="shared" si="7"/>
        <v>0</v>
      </c>
    </row>
    <row r="79" spans="1:17" s="1" customFormat="1" ht="15" customHeight="1" x14ac:dyDescent="0.25">
      <c r="A79" s="11">
        <v>11</v>
      </c>
      <c r="B79" s="48">
        <v>50780</v>
      </c>
      <c r="C79" s="19" t="s">
        <v>64</v>
      </c>
      <c r="D79" s="164"/>
      <c r="E79" s="70"/>
      <c r="F79" s="70"/>
      <c r="G79" s="70"/>
      <c r="H79" s="70"/>
      <c r="I79" s="70"/>
      <c r="J79" s="70"/>
      <c r="K79" s="43"/>
      <c r="L79" s="21"/>
      <c r="M79" s="97"/>
      <c r="N79" s="98"/>
      <c r="O79" s="99"/>
      <c r="P79" s="111"/>
      <c r="Q79" s="100"/>
    </row>
    <row r="80" spans="1:17" s="1" customFormat="1" ht="15" customHeight="1" x14ac:dyDescent="0.25">
      <c r="A80" s="11">
        <v>12</v>
      </c>
      <c r="B80" s="48">
        <v>50930</v>
      </c>
      <c r="C80" s="19" t="s">
        <v>65</v>
      </c>
      <c r="D80" s="168">
        <v>35</v>
      </c>
      <c r="E80" s="70"/>
      <c r="F80" s="70"/>
      <c r="G80" s="70">
        <v>68.569999999999993</v>
      </c>
      <c r="H80" s="70">
        <v>20</v>
      </c>
      <c r="I80" s="70">
        <v>11.43</v>
      </c>
      <c r="J80" s="70"/>
      <c r="K80" s="43">
        <v>62.8</v>
      </c>
      <c r="L80" s="21"/>
      <c r="M80" s="97">
        <f t="shared" si="8"/>
        <v>35</v>
      </c>
      <c r="N80" s="98">
        <f t="shared" si="9"/>
        <v>11.000499999999999</v>
      </c>
      <c r="O80" s="99">
        <f t="shared" si="11"/>
        <v>31.43</v>
      </c>
      <c r="P80" s="111">
        <f t="shared" si="10"/>
        <v>0</v>
      </c>
      <c r="Q80" s="100">
        <f t="shared" si="7"/>
        <v>0</v>
      </c>
    </row>
    <row r="81" spans="1:17" s="1" customFormat="1" ht="15" customHeight="1" x14ac:dyDescent="0.25">
      <c r="A81" s="15">
        <v>13</v>
      </c>
      <c r="B81" s="50">
        <v>51370</v>
      </c>
      <c r="C81" s="22" t="s">
        <v>66</v>
      </c>
      <c r="D81" s="168">
        <v>54</v>
      </c>
      <c r="E81" s="83"/>
      <c r="F81" s="83"/>
      <c r="G81" s="83">
        <v>27.78</v>
      </c>
      <c r="H81" s="83">
        <v>33.33</v>
      </c>
      <c r="I81" s="83">
        <v>38.89</v>
      </c>
      <c r="J81" s="84"/>
      <c r="K81" s="46">
        <v>74.900000000000006</v>
      </c>
      <c r="L81" s="21"/>
      <c r="M81" s="97">
        <f t="shared" si="8"/>
        <v>54</v>
      </c>
      <c r="N81" s="98">
        <f t="shared" si="9"/>
        <v>38.998800000000003</v>
      </c>
      <c r="O81" s="99">
        <f t="shared" si="11"/>
        <v>72.22</v>
      </c>
      <c r="P81" s="111">
        <f t="shared" si="10"/>
        <v>0</v>
      </c>
      <c r="Q81" s="100">
        <f t="shared" si="7"/>
        <v>0</v>
      </c>
    </row>
    <row r="82" spans="1:17" s="1" customFormat="1" ht="15" customHeight="1" thickBot="1" x14ac:dyDescent="0.3">
      <c r="A82" s="15">
        <v>14</v>
      </c>
      <c r="B82" s="50">
        <v>51400</v>
      </c>
      <c r="C82" s="22" t="s">
        <v>147</v>
      </c>
      <c r="D82" s="71"/>
      <c r="E82" s="72"/>
      <c r="F82" s="72"/>
      <c r="G82" s="72"/>
      <c r="H82" s="72"/>
      <c r="I82" s="72"/>
      <c r="J82" s="78"/>
      <c r="K82" s="46"/>
      <c r="L82" s="21"/>
      <c r="M82" s="101"/>
      <c r="N82" s="102"/>
      <c r="O82" s="103"/>
      <c r="P82" s="138"/>
      <c r="Q82" s="104"/>
    </row>
    <row r="83" spans="1:17" s="1" customFormat="1" ht="15" customHeight="1" thickBot="1" x14ac:dyDescent="0.3">
      <c r="A83" s="35"/>
      <c r="B83" s="51"/>
      <c r="C83" s="37" t="s">
        <v>106</v>
      </c>
      <c r="D83" s="36">
        <f>SUM(D84:D114)</f>
        <v>1870</v>
      </c>
      <c r="E83" s="38">
        <v>0.09</v>
      </c>
      <c r="F83" s="38">
        <v>1.31</v>
      </c>
      <c r="G83" s="38">
        <v>50.91</v>
      </c>
      <c r="H83" s="38">
        <v>22.88</v>
      </c>
      <c r="I83" s="38">
        <v>24.4</v>
      </c>
      <c r="J83" s="38">
        <v>0.41</v>
      </c>
      <c r="K83" s="39">
        <f>AVERAGE(K84:K114)</f>
        <v>68.524642857142865</v>
      </c>
      <c r="L83" s="21"/>
      <c r="M83" s="349">
        <f t="shared" si="8"/>
        <v>1870</v>
      </c>
      <c r="N83" s="350">
        <f>SUM(N84:N114)</f>
        <v>952.99700000000018</v>
      </c>
      <c r="O83" s="357">
        <f t="shared" si="11"/>
        <v>47.69</v>
      </c>
      <c r="P83" s="350">
        <f>SUM(P84:P114)</f>
        <v>1.0004</v>
      </c>
      <c r="Q83" s="356">
        <f t="shared" si="7"/>
        <v>0.09</v>
      </c>
    </row>
    <row r="84" spans="1:17" s="1" customFormat="1" ht="15" customHeight="1" x14ac:dyDescent="0.25">
      <c r="A84" s="59">
        <v>1</v>
      </c>
      <c r="B84" s="53">
        <v>60010</v>
      </c>
      <c r="C84" s="19" t="s">
        <v>68</v>
      </c>
      <c r="D84" s="168">
        <v>41</v>
      </c>
      <c r="E84" s="75"/>
      <c r="F84" s="75"/>
      <c r="G84" s="75">
        <v>34.15</v>
      </c>
      <c r="H84" s="75">
        <v>26.83</v>
      </c>
      <c r="I84" s="75">
        <v>39.020000000000003</v>
      </c>
      <c r="J84" s="75"/>
      <c r="K84" s="43">
        <v>75</v>
      </c>
      <c r="L84" s="21"/>
      <c r="M84" s="93">
        <f t="shared" si="8"/>
        <v>41</v>
      </c>
      <c r="N84" s="94">
        <f t="shared" si="9"/>
        <v>26.9985</v>
      </c>
      <c r="O84" s="95">
        <f t="shared" si="11"/>
        <v>65.849999999999994</v>
      </c>
      <c r="P84" s="94">
        <f t="shared" ref="P84:P113" si="12">Q84*M84/100</f>
        <v>0</v>
      </c>
      <c r="Q84" s="96">
        <f t="shared" si="7"/>
        <v>0</v>
      </c>
    </row>
    <row r="85" spans="1:17" s="1" customFormat="1" ht="15" customHeight="1" x14ac:dyDescent="0.25">
      <c r="A85" s="23">
        <v>2</v>
      </c>
      <c r="B85" s="48">
        <v>60020</v>
      </c>
      <c r="C85" s="19" t="s">
        <v>69</v>
      </c>
      <c r="D85" s="166"/>
      <c r="E85" s="70"/>
      <c r="F85" s="70"/>
      <c r="G85" s="70"/>
      <c r="H85" s="70"/>
      <c r="I85" s="70"/>
      <c r="J85" s="70"/>
      <c r="K85" s="43"/>
      <c r="L85" s="21"/>
      <c r="M85" s="97"/>
      <c r="N85" s="98"/>
      <c r="O85" s="99"/>
      <c r="P85" s="98"/>
      <c r="Q85" s="100"/>
    </row>
    <row r="86" spans="1:17" s="1" customFormat="1" ht="15" customHeight="1" x14ac:dyDescent="0.25">
      <c r="A86" s="23">
        <v>3</v>
      </c>
      <c r="B86" s="48">
        <v>60050</v>
      </c>
      <c r="C86" s="19" t="s">
        <v>70</v>
      </c>
      <c r="D86" s="168">
        <v>74</v>
      </c>
      <c r="E86" s="70"/>
      <c r="F86" s="70">
        <v>1.35</v>
      </c>
      <c r="G86" s="70">
        <v>56.76</v>
      </c>
      <c r="H86" s="70">
        <v>18.920000000000002</v>
      </c>
      <c r="I86" s="70">
        <v>22.97</v>
      </c>
      <c r="J86" s="70"/>
      <c r="K86" s="43">
        <v>67</v>
      </c>
      <c r="L86" s="21"/>
      <c r="M86" s="97">
        <f t="shared" si="8"/>
        <v>74</v>
      </c>
      <c r="N86" s="98">
        <f t="shared" si="9"/>
        <v>30.9986</v>
      </c>
      <c r="O86" s="99">
        <f t="shared" si="11"/>
        <v>41.89</v>
      </c>
      <c r="P86" s="98">
        <f t="shared" si="12"/>
        <v>0</v>
      </c>
      <c r="Q86" s="100">
        <f t="shared" si="7"/>
        <v>0</v>
      </c>
    </row>
    <row r="87" spans="1:17" s="1" customFormat="1" ht="15" customHeight="1" x14ac:dyDescent="0.25">
      <c r="A87" s="23">
        <v>4</v>
      </c>
      <c r="B87" s="48">
        <v>60070</v>
      </c>
      <c r="C87" s="19" t="s">
        <v>71</v>
      </c>
      <c r="D87" s="168">
        <v>85</v>
      </c>
      <c r="E87" s="70"/>
      <c r="F87" s="70"/>
      <c r="G87" s="70">
        <v>45.88</v>
      </c>
      <c r="H87" s="70">
        <v>16.47</v>
      </c>
      <c r="I87" s="70">
        <v>36.47</v>
      </c>
      <c r="J87" s="70">
        <v>1.18</v>
      </c>
      <c r="K87" s="43">
        <v>72.599999999999994</v>
      </c>
      <c r="L87" s="21"/>
      <c r="M87" s="97">
        <f t="shared" si="8"/>
        <v>85</v>
      </c>
      <c r="N87" s="98">
        <f t="shared" si="9"/>
        <v>46.001999999999995</v>
      </c>
      <c r="O87" s="99">
        <f t="shared" si="11"/>
        <v>54.12</v>
      </c>
      <c r="P87" s="98">
        <f t="shared" si="12"/>
        <v>0</v>
      </c>
      <c r="Q87" s="100">
        <f t="shared" si="7"/>
        <v>0</v>
      </c>
    </row>
    <row r="88" spans="1:17" s="1" customFormat="1" ht="15" customHeight="1" x14ac:dyDescent="0.25">
      <c r="A88" s="23">
        <v>5</v>
      </c>
      <c r="B88" s="48">
        <v>60180</v>
      </c>
      <c r="C88" s="19" t="s">
        <v>72</v>
      </c>
      <c r="D88" s="168">
        <v>79</v>
      </c>
      <c r="E88" s="70"/>
      <c r="F88" s="70">
        <v>2.5299999999999998</v>
      </c>
      <c r="G88" s="70">
        <v>44.3</v>
      </c>
      <c r="H88" s="70">
        <v>21.52</v>
      </c>
      <c r="I88" s="70">
        <v>31.65</v>
      </c>
      <c r="J88" s="70"/>
      <c r="K88" s="43">
        <v>71</v>
      </c>
      <c r="L88" s="21"/>
      <c r="M88" s="97">
        <f t="shared" si="8"/>
        <v>79</v>
      </c>
      <c r="N88" s="98">
        <f t="shared" si="9"/>
        <v>42.004300000000001</v>
      </c>
      <c r="O88" s="99">
        <f t="shared" si="11"/>
        <v>53.17</v>
      </c>
      <c r="P88" s="98">
        <f t="shared" si="12"/>
        <v>0</v>
      </c>
      <c r="Q88" s="100">
        <f t="shared" si="7"/>
        <v>0</v>
      </c>
    </row>
    <row r="89" spans="1:17" s="1" customFormat="1" ht="15" customHeight="1" x14ac:dyDescent="0.25">
      <c r="A89" s="23">
        <v>6</v>
      </c>
      <c r="B89" s="48">
        <v>60240</v>
      </c>
      <c r="C89" s="19" t="s">
        <v>73</v>
      </c>
      <c r="D89" s="168">
        <v>74</v>
      </c>
      <c r="E89" s="70"/>
      <c r="F89" s="70"/>
      <c r="G89" s="70">
        <v>44.59</v>
      </c>
      <c r="H89" s="70">
        <v>25.68</v>
      </c>
      <c r="I89" s="70">
        <v>27.03</v>
      </c>
      <c r="J89" s="70">
        <v>2.7</v>
      </c>
      <c r="K89" s="43">
        <v>71</v>
      </c>
      <c r="L89" s="21"/>
      <c r="M89" s="97">
        <f t="shared" si="8"/>
        <v>74</v>
      </c>
      <c r="N89" s="98">
        <f t="shared" si="9"/>
        <v>41.003399999999999</v>
      </c>
      <c r="O89" s="99">
        <f t="shared" si="11"/>
        <v>55.41</v>
      </c>
      <c r="P89" s="112">
        <f t="shared" si="12"/>
        <v>0</v>
      </c>
      <c r="Q89" s="100">
        <f t="shared" si="7"/>
        <v>0</v>
      </c>
    </row>
    <row r="90" spans="1:17" s="1" customFormat="1" ht="15" customHeight="1" x14ac:dyDescent="0.25">
      <c r="A90" s="23">
        <v>7</v>
      </c>
      <c r="B90" s="48">
        <v>60560</v>
      </c>
      <c r="C90" s="19" t="s">
        <v>74</v>
      </c>
      <c r="D90" s="168">
        <v>16</v>
      </c>
      <c r="E90" s="70"/>
      <c r="F90" s="70"/>
      <c r="G90" s="70">
        <v>62.5</v>
      </c>
      <c r="H90" s="70">
        <v>37.5</v>
      </c>
      <c r="I90" s="70"/>
      <c r="J90" s="70"/>
      <c r="K90" s="43">
        <v>66</v>
      </c>
      <c r="L90" s="21"/>
      <c r="M90" s="97">
        <f t="shared" si="8"/>
        <v>16</v>
      </c>
      <c r="N90" s="98">
        <f t="shared" si="9"/>
        <v>6</v>
      </c>
      <c r="O90" s="99">
        <f t="shared" si="11"/>
        <v>37.5</v>
      </c>
      <c r="P90" s="98">
        <f t="shared" si="12"/>
        <v>0</v>
      </c>
      <c r="Q90" s="100">
        <f t="shared" si="7"/>
        <v>0</v>
      </c>
    </row>
    <row r="91" spans="1:17" s="1" customFormat="1" ht="15" customHeight="1" x14ac:dyDescent="0.25">
      <c r="A91" s="23">
        <v>8</v>
      </c>
      <c r="B91" s="48">
        <v>60660</v>
      </c>
      <c r="C91" s="19" t="s">
        <v>75</v>
      </c>
      <c r="D91" s="168">
        <v>24</v>
      </c>
      <c r="E91" s="70"/>
      <c r="F91" s="70"/>
      <c r="G91" s="70">
        <v>54.17</v>
      </c>
      <c r="H91" s="70">
        <v>25</v>
      </c>
      <c r="I91" s="70">
        <v>20.83</v>
      </c>
      <c r="J91" s="70"/>
      <c r="K91" s="43">
        <v>68.290000000000006</v>
      </c>
      <c r="L91" s="21"/>
      <c r="M91" s="97">
        <f t="shared" si="8"/>
        <v>24</v>
      </c>
      <c r="N91" s="98">
        <f t="shared" si="9"/>
        <v>10.9992</v>
      </c>
      <c r="O91" s="99">
        <f t="shared" si="11"/>
        <v>45.83</v>
      </c>
      <c r="P91" s="111">
        <f t="shared" si="12"/>
        <v>0</v>
      </c>
      <c r="Q91" s="100">
        <f t="shared" si="7"/>
        <v>0</v>
      </c>
    </row>
    <row r="92" spans="1:17" s="1" customFormat="1" ht="15" customHeight="1" x14ac:dyDescent="0.25">
      <c r="A92" s="23">
        <v>9</v>
      </c>
      <c r="B92" s="55">
        <v>60001</v>
      </c>
      <c r="C92" s="14" t="s">
        <v>67</v>
      </c>
      <c r="D92" s="168">
        <v>22</v>
      </c>
      <c r="E92" s="70"/>
      <c r="F92" s="70"/>
      <c r="G92" s="70">
        <v>68.180000000000007</v>
      </c>
      <c r="H92" s="70">
        <v>18.18</v>
      </c>
      <c r="I92" s="70">
        <v>13.64</v>
      </c>
      <c r="J92" s="70"/>
      <c r="K92" s="43">
        <v>65</v>
      </c>
      <c r="L92" s="21"/>
      <c r="M92" s="97">
        <f t="shared" si="8"/>
        <v>22</v>
      </c>
      <c r="N92" s="98">
        <f t="shared" si="9"/>
        <v>7.0004</v>
      </c>
      <c r="O92" s="99">
        <f t="shared" si="11"/>
        <v>31.82</v>
      </c>
      <c r="P92" s="112">
        <f t="shared" si="12"/>
        <v>0</v>
      </c>
      <c r="Q92" s="100">
        <f t="shared" si="7"/>
        <v>0</v>
      </c>
    </row>
    <row r="93" spans="1:17" s="1" customFormat="1" ht="15" customHeight="1" x14ac:dyDescent="0.25">
      <c r="A93" s="23">
        <v>10</v>
      </c>
      <c r="B93" s="48">
        <v>60701</v>
      </c>
      <c r="C93" s="19" t="s">
        <v>76</v>
      </c>
      <c r="D93" s="168"/>
      <c r="E93" s="70"/>
      <c r="F93" s="70"/>
      <c r="G93" s="70"/>
      <c r="H93" s="70"/>
      <c r="I93" s="70"/>
      <c r="J93" s="70"/>
      <c r="K93" s="44"/>
      <c r="L93" s="21"/>
      <c r="M93" s="97"/>
      <c r="N93" s="98"/>
      <c r="O93" s="99"/>
      <c r="P93" s="98"/>
      <c r="Q93" s="100"/>
    </row>
    <row r="94" spans="1:17" s="1" customFormat="1" ht="15" customHeight="1" x14ac:dyDescent="0.25">
      <c r="A94" s="23">
        <v>11</v>
      </c>
      <c r="B94" s="48">
        <v>60850</v>
      </c>
      <c r="C94" s="19" t="s">
        <v>77</v>
      </c>
      <c r="D94" s="168">
        <v>51</v>
      </c>
      <c r="E94" s="70"/>
      <c r="F94" s="70"/>
      <c r="G94" s="70">
        <v>62.75</v>
      </c>
      <c r="H94" s="70">
        <v>19.61</v>
      </c>
      <c r="I94" s="70">
        <v>17.649999999999999</v>
      </c>
      <c r="J94" s="70"/>
      <c r="K94" s="43">
        <v>66.3</v>
      </c>
      <c r="L94" s="21"/>
      <c r="M94" s="97">
        <f t="shared" si="8"/>
        <v>51</v>
      </c>
      <c r="N94" s="98">
        <f t="shared" si="9"/>
        <v>19.002600000000001</v>
      </c>
      <c r="O94" s="99">
        <f t="shared" si="11"/>
        <v>37.26</v>
      </c>
      <c r="P94" s="98">
        <f t="shared" si="12"/>
        <v>0</v>
      </c>
      <c r="Q94" s="100">
        <f t="shared" si="7"/>
        <v>0</v>
      </c>
    </row>
    <row r="95" spans="1:17" s="1" customFormat="1" ht="15" customHeight="1" x14ac:dyDescent="0.25">
      <c r="A95" s="23">
        <v>12</v>
      </c>
      <c r="B95" s="48">
        <v>60910</v>
      </c>
      <c r="C95" s="19" t="s">
        <v>78</v>
      </c>
      <c r="D95" s="168">
        <v>28</v>
      </c>
      <c r="E95" s="70"/>
      <c r="F95" s="70">
        <v>3.57</v>
      </c>
      <c r="G95" s="70">
        <v>42.86</v>
      </c>
      <c r="H95" s="70">
        <v>32.14</v>
      </c>
      <c r="I95" s="70">
        <v>21.43</v>
      </c>
      <c r="J95" s="70"/>
      <c r="K95" s="43">
        <v>68.599999999999994</v>
      </c>
      <c r="L95" s="21"/>
      <c r="M95" s="97">
        <f t="shared" si="8"/>
        <v>28</v>
      </c>
      <c r="N95" s="98">
        <f t="shared" si="9"/>
        <v>14.999600000000001</v>
      </c>
      <c r="O95" s="99">
        <f t="shared" si="11"/>
        <v>53.57</v>
      </c>
      <c r="P95" s="98">
        <f t="shared" si="12"/>
        <v>0</v>
      </c>
      <c r="Q95" s="100">
        <f t="shared" si="7"/>
        <v>0</v>
      </c>
    </row>
    <row r="96" spans="1:17" s="1" customFormat="1" ht="15" customHeight="1" x14ac:dyDescent="0.25">
      <c r="A96" s="23">
        <v>13</v>
      </c>
      <c r="B96" s="48">
        <v>60980</v>
      </c>
      <c r="C96" s="19" t="s">
        <v>79</v>
      </c>
      <c r="D96" s="168">
        <v>38</v>
      </c>
      <c r="E96" s="70"/>
      <c r="F96" s="70"/>
      <c r="G96" s="70">
        <v>26.32</v>
      </c>
      <c r="H96" s="70">
        <v>21.05</v>
      </c>
      <c r="I96" s="70">
        <v>52.63</v>
      </c>
      <c r="J96" s="70"/>
      <c r="K96" s="43">
        <v>77.099999999999994</v>
      </c>
      <c r="L96" s="21"/>
      <c r="M96" s="97">
        <f t="shared" si="8"/>
        <v>38</v>
      </c>
      <c r="N96" s="98">
        <f t="shared" si="9"/>
        <v>27.9984</v>
      </c>
      <c r="O96" s="99">
        <f t="shared" si="11"/>
        <v>73.680000000000007</v>
      </c>
      <c r="P96" s="98">
        <f t="shared" si="12"/>
        <v>0</v>
      </c>
      <c r="Q96" s="100">
        <f t="shared" si="7"/>
        <v>0</v>
      </c>
    </row>
    <row r="97" spans="1:17" s="1" customFormat="1" ht="15" customHeight="1" x14ac:dyDescent="0.25">
      <c r="A97" s="23">
        <v>14</v>
      </c>
      <c r="B97" s="48">
        <v>61080</v>
      </c>
      <c r="C97" s="19" t="s">
        <v>80</v>
      </c>
      <c r="D97" s="168">
        <v>89</v>
      </c>
      <c r="E97" s="70"/>
      <c r="F97" s="70">
        <v>3.37</v>
      </c>
      <c r="G97" s="70">
        <v>60.67</v>
      </c>
      <c r="H97" s="70">
        <v>21.35</v>
      </c>
      <c r="I97" s="70">
        <v>14.61</v>
      </c>
      <c r="J97" s="70"/>
      <c r="K97" s="43">
        <v>64</v>
      </c>
      <c r="L97" s="21"/>
      <c r="M97" s="97">
        <f t="shared" si="8"/>
        <v>89</v>
      </c>
      <c r="N97" s="98">
        <f t="shared" si="9"/>
        <v>32.004400000000004</v>
      </c>
      <c r="O97" s="99">
        <f t="shared" si="11"/>
        <v>35.96</v>
      </c>
      <c r="P97" s="98">
        <f t="shared" si="12"/>
        <v>0</v>
      </c>
      <c r="Q97" s="100">
        <f t="shared" si="7"/>
        <v>0</v>
      </c>
    </row>
    <row r="98" spans="1:17" s="1" customFormat="1" ht="15" customHeight="1" x14ac:dyDescent="0.25">
      <c r="A98" s="23">
        <v>15</v>
      </c>
      <c r="B98" s="48">
        <v>61150</v>
      </c>
      <c r="C98" s="19" t="s">
        <v>81</v>
      </c>
      <c r="D98" s="168">
        <v>44</v>
      </c>
      <c r="E98" s="70"/>
      <c r="F98" s="70">
        <v>4.55</v>
      </c>
      <c r="G98" s="70">
        <v>59.09</v>
      </c>
      <c r="H98" s="70">
        <v>29.55</v>
      </c>
      <c r="I98" s="70">
        <v>6.82</v>
      </c>
      <c r="J98" s="70"/>
      <c r="K98" s="43">
        <v>62</v>
      </c>
      <c r="L98" s="21"/>
      <c r="M98" s="97">
        <f t="shared" si="8"/>
        <v>44</v>
      </c>
      <c r="N98" s="98">
        <f t="shared" si="9"/>
        <v>16.002800000000001</v>
      </c>
      <c r="O98" s="99">
        <f t="shared" si="11"/>
        <v>36.370000000000005</v>
      </c>
      <c r="P98" s="98">
        <f t="shared" si="12"/>
        <v>0</v>
      </c>
      <c r="Q98" s="100">
        <f t="shared" si="7"/>
        <v>0</v>
      </c>
    </row>
    <row r="99" spans="1:17" s="1" customFormat="1" ht="15" customHeight="1" x14ac:dyDescent="0.25">
      <c r="A99" s="23">
        <v>16</v>
      </c>
      <c r="B99" s="48">
        <v>61210</v>
      </c>
      <c r="C99" s="19" t="s">
        <v>82</v>
      </c>
      <c r="D99" s="168">
        <v>31</v>
      </c>
      <c r="E99" s="70"/>
      <c r="F99" s="70"/>
      <c r="G99" s="70">
        <v>64.52</v>
      </c>
      <c r="H99" s="70">
        <v>16.13</v>
      </c>
      <c r="I99" s="70">
        <v>19.350000000000001</v>
      </c>
      <c r="J99" s="70"/>
      <c r="K99" s="43">
        <v>62.2</v>
      </c>
      <c r="L99" s="21"/>
      <c r="M99" s="97">
        <f t="shared" si="8"/>
        <v>31</v>
      </c>
      <c r="N99" s="98">
        <f t="shared" si="9"/>
        <v>10.998800000000001</v>
      </c>
      <c r="O99" s="99">
        <f t="shared" si="11"/>
        <v>35.480000000000004</v>
      </c>
      <c r="P99" s="98">
        <f t="shared" si="12"/>
        <v>0</v>
      </c>
      <c r="Q99" s="100">
        <f t="shared" si="7"/>
        <v>0</v>
      </c>
    </row>
    <row r="100" spans="1:17" s="1" customFormat="1" ht="15" customHeight="1" x14ac:dyDescent="0.25">
      <c r="A100" s="23">
        <v>17</v>
      </c>
      <c r="B100" s="48">
        <v>61290</v>
      </c>
      <c r="C100" s="19" t="s">
        <v>83</v>
      </c>
      <c r="D100" s="168">
        <v>41</v>
      </c>
      <c r="E100" s="70">
        <v>2.44</v>
      </c>
      <c r="F100" s="70">
        <v>4.88</v>
      </c>
      <c r="G100" s="70">
        <v>65.849999999999994</v>
      </c>
      <c r="H100" s="70">
        <v>12.2</v>
      </c>
      <c r="I100" s="70">
        <v>14.63</v>
      </c>
      <c r="J100" s="70"/>
      <c r="K100" s="43">
        <v>60.4</v>
      </c>
      <c r="L100" s="21"/>
      <c r="M100" s="97">
        <f t="shared" si="8"/>
        <v>41</v>
      </c>
      <c r="N100" s="98">
        <f t="shared" si="9"/>
        <v>11.000299999999999</v>
      </c>
      <c r="O100" s="99">
        <f t="shared" si="11"/>
        <v>26.83</v>
      </c>
      <c r="P100" s="98">
        <f t="shared" si="12"/>
        <v>1.0004</v>
      </c>
      <c r="Q100" s="100">
        <f t="shared" si="7"/>
        <v>2.44</v>
      </c>
    </row>
    <row r="101" spans="1:17" s="1" customFormat="1" ht="15" customHeight="1" x14ac:dyDescent="0.25">
      <c r="A101" s="23">
        <v>18</v>
      </c>
      <c r="B101" s="48">
        <v>61340</v>
      </c>
      <c r="C101" s="19" t="s">
        <v>84</v>
      </c>
      <c r="D101" s="168">
        <v>44</v>
      </c>
      <c r="E101" s="70"/>
      <c r="F101" s="70">
        <v>2.27</v>
      </c>
      <c r="G101" s="70">
        <v>68.180000000000007</v>
      </c>
      <c r="H101" s="70">
        <v>11.36</v>
      </c>
      <c r="I101" s="70">
        <v>18.18</v>
      </c>
      <c r="J101" s="70"/>
      <c r="K101" s="43">
        <v>63</v>
      </c>
      <c r="L101" s="21"/>
      <c r="M101" s="97">
        <f t="shared" si="8"/>
        <v>44</v>
      </c>
      <c r="N101" s="98">
        <f t="shared" si="9"/>
        <v>12.9976</v>
      </c>
      <c r="O101" s="99">
        <f t="shared" si="11"/>
        <v>29.54</v>
      </c>
      <c r="P101" s="98">
        <f t="shared" si="12"/>
        <v>0</v>
      </c>
      <c r="Q101" s="100">
        <f t="shared" si="7"/>
        <v>0</v>
      </c>
    </row>
    <row r="102" spans="1:17" s="1" customFormat="1" ht="15" customHeight="1" x14ac:dyDescent="0.25">
      <c r="A102" s="59">
        <v>19</v>
      </c>
      <c r="B102" s="48">
        <v>61390</v>
      </c>
      <c r="C102" s="19" t="s">
        <v>85</v>
      </c>
      <c r="D102" s="168">
        <v>24</v>
      </c>
      <c r="E102" s="70"/>
      <c r="F102" s="70"/>
      <c r="G102" s="70">
        <v>62.5</v>
      </c>
      <c r="H102" s="70">
        <v>20.83</v>
      </c>
      <c r="I102" s="70">
        <v>16.670000000000002</v>
      </c>
      <c r="J102" s="70"/>
      <c r="K102" s="43">
        <v>65.8</v>
      </c>
      <c r="L102" s="21"/>
      <c r="M102" s="97">
        <f t="shared" si="8"/>
        <v>24</v>
      </c>
      <c r="N102" s="98">
        <f t="shared" si="9"/>
        <v>9</v>
      </c>
      <c r="O102" s="99">
        <f t="shared" si="11"/>
        <v>37.5</v>
      </c>
      <c r="P102" s="98">
        <f t="shared" si="12"/>
        <v>0</v>
      </c>
      <c r="Q102" s="100">
        <f t="shared" si="7"/>
        <v>0</v>
      </c>
    </row>
    <row r="103" spans="1:17" s="1" customFormat="1" ht="15" customHeight="1" x14ac:dyDescent="0.25">
      <c r="A103" s="16">
        <v>20</v>
      </c>
      <c r="B103" s="48">
        <v>61410</v>
      </c>
      <c r="C103" s="19" t="s">
        <v>86</v>
      </c>
      <c r="D103" s="168">
        <v>47</v>
      </c>
      <c r="E103" s="70"/>
      <c r="F103" s="70"/>
      <c r="G103" s="70">
        <v>44.68</v>
      </c>
      <c r="H103" s="70">
        <v>17.02</v>
      </c>
      <c r="I103" s="70">
        <v>36.17</v>
      </c>
      <c r="J103" s="70">
        <v>2.13</v>
      </c>
      <c r="K103" s="43">
        <v>71.7</v>
      </c>
      <c r="L103" s="21"/>
      <c r="M103" s="97">
        <f t="shared" si="8"/>
        <v>47</v>
      </c>
      <c r="N103" s="98">
        <f t="shared" si="9"/>
        <v>26.000400000000003</v>
      </c>
      <c r="O103" s="99">
        <f t="shared" si="11"/>
        <v>55.320000000000007</v>
      </c>
      <c r="P103" s="98">
        <f t="shared" si="12"/>
        <v>0</v>
      </c>
      <c r="Q103" s="100">
        <f t="shared" si="7"/>
        <v>0</v>
      </c>
    </row>
    <row r="104" spans="1:17" s="1" customFormat="1" ht="15" customHeight="1" x14ac:dyDescent="0.25">
      <c r="A104" s="11">
        <v>21</v>
      </c>
      <c r="B104" s="48">
        <v>61430</v>
      </c>
      <c r="C104" s="19" t="s">
        <v>114</v>
      </c>
      <c r="D104" s="168">
        <v>130</v>
      </c>
      <c r="E104" s="70"/>
      <c r="F104" s="70">
        <v>1.54</v>
      </c>
      <c r="G104" s="70">
        <v>55.38</v>
      </c>
      <c r="H104" s="70">
        <v>21.54</v>
      </c>
      <c r="I104" s="70">
        <v>20.77</v>
      </c>
      <c r="J104" s="70">
        <v>0.77</v>
      </c>
      <c r="K104" s="43">
        <v>66.7</v>
      </c>
      <c r="L104" s="21"/>
      <c r="M104" s="97">
        <f t="shared" si="8"/>
        <v>130</v>
      </c>
      <c r="N104" s="98">
        <f t="shared" si="9"/>
        <v>56.003999999999998</v>
      </c>
      <c r="O104" s="99">
        <f t="shared" si="11"/>
        <v>43.08</v>
      </c>
      <c r="P104" s="98">
        <f t="shared" si="12"/>
        <v>0</v>
      </c>
      <c r="Q104" s="100">
        <f t="shared" si="7"/>
        <v>0</v>
      </c>
    </row>
    <row r="105" spans="1:17" s="1" customFormat="1" ht="15" customHeight="1" x14ac:dyDescent="0.25">
      <c r="A105" s="11">
        <v>22</v>
      </c>
      <c r="B105" s="48">
        <v>61440</v>
      </c>
      <c r="C105" s="19" t="s">
        <v>87</v>
      </c>
      <c r="D105" s="168">
        <v>113</v>
      </c>
      <c r="E105" s="70"/>
      <c r="F105" s="70"/>
      <c r="G105" s="70">
        <v>25.66</v>
      </c>
      <c r="H105" s="70">
        <v>23.01</v>
      </c>
      <c r="I105" s="70">
        <v>50.44</v>
      </c>
      <c r="J105" s="70">
        <v>0.88</v>
      </c>
      <c r="K105" s="43">
        <v>77.3</v>
      </c>
      <c r="L105" s="21"/>
      <c r="M105" s="97">
        <f t="shared" si="8"/>
        <v>113</v>
      </c>
      <c r="N105" s="98">
        <f t="shared" si="9"/>
        <v>83.992899999999992</v>
      </c>
      <c r="O105" s="99">
        <f t="shared" si="11"/>
        <v>74.33</v>
      </c>
      <c r="P105" s="98">
        <f t="shared" si="12"/>
        <v>0</v>
      </c>
      <c r="Q105" s="100">
        <f t="shared" si="7"/>
        <v>0</v>
      </c>
    </row>
    <row r="106" spans="1:17" s="1" customFormat="1" ht="15" customHeight="1" x14ac:dyDescent="0.25">
      <c r="A106" s="11">
        <v>23</v>
      </c>
      <c r="B106" s="48">
        <v>61450</v>
      </c>
      <c r="C106" s="19" t="s">
        <v>115</v>
      </c>
      <c r="D106" s="168">
        <v>85</v>
      </c>
      <c r="E106" s="70"/>
      <c r="F106" s="70"/>
      <c r="G106" s="70">
        <v>34.119999999999997</v>
      </c>
      <c r="H106" s="70">
        <v>30.59</v>
      </c>
      <c r="I106" s="70">
        <v>35.29</v>
      </c>
      <c r="J106" s="70"/>
      <c r="K106" s="43">
        <v>72.7</v>
      </c>
      <c r="L106" s="21"/>
      <c r="M106" s="97">
        <f t="shared" si="8"/>
        <v>85</v>
      </c>
      <c r="N106" s="98">
        <f t="shared" si="9"/>
        <v>55.99799999999999</v>
      </c>
      <c r="O106" s="99">
        <f t="shared" si="11"/>
        <v>65.88</v>
      </c>
      <c r="P106" s="98">
        <f t="shared" si="12"/>
        <v>0</v>
      </c>
      <c r="Q106" s="100">
        <f t="shared" si="7"/>
        <v>0</v>
      </c>
    </row>
    <row r="107" spans="1:17" s="1" customFormat="1" ht="15" customHeight="1" x14ac:dyDescent="0.25">
      <c r="A107" s="11">
        <v>24</v>
      </c>
      <c r="B107" s="48">
        <v>61470</v>
      </c>
      <c r="C107" s="19" t="s">
        <v>88</v>
      </c>
      <c r="D107" s="168">
        <v>56</v>
      </c>
      <c r="E107" s="70"/>
      <c r="F107" s="70"/>
      <c r="G107" s="70">
        <v>53.57</v>
      </c>
      <c r="H107" s="70">
        <v>30.36</v>
      </c>
      <c r="I107" s="70">
        <v>16.07</v>
      </c>
      <c r="J107" s="70"/>
      <c r="K107" s="43">
        <v>67</v>
      </c>
      <c r="L107" s="21"/>
      <c r="M107" s="97">
        <f t="shared" si="8"/>
        <v>56</v>
      </c>
      <c r="N107" s="98">
        <f t="shared" si="9"/>
        <v>26.000799999999998</v>
      </c>
      <c r="O107" s="99">
        <f t="shared" si="11"/>
        <v>46.43</v>
      </c>
      <c r="P107" s="98">
        <f t="shared" si="12"/>
        <v>0</v>
      </c>
      <c r="Q107" s="100">
        <f t="shared" si="7"/>
        <v>0</v>
      </c>
    </row>
    <row r="108" spans="1:17" s="1" customFormat="1" ht="15" customHeight="1" x14ac:dyDescent="0.25">
      <c r="A108" s="11">
        <v>25</v>
      </c>
      <c r="B108" s="48">
        <v>61490</v>
      </c>
      <c r="C108" s="19" t="s">
        <v>116</v>
      </c>
      <c r="D108" s="168">
        <v>131</v>
      </c>
      <c r="E108" s="70"/>
      <c r="F108" s="70">
        <v>2.29</v>
      </c>
      <c r="G108" s="70">
        <v>31.3</v>
      </c>
      <c r="H108" s="70">
        <v>26.72</v>
      </c>
      <c r="I108" s="70">
        <v>38.93</v>
      </c>
      <c r="J108" s="70">
        <v>0.76</v>
      </c>
      <c r="K108" s="43">
        <v>75</v>
      </c>
      <c r="L108" s="21"/>
      <c r="M108" s="97">
        <f t="shared" si="8"/>
        <v>131</v>
      </c>
      <c r="N108" s="98">
        <f t="shared" si="9"/>
        <v>86.997099999999989</v>
      </c>
      <c r="O108" s="99">
        <f t="shared" si="11"/>
        <v>66.41</v>
      </c>
      <c r="P108" s="98">
        <f t="shared" si="12"/>
        <v>0</v>
      </c>
      <c r="Q108" s="100">
        <f t="shared" si="7"/>
        <v>0</v>
      </c>
    </row>
    <row r="109" spans="1:17" s="1" customFormat="1" ht="15" customHeight="1" x14ac:dyDescent="0.25">
      <c r="A109" s="11">
        <v>26</v>
      </c>
      <c r="B109" s="48">
        <v>61500</v>
      </c>
      <c r="C109" s="19" t="s">
        <v>117</v>
      </c>
      <c r="D109" s="168">
        <v>185</v>
      </c>
      <c r="E109" s="70"/>
      <c r="F109" s="70">
        <v>2.16</v>
      </c>
      <c r="G109" s="70">
        <v>38.92</v>
      </c>
      <c r="H109" s="70">
        <v>24.86</v>
      </c>
      <c r="I109" s="70">
        <v>33.51</v>
      </c>
      <c r="J109" s="70">
        <v>0.54</v>
      </c>
      <c r="K109" s="43">
        <v>72</v>
      </c>
      <c r="L109" s="21"/>
      <c r="M109" s="97">
        <f t="shared" si="8"/>
        <v>185</v>
      </c>
      <c r="N109" s="98">
        <f t="shared" si="9"/>
        <v>108.98349999999999</v>
      </c>
      <c r="O109" s="99">
        <f t="shared" si="11"/>
        <v>58.91</v>
      </c>
      <c r="P109" s="98">
        <f t="shared" si="12"/>
        <v>0</v>
      </c>
      <c r="Q109" s="100">
        <f t="shared" si="7"/>
        <v>0</v>
      </c>
    </row>
    <row r="110" spans="1:17" s="1" customFormat="1" ht="15" customHeight="1" x14ac:dyDescent="0.25">
      <c r="A110" s="11">
        <v>27</v>
      </c>
      <c r="B110" s="48">
        <v>61510</v>
      </c>
      <c r="C110" s="19" t="s">
        <v>89</v>
      </c>
      <c r="D110" s="168">
        <v>138</v>
      </c>
      <c r="E110" s="70"/>
      <c r="F110" s="70">
        <v>2.17</v>
      </c>
      <c r="G110" s="70">
        <v>55.07</v>
      </c>
      <c r="H110" s="70">
        <v>24.64</v>
      </c>
      <c r="I110" s="70">
        <v>18.12</v>
      </c>
      <c r="J110" s="70"/>
      <c r="K110" s="65">
        <v>66</v>
      </c>
      <c r="L110" s="21"/>
      <c r="M110" s="97">
        <f t="shared" si="8"/>
        <v>138</v>
      </c>
      <c r="N110" s="98">
        <f t="shared" si="9"/>
        <v>59.008800000000008</v>
      </c>
      <c r="O110" s="99">
        <f t="shared" si="11"/>
        <v>42.760000000000005</v>
      </c>
      <c r="P110" s="98">
        <f t="shared" si="12"/>
        <v>0</v>
      </c>
      <c r="Q110" s="100">
        <f t="shared" si="7"/>
        <v>0</v>
      </c>
    </row>
    <row r="111" spans="1:17" s="1" customFormat="1" ht="15" customHeight="1" x14ac:dyDescent="0.25">
      <c r="A111" s="11">
        <v>28</v>
      </c>
      <c r="B111" s="50">
        <v>61520</v>
      </c>
      <c r="C111" s="22" t="s">
        <v>118</v>
      </c>
      <c r="D111" s="168">
        <v>79</v>
      </c>
      <c r="E111" s="70"/>
      <c r="F111" s="70"/>
      <c r="G111" s="70">
        <v>32.909999999999997</v>
      </c>
      <c r="H111" s="70">
        <v>24.05</v>
      </c>
      <c r="I111" s="70">
        <v>40.51</v>
      </c>
      <c r="J111" s="70">
        <v>2.5299999999999998</v>
      </c>
      <c r="K111" s="43">
        <v>75</v>
      </c>
      <c r="L111" s="21"/>
      <c r="M111" s="97">
        <f t="shared" si="8"/>
        <v>79</v>
      </c>
      <c r="N111" s="98">
        <f t="shared" si="9"/>
        <v>53.001100000000008</v>
      </c>
      <c r="O111" s="99">
        <f t="shared" si="11"/>
        <v>67.09</v>
      </c>
      <c r="P111" s="98">
        <f t="shared" si="12"/>
        <v>0</v>
      </c>
      <c r="Q111" s="100">
        <f t="shared" si="7"/>
        <v>0</v>
      </c>
    </row>
    <row r="112" spans="1:17" s="1" customFormat="1" ht="15" customHeight="1" x14ac:dyDescent="0.25">
      <c r="A112" s="15">
        <v>29</v>
      </c>
      <c r="B112" s="50">
        <v>61540</v>
      </c>
      <c r="C112" s="22" t="s">
        <v>119</v>
      </c>
      <c r="D112" s="178">
        <v>51</v>
      </c>
      <c r="E112" s="79"/>
      <c r="F112" s="79">
        <v>5.88</v>
      </c>
      <c r="G112" s="79">
        <v>66.67</v>
      </c>
      <c r="H112" s="79">
        <v>19.61</v>
      </c>
      <c r="I112" s="79">
        <v>7.84</v>
      </c>
      <c r="J112" s="80"/>
      <c r="K112" s="46">
        <v>63.6</v>
      </c>
      <c r="L112" s="21"/>
      <c r="M112" s="97">
        <f t="shared" si="8"/>
        <v>51</v>
      </c>
      <c r="N112" s="98">
        <f t="shared" si="9"/>
        <v>13.999500000000001</v>
      </c>
      <c r="O112" s="99">
        <f t="shared" si="11"/>
        <v>27.45</v>
      </c>
      <c r="P112" s="98">
        <f t="shared" si="12"/>
        <v>0</v>
      </c>
      <c r="Q112" s="100">
        <f t="shared" si="7"/>
        <v>0</v>
      </c>
    </row>
    <row r="113" spans="1:17" s="1" customFormat="1" ht="15" customHeight="1" x14ac:dyDescent="0.25">
      <c r="A113" s="15">
        <v>30</v>
      </c>
      <c r="B113" s="50">
        <v>61560</v>
      </c>
      <c r="C113" s="22" t="s">
        <v>121</v>
      </c>
      <c r="D113" s="168">
        <v>50</v>
      </c>
      <c r="E113" s="130"/>
      <c r="F113" s="130"/>
      <c r="G113" s="130">
        <v>64</v>
      </c>
      <c r="H113" s="130">
        <v>24</v>
      </c>
      <c r="I113" s="129">
        <v>12</v>
      </c>
      <c r="J113" s="129"/>
      <c r="K113" s="46">
        <v>66.400000000000006</v>
      </c>
      <c r="L113" s="21"/>
      <c r="M113" s="97">
        <f t="shared" si="8"/>
        <v>50</v>
      </c>
      <c r="N113" s="98">
        <f t="shared" si="9"/>
        <v>18</v>
      </c>
      <c r="O113" s="99">
        <f t="shared" si="11"/>
        <v>36</v>
      </c>
      <c r="P113" s="112">
        <f t="shared" si="12"/>
        <v>0</v>
      </c>
      <c r="Q113" s="100">
        <f t="shared" si="7"/>
        <v>0</v>
      </c>
    </row>
    <row r="114" spans="1:17" s="1" customFormat="1" ht="15" customHeight="1" thickBot="1" x14ac:dyDescent="0.3">
      <c r="A114" s="12">
        <v>31</v>
      </c>
      <c r="B114" s="50">
        <v>61570</v>
      </c>
      <c r="C114" s="22" t="s">
        <v>123</v>
      </c>
      <c r="D114" s="167"/>
      <c r="E114" s="131"/>
      <c r="F114" s="135"/>
      <c r="G114" s="135"/>
      <c r="H114" s="135"/>
      <c r="I114" s="131"/>
      <c r="J114" s="85"/>
      <c r="K114" s="45"/>
      <c r="L114" s="21"/>
      <c r="M114" s="101"/>
      <c r="N114" s="102"/>
      <c r="O114" s="103"/>
      <c r="P114" s="102"/>
      <c r="Q114" s="104"/>
    </row>
    <row r="115" spans="1:17" s="1" customFormat="1" ht="15" customHeight="1" thickBot="1" x14ac:dyDescent="0.3">
      <c r="A115" s="40"/>
      <c r="B115" s="56"/>
      <c r="C115" s="37" t="s">
        <v>107</v>
      </c>
      <c r="D115" s="76">
        <f>SUM(D116:D124)</f>
        <v>491</v>
      </c>
      <c r="E115" s="38">
        <v>0</v>
      </c>
      <c r="F115" s="38">
        <v>0.52</v>
      </c>
      <c r="G115" s="38">
        <v>41.14</v>
      </c>
      <c r="H115" s="38">
        <v>25.57</v>
      </c>
      <c r="I115" s="38">
        <v>32.42</v>
      </c>
      <c r="J115" s="38">
        <v>0.35</v>
      </c>
      <c r="K115" s="39">
        <f>AVERAGE(K116:K124)</f>
        <v>72.241250000000008</v>
      </c>
      <c r="L115" s="359"/>
      <c r="M115" s="349">
        <f t="shared" si="8"/>
        <v>491</v>
      </c>
      <c r="N115" s="350">
        <f>SUM(N116:N124)</f>
        <v>301.99929999999995</v>
      </c>
      <c r="O115" s="357">
        <f t="shared" si="11"/>
        <v>58.34</v>
      </c>
      <c r="P115" s="350">
        <f>SUM(P116:P124)</f>
        <v>0</v>
      </c>
      <c r="Q115" s="356">
        <f t="shared" si="7"/>
        <v>0</v>
      </c>
    </row>
    <row r="116" spans="1:17" s="1" customFormat="1" ht="15" customHeight="1" x14ac:dyDescent="0.25">
      <c r="A116" s="10">
        <v>1</v>
      </c>
      <c r="B116" s="49">
        <v>70020</v>
      </c>
      <c r="C116" s="13" t="s">
        <v>90</v>
      </c>
      <c r="D116" s="179">
        <v>72</v>
      </c>
      <c r="E116" s="77"/>
      <c r="F116" s="77"/>
      <c r="G116" s="77">
        <v>20.83</v>
      </c>
      <c r="H116" s="77">
        <v>25</v>
      </c>
      <c r="I116" s="77">
        <v>54.17</v>
      </c>
      <c r="J116" s="77"/>
      <c r="K116" s="42">
        <v>80.36</v>
      </c>
      <c r="L116" s="21"/>
      <c r="M116" s="93">
        <f t="shared" si="8"/>
        <v>72</v>
      </c>
      <c r="N116" s="94">
        <f t="shared" si="9"/>
        <v>57.002399999999994</v>
      </c>
      <c r="O116" s="95">
        <f t="shared" si="11"/>
        <v>79.17</v>
      </c>
      <c r="P116" s="94">
        <f t="shared" ref="P116:P124" si="13">Q116*M116/100</f>
        <v>0</v>
      </c>
      <c r="Q116" s="96">
        <f t="shared" si="7"/>
        <v>0</v>
      </c>
    </row>
    <row r="117" spans="1:17" s="1" customFormat="1" ht="15" customHeight="1" x14ac:dyDescent="0.25">
      <c r="A117" s="16">
        <v>2</v>
      </c>
      <c r="B117" s="48">
        <v>70110</v>
      </c>
      <c r="C117" s="19" t="s">
        <v>93</v>
      </c>
      <c r="D117" s="168">
        <v>78</v>
      </c>
      <c r="E117" s="70"/>
      <c r="F117" s="70"/>
      <c r="G117" s="70">
        <v>34.619999999999997</v>
      </c>
      <c r="H117" s="70">
        <v>29.49</v>
      </c>
      <c r="I117" s="70">
        <v>35.9</v>
      </c>
      <c r="J117" s="70"/>
      <c r="K117" s="43">
        <v>74</v>
      </c>
      <c r="L117" s="21"/>
      <c r="M117" s="97">
        <f t="shared" si="8"/>
        <v>78</v>
      </c>
      <c r="N117" s="98">
        <f t="shared" si="9"/>
        <v>51.004199999999997</v>
      </c>
      <c r="O117" s="99">
        <f t="shared" si="11"/>
        <v>65.39</v>
      </c>
      <c r="P117" s="98">
        <f t="shared" si="13"/>
        <v>0</v>
      </c>
      <c r="Q117" s="100">
        <f t="shared" si="7"/>
        <v>0</v>
      </c>
    </row>
    <row r="118" spans="1:17" s="1" customFormat="1" ht="15" customHeight="1" x14ac:dyDescent="0.25">
      <c r="A118" s="11">
        <v>3</v>
      </c>
      <c r="B118" s="48">
        <v>70021</v>
      </c>
      <c r="C118" s="19" t="s">
        <v>91</v>
      </c>
      <c r="D118" s="168">
        <v>75</v>
      </c>
      <c r="E118" s="70"/>
      <c r="F118" s="70"/>
      <c r="G118" s="70">
        <v>33.33</v>
      </c>
      <c r="H118" s="70">
        <v>24</v>
      </c>
      <c r="I118" s="70">
        <v>41.33</v>
      </c>
      <c r="J118" s="70">
        <v>1.33</v>
      </c>
      <c r="K118" s="43">
        <v>74.67</v>
      </c>
      <c r="L118" s="21"/>
      <c r="M118" s="97">
        <f t="shared" si="8"/>
        <v>75</v>
      </c>
      <c r="N118" s="98">
        <f t="shared" si="9"/>
        <v>49.994999999999997</v>
      </c>
      <c r="O118" s="99">
        <f t="shared" si="11"/>
        <v>66.66</v>
      </c>
      <c r="P118" s="98">
        <f t="shared" si="13"/>
        <v>0</v>
      </c>
      <c r="Q118" s="100">
        <f t="shared" si="7"/>
        <v>0</v>
      </c>
    </row>
    <row r="119" spans="1:17" s="1" customFormat="1" ht="15" customHeight="1" x14ac:dyDescent="0.25">
      <c r="A119" s="11">
        <v>4</v>
      </c>
      <c r="B119" s="48">
        <v>70040</v>
      </c>
      <c r="C119" s="19" t="s">
        <v>92</v>
      </c>
      <c r="D119" s="168">
        <v>26</v>
      </c>
      <c r="E119" s="70"/>
      <c r="F119" s="70"/>
      <c r="G119" s="70">
        <v>53.85</v>
      </c>
      <c r="H119" s="70">
        <v>23.08</v>
      </c>
      <c r="I119" s="70">
        <v>23.08</v>
      </c>
      <c r="J119" s="70"/>
      <c r="K119" s="43">
        <v>68.41</v>
      </c>
      <c r="L119" s="21"/>
      <c r="M119" s="97">
        <f t="shared" si="8"/>
        <v>26</v>
      </c>
      <c r="N119" s="98">
        <f t="shared" si="9"/>
        <v>12.001599999999998</v>
      </c>
      <c r="O119" s="99">
        <f t="shared" si="11"/>
        <v>46.16</v>
      </c>
      <c r="P119" s="98">
        <f t="shared" si="13"/>
        <v>0</v>
      </c>
      <c r="Q119" s="100">
        <f t="shared" si="7"/>
        <v>0</v>
      </c>
    </row>
    <row r="120" spans="1:17" s="1" customFormat="1" ht="15" customHeight="1" x14ac:dyDescent="0.25">
      <c r="A120" s="11">
        <v>5</v>
      </c>
      <c r="B120" s="48">
        <v>70100</v>
      </c>
      <c r="C120" s="19" t="s">
        <v>108</v>
      </c>
      <c r="D120" s="168">
        <v>67</v>
      </c>
      <c r="E120" s="70"/>
      <c r="F120" s="70"/>
      <c r="G120" s="70">
        <v>31.34</v>
      </c>
      <c r="H120" s="70">
        <v>19.399999999999999</v>
      </c>
      <c r="I120" s="70">
        <v>47.76</v>
      </c>
      <c r="J120" s="70">
        <v>1.49</v>
      </c>
      <c r="K120" s="43">
        <v>78</v>
      </c>
      <c r="L120" s="21"/>
      <c r="M120" s="97">
        <f t="shared" si="8"/>
        <v>67</v>
      </c>
      <c r="N120" s="98">
        <f t="shared" si="9"/>
        <v>45.9955</v>
      </c>
      <c r="O120" s="99">
        <f t="shared" si="11"/>
        <v>68.650000000000006</v>
      </c>
      <c r="P120" s="98">
        <f t="shared" si="13"/>
        <v>0</v>
      </c>
      <c r="Q120" s="100">
        <f t="shared" si="7"/>
        <v>0</v>
      </c>
    </row>
    <row r="121" spans="1:17" s="1" customFormat="1" ht="15" customHeight="1" x14ac:dyDescent="0.25">
      <c r="A121" s="11">
        <v>6</v>
      </c>
      <c r="B121" s="48">
        <v>70270</v>
      </c>
      <c r="C121" s="19" t="s">
        <v>94</v>
      </c>
      <c r="D121" s="168">
        <v>29</v>
      </c>
      <c r="E121" s="70"/>
      <c r="F121" s="70"/>
      <c r="G121" s="70">
        <v>58.62</v>
      </c>
      <c r="H121" s="70">
        <v>20.69</v>
      </c>
      <c r="I121" s="70">
        <v>20.69</v>
      </c>
      <c r="J121" s="70"/>
      <c r="K121" s="43">
        <v>66.03</v>
      </c>
      <c r="L121" s="21"/>
      <c r="M121" s="97">
        <f t="shared" si="8"/>
        <v>29</v>
      </c>
      <c r="N121" s="98">
        <f t="shared" si="9"/>
        <v>12.0002</v>
      </c>
      <c r="O121" s="99">
        <f t="shared" si="11"/>
        <v>41.38</v>
      </c>
      <c r="P121" s="98">
        <f t="shared" si="13"/>
        <v>0</v>
      </c>
      <c r="Q121" s="100">
        <f t="shared" si="7"/>
        <v>0</v>
      </c>
    </row>
    <row r="122" spans="1:17" s="1" customFormat="1" ht="15" customHeight="1" x14ac:dyDescent="0.25">
      <c r="A122" s="11">
        <v>7</v>
      </c>
      <c r="B122" s="48">
        <v>70510</v>
      </c>
      <c r="C122" s="19" t="s">
        <v>95</v>
      </c>
      <c r="D122" s="168"/>
      <c r="E122" s="70"/>
      <c r="F122" s="70"/>
      <c r="G122" s="70"/>
      <c r="H122" s="70"/>
      <c r="I122" s="70"/>
      <c r="J122" s="70"/>
      <c r="K122" s="43"/>
      <c r="L122" s="21"/>
      <c r="M122" s="97"/>
      <c r="N122" s="98"/>
      <c r="O122" s="99"/>
      <c r="P122" s="98"/>
      <c r="Q122" s="105"/>
    </row>
    <row r="123" spans="1:17" s="1" customFormat="1" ht="15" customHeight="1" x14ac:dyDescent="0.25">
      <c r="A123" s="15">
        <v>8</v>
      </c>
      <c r="B123" s="50">
        <v>10880</v>
      </c>
      <c r="C123" s="22" t="s">
        <v>120</v>
      </c>
      <c r="D123" s="168">
        <v>97</v>
      </c>
      <c r="E123" s="134"/>
      <c r="F123" s="134">
        <v>4.12</v>
      </c>
      <c r="G123" s="134">
        <v>41.24</v>
      </c>
      <c r="H123" s="134">
        <v>28.87</v>
      </c>
      <c r="I123" s="134">
        <v>25.77</v>
      </c>
      <c r="J123" s="134"/>
      <c r="K123" s="46">
        <v>69</v>
      </c>
      <c r="L123" s="21"/>
      <c r="M123" s="97">
        <f t="shared" si="8"/>
        <v>97</v>
      </c>
      <c r="N123" s="98">
        <f t="shared" si="9"/>
        <v>53.000799999999998</v>
      </c>
      <c r="O123" s="99">
        <f t="shared" si="11"/>
        <v>54.64</v>
      </c>
      <c r="P123" s="98">
        <f t="shared" si="13"/>
        <v>0</v>
      </c>
      <c r="Q123" s="100">
        <f t="shared" si="7"/>
        <v>0</v>
      </c>
    </row>
    <row r="124" spans="1:17" s="1" customFormat="1" ht="15" customHeight="1" thickBot="1" x14ac:dyDescent="0.3">
      <c r="A124" s="12">
        <v>9</v>
      </c>
      <c r="B124" s="52">
        <v>10890</v>
      </c>
      <c r="C124" s="20" t="s">
        <v>122</v>
      </c>
      <c r="D124" s="169">
        <v>47</v>
      </c>
      <c r="E124" s="131"/>
      <c r="F124" s="131"/>
      <c r="G124" s="131">
        <v>55.32</v>
      </c>
      <c r="H124" s="131">
        <v>34.04</v>
      </c>
      <c r="I124" s="131">
        <v>10.64</v>
      </c>
      <c r="J124" s="85"/>
      <c r="K124" s="45">
        <v>67.459999999999994</v>
      </c>
      <c r="L124" s="21"/>
      <c r="M124" s="106">
        <f t="shared" si="8"/>
        <v>47</v>
      </c>
      <c r="N124" s="107">
        <f t="shared" si="9"/>
        <v>20.999600000000001</v>
      </c>
      <c r="O124" s="108">
        <f t="shared" si="11"/>
        <v>44.68</v>
      </c>
      <c r="P124" s="107">
        <f t="shared" si="13"/>
        <v>0</v>
      </c>
      <c r="Q124" s="109">
        <f t="shared" si="7"/>
        <v>0</v>
      </c>
    </row>
    <row r="125" spans="1:17" ht="15" customHeight="1" x14ac:dyDescent="0.25">
      <c r="A125" s="6"/>
      <c r="B125" s="6"/>
      <c r="C125" s="6"/>
      <c r="D125" s="538" t="s">
        <v>98</v>
      </c>
      <c r="E125" s="538"/>
      <c r="F125" s="538"/>
      <c r="G125" s="538"/>
      <c r="H125" s="538"/>
      <c r="I125" s="538"/>
      <c r="J125" s="538"/>
      <c r="K125" s="57">
        <f>AVERAGE(K7,K9:K16,K18:K29,K31:K47,K49:K67,K69:K82,K84:K114,K116:K124)</f>
        <v>68.389090909090896</v>
      </c>
      <c r="L125" s="4"/>
      <c r="O125" s="110"/>
      <c r="P125" s="110"/>
      <c r="Q125" s="110"/>
    </row>
    <row r="126" spans="1:17" ht="15" customHeight="1" x14ac:dyDescent="0.25">
      <c r="A126" s="6"/>
      <c r="B126" s="6"/>
      <c r="C126" s="6"/>
      <c r="D126" s="6"/>
      <c r="E126" s="7"/>
      <c r="F126" s="7"/>
      <c r="G126" s="7"/>
      <c r="H126" s="7"/>
      <c r="I126" s="8"/>
      <c r="J126" s="8"/>
      <c r="K126" s="9"/>
      <c r="L126" s="4"/>
    </row>
  </sheetData>
  <mergeCells count="8">
    <mergeCell ref="K4:K5"/>
    <mergeCell ref="D125:J125"/>
    <mergeCell ref="C2:D2"/>
    <mergeCell ref="A4:A5"/>
    <mergeCell ref="B4:B5"/>
    <mergeCell ref="C4:C5"/>
    <mergeCell ref="D4:D5"/>
    <mergeCell ref="E4:J4"/>
  </mergeCells>
  <conditionalFormatting sqref="K6:K125">
    <cfRule type="cellIs" dxfId="62" priority="1" stopIfTrue="1" operator="equal">
      <formula>$K$125</formula>
    </cfRule>
    <cfRule type="containsBlanks" dxfId="61" priority="426" stopIfTrue="1">
      <formula>LEN(TRIM(K6))=0</formula>
    </cfRule>
    <cfRule type="cellIs" dxfId="60" priority="427" stopIfTrue="1" operator="lessThan">
      <formula>50</formula>
    </cfRule>
    <cfRule type="cellIs" dxfId="59" priority="428" stopIfTrue="1" operator="between">
      <formula>$K$125</formula>
      <formula>50</formula>
    </cfRule>
    <cfRule type="cellIs" dxfId="58" priority="429" stopIfTrue="1" operator="between">
      <formula>75</formula>
      <formula>$K$125</formula>
    </cfRule>
    <cfRule type="cellIs" dxfId="57" priority="439" stopIfTrue="1" operator="greaterThanOrEqual">
      <formula>75</formula>
    </cfRule>
  </conditionalFormatting>
  <conditionalFormatting sqref="P7:Q124">
    <cfRule type="containsBlanks" dxfId="56" priority="10">
      <formula>LEN(TRIM(P7))=0</formula>
    </cfRule>
    <cfRule type="cellIs" dxfId="55" priority="11" operator="equal">
      <formula>10</formula>
    </cfRule>
    <cfRule type="cellIs" dxfId="54" priority="13" operator="equal">
      <formula>0</formula>
    </cfRule>
    <cfRule type="cellIs" dxfId="53" priority="15" operator="between">
      <formula>0.09</formula>
      <formula>10</formula>
    </cfRule>
    <cfRule type="cellIs" dxfId="52" priority="16" operator="greaterThanOrEqual">
      <formula>10</formula>
    </cfRule>
  </conditionalFormatting>
  <conditionalFormatting sqref="O7:O124">
    <cfRule type="containsBlanks" dxfId="51" priority="9">
      <formula>LEN(TRIM(O7))=0</formula>
    </cfRule>
    <cfRule type="cellIs" dxfId="50" priority="435" operator="lessThan">
      <formula>50</formula>
    </cfRule>
    <cfRule type="cellIs" dxfId="49" priority="436" operator="between">
      <formula>50</formula>
      <formula>50.004</formula>
    </cfRule>
    <cfRule type="cellIs" dxfId="48" priority="437" operator="between">
      <formula>50</formula>
      <formula>90</formula>
    </cfRule>
    <cfRule type="cellIs" dxfId="47" priority="438" operator="between">
      <formula>100</formula>
      <formula>90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4"/>
  <sheetViews>
    <sheetView zoomScale="90" zoomScaleNormal="90" workbookViewId="0">
      <pane xSplit="11" ySplit="6" topLeftCell="L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style="221" customWidth="1"/>
    <col min="2" max="2" width="9.7109375" style="221" customWidth="1"/>
    <col min="3" max="3" width="31.7109375" style="221" customWidth="1"/>
    <col min="4" max="4" width="8.7109375" style="221" customWidth="1"/>
    <col min="5" max="10" width="7.7109375" style="221" customWidth="1"/>
    <col min="11" max="11" width="8.7109375" style="223" customWidth="1"/>
    <col min="12" max="12" width="7.85546875" style="221" customWidth="1"/>
    <col min="13" max="17" width="10.7109375" style="221" customWidth="1"/>
    <col min="18" max="18" width="9.28515625" style="221" customWidth="1"/>
    <col min="19" max="16384" width="9.140625" style="221"/>
  </cols>
  <sheetData>
    <row r="1" spans="1:18" ht="18" customHeight="1" x14ac:dyDescent="0.25">
      <c r="M1" s="315"/>
      <c r="N1" s="317" t="s">
        <v>139</v>
      </c>
    </row>
    <row r="2" spans="1:18" ht="18" customHeight="1" x14ac:dyDescent="0.25">
      <c r="A2" s="225"/>
      <c r="B2" s="225"/>
      <c r="C2" s="521" t="s">
        <v>131</v>
      </c>
      <c r="D2" s="521"/>
      <c r="E2" s="269"/>
      <c r="F2" s="269"/>
      <c r="G2" s="269"/>
      <c r="H2" s="269"/>
      <c r="I2" s="269"/>
      <c r="J2" s="269"/>
      <c r="K2" s="246">
        <v>2022</v>
      </c>
      <c r="L2" s="225"/>
      <c r="M2" s="303"/>
      <c r="N2" s="317" t="s">
        <v>140</v>
      </c>
    </row>
    <row r="3" spans="1:18" ht="18" customHeight="1" thickBot="1" x14ac:dyDescent="0.3">
      <c r="A3" s="225"/>
      <c r="B3" s="225"/>
      <c r="C3" s="225"/>
      <c r="D3" s="225"/>
      <c r="E3" s="225"/>
      <c r="F3" s="225"/>
      <c r="G3" s="225"/>
      <c r="H3" s="225"/>
      <c r="I3" s="225"/>
      <c r="J3" s="225"/>
      <c r="K3" s="226"/>
      <c r="L3" s="225"/>
      <c r="M3" s="274"/>
      <c r="N3" s="317" t="s">
        <v>141</v>
      </c>
    </row>
    <row r="4" spans="1:18" ht="18" customHeight="1" thickBot="1" x14ac:dyDescent="0.3">
      <c r="A4" s="524" t="s">
        <v>0</v>
      </c>
      <c r="B4" s="526" t="s">
        <v>1</v>
      </c>
      <c r="C4" s="526" t="s">
        <v>2</v>
      </c>
      <c r="D4" s="539" t="s">
        <v>3</v>
      </c>
      <c r="E4" s="541" t="s">
        <v>130</v>
      </c>
      <c r="F4" s="542"/>
      <c r="G4" s="542"/>
      <c r="H4" s="542"/>
      <c r="I4" s="542"/>
      <c r="J4" s="543"/>
      <c r="K4" s="536" t="s">
        <v>99</v>
      </c>
      <c r="L4" s="225"/>
      <c r="M4" s="238"/>
      <c r="N4" s="317" t="s">
        <v>142</v>
      </c>
    </row>
    <row r="5" spans="1:18" ht="43.5" customHeight="1" thickBot="1" x14ac:dyDescent="0.3">
      <c r="A5" s="525"/>
      <c r="B5" s="527"/>
      <c r="C5" s="527"/>
      <c r="D5" s="540"/>
      <c r="E5" s="302" t="s">
        <v>145</v>
      </c>
      <c r="F5" s="224" t="s">
        <v>146</v>
      </c>
      <c r="G5" s="224" t="s">
        <v>135</v>
      </c>
      <c r="H5" s="224" t="s">
        <v>129</v>
      </c>
      <c r="I5" s="224" t="s">
        <v>126</v>
      </c>
      <c r="J5" s="224">
        <v>100</v>
      </c>
      <c r="K5" s="537"/>
      <c r="L5" s="225"/>
      <c r="M5" s="275" t="s">
        <v>124</v>
      </c>
      <c r="N5" s="276" t="s">
        <v>143</v>
      </c>
      <c r="O5" s="276" t="s">
        <v>144</v>
      </c>
      <c r="P5" s="276" t="s">
        <v>127</v>
      </c>
      <c r="Q5" s="276" t="s">
        <v>128</v>
      </c>
    </row>
    <row r="6" spans="1:18" ht="15" customHeight="1" thickBot="1" x14ac:dyDescent="0.3">
      <c r="A6" s="247"/>
      <c r="B6" s="248"/>
      <c r="C6" s="319" t="s">
        <v>100</v>
      </c>
      <c r="D6" s="249">
        <f>D7+D16+D29+D47+D67+D82+D113</f>
        <v>5709</v>
      </c>
      <c r="E6" s="165">
        <f>AVERAGE(E8:E15,E17:E28,E30:E46,E48:E66,E68:E81,E83:E112,E114:E122)</f>
        <v>0.57115622131732957</v>
      </c>
      <c r="F6" s="189">
        <f t="shared" ref="F6:J6" si="0">AVERAGE(F8:F15,F17:F28,F30:F46,F48:F66,F68:F81,F83:F112,F114:F122)</f>
        <v>2.7673866026558871</v>
      </c>
      <c r="G6" s="181">
        <f t="shared" si="0"/>
        <v>58.422320993701888</v>
      </c>
      <c r="H6" s="189">
        <f t="shared" si="0"/>
        <v>20.607348168684041</v>
      </c>
      <c r="I6" s="191">
        <f t="shared" si="0"/>
        <v>17.460754844587811</v>
      </c>
      <c r="J6" s="186">
        <f t="shared" si="0"/>
        <v>0.1710331690530382</v>
      </c>
      <c r="K6" s="316">
        <v>66.36</v>
      </c>
      <c r="L6" s="241"/>
      <c r="M6" s="338">
        <f t="shared" ref="M6:M23" si="1">D6</f>
        <v>5709</v>
      </c>
      <c r="N6" s="339">
        <f>N16+N29+N47+N67+N82+N113</f>
        <v>2168</v>
      </c>
      <c r="O6" s="189">
        <f t="shared" ref="O6:O23" si="2">I6+J6+H6</f>
        <v>38.239136182324891</v>
      </c>
      <c r="P6" s="339">
        <f>P7+P16+P29+P47+P67+P82+P113</f>
        <v>24</v>
      </c>
      <c r="Q6" s="344">
        <f t="shared" ref="Q6:Q23" si="3">E6</f>
        <v>0.57115622131732957</v>
      </c>
      <c r="R6" s="266"/>
    </row>
    <row r="7" spans="1:18" ht="15" customHeight="1" thickBot="1" x14ac:dyDescent="0.3">
      <c r="A7" s="250"/>
      <c r="B7" s="245"/>
      <c r="C7" s="251" t="s">
        <v>101</v>
      </c>
      <c r="D7" s="34">
        <f>SUM(D8:D15)</f>
        <v>482</v>
      </c>
      <c r="E7" s="147">
        <f>AVERAGE(E8:E15)</f>
        <v>0.32051282051282054</v>
      </c>
      <c r="F7" s="313">
        <f t="shared" ref="F7:K7" si="4">AVERAGE(F8:F15)</f>
        <v>2.7505881053036516</v>
      </c>
      <c r="G7" s="172">
        <f t="shared" si="4"/>
        <v>55.537733308064688</v>
      </c>
      <c r="H7" s="313">
        <f t="shared" si="4"/>
        <v>21.330338520146938</v>
      </c>
      <c r="I7" s="172">
        <f t="shared" si="4"/>
        <v>19.902599397870635</v>
      </c>
      <c r="J7" s="313">
        <f t="shared" si="4"/>
        <v>0.15822784810126583</v>
      </c>
      <c r="K7" s="306">
        <f t="shared" si="4"/>
        <v>65.910987794537533</v>
      </c>
      <c r="L7" s="241"/>
      <c r="M7" s="349">
        <f t="shared" si="1"/>
        <v>482</v>
      </c>
      <c r="N7" s="350">
        <f>SUM(N8:N15)</f>
        <v>214</v>
      </c>
      <c r="O7" s="357">
        <f t="shared" si="2"/>
        <v>41.391165766118839</v>
      </c>
      <c r="P7" s="350">
        <f>SUM(P8:P15)</f>
        <v>1.0000000000000002</v>
      </c>
      <c r="Q7" s="356">
        <f t="shared" si="3"/>
        <v>0.32051282051282054</v>
      </c>
      <c r="R7" s="271"/>
    </row>
    <row r="8" spans="1:18" s="222" customFormat="1" ht="15" customHeight="1" x14ac:dyDescent="0.25">
      <c r="A8" s="232">
        <v>1</v>
      </c>
      <c r="B8" s="256">
        <v>10002</v>
      </c>
      <c r="C8" s="239" t="s">
        <v>5</v>
      </c>
      <c r="D8" s="168">
        <v>79</v>
      </c>
      <c r="E8" s="171">
        <v>0</v>
      </c>
      <c r="F8" s="142">
        <v>2.5316455696202533</v>
      </c>
      <c r="G8" s="170">
        <v>56.962025316455694</v>
      </c>
      <c r="H8" s="142">
        <v>17.721518987341771</v>
      </c>
      <c r="I8" s="171">
        <v>21.518987341772153</v>
      </c>
      <c r="J8" s="142">
        <v>1.2658227848101267</v>
      </c>
      <c r="K8" s="308">
        <v>67.5</v>
      </c>
      <c r="L8" s="241"/>
      <c r="M8" s="285">
        <f t="shared" si="1"/>
        <v>79</v>
      </c>
      <c r="N8" s="286">
        <f t="shared" ref="N8:N69" si="5">O8*M8/100</f>
        <v>32</v>
      </c>
      <c r="O8" s="287">
        <f t="shared" si="2"/>
        <v>40.506329113924053</v>
      </c>
      <c r="P8" s="286">
        <f t="shared" ref="P8:P69" si="6">Q8*M8/100</f>
        <v>0</v>
      </c>
      <c r="Q8" s="288">
        <f t="shared" si="3"/>
        <v>0</v>
      </c>
      <c r="R8" s="268"/>
    </row>
    <row r="9" spans="1:18" s="222" customFormat="1" ht="15" customHeight="1" x14ac:dyDescent="0.25">
      <c r="A9" s="232">
        <v>2</v>
      </c>
      <c r="B9" s="256">
        <v>10090</v>
      </c>
      <c r="C9" s="239" t="s">
        <v>7</v>
      </c>
      <c r="D9" s="168">
        <v>83</v>
      </c>
      <c r="E9" s="174">
        <v>0</v>
      </c>
      <c r="F9" s="174">
        <v>0</v>
      </c>
      <c r="G9" s="194">
        <v>56.626506024096386</v>
      </c>
      <c r="H9" s="174">
        <v>24.096385542168676</v>
      </c>
      <c r="I9" s="188">
        <v>19.277108433734941</v>
      </c>
      <c r="J9" s="174">
        <v>0</v>
      </c>
      <c r="K9" s="308">
        <v>67.13095238095238</v>
      </c>
      <c r="L9" s="241"/>
      <c r="M9" s="285">
        <f t="shared" si="1"/>
        <v>83</v>
      </c>
      <c r="N9" s="286">
        <f t="shared" si="5"/>
        <v>36</v>
      </c>
      <c r="O9" s="287">
        <f t="shared" si="2"/>
        <v>43.373493975903614</v>
      </c>
      <c r="P9" s="286">
        <f t="shared" si="6"/>
        <v>0</v>
      </c>
      <c r="Q9" s="288">
        <f t="shared" si="3"/>
        <v>0</v>
      </c>
      <c r="R9" s="268"/>
    </row>
    <row r="10" spans="1:18" s="222" customFormat="1" ht="15" customHeight="1" x14ac:dyDescent="0.25">
      <c r="A10" s="232">
        <v>3</v>
      </c>
      <c r="B10" s="258">
        <v>10004</v>
      </c>
      <c r="C10" s="242" t="s">
        <v>6</v>
      </c>
      <c r="D10" s="178">
        <v>113</v>
      </c>
      <c r="E10" s="174">
        <v>0</v>
      </c>
      <c r="F10" s="174">
        <v>0</v>
      </c>
      <c r="G10" s="194">
        <v>43.362831858407077</v>
      </c>
      <c r="H10" s="174">
        <v>23.893805309734514</v>
      </c>
      <c r="I10" s="188">
        <v>32.743362831858406</v>
      </c>
      <c r="J10" s="174">
        <v>0</v>
      </c>
      <c r="K10" s="311">
        <v>72.099999999999994</v>
      </c>
      <c r="L10" s="241"/>
      <c r="M10" s="285">
        <f t="shared" si="1"/>
        <v>113</v>
      </c>
      <c r="N10" s="286">
        <f t="shared" si="5"/>
        <v>64</v>
      </c>
      <c r="O10" s="287">
        <f t="shared" si="2"/>
        <v>56.637168141592923</v>
      </c>
      <c r="P10" s="286">
        <f t="shared" si="6"/>
        <v>0</v>
      </c>
      <c r="Q10" s="288">
        <f t="shared" si="3"/>
        <v>0</v>
      </c>
      <c r="R10" s="268"/>
    </row>
    <row r="11" spans="1:18" s="222" customFormat="1" ht="14.25" customHeight="1" x14ac:dyDescent="0.25">
      <c r="A11" s="232">
        <v>4</v>
      </c>
      <c r="B11" s="256">
        <v>10001</v>
      </c>
      <c r="C11" s="239" t="s">
        <v>4</v>
      </c>
      <c r="D11" s="168">
        <v>51</v>
      </c>
      <c r="E11" s="174">
        <v>0</v>
      </c>
      <c r="F11" s="174">
        <v>1.9607843137254901</v>
      </c>
      <c r="G11" s="194">
        <v>35.294117647058826</v>
      </c>
      <c r="H11" s="174">
        <v>21.568627450980394</v>
      </c>
      <c r="I11" s="188">
        <v>41.176470588235297</v>
      </c>
      <c r="J11" s="174">
        <v>0</v>
      </c>
      <c r="K11" s="308">
        <v>74.215686274509807</v>
      </c>
      <c r="L11" s="241"/>
      <c r="M11" s="285">
        <f t="shared" si="1"/>
        <v>51</v>
      </c>
      <c r="N11" s="286">
        <f t="shared" si="5"/>
        <v>32</v>
      </c>
      <c r="O11" s="287">
        <f t="shared" si="2"/>
        <v>62.745098039215691</v>
      </c>
      <c r="P11" s="286">
        <f t="shared" si="6"/>
        <v>0</v>
      </c>
      <c r="Q11" s="288">
        <f t="shared" si="3"/>
        <v>0</v>
      </c>
      <c r="R11" s="268"/>
    </row>
    <row r="12" spans="1:18" s="222" customFormat="1" ht="15" customHeight="1" x14ac:dyDescent="0.25">
      <c r="A12" s="232">
        <v>5</v>
      </c>
      <c r="B12" s="256">
        <v>10120</v>
      </c>
      <c r="C12" s="239" t="s">
        <v>8</v>
      </c>
      <c r="D12" s="168">
        <v>31</v>
      </c>
      <c r="E12" s="174">
        <v>0</v>
      </c>
      <c r="F12" s="174">
        <v>0</v>
      </c>
      <c r="G12" s="194">
        <v>54.838709677419352</v>
      </c>
      <c r="H12" s="174">
        <v>25.806451612903224</v>
      </c>
      <c r="I12" s="188">
        <v>19.35483870967742</v>
      </c>
      <c r="J12" s="174">
        <v>0</v>
      </c>
      <c r="K12" s="308">
        <v>68.424242424242422</v>
      </c>
      <c r="L12" s="241"/>
      <c r="M12" s="285">
        <f t="shared" si="1"/>
        <v>31</v>
      </c>
      <c r="N12" s="286">
        <f t="shared" si="5"/>
        <v>13.999999999999998</v>
      </c>
      <c r="O12" s="287">
        <f t="shared" si="2"/>
        <v>45.161290322580641</v>
      </c>
      <c r="P12" s="286">
        <f t="shared" si="6"/>
        <v>0</v>
      </c>
      <c r="Q12" s="288">
        <f t="shared" si="3"/>
        <v>0</v>
      </c>
      <c r="R12" s="268"/>
    </row>
    <row r="13" spans="1:18" s="222" customFormat="1" ht="15" customHeight="1" x14ac:dyDescent="0.25">
      <c r="A13" s="232">
        <v>6</v>
      </c>
      <c r="B13" s="256">
        <v>10190</v>
      </c>
      <c r="C13" s="239" t="s">
        <v>9</v>
      </c>
      <c r="D13" s="168">
        <v>47</v>
      </c>
      <c r="E13" s="174">
        <v>0</v>
      </c>
      <c r="F13" s="174">
        <v>2.1276595744680851</v>
      </c>
      <c r="G13" s="194">
        <v>51.063829787234042</v>
      </c>
      <c r="H13" s="174">
        <v>31.914893617021278</v>
      </c>
      <c r="I13" s="188">
        <v>14.893617021276595</v>
      </c>
      <c r="J13" s="174">
        <v>0</v>
      </c>
      <c r="K13" s="308">
        <v>65.61702127659575</v>
      </c>
      <c r="L13" s="241"/>
      <c r="M13" s="285">
        <f t="shared" si="1"/>
        <v>47</v>
      </c>
      <c r="N13" s="286">
        <f t="shared" si="5"/>
        <v>22</v>
      </c>
      <c r="O13" s="287">
        <f t="shared" si="2"/>
        <v>46.808510638297875</v>
      </c>
      <c r="P13" s="286">
        <f t="shared" si="6"/>
        <v>0</v>
      </c>
      <c r="Q13" s="288">
        <f t="shared" si="3"/>
        <v>0</v>
      </c>
      <c r="R13" s="270"/>
    </row>
    <row r="14" spans="1:18" s="222" customFormat="1" ht="15" customHeight="1" x14ac:dyDescent="0.25">
      <c r="A14" s="232">
        <v>7</v>
      </c>
      <c r="B14" s="256">
        <v>10320</v>
      </c>
      <c r="C14" s="239" t="s">
        <v>10</v>
      </c>
      <c r="D14" s="168">
        <v>39</v>
      </c>
      <c r="E14" s="174">
        <v>2.5641025641025643</v>
      </c>
      <c r="F14" s="174">
        <v>2.5641025641025643</v>
      </c>
      <c r="G14" s="194">
        <v>76.92307692307692</v>
      </c>
      <c r="H14" s="174">
        <v>12.820512820512821</v>
      </c>
      <c r="I14" s="188">
        <v>5.1282051282051286</v>
      </c>
      <c r="J14" s="174">
        <v>0</v>
      </c>
      <c r="K14" s="308">
        <v>56</v>
      </c>
      <c r="L14" s="241"/>
      <c r="M14" s="285">
        <f t="shared" si="1"/>
        <v>39</v>
      </c>
      <c r="N14" s="286">
        <f t="shared" si="5"/>
        <v>7</v>
      </c>
      <c r="O14" s="287">
        <f t="shared" si="2"/>
        <v>17.948717948717949</v>
      </c>
      <c r="P14" s="286">
        <f t="shared" si="6"/>
        <v>1.0000000000000002</v>
      </c>
      <c r="Q14" s="288">
        <f t="shared" si="3"/>
        <v>2.5641025641025643</v>
      </c>
      <c r="R14" s="268"/>
    </row>
    <row r="15" spans="1:18" s="222" customFormat="1" ht="15" customHeight="1" thickBot="1" x14ac:dyDescent="0.3">
      <c r="A15" s="233">
        <v>8</v>
      </c>
      <c r="B15" s="260">
        <v>10860</v>
      </c>
      <c r="C15" s="240" t="s">
        <v>112</v>
      </c>
      <c r="D15" s="178">
        <v>39</v>
      </c>
      <c r="E15" s="171">
        <v>0</v>
      </c>
      <c r="F15" s="143">
        <v>12.820512820512821</v>
      </c>
      <c r="G15" s="170">
        <v>69.230769230769226</v>
      </c>
      <c r="H15" s="143">
        <v>12.820512820512821</v>
      </c>
      <c r="I15" s="171">
        <v>5.1282051282051286</v>
      </c>
      <c r="J15" s="143">
        <v>0</v>
      </c>
      <c r="K15" s="310">
        <v>56.3</v>
      </c>
      <c r="L15" s="241"/>
      <c r="M15" s="289">
        <f t="shared" si="1"/>
        <v>39</v>
      </c>
      <c r="N15" s="290">
        <f t="shared" si="5"/>
        <v>7</v>
      </c>
      <c r="O15" s="291">
        <f t="shared" si="2"/>
        <v>17.948717948717949</v>
      </c>
      <c r="P15" s="290">
        <f t="shared" si="6"/>
        <v>0</v>
      </c>
      <c r="Q15" s="292">
        <f t="shared" si="3"/>
        <v>0</v>
      </c>
      <c r="R15" s="268"/>
    </row>
    <row r="16" spans="1:18" s="222" customFormat="1" ht="15" customHeight="1" thickBot="1" x14ac:dyDescent="0.3">
      <c r="A16" s="252"/>
      <c r="B16" s="259"/>
      <c r="C16" s="254" t="s">
        <v>102</v>
      </c>
      <c r="D16" s="253">
        <f>SUM(D17:D28)</f>
        <v>586</v>
      </c>
      <c r="E16" s="304">
        <f>AVERAGE(E17:E28)</f>
        <v>0.22222222222222224</v>
      </c>
      <c r="F16" s="304">
        <f t="shared" ref="F16:K16" si="7">AVERAGE(F17:F28)</f>
        <v>2.3634385961972169</v>
      </c>
      <c r="G16" s="304">
        <f t="shared" si="7"/>
        <v>58.420420414416732</v>
      </c>
      <c r="H16" s="304">
        <f t="shared" si="7"/>
        <v>19.557429049116244</v>
      </c>
      <c r="I16" s="304">
        <f t="shared" si="7"/>
        <v>19.4364897180476</v>
      </c>
      <c r="J16" s="304">
        <f t="shared" si="7"/>
        <v>0</v>
      </c>
      <c r="K16" s="305">
        <f t="shared" si="7"/>
        <v>65.830000000000013</v>
      </c>
      <c r="L16" s="241"/>
      <c r="M16" s="349">
        <f t="shared" si="1"/>
        <v>586</v>
      </c>
      <c r="N16" s="350">
        <f>SUM(N17:N28)</f>
        <v>241</v>
      </c>
      <c r="O16" s="357">
        <f t="shared" si="2"/>
        <v>38.993918767163848</v>
      </c>
      <c r="P16" s="350">
        <f>SUM(P17:P28)</f>
        <v>2</v>
      </c>
      <c r="Q16" s="356">
        <f t="shared" si="3"/>
        <v>0.22222222222222224</v>
      </c>
      <c r="R16" s="268"/>
    </row>
    <row r="17" spans="1:18" s="222" customFormat="1" ht="15" customHeight="1" x14ac:dyDescent="0.25">
      <c r="A17" s="237">
        <v>1</v>
      </c>
      <c r="B17" s="261">
        <v>20040</v>
      </c>
      <c r="C17" s="235" t="s">
        <v>11</v>
      </c>
      <c r="D17" s="179">
        <v>90</v>
      </c>
      <c r="E17" s="177">
        <v>2.2222222222222223</v>
      </c>
      <c r="F17" s="177">
        <v>5.5555555555555554</v>
      </c>
      <c r="G17" s="177">
        <v>56.666666666666664</v>
      </c>
      <c r="H17" s="177">
        <v>15.555555555555555</v>
      </c>
      <c r="I17" s="177">
        <v>20</v>
      </c>
      <c r="J17" s="177">
        <v>0</v>
      </c>
      <c r="K17" s="309">
        <v>63.1</v>
      </c>
      <c r="L17" s="241"/>
      <c r="M17" s="281">
        <f t="shared" si="1"/>
        <v>90</v>
      </c>
      <c r="N17" s="282">
        <f t="shared" si="5"/>
        <v>32</v>
      </c>
      <c r="O17" s="283">
        <f t="shared" si="2"/>
        <v>35.555555555555557</v>
      </c>
      <c r="P17" s="282">
        <f t="shared" si="6"/>
        <v>2</v>
      </c>
      <c r="Q17" s="284">
        <f t="shared" si="3"/>
        <v>2.2222222222222223</v>
      </c>
      <c r="R17" s="268"/>
    </row>
    <row r="18" spans="1:18" s="222" customFormat="1" ht="15" customHeight="1" x14ac:dyDescent="0.25">
      <c r="A18" s="237">
        <v>2</v>
      </c>
      <c r="B18" s="256">
        <v>20061</v>
      </c>
      <c r="C18" s="239" t="s">
        <v>13</v>
      </c>
      <c r="D18" s="168">
        <v>45</v>
      </c>
      <c r="E18" s="174">
        <v>0</v>
      </c>
      <c r="F18" s="174">
        <v>2.2222222222222223</v>
      </c>
      <c r="G18" s="174">
        <v>53.333333333333336</v>
      </c>
      <c r="H18" s="174">
        <v>22.222222222222221</v>
      </c>
      <c r="I18" s="174">
        <v>22.222222222222221</v>
      </c>
      <c r="J18" s="174">
        <v>0</v>
      </c>
      <c r="K18" s="308">
        <v>70.099999999999994</v>
      </c>
      <c r="L18" s="241"/>
      <c r="M18" s="285">
        <f t="shared" si="1"/>
        <v>45</v>
      </c>
      <c r="N18" s="286">
        <f t="shared" si="5"/>
        <v>20</v>
      </c>
      <c r="O18" s="287">
        <f t="shared" si="2"/>
        <v>44.444444444444443</v>
      </c>
      <c r="P18" s="286">
        <f t="shared" si="6"/>
        <v>0</v>
      </c>
      <c r="Q18" s="288">
        <f t="shared" si="3"/>
        <v>0</v>
      </c>
      <c r="R18" s="268"/>
    </row>
    <row r="19" spans="1:18" s="222" customFormat="1" ht="15" customHeight="1" x14ac:dyDescent="0.25">
      <c r="A19" s="237">
        <v>3</v>
      </c>
      <c r="B19" s="256">
        <v>21020</v>
      </c>
      <c r="C19" s="239" t="s">
        <v>21</v>
      </c>
      <c r="D19" s="168">
        <v>64</v>
      </c>
      <c r="E19" s="174">
        <v>0</v>
      </c>
      <c r="F19" s="174">
        <v>0</v>
      </c>
      <c r="G19" s="174">
        <v>39.0625</v>
      </c>
      <c r="H19" s="174">
        <v>28.125</v>
      </c>
      <c r="I19" s="174">
        <v>32.8125</v>
      </c>
      <c r="J19" s="174">
        <v>0</v>
      </c>
      <c r="K19" s="308">
        <v>73.900000000000006</v>
      </c>
      <c r="L19" s="241"/>
      <c r="M19" s="285">
        <f t="shared" si="1"/>
        <v>64</v>
      </c>
      <c r="N19" s="286">
        <f t="shared" si="5"/>
        <v>39</v>
      </c>
      <c r="O19" s="287">
        <f t="shared" si="2"/>
        <v>60.9375</v>
      </c>
      <c r="P19" s="286">
        <f t="shared" si="6"/>
        <v>0</v>
      </c>
      <c r="Q19" s="288">
        <f t="shared" si="3"/>
        <v>0</v>
      </c>
      <c r="R19" s="268"/>
    </row>
    <row r="20" spans="1:18" s="222" customFormat="1" ht="15" customHeight="1" x14ac:dyDescent="0.25">
      <c r="A20" s="232">
        <v>4</v>
      </c>
      <c r="B20" s="256">
        <v>20060</v>
      </c>
      <c r="C20" s="239" t="s">
        <v>12</v>
      </c>
      <c r="D20" s="168">
        <v>99</v>
      </c>
      <c r="E20" s="174">
        <v>0</v>
      </c>
      <c r="F20" s="174">
        <v>1.0101010101010102</v>
      </c>
      <c r="G20" s="174">
        <v>48.484848484848484</v>
      </c>
      <c r="H20" s="174">
        <v>22.222222222222221</v>
      </c>
      <c r="I20" s="174">
        <v>28.282828282828284</v>
      </c>
      <c r="J20" s="174">
        <v>0</v>
      </c>
      <c r="K20" s="308">
        <v>70.599999999999994</v>
      </c>
      <c r="L20" s="241"/>
      <c r="M20" s="285">
        <f t="shared" si="1"/>
        <v>99</v>
      </c>
      <c r="N20" s="286">
        <f t="shared" si="5"/>
        <v>50</v>
      </c>
      <c r="O20" s="287">
        <f t="shared" si="2"/>
        <v>50.505050505050505</v>
      </c>
      <c r="P20" s="286">
        <f t="shared" si="6"/>
        <v>0</v>
      </c>
      <c r="Q20" s="288">
        <f t="shared" si="3"/>
        <v>0</v>
      </c>
      <c r="R20" s="268"/>
    </row>
    <row r="21" spans="1:18" s="222" customFormat="1" ht="15" customHeight="1" x14ac:dyDescent="0.25">
      <c r="A21" s="232">
        <v>5</v>
      </c>
      <c r="B21" s="256">
        <v>20400</v>
      </c>
      <c r="C21" s="239" t="s">
        <v>15</v>
      </c>
      <c r="D21" s="168">
        <v>65</v>
      </c>
      <c r="E21" s="174">
        <v>0</v>
      </c>
      <c r="F21" s="174">
        <v>1.5384615384615385</v>
      </c>
      <c r="G21" s="174">
        <v>52.307692307692307</v>
      </c>
      <c r="H21" s="174">
        <v>13.846153846153847</v>
      </c>
      <c r="I21" s="174">
        <v>32.307692307692307</v>
      </c>
      <c r="J21" s="174">
        <v>0</v>
      </c>
      <c r="K21" s="308">
        <v>69.3</v>
      </c>
      <c r="L21" s="241"/>
      <c r="M21" s="285">
        <f t="shared" si="1"/>
        <v>65</v>
      </c>
      <c r="N21" s="286">
        <f t="shared" si="5"/>
        <v>30</v>
      </c>
      <c r="O21" s="287">
        <f t="shared" si="2"/>
        <v>46.153846153846153</v>
      </c>
      <c r="P21" s="286">
        <f t="shared" si="6"/>
        <v>0</v>
      </c>
      <c r="Q21" s="288">
        <f t="shared" si="3"/>
        <v>0</v>
      </c>
      <c r="R21" s="268"/>
    </row>
    <row r="22" spans="1:18" s="222" customFormat="1" ht="15" customHeight="1" x14ac:dyDescent="0.25">
      <c r="A22" s="232">
        <v>6</v>
      </c>
      <c r="B22" s="256">
        <v>20080</v>
      </c>
      <c r="C22" s="239" t="s">
        <v>14</v>
      </c>
      <c r="D22" s="168">
        <v>56</v>
      </c>
      <c r="E22" s="174">
        <v>0</v>
      </c>
      <c r="F22" s="174">
        <v>1.7857142857142858</v>
      </c>
      <c r="G22" s="174">
        <v>87.5</v>
      </c>
      <c r="H22" s="174">
        <v>8.9285714285714288</v>
      </c>
      <c r="I22" s="174">
        <v>1.7857142857142858</v>
      </c>
      <c r="J22" s="174">
        <v>0</v>
      </c>
      <c r="K22" s="308">
        <v>56.6</v>
      </c>
      <c r="L22" s="241"/>
      <c r="M22" s="285">
        <f t="shared" si="1"/>
        <v>56</v>
      </c>
      <c r="N22" s="286">
        <f t="shared" si="5"/>
        <v>6</v>
      </c>
      <c r="O22" s="287">
        <f t="shared" si="2"/>
        <v>10.714285714285715</v>
      </c>
      <c r="P22" s="286">
        <f t="shared" si="6"/>
        <v>0</v>
      </c>
      <c r="Q22" s="288">
        <f t="shared" si="3"/>
        <v>0</v>
      </c>
    </row>
    <row r="23" spans="1:18" s="222" customFormat="1" ht="15" customHeight="1" x14ac:dyDescent="0.25">
      <c r="A23" s="232">
        <v>7</v>
      </c>
      <c r="B23" s="256">
        <v>20460</v>
      </c>
      <c r="C23" s="239" t="s">
        <v>16</v>
      </c>
      <c r="D23" s="168">
        <v>49</v>
      </c>
      <c r="E23" s="174">
        <v>0</v>
      </c>
      <c r="F23" s="174">
        <v>0</v>
      </c>
      <c r="G23" s="174">
        <v>46.938775510204081</v>
      </c>
      <c r="H23" s="174">
        <v>26.530612244897959</v>
      </c>
      <c r="I23" s="174">
        <v>26.530612244897959</v>
      </c>
      <c r="J23" s="174">
        <v>0</v>
      </c>
      <c r="K23" s="308">
        <v>69</v>
      </c>
      <c r="L23" s="241"/>
      <c r="M23" s="285">
        <f t="shared" si="1"/>
        <v>49</v>
      </c>
      <c r="N23" s="286">
        <f t="shared" si="5"/>
        <v>26</v>
      </c>
      <c r="O23" s="287">
        <f t="shared" si="2"/>
        <v>53.061224489795919</v>
      </c>
      <c r="P23" s="286">
        <f t="shared" si="6"/>
        <v>0</v>
      </c>
      <c r="Q23" s="288">
        <f t="shared" si="3"/>
        <v>0</v>
      </c>
    </row>
    <row r="24" spans="1:18" s="222" customFormat="1" ht="15" customHeight="1" x14ac:dyDescent="0.25">
      <c r="A24" s="232">
        <v>8</v>
      </c>
      <c r="B24" s="256">
        <v>20550</v>
      </c>
      <c r="C24" s="239" t="s">
        <v>17</v>
      </c>
      <c r="D24" s="168"/>
      <c r="E24" s="174"/>
      <c r="F24" s="174"/>
      <c r="G24" s="174"/>
      <c r="H24" s="174"/>
      <c r="I24" s="174"/>
      <c r="J24" s="174"/>
      <c r="K24" s="308"/>
      <c r="L24" s="241"/>
      <c r="M24" s="285"/>
      <c r="N24" s="286"/>
      <c r="O24" s="287"/>
      <c r="P24" s="286"/>
      <c r="Q24" s="288"/>
    </row>
    <row r="25" spans="1:18" s="222" customFormat="1" ht="15" customHeight="1" x14ac:dyDescent="0.25">
      <c r="A25" s="232">
        <v>9</v>
      </c>
      <c r="B25" s="256">
        <v>20630</v>
      </c>
      <c r="C25" s="239" t="s">
        <v>18</v>
      </c>
      <c r="D25" s="168"/>
      <c r="E25" s="175"/>
      <c r="F25" s="175"/>
      <c r="G25" s="175"/>
      <c r="H25" s="175"/>
      <c r="I25" s="175"/>
      <c r="J25" s="175"/>
      <c r="K25" s="308"/>
      <c r="L25" s="241"/>
      <c r="M25" s="285"/>
      <c r="N25" s="286"/>
      <c r="O25" s="287"/>
      <c r="P25" s="286"/>
      <c r="Q25" s="288"/>
    </row>
    <row r="26" spans="1:18" s="222" customFormat="1" ht="15" customHeight="1" x14ac:dyDescent="0.25">
      <c r="A26" s="232">
        <v>10</v>
      </c>
      <c r="B26" s="256">
        <v>20810</v>
      </c>
      <c r="C26" s="239" t="s">
        <v>19</v>
      </c>
      <c r="D26" s="168">
        <v>29</v>
      </c>
      <c r="E26" s="174">
        <v>0</v>
      </c>
      <c r="F26" s="174">
        <v>6.8965517241379306</v>
      </c>
      <c r="G26" s="174">
        <v>82.758620689655174</v>
      </c>
      <c r="H26" s="174">
        <v>6.8965517241379306</v>
      </c>
      <c r="I26" s="174">
        <v>3.4482758620689653</v>
      </c>
      <c r="J26" s="174">
        <v>0</v>
      </c>
      <c r="K26" s="308">
        <v>54.7</v>
      </c>
      <c r="L26" s="241"/>
      <c r="M26" s="285">
        <f t="shared" ref="M26:M35" si="8">D26</f>
        <v>29</v>
      </c>
      <c r="N26" s="286">
        <f t="shared" si="5"/>
        <v>3</v>
      </c>
      <c r="O26" s="287">
        <f t="shared" ref="O26:O35" si="9">I26+J26+H26</f>
        <v>10.344827586206897</v>
      </c>
      <c r="P26" s="286">
        <f t="shared" si="6"/>
        <v>0</v>
      </c>
      <c r="Q26" s="288">
        <f t="shared" ref="Q26:Q35" si="10">E26</f>
        <v>0</v>
      </c>
    </row>
    <row r="27" spans="1:18" s="222" customFormat="1" ht="15" customHeight="1" x14ac:dyDescent="0.25">
      <c r="A27" s="232">
        <v>11</v>
      </c>
      <c r="B27" s="256">
        <v>20900</v>
      </c>
      <c r="C27" s="239" t="s">
        <v>20</v>
      </c>
      <c r="D27" s="168">
        <v>52</v>
      </c>
      <c r="E27" s="174">
        <v>0</v>
      </c>
      <c r="F27" s="174">
        <v>1.9230769230769231</v>
      </c>
      <c r="G27" s="174">
        <v>57.692307692307693</v>
      </c>
      <c r="H27" s="174">
        <v>26.923076923076923</v>
      </c>
      <c r="I27" s="174">
        <v>13.461538461538462</v>
      </c>
      <c r="J27" s="174">
        <v>0</v>
      </c>
      <c r="K27" s="308">
        <v>65.3</v>
      </c>
      <c r="L27" s="241"/>
      <c r="M27" s="285">
        <f t="shared" si="8"/>
        <v>52</v>
      </c>
      <c r="N27" s="286">
        <f t="shared" si="5"/>
        <v>21</v>
      </c>
      <c r="O27" s="287">
        <f t="shared" si="9"/>
        <v>40.384615384615387</v>
      </c>
      <c r="P27" s="286">
        <f t="shared" si="6"/>
        <v>0</v>
      </c>
      <c r="Q27" s="288">
        <f t="shared" si="10"/>
        <v>0</v>
      </c>
    </row>
    <row r="28" spans="1:18" s="222" customFormat="1" ht="15" customHeight="1" thickBot="1" x14ac:dyDescent="0.3">
      <c r="A28" s="236">
        <v>12</v>
      </c>
      <c r="B28" s="258">
        <v>21350</v>
      </c>
      <c r="C28" s="242" t="s">
        <v>22</v>
      </c>
      <c r="D28" s="178">
        <v>37</v>
      </c>
      <c r="E28" s="176">
        <v>0</v>
      </c>
      <c r="F28" s="176">
        <v>2.7027027027027026</v>
      </c>
      <c r="G28" s="176">
        <v>59.45945945945946</v>
      </c>
      <c r="H28" s="176">
        <v>24.324324324324323</v>
      </c>
      <c r="I28" s="176">
        <v>13.513513513513514</v>
      </c>
      <c r="J28" s="176">
        <v>0</v>
      </c>
      <c r="K28" s="311">
        <v>65.7</v>
      </c>
      <c r="L28" s="241"/>
      <c r="M28" s="289">
        <f t="shared" si="8"/>
        <v>37</v>
      </c>
      <c r="N28" s="290">
        <f t="shared" si="5"/>
        <v>14</v>
      </c>
      <c r="O28" s="291">
        <f t="shared" si="9"/>
        <v>37.837837837837839</v>
      </c>
      <c r="P28" s="290">
        <f t="shared" si="6"/>
        <v>0</v>
      </c>
      <c r="Q28" s="292">
        <f t="shared" si="10"/>
        <v>0</v>
      </c>
    </row>
    <row r="29" spans="1:18" s="222" customFormat="1" ht="15" customHeight="1" thickBot="1" x14ac:dyDescent="0.3">
      <c r="A29" s="252"/>
      <c r="B29" s="259"/>
      <c r="C29" s="254" t="s">
        <v>103</v>
      </c>
      <c r="D29" s="253">
        <f>SUM(D30:D46)</f>
        <v>649</v>
      </c>
      <c r="E29" s="304">
        <f>AVERAGE(E30:E46)</f>
        <v>0.8456790123456791</v>
      </c>
      <c r="F29" s="304">
        <f t="shared" ref="F29:J29" si="11">AVERAGE(F30:F46)</f>
        <v>4.6626010102614632</v>
      </c>
      <c r="G29" s="304">
        <f t="shared" si="11"/>
        <v>62.265381615094959</v>
      </c>
      <c r="H29" s="304">
        <f t="shared" si="11"/>
        <v>18.021437857254067</v>
      </c>
      <c r="I29" s="304">
        <f t="shared" si="11"/>
        <v>13.957269152761308</v>
      </c>
      <c r="J29" s="304">
        <f t="shared" si="11"/>
        <v>0.24763135228251507</v>
      </c>
      <c r="K29" s="305">
        <f>AVERAGE(K30:K46)</f>
        <v>62.68</v>
      </c>
      <c r="L29" s="241"/>
      <c r="M29" s="349">
        <f t="shared" si="8"/>
        <v>649</v>
      </c>
      <c r="N29" s="350">
        <f>SUM(N30:N46)</f>
        <v>224</v>
      </c>
      <c r="O29" s="357">
        <f t="shared" si="9"/>
        <v>32.226338362297888</v>
      </c>
      <c r="P29" s="350">
        <f>SUM(P30:P46)</f>
        <v>4</v>
      </c>
      <c r="Q29" s="356">
        <f t="shared" si="10"/>
        <v>0.8456790123456791</v>
      </c>
    </row>
    <row r="30" spans="1:18" s="222" customFormat="1" ht="15" customHeight="1" x14ac:dyDescent="0.25">
      <c r="A30" s="231">
        <v>1</v>
      </c>
      <c r="B30" s="257">
        <v>30070</v>
      </c>
      <c r="C30" s="234" t="s">
        <v>24</v>
      </c>
      <c r="D30" s="179">
        <v>72</v>
      </c>
      <c r="E30" s="75">
        <v>0</v>
      </c>
      <c r="F30" s="75">
        <v>0</v>
      </c>
      <c r="G30" s="75">
        <v>44.444444444444443</v>
      </c>
      <c r="H30" s="75">
        <v>25</v>
      </c>
      <c r="I30" s="75">
        <v>29.166666666666668</v>
      </c>
      <c r="J30" s="75">
        <v>1.3888888888888888</v>
      </c>
      <c r="K30" s="307">
        <v>72.2</v>
      </c>
      <c r="L30" s="228"/>
      <c r="M30" s="281">
        <f t="shared" si="8"/>
        <v>72</v>
      </c>
      <c r="N30" s="282">
        <f t="shared" si="5"/>
        <v>40</v>
      </c>
      <c r="O30" s="283">
        <f t="shared" si="9"/>
        <v>55.555555555555557</v>
      </c>
      <c r="P30" s="282">
        <f t="shared" si="6"/>
        <v>0</v>
      </c>
      <c r="Q30" s="284">
        <f t="shared" si="10"/>
        <v>0</v>
      </c>
    </row>
    <row r="31" spans="1:18" s="222" customFormat="1" ht="15" customHeight="1" x14ac:dyDescent="0.25">
      <c r="A31" s="232">
        <v>2</v>
      </c>
      <c r="B31" s="256">
        <v>30480</v>
      </c>
      <c r="C31" s="239" t="s">
        <v>111</v>
      </c>
      <c r="D31" s="168">
        <v>54</v>
      </c>
      <c r="E31" s="70">
        <v>0</v>
      </c>
      <c r="F31" s="70">
        <v>0</v>
      </c>
      <c r="G31" s="70">
        <v>62.962962962962962</v>
      </c>
      <c r="H31" s="70">
        <v>16.666666666666668</v>
      </c>
      <c r="I31" s="70">
        <v>20.37037037037037</v>
      </c>
      <c r="J31" s="70">
        <v>0</v>
      </c>
      <c r="K31" s="308">
        <v>67.599999999999994</v>
      </c>
      <c r="L31" s="228"/>
      <c r="M31" s="285">
        <f t="shared" si="8"/>
        <v>54</v>
      </c>
      <c r="N31" s="286">
        <f t="shared" si="5"/>
        <v>20</v>
      </c>
      <c r="O31" s="287">
        <f t="shared" si="9"/>
        <v>37.037037037037038</v>
      </c>
      <c r="P31" s="286">
        <f t="shared" si="6"/>
        <v>0</v>
      </c>
      <c r="Q31" s="288">
        <f t="shared" si="10"/>
        <v>0</v>
      </c>
    </row>
    <row r="32" spans="1:18" s="222" customFormat="1" ht="15" customHeight="1" x14ac:dyDescent="0.25">
      <c r="A32" s="232">
        <v>3</v>
      </c>
      <c r="B32" s="258">
        <v>30460</v>
      </c>
      <c r="C32" s="242" t="s">
        <v>29</v>
      </c>
      <c r="D32" s="168">
        <v>36</v>
      </c>
      <c r="E32" s="70">
        <v>0</v>
      </c>
      <c r="F32" s="70">
        <v>0</v>
      </c>
      <c r="G32" s="70">
        <v>58.333333333333336</v>
      </c>
      <c r="H32" s="70">
        <v>19.444444444444443</v>
      </c>
      <c r="I32" s="70">
        <v>22.222222222222221</v>
      </c>
      <c r="J32" s="70">
        <v>0</v>
      </c>
      <c r="K32" s="311">
        <v>69.2</v>
      </c>
      <c r="L32" s="228"/>
      <c r="M32" s="285">
        <f t="shared" si="8"/>
        <v>36</v>
      </c>
      <c r="N32" s="286">
        <f t="shared" si="5"/>
        <v>15</v>
      </c>
      <c r="O32" s="287">
        <f t="shared" si="9"/>
        <v>41.666666666666664</v>
      </c>
      <c r="P32" s="286">
        <f t="shared" si="6"/>
        <v>0</v>
      </c>
      <c r="Q32" s="288">
        <f t="shared" si="10"/>
        <v>0</v>
      </c>
    </row>
    <row r="33" spans="1:17" s="222" customFormat="1" ht="15" customHeight="1" x14ac:dyDescent="0.25">
      <c r="A33" s="232">
        <v>4</v>
      </c>
      <c r="B33" s="256">
        <v>30030</v>
      </c>
      <c r="C33" s="239" t="s">
        <v>23</v>
      </c>
      <c r="D33" s="179">
        <v>42</v>
      </c>
      <c r="E33" s="70">
        <v>0</v>
      </c>
      <c r="F33" s="70">
        <v>0</v>
      </c>
      <c r="G33" s="70">
        <v>54.761904761904759</v>
      </c>
      <c r="H33" s="70">
        <v>28.571428571428573</v>
      </c>
      <c r="I33" s="70">
        <v>16.666666666666668</v>
      </c>
      <c r="J33" s="70">
        <v>0</v>
      </c>
      <c r="K33" s="308">
        <v>67</v>
      </c>
      <c r="L33" s="228"/>
      <c r="M33" s="285">
        <f t="shared" si="8"/>
        <v>42</v>
      </c>
      <c r="N33" s="286">
        <f t="shared" si="5"/>
        <v>19</v>
      </c>
      <c r="O33" s="287">
        <f t="shared" si="9"/>
        <v>45.238095238095241</v>
      </c>
      <c r="P33" s="286">
        <f t="shared" si="6"/>
        <v>0</v>
      </c>
      <c r="Q33" s="288">
        <f t="shared" si="10"/>
        <v>0</v>
      </c>
    </row>
    <row r="34" spans="1:17" s="222" customFormat="1" ht="15" customHeight="1" x14ac:dyDescent="0.25">
      <c r="A34" s="232">
        <v>5</v>
      </c>
      <c r="B34" s="256">
        <v>31000</v>
      </c>
      <c r="C34" s="239" t="s">
        <v>37</v>
      </c>
      <c r="D34" s="168">
        <v>43</v>
      </c>
      <c r="E34" s="70">
        <v>0</v>
      </c>
      <c r="F34" s="70">
        <v>0</v>
      </c>
      <c r="G34" s="70">
        <v>65.116279069767444</v>
      </c>
      <c r="H34" s="70">
        <v>13.953488372093023</v>
      </c>
      <c r="I34" s="70">
        <v>18.604651162790699</v>
      </c>
      <c r="J34" s="70">
        <v>2.3255813953488373</v>
      </c>
      <c r="K34" s="308">
        <v>67</v>
      </c>
      <c r="L34" s="228"/>
      <c r="M34" s="285">
        <f t="shared" si="8"/>
        <v>43</v>
      </c>
      <c r="N34" s="286">
        <f t="shared" si="5"/>
        <v>15</v>
      </c>
      <c r="O34" s="287">
        <f t="shared" si="9"/>
        <v>34.883720930232556</v>
      </c>
      <c r="P34" s="286">
        <f t="shared" si="6"/>
        <v>0</v>
      </c>
      <c r="Q34" s="288">
        <f t="shared" si="10"/>
        <v>0</v>
      </c>
    </row>
    <row r="35" spans="1:17" s="222" customFormat="1" ht="15" customHeight="1" x14ac:dyDescent="0.25">
      <c r="A35" s="232">
        <v>6</v>
      </c>
      <c r="B35" s="256">
        <v>30130</v>
      </c>
      <c r="C35" s="239" t="s">
        <v>25</v>
      </c>
      <c r="D35" s="168">
        <v>27</v>
      </c>
      <c r="E35" s="70">
        <v>7.4074074074074074</v>
      </c>
      <c r="F35" s="70">
        <v>14.814814814814815</v>
      </c>
      <c r="G35" s="70">
        <v>70.370370370370367</v>
      </c>
      <c r="H35" s="70">
        <v>7.4074074074074074</v>
      </c>
      <c r="I35" s="70">
        <v>0</v>
      </c>
      <c r="J35" s="70">
        <v>0</v>
      </c>
      <c r="K35" s="308">
        <v>47</v>
      </c>
      <c r="L35" s="228"/>
      <c r="M35" s="187">
        <f t="shared" si="8"/>
        <v>27</v>
      </c>
      <c r="N35" s="299">
        <f t="shared" ref="N35" si="12">O35*M35/100</f>
        <v>2</v>
      </c>
      <c r="O35" s="193">
        <f t="shared" si="9"/>
        <v>7.4074074074074074</v>
      </c>
      <c r="P35" s="299">
        <f t="shared" ref="P35" si="13">Q35*M35/100</f>
        <v>2</v>
      </c>
      <c r="Q35" s="195">
        <f t="shared" si="10"/>
        <v>7.4074074074074074</v>
      </c>
    </row>
    <row r="36" spans="1:17" s="222" customFormat="1" ht="15" customHeight="1" x14ac:dyDescent="0.25">
      <c r="A36" s="232">
        <v>7</v>
      </c>
      <c r="B36" s="256">
        <v>30160</v>
      </c>
      <c r="C36" s="239" t="s">
        <v>26</v>
      </c>
      <c r="D36" s="168"/>
      <c r="E36" s="70"/>
      <c r="F36" s="70"/>
      <c r="G36" s="70"/>
      <c r="H36" s="70"/>
      <c r="I36" s="70"/>
      <c r="J36" s="70"/>
      <c r="K36" s="308"/>
      <c r="L36" s="228"/>
      <c r="M36" s="285"/>
      <c r="N36" s="286"/>
      <c r="O36" s="287"/>
      <c r="P36" s="286"/>
      <c r="Q36" s="288"/>
    </row>
    <row r="37" spans="1:17" s="222" customFormat="1" ht="15" customHeight="1" x14ac:dyDescent="0.25">
      <c r="A37" s="232">
        <v>8</v>
      </c>
      <c r="B37" s="256">
        <v>30310</v>
      </c>
      <c r="C37" s="239" t="s">
        <v>27</v>
      </c>
      <c r="D37" s="168">
        <v>40</v>
      </c>
      <c r="E37" s="70">
        <v>2.5</v>
      </c>
      <c r="F37" s="70">
        <v>17.5</v>
      </c>
      <c r="G37" s="70">
        <v>70</v>
      </c>
      <c r="H37" s="70">
        <v>7.5</v>
      </c>
      <c r="I37" s="70">
        <v>2.5</v>
      </c>
      <c r="J37" s="70">
        <v>0</v>
      </c>
      <c r="K37" s="308">
        <v>51.9</v>
      </c>
      <c r="L37" s="228"/>
      <c r="M37" s="285">
        <f>D37</f>
        <v>40</v>
      </c>
      <c r="N37" s="286">
        <f t="shared" ref="N37" si="14">O37*M37/100</f>
        <v>4</v>
      </c>
      <c r="O37" s="287">
        <f>I37+J37+H37</f>
        <v>10</v>
      </c>
      <c r="P37" s="286">
        <f t="shared" ref="P37" si="15">Q37*M37/100</f>
        <v>1</v>
      </c>
      <c r="Q37" s="288">
        <f>E37</f>
        <v>2.5</v>
      </c>
    </row>
    <row r="38" spans="1:17" s="222" customFormat="1" ht="15" customHeight="1" x14ac:dyDescent="0.25">
      <c r="A38" s="232">
        <v>9</v>
      </c>
      <c r="B38" s="256">
        <v>30440</v>
      </c>
      <c r="C38" s="239" t="s">
        <v>28</v>
      </c>
      <c r="D38" s="168">
        <v>29</v>
      </c>
      <c r="E38" s="70">
        <v>0</v>
      </c>
      <c r="F38" s="70">
        <v>0</v>
      </c>
      <c r="G38" s="70">
        <v>65.517241379310349</v>
      </c>
      <c r="H38" s="70">
        <v>24.137931034482758</v>
      </c>
      <c r="I38" s="70">
        <v>10.344827586206897</v>
      </c>
      <c r="J38" s="70">
        <v>0</v>
      </c>
      <c r="K38" s="308">
        <v>67.400000000000006</v>
      </c>
      <c r="L38" s="228"/>
      <c r="M38" s="285">
        <f>D38</f>
        <v>29</v>
      </c>
      <c r="N38" s="286">
        <f t="shared" si="5"/>
        <v>9.9999999999999982</v>
      </c>
      <c r="O38" s="287">
        <f>I38+J38+H38</f>
        <v>34.482758620689651</v>
      </c>
      <c r="P38" s="286">
        <f t="shared" si="6"/>
        <v>0</v>
      </c>
      <c r="Q38" s="288">
        <f>E38</f>
        <v>0</v>
      </c>
    </row>
    <row r="39" spans="1:17" s="222" customFormat="1" ht="15" customHeight="1" x14ac:dyDescent="0.25">
      <c r="A39" s="232">
        <v>10</v>
      </c>
      <c r="B39" s="256">
        <v>30500</v>
      </c>
      <c r="C39" s="239" t="s">
        <v>30</v>
      </c>
      <c r="D39" s="168"/>
      <c r="E39" s="70"/>
      <c r="F39" s="70"/>
      <c r="G39" s="70"/>
      <c r="H39" s="70"/>
      <c r="I39" s="70"/>
      <c r="J39" s="70"/>
      <c r="K39" s="308"/>
      <c r="L39" s="228"/>
      <c r="M39" s="285"/>
      <c r="N39" s="286"/>
      <c r="O39" s="287"/>
      <c r="P39" s="286"/>
      <c r="Q39" s="288"/>
    </row>
    <row r="40" spans="1:17" s="222" customFormat="1" ht="15" customHeight="1" x14ac:dyDescent="0.25">
      <c r="A40" s="232">
        <v>11</v>
      </c>
      <c r="B40" s="256">
        <v>30530</v>
      </c>
      <c r="C40" s="239" t="s">
        <v>31</v>
      </c>
      <c r="D40" s="168">
        <v>47</v>
      </c>
      <c r="E40" s="70">
        <v>0</v>
      </c>
      <c r="F40" s="70">
        <v>12.76595744680851</v>
      </c>
      <c r="G40" s="70">
        <v>59.574468085106382</v>
      </c>
      <c r="H40" s="70">
        <v>14.893617021276595</v>
      </c>
      <c r="I40" s="70">
        <v>12.76595744680851</v>
      </c>
      <c r="J40" s="70">
        <v>0</v>
      </c>
      <c r="K40" s="308">
        <v>58.8</v>
      </c>
      <c r="L40" s="228"/>
      <c r="M40" s="285">
        <f t="shared" ref="M40:M55" si="16">D40</f>
        <v>47</v>
      </c>
      <c r="N40" s="286">
        <f t="shared" si="5"/>
        <v>13</v>
      </c>
      <c r="O40" s="287">
        <f t="shared" ref="O40:O55" si="17">I40+J40+H40</f>
        <v>27.659574468085104</v>
      </c>
      <c r="P40" s="299">
        <f t="shared" si="6"/>
        <v>0</v>
      </c>
      <c r="Q40" s="288">
        <f t="shared" ref="Q40:Q55" si="18">E40</f>
        <v>0</v>
      </c>
    </row>
    <row r="41" spans="1:17" s="222" customFormat="1" ht="15" customHeight="1" x14ac:dyDescent="0.25">
      <c r="A41" s="232">
        <v>12</v>
      </c>
      <c r="B41" s="256">
        <v>30640</v>
      </c>
      <c r="C41" s="239" t="s">
        <v>32</v>
      </c>
      <c r="D41" s="168">
        <v>44</v>
      </c>
      <c r="E41" s="70">
        <v>0</v>
      </c>
      <c r="F41" s="70">
        <v>0</v>
      </c>
      <c r="G41" s="70">
        <v>40.909090909090907</v>
      </c>
      <c r="H41" s="70">
        <v>40.909090909090907</v>
      </c>
      <c r="I41" s="70">
        <v>18.181818181818183</v>
      </c>
      <c r="J41" s="70">
        <v>0</v>
      </c>
      <c r="K41" s="308">
        <v>70.5</v>
      </c>
      <c r="L41" s="228"/>
      <c r="M41" s="285">
        <f t="shared" si="16"/>
        <v>44</v>
      </c>
      <c r="N41" s="286">
        <f t="shared" si="5"/>
        <v>26</v>
      </c>
      <c r="O41" s="287">
        <f t="shared" si="17"/>
        <v>59.090909090909093</v>
      </c>
      <c r="P41" s="286">
        <f t="shared" si="6"/>
        <v>0</v>
      </c>
      <c r="Q41" s="288">
        <f t="shared" si="18"/>
        <v>0</v>
      </c>
    </row>
    <row r="42" spans="1:17" s="222" customFormat="1" ht="15" customHeight="1" x14ac:dyDescent="0.25">
      <c r="A42" s="232">
        <v>13</v>
      </c>
      <c r="B42" s="256">
        <v>30650</v>
      </c>
      <c r="C42" s="239" t="s">
        <v>33</v>
      </c>
      <c r="D42" s="168">
        <v>26</v>
      </c>
      <c r="E42" s="70">
        <v>0</v>
      </c>
      <c r="F42" s="70">
        <v>3.8461538461538463</v>
      </c>
      <c r="G42" s="70">
        <v>73.07692307692308</v>
      </c>
      <c r="H42" s="70">
        <v>11.538461538461538</v>
      </c>
      <c r="I42" s="70">
        <v>11.538461538461538</v>
      </c>
      <c r="J42" s="70">
        <v>0</v>
      </c>
      <c r="K42" s="308">
        <v>61.6</v>
      </c>
      <c r="L42" s="228"/>
      <c r="M42" s="285">
        <f t="shared" si="16"/>
        <v>26</v>
      </c>
      <c r="N42" s="286">
        <f t="shared" si="5"/>
        <v>6</v>
      </c>
      <c r="O42" s="287">
        <f t="shared" si="17"/>
        <v>23.076923076923077</v>
      </c>
      <c r="P42" s="286">
        <f t="shared" si="6"/>
        <v>0</v>
      </c>
      <c r="Q42" s="288">
        <f t="shared" si="18"/>
        <v>0</v>
      </c>
    </row>
    <row r="43" spans="1:17" s="222" customFormat="1" ht="15" customHeight="1" x14ac:dyDescent="0.25">
      <c r="A43" s="232">
        <v>14</v>
      </c>
      <c r="B43" s="256">
        <v>30790</v>
      </c>
      <c r="C43" s="239" t="s">
        <v>34</v>
      </c>
      <c r="D43" s="168">
        <v>36</v>
      </c>
      <c r="E43" s="70">
        <v>2.7777777777777777</v>
      </c>
      <c r="F43" s="70">
        <v>8.3333333333333339</v>
      </c>
      <c r="G43" s="70">
        <v>69.444444444444443</v>
      </c>
      <c r="H43" s="70">
        <v>13.888888888888889</v>
      </c>
      <c r="I43" s="70">
        <v>5.5555555555555554</v>
      </c>
      <c r="J43" s="70">
        <v>0</v>
      </c>
      <c r="K43" s="308">
        <v>54</v>
      </c>
      <c r="L43" s="228"/>
      <c r="M43" s="285">
        <f t="shared" si="16"/>
        <v>36</v>
      </c>
      <c r="N43" s="286">
        <f t="shared" si="5"/>
        <v>7</v>
      </c>
      <c r="O43" s="287">
        <f t="shared" si="17"/>
        <v>19.444444444444443</v>
      </c>
      <c r="P43" s="286">
        <f t="shared" si="6"/>
        <v>1</v>
      </c>
      <c r="Q43" s="288">
        <f t="shared" si="18"/>
        <v>2.7777777777777777</v>
      </c>
    </row>
    <row r="44" spans="1:17" s="222" customFormat="1" ht="15" customHeight="1" x14ac:dyDescent="0.25">
      <c r="A44" s="232">
        <v>15</v>
      </c>
      <c r="B44" s="256">
        <v>30890</v>
      </c>
      <c r="C44" s="239" t="s">
        <v>35</v>
      </c>
      <c r="D44" s="168">
        <v>28</v>
      </c>
      <c r="E44" s="70">
        <v>0</v>
      </c>
      <c r="F44" s="70">
        <v>3.5714285714285716</v>
      </c>
      <c r="G44" s="70">
        <v>78.571428571428569</v>
      </c>
      <c r="H44" s="70">
        <v>7.1428571428571432</v>
      </c>
      <c r="I44" s="70">
        <v>10.714285714285714</v>
      </c>
      <c r="J44" s="70">
        <v>0</v>
      </c>
      <c r="K44" s="308">
        <v>59.7</v>
      </c>
      <c r="L44" s="228"/>
      <c r="M44" s="285">
        <f t="shared" si="16"/>
        <v>28</v>
      </c>
      <c r="N44" s="286">
        <f t="shared" si="5"/>
        <v>5</v>
      </c>
      <c r="O44" s="287">
        <f t="shared" si="17"/>
        <v>17.857142857142858</v>
      </c>
      <c r="P44" s="286">
        <f t="shared" si="6"/>
        <v>0</v>
      </c>
      <c r="Q44" s="288">
        <f t="shared" si="18"/>
        <v>0</v>
      </c>
    </row>
    <row r="45" spans="1:17" s="222" customFormat="1" ht="15" customHeight="1" x14ac:dyDescent="0.25">
      <c r="A45" s="232">
        <v>16</v>
      </c>
      <c r="B45" s="256">
        <v>30940</v>
      </c>
      <c r="C45" s="239" t="s">
        <v>36</v>
      </c>
      <c r="D45" s="168">
        <v>57</v>
      </c>
      <c r="E45" s="70">
        <v>0</v>
      </c>
      <c r="F45" s="70">
        <v>1.7543859649122806</v>
      </c>
      <c r="G45" s="70">
        <v>47.368421052631582</v>
      </c>
      <c r="H45" s="70">
        <v>24.561403508771932</v>
      </c>
      <c r="I45" s="70">
        <v>26.315789473684209</v>
      </c>
      <c r="J45" s="70">
        <v>0</v>
      </c>
      <c r="K45" s="308">
        <v>69.599999999999994</v>
      </c>
      <c r="L45" s="228"/>
      <c r="M45" s="285">
        <f t="shared" si="16"/>
        <v>57</v>
      </c>
      <c r="N45" s="286">
        <f t="shared" si="5"/>
        <v>29</v>
      </c>
      <c r="O45" s="287">
        <f t="shared" si="17"/>
        <v>50.877192982456137</v>
      </c>
      <c r="P45" s="286">
        <f t="shared" si="6"/>
        <v>0</v>
      </c>
      <c r="Q45" s="288">
        <f t="shared" si="18"/>
        <v>0</v>
      </c>
    </row>
    <row r="46" spans="1:17" s="222" customFormat="1" ht="15" customHeight="1" thickBot="1" x14ac:dyDescent="0.3">
      <c r="A46" s="232">
        <v>17</v>
      </c>
      <c r="B46" s="260">
        <v>31480</v>
      </c>
      <c r="C46" s="240" t="s">
        <v>38</v>
      </c>
      <c r="D46" s="162">
        <v>68</v>
      </c>
      <c r="E46" s="73">
        <v>0</v>
      </c>
      <c r="F46" s="73">
        <v>7.3529411764705879</v>
      </c>
      <c r="G46" s="73">
        <v>73.529411764705884</v>
      </c>
      <c r="H46" s="73">
        <v>14.705882352941176</v>
      </c>
      <c r="I46" s="73">
        <v>4.4117647058823533</v>
      </c>
      <c r="J46" s="74">
        <v>0</v>
      </c>
      <c r="K46" s="310">
        <v>56.7</v>
      </c>
      <c r="L46" s="228"/>
      <c r="M46" s="289">
        <f t="shared" si="16"/>
        <v>68</v>
      </c>
      <c r="N46" s="290">
        <f t="shared" si="5"/>
        <v>13</v>
      </c>
      <c r="O46" s="291">
        <f t="shared" si="17"/>
        <v>19.117647058823529</v>
      </c>
      <c r="P46" s="290">
        <f t="shared" si="6"/>
        <v>0</v>
      </c>
      <c r="Q46" s="292">
        <f t="shared" si="18"/>
        <v>0</v>
      </c>
    </row>
    <row r="47" spans="1:17" s="222" customFormat="1" ht="15" customHeight="1" thickBot="1" x14ac:dyDescent="0.3">
      <c r="A47" s="252"/>
      <c r="B47" s="259"/>
      <c r="C47" s="254" t="s">
        <v>104</v>
      </c>
      <c r="D47" s="253">
        <f>SUM(D48:D66)</f>
        <v>929</v>
      </c>
      <c r="E47" s="314">
        <f>AVERAGE(E48:E66)</f>
        <v>0.16390772300612871</v>
      </c>
      <c r="F47" s="314">
        <f t="shared" ref="F47:J47" si="19">AVERAGE(F48:F66)</f>
        <v>2.1741979448231912</v>
      </c>
      <c r="G47" s="314">
        <f t="shared" si="19"/>
        <v>60.30385547006513</v>
      </c>
      <c r="H47" s="314">
        <f t="shared" si="19"/>
        <v>18.737672750438005</v>
      </c>
      <c r="I47" s="314">
        <f t="shared" si="19"/>
        <v>18.410282078054102</v>
      </c>
      <c r="J47" s="314">
        <f t="shared" si="19"/>
        <v>0.21008403361344538</v>
      </c>
      <c r="K47" s="306">
        <f>AVERAGE(K48:K66)</f>
        <v>65.676470588235304</v>
      </c>
      <c r="L47" s="241"/>
      <c r="M47" s="349">
        <f t="shared" si="16"/>
        <v>929</v>
      </c>
      <c r="N47" s="350">
        <f>SUM(N48:N66)</f>
        <v>392</v>
      </c>
      <c r="O47" s="357">
        <f t="shared" si="17"/>
        <v>37.358038862105552</v>
      </c>
      <c r="P47" s="350">
        <f>SUM(P48:P66)</f>
        <v>2</v>
      </c>
      <c r="Q47" s="356">
        <f t="shared" si="18"/>
        <v>0.16390772300612871</v>
      </c>
    </row>
    <row r="48" spans="1:17" s="222" customFormat="1" ht="15" customHeight="1" x14ac:dyDescent="0.25">
      <c r="A48" s="267">
        <v>1</v>
      </c>
      <c r="B48" s="257">
        <v>40010</v>
      </c>
      <c r="C48" s="234" t="s">
        <v>39</v>
      </c>
      <c r="D48" s="179">
        <v>174</v>
      </c>
      <c r="E48" s="75">
        <v>0</v>
      </c>
      <c r="F48" s="75">
        <v>1.7241379310344827</v>
      </c>
      <c r="G48" s="75">
        <v>48.275862068965516</v>
      </c>
      <c r="H48" s="75">
        <v>25.862068965517242</v>
      </c>
      <c r="I48" s="75">
        <v>24.137931034482758</v>
      </c>
      <c r="J48" s="75">
        <v>0</v>
      </c>
      <c r="K48" s="307">
        <v>69.599999999999994</v>
      </c>
      <c r="L48" s="241"/>
      <c r="M48" s="281">
        <f t="shared" si="16"/>
        <v>174</v>
      </c>
      <c r="N48" s="282">
        <f t="shared" si="5"/>
        <v>87</v>
      </c>
      <c r="O48" s="283">
        <f t="shared" si="17"/>
        <v>50</v>
      </c>
      <c r="P48" s="282">
        <f t="shared" si="6"/>
        <v>0</v>
      </c>
      <c r="Q48" s="284">
        <f t="shared" si="18"/>
        <v>0</v>
      </c>
    </row>
    <row r="49" spans="1:17" s="222" customFormat="1" ht="15" customHeight="1" x14ac:dyDescent="0.25">
      <c r="A49" s="243">
        <v>2</v>
      </c>
      <c r="B49" s="256">
        <v>40030</v>
      </c>
      <c r="C49" s="239" t="s">
        <v>41</v>
      </c>
      <c r="D49" s="168">
        <v>54</v>
      </c>
      <c r="E49" s="70">
        <v>1.8518518518518519</v>
      </c>
      <c r="F49" s="70">
        <v>1.8518518518518519</v>
      </c>
      <c r="G49" s="70">
        <v>51.851851851851855</v>
      </c>
      <c r="H49" s="70">
        <v>24.074074074074073</v>
      </c>
      <c r="I49" s="70">
        <v>20.37037037037037</v>
      </c>
      <c r="J49" s="70">
        <v>0</v>
      </c>
      <c r="K49" s="308">
        <v>67</v>
      </c>
      <c r="L49" s="241"/>
      <c r="M49" s="285">
        <f t="shared" si="16"/>
        <v>54</v>
      </c>
      <c r="N49" s="286">
        <f t="shared" si="5"/>
        <v>24</v>
      </c>
      <c r="O49" s="287">
        <f t="shared" si="17"/>
        <v>44.444444444444443</v>
      </c>
      <c r="P49" s="286">
        <f t="shared" si="6"/>
        <v>1</v>
      </c>
      <c r="Q49" s="288">
        <f t="shared" si="18"/>
        <v>1.8518518518518519</v>
      </c>
    </row>
    <row r="50" spans="1:17" s="222" customFormat="1" ht="15" customHeight="1" x14ac:dyDescent="0.25">
      <c r="A50" s="243">
        <v>3</v>
      </c>
      <c r="B50" s="256">
        <v>40410</v>
      </c>
      <c r="C50" s="239" t="s">
        <v>48</v>
      </c>
      <c r="D50" s="168">
        <v>107</v>
      </c>
      <c r="E50" s="70">
        <v>0.93457943925233644</v>
      </c>
      <c r="F50" s="70">
        <v>0.93457943925233644</v>
      </c>
      <c r="G50" s="70">
        <v>47.663551401869157</v>
      </c>
      <c r="H50" s="70">
        <v>19.626168224299064</v>
      </c>
      <c r="I50" s="70">
        <v>30.841121495327101</v>
      </c>
      <c r="J50" s="70">
        <v>0</v>
      </c>
      <c r="K50" s="308">
        <v>69.8</v>
      </c>
      <c r="L50" s="241"/>
      <c r="M50" s="285">
        <f t="shared" si="16"/>
        <v>107</v>
      </c>
      <c r="N50" s="286">
        <f t="shared" si="5"/>
        <v>54</v>
      </c>
      <c r="O50" s="287">
        <f t="shared" si="17"/>
        <v>50.467289719626166</v>
      </c>
      <c r="P50" s="286">
        <f t="shared" si="6"/>
        <v>1</v>
      </c>
      <c r="Q50" s="288">
        <f t="shared" si="18"/>
        <v>0.93457943925233644</v>
      </c>
    </row>
    <row r="51" spans="1:17" s="222" customFormat="1" ht="15" customHeight="1" x14ac:dyDescent="0.25">
      <c r="A51" s="243">
        <v>4</v>
      </c>
      <c r="B51" s="256">
        <v>40011</v>
      </c>
      <c r="C51" s="239" t="s">
        <v>40</v>
      </c>
      <c r="D51" s="168">
        <v>136</v>
      </c>
      <c r="E51" s="70">
        <v>0</v>
      </c>
      <c r="F51" s="70">
        <v>1.4705882352941178</v>
      </c>
      <c r="G51" s="70">
        <v>61.029411764705884</v>
      </c>
      <c r="H51" s="70">
        <v>23.529411764705884</v>
      </c>
      <c r="I51" s="70">
        <v>13.970588235294118</v>
      </c>
      <c r="J51" s="70">
        <v>0</v>
      </c>
      <c r="K51" s="308">
        <v>65.099999999999994</v>
      </c>
      <c r="L51" s="241"/>
      <c r="M51" s="285">
        <f t="shared" si="16"/>
        <v>136</v>
      </c>
      <c r="N51" s="286">
        <f t="shared" si="5"/>
        <v>51</v>
      </c>
      <c r="O51" s="287">
        <f t="shared" si="17"/>
        <v>37.5</v>
      </c>
      <c r="P51" s="286">
        <f t="shared" si="6"/>
        <v>0</v>
      </c>
      <c r="Q51" s="288">
        <f t="shared" si="18"/>
        <v>0</v>
      </c>
    </row>
    <row r="52" spans="1:17" s="222" customFormat="1" ht="15" customHeight="1" x14ac:dyDescent="0.25">
      <c r="A52" s="243">
        <v>5</v>
      </c>
      <c r="B52" s="256">
        <v>40080</v>
      </c>
      <c r="C52" s="239" t="s">
        <v>96</v>
      </c>
      <c r="D52" s="168">
        <v>51</v>
      </c>
      <c r="E52" s="70">
        <v>0</v>
      </c>
      <c r="F52" s="70">
        <v>0</v>
      </c>
      <c r="G52" s="70">
        <v>56.862745098039213</v>
      </c>
      <c r="H52" s="70">
        <v>13.725490196078431</v>
      </c>
      <c r="I52" s="70">
        <v>29.411764705882351</v>
      </c>
      <c r="J52" s="70">
        <v>0</v>
      </c>
      <c r="K52" s="308">
        <v>68.599999999999994</v>
      </c>
      <c r="L52" s="241"/>
      <c r="M52" s="285">
        <f t="shared" si="16"/>
        <v>51</v>
      </c>
      <c r="N52" s="286">
        <f t="shared" si="5"/>
        <v>22</v>
      </c>
      <c r="O52" s="287">
        <f t="shared" si="17"/>
        <v>43.13725490196078</v>
      </c>
      <c r="P52" s="286">
        <f t="shared" si="6"/>
        <v>0</v>
      </c>
      <c r="Q52" s="288">
        <f t="shared" si="18"/>
        <v>0</v>
      </c>
    </row>
    <row r="53" spans="1:17" s="222" customFormat="1" ht="15" customHeight="1" x14ac:dyDescent="0.25">
      <c r="A53" s="243">
        <v>6</v>
      </c>
      <c r="B53" s="256">
        <v>40100</v>
      </c>
      <c r="C53" s="239" t="s">
        <v>42</v>
      </c>
      <c r="D53" s="168">
        <v>47</v>
      </c>
      <c r="E53" s="70">
        <v>0</v>
      </c>
      <c r="F53" s="70">
        <v>0</v>
      </c>
      <c r="G53" s="70">
        <v>46.808510638297875</v>
      </c>
      <c r="H53" s="70">
        <v>23.404255319148938</v>
      </c>
      <c r="I53" s="70">
        <v>29.787234042553191</v>
      </c>
      <c r="J53" s="70">
        <v>0</v>
      </c>
      <c r="K53" s="308">
        <v>70.599999999999994</v>
      </c>
      <c r="L53" s="241"/>
      <c r="M53" s="285">
        <f t="shared" si="16"/>
        <v>47</v>
      </c>
      <c r="N53" s="286">
        <f t="shared" si="5"/>
        <v>25</v>
      </c>
      <c r="O53" s="287">
        <f t="shared" si="17"/>
        <v>53.191489361702125</v>
      </c>
      <c r="P53" s="286">
        <f t="shared" si="6"/>
        <v>0</v>
      </c>
      <c r="Q53" s="288">
        <f t="shared" si="18"/>
        <v>0</v>
      </c>
    </row>
    <row r="54" spans="1:17" s="222" customFormat="1" ht="15" customHeight="1" x14ac:dyDescent="0.25">
      <c r="A54" s="243">
        <v>7</v>
      </c>
      <c r="B54" s="256">
        <v>40020</v>
      </c>
      <c r="C54" s="239" t="s">
        <v>110</v>
      </c>
      <c r="D54" s="168">
        <v>25</v>
      </c>
      <c r="E54" s="70">
        <v>0</v>
      </c>
      <c r="F54" s="70">
        <v>0</v>
      </c>
      <c r="G54" s="70">
        <v>68</v>
      </c>
      <c r="H54" s="70">
        <v>24</v>
      </c>
      <c r="I54" s="70">
        <v>8</v>
      </c>
      <c r="J54" s="70">
        <v>0</v>
      </c>
      <c r="K54" s="308">
        <v>64.099999999999994</v>
      </c>
      <c r="L54" s="241"/>
      <c r="M54" s="285">
        <f t="shared" si="16"/>
        <v>25</v>
      </c>
      <c r="N54" s="286">
        <f t="shared" si="5"/>
        <v>8</v>
      </c>
      <c r="O54" s="287">
        <f t="shared" si="17"/>
        <v>32</v>
      </c>
      <c r="P54" s="286">
        <f t="shared" si="6"/>
        <v>0</v>
      </c>
      <c r="Q54" s="288">
        <f t="shared" si="18"/>
        <v>0</v>
      </c>
    </row>
    <row r="55" spans="1:17" s="222" customFormat="1" ht="15" customHeight="1" x14ac:dyDescent="0.25">
      <c r="A55" s="243">
        <v>8</v>
      </c>
      <c r="B55" s="256">
        <v>40031</v>
      </c>
      <c r="C55" s="239" t="s">
        <v>113</v>
      </c>
      <c r="D55" s="168">
        <v>28</v>
      </c>
      <c r="E55" s="70">
        <v>0</v>
      </c>
      <c r="F55" s="70">
        <v>0</v>
      </c>
      <c r="G55" s="70">
        <v>50</v>
      </c>
      <c r="H55" s="70">
        <v>17.857142857142858</v>
      </c>
      <c r="I55" s="70">
        <v>28.571428571428573</v>
      </c>
      <c r="J55" s="70">
        <v>3.5714285714285716</v>
      </c>
      <c r="K55" s="308">
        <v>73</v>
      </c>
      <c r="L55" s="241"/>
      <c r="M55" s="285">
        <f t="shared" si="16"/>
        <v>28</v>
      </c>
      <c r="N55" s="286">
        <f t="shared" si="5"/>
        <v>14</v>
      </c>
      <c r="O55" s="287">
        <f t="shared" si="17"/>
        <v>50</v>
      </c>
      <c r="P55" s="286">
        <f t="shared" si="6"/>
        <v>0</v>
      </c>
      <c r="Q55" s="288">
        <f t="shared" si="18"/>
        <v>0</v>
      </c>
    </row>
    <row r="56" spans="1:17" s="222" customFormat="1" ht="15" customHeight="1" x14ac:dyDescent="0.25">
      <c r="A56" s="243">
        <v>9</v>
      </c>
      <c r="B56" s="256">
        <v>40210</v>
      </c>
      <c r="C56" s="239" t="s">
        <v>44</v>
      </c>
      <c r="D56" s="168">
        <v>13</v>
      </c>
      <c r="E56" s="70">
        <v>0</v>
      </c>
      <c r="F56" s="70">
        <v>15.384615384615385</v>
      </c>
      <c r="G56" s="70">
        <v>69.230769230769226</v>
      </c>
      <c r="H56" s="70">
        <v>0</v>
      </c>
      <c r="I56" s="70">
        <v>15.384615384615385</v>
      </c>
      <c r="J56" s="70">
        <v>0</v>
      </c>
      <c r="K56" s="308">
        <v>56.5</v>
      </c>
      <c r="L56" s="241"/>
      <c r="M56" s="285">
        <f t="shared" ref="M56" si="20">D56</f>
        <v>13</v>
      </c>
      <c r="N56" s="286">
        <f t="shared" ref="N56" si="21">O56*M56/100</f>
        <v>2</v>
      </c>
      <c r="O56" s="287">
        <f t="shared" ref="O56" si="22">I56+J56+H56</f>
        <v>15.384615384615385</v>
      </c>
      <c r="P56" s="299">
        <f t="shared" ref="P56" si="23">Q56*M56/100</f>
        <v>0</v>
      </c>
      <c r="Q56" s="288">
        <f t="shared" ref="Q56" si="24">E56</f>
        <v>0</v>
      </c>
    </row>
    <row r="57" spans="1:17" s="222" customFormat="1" ht="15" customHeight="1" x14ac:dyDescent="0.25">
      <c r="A57" s="243">
        <v>10</v>
      </c>
      <c r="B57" s="256">
        <v>40300</v>
      </c>
      <c r="C57" s="239" t="s">
        <v>45</v>
      </c>
      <c r="D57" s="168"/>
      <c r="E57" s="70"/>
      <c r="F57" s="70"/>
      <c r="G57" s="70"/>
      <c r="H57" s="70"/>
      <c r="I57" s="70"/>
      <c r="J57" s="70"/>
      <c r="K57" s="308"/>
      <c r="L57" s="241"/>
      <c r="M57" s="285"/>
      <c r="N57" s="286"/>
      <c r="O57" s="287"/>
      <c r="P57" s="286"/>
      <c r="Q57" s="288"/>
    </row>
    <row r="58" spans="1:17" s="222" customFormat="1" ht="15" customHeight="1" x14ac:dyDescent="0.25">
      <c r="A58" s="243">
        <v>11</v>
      </c>
      <c r="B58" s="256">
        <v>40360</v>
      </c>
      <c r="C58" s="239" t="s">
        <v>46</v>
      </c>
      <c r="D58" s="168">
        <v>26</v>
      </c>
      <c r="E58" s="70">
        <v>0</v>
      </c>
      <c r="F58" s="70">
        <v>3.8461538461538463</v>
      </c>
      <c r="G58" s="70">
        <v>65.384615384615387</v>
      </c>
      <c r="H58" s="70">
        <v>15.384615384615385</v>
      </c>
      <c r="I58" s="70">
        <v>15.384615384615385</v>
      </c>
      <c r="J58" s="70">
        <v>0</v>
      </c>
      <c r="K58" s="308">
        <v>61.1</v>
      </c>
      <c r="L58" s="241"/>
      <c r="M58" s="285">
        <f t="shared" ref="M58:M61" si="25">D58</f>
        <v>26</v>
      </c>
      <c r="N58" s="286">
        <f t="shared" ref="N58:N61" si="26">O58*M58/100</f>
        <v>8</v>
      </c>
      <c r="O58" s="287">
        <f t="shared" ref="O58:O61" si="27">I58+J58+H58</f>
        <v>30.76923076923077</v>
      </c>
      <c r="P58" s="286">
        <f t="shared" ref="P58:P61" si="28">Q58*M58/100</f>
        <v>0</v>
      </c>
      <c r="Q58" s="288">
        <f t="shared" ref="Q58:Q61" si="29">E58</f>
        <v>0</v>
      </c>
    </row>
    <row r="59" spans="1:17" s="222" customFormat="1" ht="15" customHeight="1" x14ac:dyDescent="0.25">
      <c r="A59" s="243">
        <v>12</v>
      </c>
      <c r="B59" s="256">
        <v>40390</v>
      </c>
      <c r="C59" s="239" t="s">
        <v>47</v>
      </c>
      <c r="D59" s="168"/>
      <c r="E59" s="70"/>
      <c r="F59" s="70"/>
      <c r="G59" s="70"/>
      <c r="H59" s="70"/>
      <c r="I59" s="70"/>
      <c r="J59" s="70"/>
      <c r="K59" s="308"/>
      <c r="L59" s="241"/>
      <c r="M59" s="285"/>
      <c r="N59" s="286"/>
      <c r="O59" s="287"/>
      <c r="P59" s="286"/>
      <c r="Q59" s="288"/>
    </row>
    <row r="60" spans="1:17" s="222" customFormat="1" ht="15" customHeight="1" x14ac:dyDescent="0.25">
      <c r="A60" s="243">
        <v>13</v>
      </c>
      <c r="B60" s="256">
        <v>40720</v>
      </c>
      <c r="C60" s="239" t="s">
        <v>109</v>
      </c>
      <c r="D60" s="168">
        <v>51</v>
      </c>
      <c r="E60" s="70">
        <v>0</v>
      </c>
      <c r="F60" s="70">
        <v>1.9607843137254901</v>
      </c>
      <c r="G60" s="70">
        <v>50.980392156862742</v>
      </c>
      <c r="H60" s="70">
        <v>35.294117647058826</v>
      </c>
      <c r="I60" s="70">
        <v>11.764705882352942</v>
      </c>
      <c r="J60" s="70">
        <v>0</v>
      </c>
      <c r="K60" s="308">
        <v>65.599999999999994</v>
      </c>
      <c r="L60" s="241"/>
      <c r="M60" s="285">
        <f t="shared" si="25"/>
        <v>51</v>
      </c>
      <c r="N60" s="286">
        <f t="shared" si="26"/>
        <v>24</v>
      </c>
      <c r="O60" s="287">
        <f t="shared" si="27"/>
        <v>47.058823529411768</v>
      </c>
      <c r="P60" s="286">
        <f t="shared" si="28"/>
        <v>0</v>
      </c>
      <c r="Q60" s="288">
        <f t="shared" si="29"/>
        <v>0</v>
      </c>
    </row>
    <row r="61" spans="1:17" s="222" customFormat="1" ht="15" customHeight="1" x14ac:dyDescent="0.25">
      <c r="A61" s="243">
        <v>14</v>
      </c>
      <c r="B61" s="256">
        <v>40730</v>
      </c>
      <c r="C61" s="239" t="s">
        <v>49</v>
      </c>
      <c r="D61" s="168">
        <v>9</v>
      </c>
      <c r="E61" s="70">
        <v>0</v>
      </c>
      <c r="F61" s="70">
        <v>0</v>
      </c>
      <c r="G61" s="70">
        <v>77.777777777777771</v>
      </c>
      <c r="H61" s="70">
        <v>0</v>
      </c>
      <c r="I61" s="70">
        <v>22.222222222222221</v>
      </c>
      <c r="J61" s="70">
        <v>0</v>
      </c>
      <c r="K61" s="308">
        <v>66.2</v>
      </c>
      <c r="L61" s="241"/>
      <c r="M61" s="285">
        <f t="shared" si="25"/>
        <v>9</v>
      </c>
      <c r="N61" s="286">
        <f t="shared" si="26"/>
        <v>2</v>
      </c>
      <c r="O61" s="287">
        <f t="shared" si="27"/>
        <v>22.222222222222221</v>
      </c>
      <c r="P61" s="286">
        <f t="shared" si="28"/>
        <v>0</v>
      </c>
      <c r="Q61" s="288">
        <f t="shared" si="29"/>
        <v>0</v>
      </c>
    </row>
    <row r="62" spans="1:17" s="222" customFormat="1" ht="15" customHeight="1" x14ac:dyDescent="0.25">
      <c r="A62" s="243">
        <v>15</v>
      </c>
      <c r="B62" s="256">
        <v>40820</v>
      </c>
      <c r="C62" s="239" t="s">
        <v>50</v>
      </c>
      <c r="D62" s="168">
        <v>32</v>
      </c>
      <c r="E62" s="70">
        <v>0</v>
      </c>
      <c r="F62" s="70">
        <v>0</v>
      </c>
      <c r="G62" s="70">
        <v>56.25</v>
      </c>
      <c r="H62" s="70">
        <v>25</v>
      </c>
      <c r="I62" s="70">
        <v>18.75</v>
      </c>
      <c r="J62" s="70">
        <v>0</v>
      </c>
      <c r="K62" s="308">
        <v>70</v>
      </c>
      <c r="L62" s="241"/>
      <c r="M62" s="285">
        <f t="shared" ref="M62:M75" si="30">D62</f>
        <v>32</v>
      </c>
      <c r="N62" s="286">
        <f t="shared" si="5"/>
        <v>14</v>
      </c>
      <c r="O62" s="287">
        <f t="shared" ref="O62:O75" si="31">I62+J62+H62</f>
        <v>43.75</v>
      </c>
      <c r="P62" s="286">
        <f t="shared" si="6"/>
        <v>0</v>
      </c>
      <c r="Q62" s="288">
        <f t="shared" ref="Q62:Q75" si="32">E62</f>
        <v>0</v>
      </c>
    </row>
    <row r="63" spans="1:17" s="222" customFormat="1" ht="15" customHeight="1" x14ac:dyDescent="0.25">
      <c r="A63" s="243">
        <v>16</v>
      </c>
      <c r="B63" s="256">
        <v>40840</v>
      </c>
      <c r="C63" s="239" t="s">
        <v>51</v>
      </c>
      <c r="D63" s="168">
        <v>25</v>
      </c>
      <c r="E63" s="70">
        <v>0</v>
      </c>
      <c r="F63" s="70">
        <v>0</v>
      </c>
      <c r="G63" s="70">
        <v>80</v>
      </c>
      <c r="H63" s="70">
        <v>16</v>
      </c>
      <c r="I63" s="70">
        <v>4</v>
      </c>
      <c r="J63" s="70">
        <v>0</v>
      </c>
      <c r="K63" s="308">
        <v>61.8</v>
      </c>
      <c r="L63" s="241"/>
      <c r="M63" s="285">
        <f t="shared" si="30"/>
        <v>25</v>
      </c>
      <c r="N63" s="286">
        <f t="shared" si="5"/>
        <v>5</v>
      </c>
      <c r="O63" s="287">
        <f t="shared" si="31"/>
        <v>20</v>
      </c>
      <c r="P63" s="286">
        <f t="shared" si="6"/>
        <v>0</v>
      </c>
      <c r="Q63" s="288">
        <f t="shared" si="32"/>
        <v>0</v>
      </c>
    </row>
    <row r="64" spans="1:17" s="222" customFormat="1" ht="15" customHeight="1" x14ac:dyDescent="0.25">
      <c r="A64" s="243">
        <v>17</v>
      </c>
      <c r="B64" s="256">
        <v>40950</v>
      </c>
      <c r="C64" s="239" t="s">
        <v>52</v>
      </c>
      <c r="D64" s="168">
        <v>31</v>
      </c>
      <c r="E64" s="70">
        <v>0</v>
      </c>
      <c r="F64" s="70">
        <v>0</v>
      </c>
      <c r="G64" s="70">
        <v>83.870967741935488</v>
      </c>
      <c r="H64" s="70">
        <v>9.67741935483871</v>
      </c>
      <c r="I64" s="70">
        <v>6.4516129032258061</v>
      </c>
      <c r="J64" s="70">
        <v>0</v>
      </c>
      <c r="K64" s="308">
        <v>59.9</v>
      </c>
      <c r="L64" s="241"/>
      <c r="M64" s="285">
        <f t="shared" si="30"/>
        <v>31</v>
      </c>
      <c r="N64" s="286">
        <f t="shared" si="5"/>
        <v>5</v>
      </c>
      <c r="O64" s="287">
        <f t="shared" si="31"/>
        <v>16.129032258064516</v>
      </c>
      <c r="P64" s="112">
        <f t="shared" si="6"/>
        <v>0</v>
      </c>
      <c r="Q64" s="288">
        <f t="shared" si="32"/>
        <v>0</v>
      </c>
    </row>
    <row r="65" spans="1:17" s="222" customFormat="1" ht="15" customHeight="1" x14ac:dyDescent="0.25">
      <c r="A65" s="243">
        <v>18</v>
      </c>
      <c r="B65" s="258">
        <v>40990</v>
      </c>
      <c r="C65" s="242" t="s">
        <v>53</v>
      </c>
      <c r="D65" s="168">
        <v>58</v>
      </c>
      <c r="E65" s="70">
        <v>0</v>
      </c>
      <c r="F65" s="70">
        <v>1.7241379310344827</v>
      </c>
      <c r="G65" s="70">
        <v>48.275862068965516</v>
      </c>
      <c r="H65" s="70">
        <v>24.137931034482758</v>
      </c>
      <c r="I65" s="70">
        <v>25.862068965517242</v>
      </c>
      <c r="J65" s="70">
        <v>0</v>
      </c>
      <c r="K65" s="311">
        <v>68.900000000000006</v>
      </c>
      <c r="L65" s="241"/>
      <c r="M65" s="285">
        <f t="shared" si="30"/>
        <v>58</v>
      </c>
      <c r="N65" s="286">
        <f t="shared" si="5"/>
        <v>29</v>
      </c>
      <c r="O65" s="287">
        <f t="shared" si="31"/>
        <v>50</v>
      </c>
      <c r="P65" s="286">
        <f t="shared" si="6"/>
        <v>0</v>
      </c>
      <c r="Q65" s="288">
        <f t="shared" si="32"/>
        <v>0</v>
      </c>
    </row>
    <row r="66" spans="1:17" s="222" customFormat="1" ht="15" customHeight="1" thickBot="1" x14ac:dyDescent="0.3">
      <c r="A66" s="244">
        <v>19</v>
      </c>
      <c r="B66" s="256">
        <v>40133</v>
      </c>
      <c r="C66" s="239" t="s">
        <v>43</v>
      </c>
      <c r="D66" s="168">
        <v>62</v>
      </c>
      <c r="E66" s="73">
        <v>0</v>
      </c>
      <c r="F66" s="73">
        <v>8.064516129032258</v>
      </c>
      <c r="G66" s="73">
        <v>62.903225806451616</v>
      </c>
      <c r="H66" s="73">
        <v>20.967741935483872</v>
      </c>
      <c r="I66" s="73">
        <v>8.064516129032258</v>
      </c>
      <c r="J66" s="74">
        <v>0</v>
      </c>
      <c r="K66" s="308">
        <v>58.7</v>
      </c>
      <c r="L66" s="241"/>
      <c r="M66" s="289">
        <f t="shared" si="30"/>
        <v>62</v>
      </c>
      <c r="N66" s="290">
        <f t="shared" si="5"/>
        <v>18</v>
      </c>
      <c r="O66" s="291">
        <f t="shared" si="31"/>
        <v>29.032258064516128</v>
      </c>
      <c r="P66" s="290">
        <f t="shared" si="6"/>
        <v>0</v>
      </c>
      <c r="Q66" s="292">
        <f t="shared" si="32"/>
        <v>0</v>
      </c>
    </row>
    <row r="67" spans="1:17" s="222" customFormat="1" ht="15" customHeight="1" thickBot="1" x14ac:dyDescent="0.3">
      <c r="A67" s="252"/>
      <c r="B67" s="259"/>
      <c r="C67" s="254" t="s">
        <v>105</v>
      </c>
      <c r="D67" s="253">
        <f>SUM(D68:D81)</f>
        <v>654</v>
      </c>
      <c r="E67" s="304">
        <f>AVERAGE(E68:E81)</f>
        <v>1.2875939849624061</v>
      </c>
      <c r="F67" s="304">
        <f t="shared" ref="F67:J67" si="33">AVERAGE(F68:F81)</f>
        <v>3.6449733130144168</v>
      </c>
      <c r="G67" s="304">
        <f t="shared" si="33"/>
        <v>60.457453446957096</v>
      </c>
      <c r="H67" s="304">
        <f t="shared" si="33"/>
        <v>20.191959149632606</v>
      </c>
      <c r="I67" s="304">
        <f t="shared" si="33"/>
        <v>14.418020105433472</v>
      </c>
      <c r="J67" s="304">
        <f t="shared" si="33"/>
        <v>0</v>
      </c>
      <c r="K67" s="305">
        <f>AVERAGE(K68:K81)</f>
        <v>62.071428571428569</v>
      </c>
      <c r="L67" s="241"/>
      <c r="M67" s="349">
        <f t="shared" si="30"/>
        <v>654</v>
      </c>
      <c r="N67" s="350">
        <f>SUM(N68:N81)</f>
        <v>247</v>
      </c>
      <c r="O67" s="357">
        <f t="shared" si="31"/>
        <v>34.609979255066079</v>
      </c>
      <c r="P67" s="350">
        <f>SUM(P68:P81)</f>
        <v>5</v>
      </c>
      <c r="Q67" s="356">
        <f t="shared" si="32"/>
        <v>1.2875939849624061</v>
      </c>
    </row>
    <row r="68" spans="1:17" s="222" customFormat="1" ht="15" customHeight="1" x14ac:dyDescent="0.25">
      <c r="A68" s="237">
        <v>1</v>
      </c>
      <c r="B68" s="256">
        <v>50040</v>
      </c>
      <c r="C68" s="239" t="s">
        <v>54</v>
      </c>
      <c r="D68" s="168">
        <v>55</v>
      </c>
      <c r="E68" s="75">
        <v>0</v>
      </c>
      <c r="F68" s="75">
        <v>0</v>
      </c>
      <c r="G68" s="75">
        <v>56.363636363636367</v>
      </c>
      <c r="H68" s="75">
        <v>18.181818181818183</v>
      </c>
      <c r="I68" s="75">
        <v>25.454545454545453</v>
      </c>
      <c r="J68" s="75">
        <v>0</v>
      </c>
      <c r="K68" s="308">
        <v>67.099999999999994</v>
      </c>
      <c r="L68" s="241"/>
      <c r="M68" s="281">
        <f t="shared" si="30"/>
        <v>55</v>
      </c>
      <c r="N68" s="282">
        <f t="shared" si="5"/>
        <v>24</v>
      </c>
      <c r="O68" s="283">
        <f t="shared" si="31"/>
        <v>43.63636363636364</v>
      </c>
      <c r="P68" s="282">
        <f t="shared" si="6"/>
        <v>0</v>
      </c>
      <c r="Q68" s="284">
        <f t="shared" si="32"/>
        <v>0</v>
      </c>
    </row>
    <row r="69" spans="1:17" s="222" customFormat="1" ht="15" customHeight="1" x14ac:dyDescent="0.25">
      <c r="A69" s="232">
        <v>2</v>
      </c>
      <c r="B69" s="256">
        <v>50003</v>
      </c>
      <c r="C69" s="239" t="s">
        <v>97</v>
      </c>
      <c r="D69" s="168">
        <v>69</v>
      </c>
      <c r="E69" s="70">
        <v>0</v>
      </c>
      <c r="F69" s="70">
        <v>0</v>
      </c>
      <c r="G69" s="70">
        <v>52.173913043478258</v>
      </c>
      <c r="H69" s="70">
        <v>30.434782608695652</v>
      </c>
      <c r="I69" s="70">
        <v>17.391304347826086</v>
      </c>
      <c r="J69" s="70">
        <v>0</v>
      </c>
      <c r="K69" s="308">
        <v>69.400000000000006</v>
      </c>
      <c r="L69" s="241"/>
      <c r="M69" s="285">
        <f t="shared" si="30"/>
        <v>69</v>
      </c>
      <c r="N69" s="286">
        <f t="shared" si="5"/>
        <v>32.999999999999993</v>
      </c>
      <c r="O69" s="287">
        <f t="shared" si="31"/>
        <v>47.826086956521735</v>
      </c>
      <c r="P69" s="286">
        <f t="shared" si="6"/>
        <v>0</v>
      </c>
      <c r="Q69" s="288">
        <f t="shared" si="32"/>
        <v>0</v>
      </c>
    </row>
    <row r="70" spans="1:17" s="222" customFormat="1" ht="15" customHeight="1" x14ac:dyDescent="0.25">
      <c r="A70" s="232">
        <v>3</v>
      </c>
      <c r="B70" s="256">
        <v>50060</v>
      </c>
      <c r="C70" s="239" t="s">
        <v>56</v>
      </c>
      <c r="D70" s="168">
        <v>54</v>
      </c>
      <c r="E70" s="70">
        <v>0</v>
      </c>
      <c r="F70" s="70">
        <v>1.8518518518518519</v>
      </c>
      <c r="G70" s="70">
        <v>55.555555555555557</v>
      </c>
      <c r="H70" s="70">
        <v>24.074074074074073</v>
      </c>
      <c r="I70" s="70">
        <v>18.518518518518519</v>
      </c>
      <c r="J70" s="70">
        <v>0</v>
      </c>
      <c r="K70" s="308">
        <v>66.8</v>
      </c>
      <c r="L70" s="241"/>
      <c r="M70" s="285">
        <f t="shared" si="30"/>
        <v>54</v>
      </c>
      <c r="N70" s="286">
        <f t="shared" ref="N70:N122" si="34">O70*M70/100</f>
        <v>23</v>
      </c>
      <c r="O70" s="287">
        <f t="shared" si="31"/>
        <v>42.592592592592595</v>
      </c>
      <c r="P70" s="286">
        <f t="shared" ref="P70:P75" si="35">Q70*M70/100</f>
        <v>0</v>
      </c>
      <c r="Q70" s="288">
        <f t="shared" si="32"/>
        <v>0</v>
      </c>
    </row>
    <row r="71" spans="1:17" s="222" customFormat="1" ht="15" customHeight="1" x14ac:dyDescent="0.25">
      <c r="A71" s="232">
        <v>4</v>
      </c>
      <c r="B71" s="262">
        <v>50170</v>
      </c>
      <c r="C71" s="239" t="s">
        <v>57</v>
      </c>
      <c r="D71" s="168">
        <v>30</v>
      </c>
      <c r="E71" s="70">
        <v>0</v>
      </c>
      <c r="F71" s="70">
        <v>0</v>
      </c>
      <c r="G71" s="70">
        <v>83.333333333333329</v>
      </c>
      <c r="H71" s="70">
        <v>16.666666666666668</v>
      </c>
      <c r="I71" s="70">
        <v>0</v>
      </c>
      <c r="J71" s="70">
        <v>0</v>
      </c>
      <c r="K71" s="308">
        <v>55.4</v>
      </c>
      <c r="L71" s="241"/>
      <c r="M71" s="285">
        <f t="shared" si="30"/>
        <v>30</v>
      </c>
      <c r="N71" s="286">
        <f t="shared" si="34"/>
        <v>5.0000000000000009</v>
      </c>
      <c r="O71" s="287">
        <f t="shared" si="31"/>
        <v>16.666666666666668</v>
      </c>
      <c r="P71" s="299">
        <f t="shared" si="35"/>
        <v>0</v>
      </c>
      <c r="Q71" s="288">
        <f t="shared" si="32"/>
        <v>0</v>
      </c>
    </row>
    <row r="72" spans="1:17" s="222" customFormat="1" ht="15" customHeight="1" x14ac:dyDescent="0.25">
      <c r="A72" s="232">
        <v>5</v>
      </c>
      <c r="B72" s="256">
        <v>50230</v>
      </c>
      <c r="C72" s="239" t="s">
        <v>58</v>
      </c>
      <c r="D72" s="168">
        <v>35</v>
      </c>
      <c r="E72" s="70">
        <v>0</v>
      </c>
      <c r="F72" s="70">
        <v>0</v>
      </c>
      <c r="G72" s="70">
        <v>48.571428571428569</v>
      </c>
      <c r="H72" s="70">
        <v>31.428571428571427</v>
      </c>
      <c r="I72" s="70">
        <v>20</v>
      </c>
      <c r="J72" s="70">
        <v>0</v>
      </c>
      <c r="K72" s="308">
        <v>67.900000000000006</v>
      </c>
      <c r="L72" s="241"/>
      <c r="M72" s="285">
        <f t="shared" si="30"/>
        <v>35</v>
      </c>
      <c r="N72" s="286">
        <f t="shared" si="34"/>
        <v>18</v>
      </c>
      <c r="O72" s="287">
        <f t="shared" si="31"/>
        <v>51.428571428571431</v>
      </c>
      <c r="P72" s="286">
        <f t="shared" si="35"/>
        <v>0</v>
      </c>
      <c r="Q72" s="288">
        <f t="shared" si="32"/>
        <v>0</v>
      </c>
    </row>
    <row r="73" spans="1:17" s="222" customFormat="1" ht="15" customHeight="1" x14ac:dyDescent="0.25">
      <c r="A73" s="232">
        <v>6</v>
      </c>
      <c r="B73" s="256">
        <v>50340</v>
      </c>
      <c r="C73" s="239" t="s">
        <v>59</v>
      </c>
      <c r="D73" s="168">
        <v>40</v>
      </c>
      <c r="E73" s="70">
        <v>7.5</v>
      </c>
      <c r="F73" s="70">
        <v>15</v>
      </c>
      <c r="G73" s="70">
        <v>55</v>
      </c>
      <c r="H73" s="70">
        <v>10</v>
      </c>
      <c r="I73" s="70">
        <v>12.5</v>
      </c>
      <c r="J73" s="70">
        <v>0</v>
      </c>
      <c r="K73" s="308">
        <v>53</v>
      </c>
      <c r="L73" s="241"/>
      <c r="M73" s="285">
        <f t="shared" si="30"/>
        <v>40</v>
      </c>
      <c r="N73" s="286">
        <f t="shared" si="34"/>
        <v>9</v>
      </c>
      <c r="O73" s="287">
        <f t="shared" si="31"/>
        <v>22.5</v>
      </c>
      <c r="P73" s="286">
        <f t="shared" si="35"/>
        <v>3</v>
      </c>
      <c r="Q73" s="288">
        <f t="shared" si="32"/>
        <v>7.5</v>
      </c>
    </row>
    <row r="74" spans="1:17" s="222" customFormat="1" ht="15" customHeight="1" x14ac:dyDescent="0.25">
      <c r="A74" s="232">
        <v>7</v>
      </c>
      <c r="B74" s="256">
        <v>50420</v>
      </c>
      <c r="C74" s="239" t="s">
        <v>60</v>
      </c>
      <c r="D74" s="168">
        <v>50</v>
      </c>
      <c r="E74" s="70">
        <v>0</v>
      </c>
      <c r="F74" s="70">
        <v>0</v>
      </c>
      <c r="G74" s="70">
        <v>68</v>
      </c>
      <c r="H74" s="70">
        <v>12</v>
      </c>
      <c r="I74" s="70">
        <v>20</v>
      </c>
      <c r="J74" s="70">
        <v>0</v>
      </c>
      <c r="K74" s="308">
        <v>66</v>
      </c>
      <c r="L74" s="241"/>
      <c r="M74" s="285">
        <f t="shared" si="30"/>
        <v>50</v>
      </c>
      <c r="N74" s="286">
        <f t="shared" si="34"/>
        <v>16</v>
      </c>
      <c r="O74" s="287">
        <f t="shared" si="31"/>
        <v>32</v>
      </c>
      <c r="P74" s="286">
        <f t="shared" si="35"/>
        <v>0</v>
      </c>
      <c r="Q74" s="288">
        <f t="shared" si="32"/>
        <v>0</v>
      </c>
    </row>
    <row r="75" spans="1:17" s="222" customFormat="1" ht="15" customHeight="1" x14ac:dyDescent="0.25">
      <c r="A75" s="232">
        <v>8</v>
      </c>
      <c r="B75" s="256">
        <v>50450</v>
      </c>
      <c r="C75" s="239" t="s">
        <v>61</v>
      </c>
      <c r="D75" s="168">
        <v>50</v>
      </c>
      <c r="E75" s="70">
        <v>0</v>
      </c>
      <c r="F75" s="70">
        <v>4</v>
      </c>
      <c r="G75" s="70">
        <v>64</v>
      </c>
      <c r="H75" s="70">
        <v>20</v>
      </c>
      <c r="I75" s="70">
        <v>12</v>
      </c>
      <c r="J75" s="70">
        <v>0</v>
      </c>
      <c r="K75" s="308">
        <v>61.7</v>
      </c>
      <c r="L75" s="241"/>
      <c r="M75" s="285">
        <f t="shared" si="30"/>
        <v>50</v>
      </c>
      <c r="N75" s="286">
        <f t="shared" si="34"/>
        <v>16</v>
      </c>
      <c r="O75" s="287">
        <f t="shared" si="31"/>
        <v>32</v>
      </c>
      <c r="P75" s="286">
        <f t="shared" si="35"/>
        <v>0</v>
      </c>
      <c r="Q75" s="288">
        <f t="shared" si="32"/>
        <v>0</v>
      </c>
    </row>
    <row r="76" spans="1:17" s="222" customFormat="1" ht="15" customHeight="1" x14ac:dyDescent="0.25">
      <c r="A76" s="232">
        <v>9</v>
      </c>
      <c r="B76" s="256">
        <v>50620</v>
      </c>
      <c r="C76" s="239" t="s">
        <v>62</v>
      </c>
      <c r="D76" s="168">
        <v>46</v>
      </c>
      <c r="E76" s="70">
        <v>0</v>
      </c>
      <c r="F76" s="70">
        <v>8.695652173913043</v>
      </c>
      <c r="G76" s="70">
        <v>78.260869565217391</v>
      </c>
      <c r="H76" s="70">
        <v>10.869565217391305</v>
      </c>
      <c r="I76" s="70">
        <v>2.1739130434782608</v>
      </c>
      <c r="J76" s="70">
        <v>0</v>
      </c>
      <c r="K76" s="308">
        <v>53.2</v>
      </c>
      <c r="L76" s="241"/>
      <c r="M76" s="285">
        <f t="shared" ref="M76:M81" si="36">D76</f>
        <v>46</v>
      </c>
      <c r="N76" s="286">
        <f t="shared" ref="N76:N81" si="37">O76*M76/100</f>
        <v>6</v>
      </c>
      <c r="O76" s="287">
        <f t="shared" ref="O76:O81" si="38">I76+J76+H76</f>
        <v>13.043478260869566</v>
      </c>
      <c r="P76" s="286">
        <f t="shared" ref="P76:P81" si="39">Q76*M76/100</f>
        <v>0</v>
      </c>
      <c r="Q76" s="288">
        <f t="shared" ref="Q76:Q81" si="40">E76</f>
        <v>0</v>
      </c>
    </row>
    <row r="77" spans="1:17" s="222" customFormat="1" ht="15" customHeight="1" x14ac:dyDescent="0.25">
      <c r="A77" s="232">
        <v>10</v>
      </c>
      <c r="B77" s="256">
        <v>50760</v>
      </c>
      <c r="C77" s="239" t="s">
        <v>63</v>
      </c>
      <c r="D77" s="168">
        <v>69</v>
      </c>
      <c r="E77" s="70">
        <v>0</v>
      </c>
      <c r="F77" s="70">
        <v>1.4492753623188406</v>
      </c>
      <c r="G77" s="70">
        <v>44.927536231884055</v>
      </c>
      <c r="H77" s="70">
        <v>30.434782608695652</v>
      </c>
      <c r="I77" s="70">
        <v>23.188405797101449</v>
      </c>
      <c r="J77" s="70">
        <v>0</v>
      </c>
      <c r="K77" s="308">
        <v>70.2</v>
      </c>
      <c r="L77" s="241"/>
      <c r="M77" s="285">
        <f t="shared" si="36"/>
        <v>69</v>
      </c>
      <c r="N77" s="286">
        <f t="shared" si="37"/>
        <v>37</v>
      </c>
      <c r="O77" s="287">
        <f t="shared" si="38"/>
        <v>53.623188405797102</v>
      </c>
      <c r="P77" s="286">
        <f t="shared" si="39"/>
        <v>0</v>
      </c>
      <c r="Q77" s="288">
        <f t="shared" si="40"/>
        <v>0</v>
      </c>
    </row>
    <row r="78" spans="1:17" s="222" customFormat="1" ht="15" customHeight="1" x14ac:dyDescent="0.25">
      <c r="A78" s="232">
        <v>11</v>
      </c>
      <c r="B78" s="256">
        <v>50780</v>
      </c>
      <c r="C78" s="239" t="s">
        <v>64</v>
      </c>
      <c r="D78" s="168">
        <v>19</v>
      </c>
      <c r="E78" s="70">
        <v>10.526315789473685</v>
      </c>
      <c r="F78" s="70">
        <v>10.526315789473685</v>
      </c>
      <c r="G78" s="70">
        <v>78.94736842105263</v>
      </c>
      <c r="H78" s="70">
        <v>0</v>
      </c>
      <c r="I78" s="70">
        <v>0</v>
      </c>
      <c r="J78" s="70">
        <v>0</v>
      </c>
      <c r="K78" s="308">
        <v>43</v>
      </c>
      <c r="L78" s="241"/>
      <c r="M78" s="285">
        <f t="shared" si="36"/>
        <v>19</v>
      </c>
      <c r="N78" s="286">
        <f t="shared" si="37"/>
        <v>0</v>
      </c>
      <c r="O78" s="287">
        <f t="shared" si="38"/>
        <v>0</v>
      </c>
      <c r="P78" s="299">
        <f t="shared" si="39"/>
        <v>2</v>
      </c>
      <c r="Q78" s="288">
        <f t="shared" si="40"/>
        <v>10.526315789473685</v>
      </c>
    </row>
    <row r="79" spans="1:17" s="222" customFormat="1" ht="15" customHeight="1" x14ac:dyDescent="0.25">
      <c r="A79" s="232">
        <v>12</v>
      </c>
      <c r="B79" s="256">
        <v>50930</v>
      </c>
      <c r="C79" s="239" t="s">
        <v>65</v>
      </c>
      <c r="D79" s="168">
        <v>26</v>
      </c>
      <c r="E79" s="70">
        <v>0</v>
      </c>
      <c r="F79" s="70">
        <v>3.8461538461538463</v>
      </c>
      <c r="G79" s="70">
        <v>57.692307692307693</v>
      </c>
      <c r="H79" s="70">
        <v>34.615384615384613</v>
      </c>
      <c r="I79" s="70">
        <v>3.8461538461538463</v>
      </c>
      <c r="J79" s="70">
        <v>0</v>
      </c>
      <c r="K79" s="308">
        <v>60.5</v>
      </c>
      <c r="L79" s="241"/>
      <c r="M79" s="285">
        <f t="shared" si="36"/>
        <v>26</v>
      </c>
      <c r="N79" s="286">
        <f t="shared" si="37"/>
        <v>10</v>
      </c>
      <c r="O79" s="287">
        <f t="shared" si="38"/>
        <v>38.46153846153846</v>
      </c>
      <c r="P79" s="299">
        <f t="shared" si="39"/>
        <v>0</v>
      </c>
      <c r="Q79" s="288">
        <f t="shared" si="40"/>
        <v>0</v>
      </c>
    </row>
    <row r="80" spans="1:17" s="222" customFormat="1" ht="15" customHeight="1" x14ac:dyDescent="0.25">
      <c r="A80" s="236">
        <v>13</v>
      </c>
      <c r="B80" s="258">
        <v>51370</v>
      </c>
      <c r="C80" s="242" t="s">
        <v>66</v>
      </c>
      <c r="D80" s="168">
        <v>53</v>
      </c>
      <c r="E80" s="83">
        <v>0</v>
      </c>
      <c r="F80" s="83">
        <v>5.6603773584905657</v>
      </c>
      <c r="G80" s="83">
        <v>41.509433962264154</v>
      </c>
      <c r="H80" s="83">
        <v>30.188679245283019</v>
      </c>
      <c r="I80" s="83">
        <v>22.641509433962263</v>
      </c>
      <c r="J80" s="84">
        <v>0</v>
      </c>
      <c r="K80" s="311">
        <v>68.8</v>
      </c>
      <c r="L80" s="241"/>
      <c r="M80" s="285">
        <f t="shared" si="36"/>
        <v>53</v>
      </c>
      <c r="N80" s="286">
        <f t="shared" si="37"/>
        <v>28</v>
      </c>
      <c r="O80" s="287">
        <f t="shared" si="38"/>
        <v>52.830188679245282</v>
      </c>
      <c r="P80" s="299">
        <f t="shared" si="39"/>
        <v>0</v>
      </c>
      <c r="Q80" s="288">
        <f t="shared" si="40"/>
        <v>0</v>
      </c>
    </row>
    <row r="81" spans="1:17" s="222" customFormat="1" ht="15" customHeight="1" thickBot="1" x14ac:dyDescent="0.3">
      <c r="A81" s="236">
        <v>14</v>
      </c>
      <c r="B81" s="258">
        <v>51400</v>
      </c>
      <c r="C81" s="242" t="s">
        <v>147</v>
      </c>
      <c r="D81" s="71">
        <v>58</v>
      </c>
      <c r="E81" s="72">
        <v>0</v>
      </c>
      <c r="F81" s="72">
        <v>0</v>
      </c>
      <c r="G81" s="72">
        <v>62.068965517241381</v>
      </c>
      <c r="H81" s="72">
        <v>13.793103448275861</v>
      </c>
      <c r="I81" s="72">
        <v>24.137931034482758</v>
      </c>
      <c r="J81" s="78">
        <v>0</v>
      </c>
      <c r="K81" s="311">
        <v>66</v>
      </c>
      <c r="L81" s="241"/>
      <c r="M81" s="289">
        <f t="shared" si="36"/>
        <v>58</v>
      </c>
      <c r="N81" s="290">
        <f t="shared" si="37"/>
        <v>22</v>
      </c>
      <c r="O81" s="291">
        <f t="shared" si="38"/>
        <v>37.931034482758619</v>
      </c>
      <c r="P81" s="300">
        <f t="shared" si="39"/>
        <v>0</v>
      </c>
      <c r="Q81" s="292">
        <f t="shared" si="40"/>
        <v>0</v>
      </c>
    </row>
    <row r="82" spans="1:17" s="222" customFormat="1" ht="15" customHeight="1" thickBot="1" x14ac:dyDescent="0.3">
      <c r="A82" s="252"/>
      <c r="B82" s="259"/>
      <c r="C82" s="254" t="s">
        <v>106</v>
      </c>
      <c r="D82" s="253">
        <f>SUM(D83:D112)</f>
        <v>1837</v>
      </c>
      <c r="E82" s="304">
        <f>AVERAGE(E83:E112)</f>
        <v>0.36920622464333175</v>
      </c>
      <c r="F82" s="304">
        <f t="shared" ref="F82:J82" si="41">AVERAGE(F83:F112)</f>
        <v>2.32905444107445</v>
      </c>
      <c r="G82" s="304">
        <f t="shared" si="41"/>
        <v>57.638984697386093</v>
      </c>
      <c r="H82" s="304">
        <f t="shared" si="41"/>
        <v>22.232723016676296</v>
      </c>
      <c r="I82" s="304">
        <f t="shared" si="41"/>
        <v>17.247990110854026</v>
      </c>
      <c r="J82" s="304">
        <f t="shared" si="41"/>
        <v>0.18204150936579902</v>
      </c>
      <c r="K82" s="305">
        <f>AVERAGE(K83:K112)</f>
        <v>66.027586206896558</v>
      </c>
      <c r="L82" s="241"/>
      <c r="M82" s="349">
        <f>D82</f>
        <v>1837</v>
      </c>
      <c r="N82" s="350">
        <f>SUM(N83:N112)</f>
        <v>777</v>
      </c>
      <c r="O82" s="357">
        <f>I82+J82+H82</f>
        <v>39.662754636896125</v>
      </c>
      <c r="P82" s="350">
        <f>SUM(P83:P112)</f>
        <v>6</v>
      </c>
      <c r="Q82" s="356">
        <f>E82</f>
        <v>0.36920622464333175</v>
      </c>
    </row>
    <row r="83" spans="1:17" s="222" customFormat="1" ht="15" customHeight="1" x14ac:dyDescent="0.25">
      <c r="A83" s="267">
        <v>1</v>
      </c>
      <c r="B83" s="261">
        <v>60010</v>
      </c>
      <c r="C83" s="239" t="s">
        <v>68</v>
      </c>
      <c r="D83" s="168">
        <v>47</v>
      </c>
      <c r="E83" s="75">
        <v>0</v>
      </c>
      <c r="F83" s="75">
        <v>2.1276595744680851</v>
      </c>
      <c r="G83" s="75">
        <v>51.063829787234042</v>
      </c>
      <c r="H83" s="75">
        <v>25.531914893617021</v>
      </c>
      <c r="I83" s="75">
        <v>21.276595744680851</v>
      </c>
      <c r="J83" s="75">
        <v>0</v>
      </c>
      <c r="K83" s="308">
        <v>67</v>
      </c>
      <c r="L83" s="241"/>
      <c r="M83" s="281">
        <f>D83</f>
        <v>47</v>
      </c>
      <c r="N83" s="282">
        <f t="shared" si="34"/>
        <v>22</v>
      </c>
      <c r="O83" s="283">
        <f>I83+J83+H83</f>
        <v>46.808510638297875</v>
      </c>
      <c r="P83" s="282">
        <f t="shared" ref="P83:P112" si="42">Q83*M83/100</f>
        <v>0</v>
      </c>
      <c r="Q83" s="284">
        <f>E83</f>
        <v>0</v>
      </c>
    </row>
    <row r="84" spans="1:17" s="222" customFormat="1" ht="15" customHeight="1" x14ac:dyDescent="0.25">
      <c r="A84" s="243">
        <v>2</v>
      </c>
      <c r="B84" s="256">
        <v>60020</v>
      </c>
      <c r="C84" s="239" t="s">
        <v>69</v>
      </c>
      <c r="D84" s="168"/>
      <c r="E84" s="320" t="s">
        <v>138</v>
      </c>
      <c r="F84" s="70"/>
      <c r="G84" s="70"/>
      <c r="H84" s="70"/>
      <c r="I84" s="70"/>
      <c r="J84" s="70"/>
      <c r="K84" s="308"/>
      <c r="L84" s="241"/>
      <c r="M84" s="285"/>
      <c r="N84" s="286" t="s">
        <v>138</v>
      </c>
      <c r="O84" s="287" t="s">
        <v>138</v>
      </c>
      <c r="P84" s="321"/>
      <c r="Q84" s="288"/>
    </row>
    <row r="85" spans="1:17" s="222" customFormat="1" ht="15" customHeight="1" x14ac:dyDescent="0.25">
      <c r="A85" s="243">
        <v>3</v>
      </c>
      <c r="B85" s="256">
        <v>60050</v>
      </c>
      <c r="C85" s="239" t="s">
        <v>70</v>
      </c>
      <c r="D85" s="168">
        <v>46</v>
      </c>
      <c r="E85" s="70">
        <v>2.1739130434782608</v>
      </c>
      <c r="F85" s="70">
        <v>2.1739130434782608</v>
      </c>
      <c r="G85" s="70">
        <v>54.347826086956523</v>
      </c>
      <c r="H85" s="70">
        <v>26.086956521739129</v>
      </c>
      <c r="I85" s="70">
        <v>15.217391304347826</v>
      </c>
      <c r="J85" s="70">
        <v>0</v>
      </c>
      <c r="K85" s="308">
        <v>65</v>
      </c>
      <c r="L85" s="241"/>
      <c r="M85" s="285">
        <f t="shared" ref="M85:M122" si="43">D85</f>
        <v>46</v>
      </c>
      <c r="N85" s="286">
        <f t="shared" si="34"/>
        <v>18.999999999999996</v>
      </c>
      <c r="O85" s="287">
        <f t="shared" ref="O85:O122" si="44">I85+J85+H85</f>
        <v>41.304347826086953</v>
      </c>
      <c r="P85" s="286">
        <f t="shared" si="42"/>
        <v>1</v>
      </c>
      <c r="Q85" s="288">
        <f t="shared" ref="Q85:Q122" si="45">E85</f>
        <v>2.1739130434782608</v>
      </c>
    </row>
    <row r="86" spans="1:17" s="222" customFormat="1" ht="15" customHeight="1" x14ac:dyDescent="0.25">
      <c r="A86" s="243">
        <v>4</v>
      </c>
      <c r="B86" s="256">
        <v>60070</v>
      </c>
      <c r="C86" s="239" t="s">
        <v>71</v>
      </c>
      <c r="D86" s="168">
        <v>77</v>
      </c>
      <c r="E86" s="70">
        <v>0</v>
      </c>
      <c r="F86" s="70">
        <v>0</v>
      </c>
      <c r="G86" s="70">
        <v>61.038961038961041</v>
      </c>
      <c r="H86" s="70">
        <v>24.675324675324674</v>
      </c>
      <c r="I86" s="70">
        <v>14.285714285714286</v>
      </c>
      <c r="J86" s="70">
        <v>0</v>
      </c>
      <c r="K86" s="308">
        <v>68.3</v>
      </c>
      <c r="L86" s="241"/>
      <c r="M86" s="285">
        <f t="shared" si="43"/>
        <v>77</v>
      </c>
      <c r="N86" s="286">
        <f t="shared" si="34"/>
        <v>30</v>
      </c>
      <c r="O86" s="287">
        <f t="shared" si="44"/>
        <v>38.961038961038959</v>
      </c>
      <c r="P86" s="286">
        <f t="shared" si="42"/>
        <v>0</v>
      </c>
      <c r="Q86" s="288">
        <f t="shared" si="45"/>
        <v>0</v>
      </c>
    </row>
    <row r="87" spans="1:17" s="222" customFormat="1" ht="15" customHeight="1" x14ac:dyDescent="0.25">
      <c r="A87" s="243">
        <v>5</v>
      </c>
      <c r="B87" s="256">
        <v>60180</v>
      </c>
      <c r="C87" s="239" t="s">
        <v>72</v>
      </c>
      <c r="D87" s="168">
        <v>49</v>
      </c>
      <c r="E87" s="70">
        <v>2.0408163265306123</v>
      </c>
      <c r="F87" s="70">
        <v>6.1224489795918364</v>
      </c>
      <c r="G87" s="70">
        <v>67.34693877551021</v>
      </c>
      <c r="H87" s="70">
        <v>8.1632653061224492</v>
      </c>
      <c r="I87" s="70">
        <v>16.326530612244898</v>
      </c>
      <c r="J87" s="70">
        <v>0</v>
      </c>
      <c r="K87" s="308">
        <v>60.4</v>
      </c>
      <c r="L87" s="241"/>
      <c r="M87" s="285">
        <f t="shared" si="43"/>
        <v>49</v>
      </c>
      <c r="N87" s="286">
        <f t="shared" si="34"/>
        <v>12</v>
      </c>
      <c r="O87" s="287">
        <f t="shared" si="44"/>
        <v>24.489795918367349</v>
      </c>
      <c r="P87" s="286">
        <f t="shared" si="42"/>
        <v>1</v>
      </c>
      <c r="Q87" s="288">
        <f t="shared" si="45"/>
        <v>2.0408163265306123</v>
      </c>
    </row>
    <row r="88" spans="1:17" s="222" customFormat="1" ht="15" customHeight="1" x14ac:dyDescent="0.25">
      <c r="A88" s="243">
        <v>6</v>
      </c>
      <c r="B88" s="256">
        <v>60240</v>
      </c>
      <c r="C88" s="239" t="s">
        <v>73</v>
      </c>
      <c r="D88" s="168">
        <v>80</v>
      </c>
      <c r="E88" s="70">
        <v>0</v>
      </c>
      <c r="F88" s="70">
        <v>3.75</v>
      </c>
      <c r="G88" s="70">
        <v>58.75</v>
      </c>
      <c r="H88" s="70">
        <v>20</v>
      </c>
      <c r="I88" s="70">
        <v>17.5</v>
      </c>
      <c r="J88" s="70">
        <v>0</v>
      </c>
      <c r="K88" s="308">
        <v>67</v>
      </c>
      <c r="L88" s="241"/>
      <c r="M88" s="285">
        <f t="shared" si="43"/>
        <v>80</v>
      </c>
      <c r="N88" s="286">
        <f t="shared" si="34"/>
        <v>30</v>
      </c>
      <c r="O88" s="287">
        <f t="shared" si="44"/>
        <v>37.5</v>
      </c>
      <c r="P88" s="112">
        <f t="shared" si="42"/>
        <v>0</v>
      </c>
      <c r="Q88" s="288">
        <f t="shared" si="45"/>
        <v>0</v>
      </c>
    </row>
    <row r="89" spans="1:17" s="222" customFormat="1" ht="15" customHeight="1" x14ac:dyDescent="0.25">
      <c r="A89" s="243">
        <v>7</v>
      </c>
      <c r="B89" s="256">
        <v>60560</v>
      </c>
      <c r="C89" s="239" t="s">
        <v>74</v>
      </c>
      <c r="D89" s="168">
        <v>32</v>
      </c>
      <c r="E89" s="70">
        <v>0</v>
      </c>
      <c r="F89" s="70">
        <v>0</v>
      </c>
      <c r="G89" s="70">
        <v>56.25</v>
      </c>
      <c r="H89" s="70">
        <v>25</v>
      </c>
      <c r="I89" s="70">
        <v>18.75</v>
      </c>
      <c r="J89" s="70">
        <v>0</v>
      </c>
      <c r="K89" s="308">
        <v>66.8</v>
      </c>
      <c r="L89" s="241"/>
      <c r="M89" s="285">
        <f t="shared" si="43"/>
        <v>32</v>
      </c>
      <c r="N89" s="286">
        <f t="shared" si="34"/>
        <v>14</v>
      </c>
      <c r="O89" s="287">
        <f t="shared" si="44"/>
        <v>43.75</v>
      </c>
      <c r="P89" s="286">
        <f t="shared" si="42"/>
        <v>0</v>
      </c>
      <c r="Q89" s="288">
        <f t="shared" si="45"/>
        <v>0</v>
      </c>
    </row>
    <row r="90" spans="1:17" s="222" customFormat="1" ht="15" customHeight="1" x14ac:dyDescent="0.25">
      <c r="A90" s="243">
        <v>8</v>
      </c>
      <c r="B90" s="256">
        <v>60660</v>
      </c>
      <c r="C90" s="239" t="s">
        <v>75</v>
      </c>
      <c r="D90" s="168">
        <v>19</v>
      </c>
      <c r="E90" s="70">
        <v>0</v>
      </c>
      <c r="F90" s="70">
        <v>0</v>
      </c>
      <c r="G90" s="70">
        <v>78.94736842105263</v>
      </c>
      <c r="H90" s="70">
        <v>15.789473684210526</v>
      </c>
      <c r="I90" s="70">
        <v>5.2631578947368425</v>
      </c>
      <c r="J90" s="70">
        <v>0</v>
      </c>
      <c r="K90" s="308">
        <v>60.4</v>
      </c>
      <c r="L90" s="241"/>
      <c r="M90" s="285">
        <f t="shared" si="43"/>
        <v>19</v>
      </c>
      <c r="N90" s="286">
        <f t="shared" si="34"/>
        <v>4</v>
      </c>
      <c r="O90" s="287">
        <f t="shared" si="44"/>
        <v>21.05263157894737</v>
      </c>
      <c r="P90" s="299">
        <f t="shared" si="42"/>
        <v>0</v>
      </c>
      <c r="Q90" s="288">
        <f t="shared" si="45"/>
        <v>0</v>
      </c>
    </row>
    <row r="91" spans="1:17" s="222" customFormat="1" ht="15" customHeight="1" x14ac:dyDescent="0.25">
      <c r="A91" s="243">
        <v>9</v>
      </c>
      <c r="B91" s="263">
        <v>60001</v>
      </c>
      <c r="C91" s="235" t="s">
        <v>67</v>
      </c>
      <c r="D91" s="168">
        <v>27</v>
      </c>
      <c r="E91" s="70">
        <v>0</v>
      </c>
      <c r="F91" s="70">
        <v>0</v>
      </c>
      <c r="G91" s="70">
        <v>59.25925925925926</v>
      </c>
      <c r="H91" s="70">
        <v>22.222222222222221</v>
      </c>
      <c r="I91" s="70">
        <v>18.518518518518519</v>
      </c>
      <c r="J91" s="70">
        <v>0</v>
      </c>
      <c r="K91" s="308">
        <v>67</v>
      </c>
      <c r="L91" s="241"/>
      <c r="M91" s="285">
        <f t="shared" si="43"/>
        <v>27</v>
      </c>
      <c r="N91" s="286">
        <f t="shared" si="34"/>
        <v>11</v>
      </c>
      <c r="O91" s="287">
        <f t="shared" si="44"/>
        <v>40.74074074074074</v>
      </c>
      <c r="P91" s="112">
        <f t="shared" si="42"/>
        <v>0</v>
      </c>
      <c r="Q91" s="288">
        <f t="shared" si="45"/>
        <v>0</v>
      </c>
    </row>
    <row r="92" spans="1:17" s="222" customFormat="1" ht="15" customHeight="1" x14ac:dyDescent="0.25">
      <c r="A92" s="243">
        <v>10</v>
      </c>
      <c r="B92" s="256">
        <v>60850</v>
      </c>
      <c r="C92" s="239" t="s">
        <v>77</v>
      </c>
      <c r="D92" s="168">
        <v>38</v>
      </c>
      <c r="E92" s="70">
        <v>0</v>
      </c>
      <c r="F92" s="70">
        <v>0</v>
      </c>
      <c r="G92" s="70">
        <v>65.78947368421052</v>
      </c>
      <c r="H92" s="70">
        <v>15.789473684210526</v>
      </c>
      <c r="I92" s="70">
        <v>18.421052631578949</v>
      </c>
      <c r="J92" s="70">
        <v>0</v>
      </c>
      <c r="K92" s="309">
        <v>64.599999999999994</v>
      </c>
      <c r="L92" s="241"/>
      <c r="M92" s="285">
        <f t="shared" si="43"/>
        <v>38</v>
      </c>
      <c r="N92" s="286">
        <f t="shared" ref="N92" si="46">O92*M92/100</f>
        <v>13</v>
      </c>
      <c r="O92" s="287">
        <f t="shared" si="44"/>
        <v>34.210526315789473</v>
      </c>
      <c r="P92" s="286">
        <f t="shared" si="42"/>
        <v>0</v>
      </c>
      <c r="Q92" s="288">
        <f t="shared" si="45"/>
        <v>0</v>
      </c>
    </row>
    <row r="93" spans="1:17" s="222" customFormat="1" ht="15" customHeight="1" x14ac:dyDescent="0.25">
      <c r="A93" s="243">
        <v>11</v>
      </c>
      <c r="B93" s="256">
        <v>60910</v>
      </c>
      <c r="C93" s="239" t="s">
        <v>78</v>
      </c>
      <c r="D93" s="168">
        <v>48</v>
      </c>
      <c r="E93" s="70">
        <v>0</v>
      </c>
      <c r="F93" s="70">
        <v>0</v>
      </c>
      <c r="G93" s="70">
        <v>50</v>
      </c>
      <c r="H93" s="70">
        <v>39.583333333333336</v>
      </c>
      <c r="I93" s="70">
        <v>10.416666666666666</v>
      </c>
      <c r="J93" s="70">
        <v>0</v>
      </c>
      <c r="K93" s="308">
        <v>68.099999999999994</v>
      </c>
      <c r="L93" s="241"/>
      <c r="M93" s="285">
        <f t="shared" si="43"/>
        <v>48</v>
      </c>
      <c r="N93" s="286">
        <f t="shared" si="34"/>
        <v>24</v>
      </c>
      <c r="O93" s="287">
        <f t="shared" si="44"/>
        <v>50</v>
      </c>
      <c r="P93" s="286">
        <f t="shared" si="42"/>
        <v>0</v>
      </c>
      <c r="Q93" s="288">
        <f t="shared" si="45"/>
        <v>0</v>
      </c>
    </row>
    <row r="94" spans="1:17" s="222" customFormat="1" ht="15" customHeight="1" x14ac:dyDescent="0.25">
      <c r="A94" s="243">
        <v>12</v>
      </c>
      <c r="B94" s="256">
        <v>60980</v>
      </c>
      <c r="C94" s="239" t="s">
        <v>79</v>
      </c>
      <c r="D94" s="168">
        <v>40</v>
      </c>
      <c r="E94" s="70">
        <v>0</v>
      </c>
      <c r="F94" s="70">
        <v>0</v>
      </c>
      <c r="G94" s="70">
        <v>60</v>
      </c>
      <c r="H94" s="70">
        <v>22.5</v>
      </c>
      <c r="I94" s="70">
        <v>17.5</v>
      </c>
      <c r="J94" s="70">
        <v>0</v>
      </c>
      <c r="K94" s="308">
        <v>66.599999999999994</v>
      </c>
      <c r="L94" s="241"/>
      <c r="M94" s="285">
        <f t="shared" si="43"/>
        <v>40</v>
      </c>
      <c r="N94" s="286">
        <f t="shared" si="34"/>
        <v>16</v>
      </c>
      <c r="O94" s="287">
        <f t="shared" si="44"/>
        <v>40</v>
      </c>
      <c r="P94" s="286">
        <f t="shared" si="42"/>
        <v>0</v>
      </c>
      <c r="Q94" s="288">
        <f t="shared" si="45"/>
        <v>0</v>
      </c>
    </row>
    <row r="95" spans="1:17" s="222" customFormat="1" ht="15" customHeight="1" x14ac:dyDescent="0.25">
      <c r="A95" s="243">
        <v>13</v>
      </c>
      <c r="B95" s="256">
        <v>61080</v>
      </c>
      <c r="C95" s="239" t="s">
        <v>80</v>
      </c>
      <c r="D95" s="168">
        <v>64</v>
      </c>
      <c r="E95" s="70">
        <v>0</v>
      </c>
      <c r="F95" s="70">
        <v>3.125</v>
      </c>
      <c r="G95" s="70">
        <v>70.3125</v>
      </c>
      <c r="H95" s="70">
        <v>12.5</v>
      </c>
      <c r="I95" s="70">
        <v>14.0625</v>
      </c>
      <c r="J95" s="70">
        <v>0</v>
      </c>
      <c r="K95" s="308">
        <v>62.1</v>
      </c>
      <c r="L95" s="241"/>
      <c r="M95" s="285">
        <f t="shared" si="43"/>
        <v>64</v>
      </c>
      <c r="N95" s="286">
        <f t="shared" si="34"/>
        <v>17</v>
      </c>
      <c r="O95" s="287">
        <f t="shared" si="44"/>
        <v>26.5625</v>
      </c>
      <c r="P95" s="286">
        <f t="shared" si="42"/>
        <v>0</v>
      </c>
      <c r="Q95" s="288">
        <f t="shared" si="45"/>
        <v>0</v>
      </c>
    </row>
    <row r="96" spans="1:17" s="222" customFormat="1" ht="15" customHeight="1" x14ac:dyDescent="0.25">
      <c r="A96" s="243">
        <v>14</v>
      </c>
      <c r="B96" s="256">
        <v>61150</v>
      </c>
      <c r="C96" s="239" t="s">
        <v>81</v>
      </c>
      <c r="D96" s="168">
        <v>36</v>
      </c>
      <c r="E96" s="70">
        <v>0</v>
      </c>
      <c r="F96" s="70">
        <v>0</v>
      </c>
      <c r="G96" s="70">
        <v>66.666666666666671</v>
      </c>
      <c r="H96" s="70">
        <v>22.222222222222221</v>
      </c>
      <c r="I96" s="70">
        <v>11.111111111111111</v>
      </c>
      <c r="J96" s="70">
        <v>0</v>
      </c>
      <c r="K96" s="308">
        <v>64.599999999999994</v>
      </c>
      <c r="L96" s="241"/>
      <c r="M96" s="285">
        <f t="shared" si="43"/>
        <v>36</v>
      </c>
      <c r="N96" s="286">
        <f t="shared" si="34"/>
        <v>11.999999999999998</v>
      </c>
      <c r="O96" s="287">
        <f t="shared" si="44"/>
        <v>33.333333333333329</v>
      </c>
      <c r="P96" s="286">
        <f t="shared" si="42"/>
        <v>0</v>
      </c>
      <c r="Q96" s="288">
        <f t="shared" si="45"/>
        <v>0</v>
      </c>
    </row>
    <row r="97" spans="1:17" s="222" customFormat="1" ht="15" customHeight="1" x14ac:dyDescent="0.25">
      <c r="A97" s="243">
        <v>15</v>
      </c>
      <c r="B97" s="256">
        <v>61210</v>
      </c>
      <c r="C97" s="239" t="s">
        <v>82</v>
      </c>
      <c r="D97" s="168">
        <v>47</v>
      </c>
      <c r="E97" s="70">
        <v>0</v>
      </c>
      <c r="F97" s="70">
        <v>14.893617021276595</v>
      </c>
      <c r="G97" s="70">
        <v>72.340425531914889</v>
      </c>
      <c r="H97" s="70">
        <v>10.638297872340425</v>
      </c>
      <c r="I97" s="70">
        <v>2.1276595744680851</v>
      </c>
      <c r="J97" s="70">
        <v>0</v>
      </c>
      <c r="K97" s="308">
        <v>60</v>
      </c>
      <c r="L97" s="241"/>
      <c r="M97" s="285">
        <f t="shared" si="43"/>
        <v>47</v>
      </c>
      <c r="N97" s="286">
        <f t="shared" si="34"/>
        <v>6</v>
      </c>
      <c r="O97" s="287">
        <f t="shared" si="44"/>
        <v>12.76595744680851</v>
      </c>
      <c r="P97" s="286">
        <f t="shared" si="42"/>
        <v>0</v>
      </c>
      <c r="Q97" s="288">
        <f t="shared" si="45"/>
        <v>0</v>
      </c>
    </row>
    <row r="98" spans="1:17" s="222" customFormat="1" ht="15" customHeight="1" x14ac:dyDescent="0.25">
      <c r="A98" s="243">
        <v>16</v>
      </c>
      <c r="B98" s="256">
        <v>61290</v>
      </c>
      <c r="C98" s="239" t="s">
        <v>83</v>
      </c>
      <c r="D98" s="168">
        <v>23</v>
      </c>
      <c r="E98" s="70">
        <v>4.3478260869565215</v>
      </c>
      <c r="F98" s="70">
        <v>4.3478260869565215</v>
      </c>
      <c r="G98" s="70">
        <v>52.173913043478258</v>
      </c>
      <c r="H98" s="70">
        <v>21.739130434782609</v>
      </c>
      <c r="I98" s="70">
        <v>17.391304347826086</v>
      </c>
      <c r="J98" s="70">
        <v>0</v>
      </c>
      <c r="K98" s="308">
        <v>62.7</v>
      </c>
      <c r="L98" s="241"/>
      <c r="M98" s="285">
        <f t="shared" si="43"/>
        <v>23</v>
      </c>
      <c r="N98" s="286">
        <f t="shared" si="34"/>
        <v>9</v>
      </c>
      <c r="O98" s="287">
        <f t="shared" si="44"/>
        <v>39.130434782608695</v>
      </c>
      <c r="P98" s="286">
        <f t="shared" si="42"/>
        <v>1</v>
      </c>
      <c r="Q98" s="288">
        <f t="shared" si="45"/>
        <v>4.3478260869565215</v>
      </c>
    </row>
    <row r="99" spans="1:17" s="222" customFormat="1" ht="15" customHeight="1" x14ac:dyDescent="0.25">
      <c r="A99" s="243">
        <v>17</v>
      </c>
      <c r="B99" s="256">
        <v>61340</v>
      </c>
      <c r="C99" s="239" t="s">
        <v>84</v>
      </c>
      <c r="D99" s="168">
        <v>47</v>
      </c>
      <c r="E99" s="70">
        <v>0</v>
      </c>
      <c r="F99" s="70">
        <v>8.5106382978723403</v>
      </c>
      <c r="G99" s="70">
        <v>74.468085106382972</v>
      </c>
      <c r="H99" s="70">
        <v>12.76595744680851</v>
      </c>
      <c r="I99" s="70">
        <v>4.2553191489361701</v>
      </c>
      <c r="J99" s="70">
        <v>0</v>
      </c>
      <c r="K99" s="308">
        <v>56.4</v>
      </c>
      <c r="L99" s="241"/>
      <c r="M99" s="285">
        <f t="shared" si="43"/>
        <v>47</v>
      </c>
      <c r="N99" s="286">
        <f t="shared" si="34"/>
        <v>8</v>
      </c>
      <c r="O99" s="287">
        <f t="shared" si="44"/>
        <v>17.021276595744681</v>
      </c>
      <c r="P99" s="286">
        <f t="shared" si="42"/>
        <v>0</v>
      </c>
      <c r="Q99" s="288">
        <f t="shared" si="45"/>
        <v>0</v>
      </c>
    </row>
    <row r="100" spans="1:17" s="222" customFormat="1" ht="15" customHeight="1" x14ac:dyDescent="0.25">
      <c r="A100" s="243">
        <v>18</v>
      </c>
      <c r="B100" s="256">
        <v>61390</v>
      </c>
      <c r="C100" s="239" t="s">
        <v>85</v>
      </c>
      <c r="D100" s="168">
        <v>25</v>
      </c>
      <c r="E100" s="70">
        <v>0</v>
      </c>
      <c r="F100" s="70">
        <v>0</v>
      </c>
      <c r="G100" s="70">
        <v>52</v>
      </c>
      <c r="H100" s="70">
        <v>24</v>
      </c>
      <c r="I100" s="70">
        <v>24</v>
      </c>
      <c r="J100" s="70">
        <v>0</v>
      </c>
      <c r="K100" s="308">
        <v>67</v>
      </c>
      <c r="L100" s="241"/>
      <c r="M100" s="285">
        <f t="shared" si="43"/>
        <v>25</v>
      </c>
      <c r="N100" s="286">
        <f t="shared" si="34"/>
        <v>12</v>
      </c>
      <c r="O100" s="287">
        <f t="shared" si="44"/>
        <v>48</v>
      </c>
      <c r="P100" s="286">
        <f t="shared" si="42"/>
        <v>0</v>
      </c>
      <c r="Q100" s="288">
        <f t="shared" si="45"/>
        <v>0</v>
      </c>
    </row>
    <row r="101" spans="1:17" s="222" customFormat="1" ht="15" customHeight="1" x14ac:dyDescent="0.25">
      <c r="A101" s="267">
        <v>19</v>
      </c>
      <c r="B101" s="256">
        <v>61410</v>
      </c>
      <c r="C101" s="239" t="s">
        <v>86</v>
      </c>
      <c r="D101" s="168">
        <v>46</v>
      </c>
      <c r="E101" s="70">
        <v>0</v>
      </c>
      <c r="F101" s="70">
        <v>2.1739130434782608</v>
      </c>
      <c r="G101" s="70">
        <v>52.173913043478258</v>
      </c>
      <c r="H101" s="70">
        <v>30.434782608695652</v>
      </c>
      <c r="I101" s="70">
        <v>15.217391304347826</v>
      </c>
      <c r="J101" s="70">
        <v>0</v>
      </c>
      <c r="K101" s="308">
        <v>67.8</v>
      </c>
      <c r="L101" s="241"/>
      <c r="M101" s="285">
        <f t="shared" si="43"/>
        <v>46</v>
      </c>
      <c r="N101" s="286">
        <f t="shared" si="34"/>
        <v>21</v>
      </c>
      <c r="O101" s="287">
        <f t="shared" si="44"/>
        <v>45.652173913043477</v>
      </c>
      <c r="P101" s="286">
        <f t="shared" si="42"/>
        <v>0</v>
      </c>
      <c r="Q101" s="288">
        <f t="shared" si="45"/>
        <v>0</v>
      </c>
    </row>
    <row r="102" spans="1:17" s="222" customFormat="1" ht="15" customHeight="1" x14ac:dyDescent="0.25">
      <c r="A102" s="237">
        <v>20</v>
      </c>
      <c r="B102" s="256">
        <v>61430</v>
      </c>
      <c r="C102" s="239" t="s">
        <v>114</v>
      </c>
      <c r="D102" s="168">
        <v>109</v>
      </c>
      <c r="E102" s="70">
        <v>0.91743119266055051</v>
      </c>
      <c r="F102" s="70">
        <v>0.91743119266055051</v>
      </c>
      <c r="G102" s="70">
        <v>59.633027522935777</v>
      </c>
      <c r="H102" s="70">
        <v>22.01834862385321</v>
      </c>
      <c r="I102" s="70">
        <v>16.513761467889907</v>
      </c>
      <c r="J102" s="70">
        <v>0</v>
      </c>
      <c r="K102" s="308">
        <v>66.400000000000006</v>
      </c>
      <c r="L102" s="241"/>
      <c r="M102" s="285">
        <f t="shared" si="43"/>
        <v>109</v>
      </c>
      <c r="N102" s="286">
        <f t="shared" si="34"/>
        <v>42</v>
      </c>
      <c r="O102" s="287">
        <f t="shared" si="44"/>
        <v>38.532110091743121</v>
      </c>
      <c r="P102" s="286">
        <f t="shared" si="42"/>
        <v>1</v>
      </c>
      <c r="Q102" s="288">
        <f t="shared" si="45"/>
        <v>0.91743119266055051</v>
      </c>
    </row>
    <row r="103" spans="1:17" s="222" customFormat="1" ht="15" customHeight="1" x14ac:dyDescent="0.25">
      <c r="A103" s="232">
        <v>21</v>
      </c>
      <c r="B103" s="256">
        <v>61440</v>
      </c>
      <c r="C103" s="239" t="s">
        <v>87</v>
      </c>
      <c r="D103" s="168">
        <v>131</v>
      </c>
      <c r="E103" s="70">
        <v>0</v>
      </c>
      <c r="F103" s="70">
        <v>0</v>
      </c>
      <c r="G103" s="70">
        <v>37.404580152671755</v>
      </c>
      <c r="H103" s="70">
        <v>27.480916030534353</v>
      </c>
      <c r="I103" s="70">
        <v>35.114503816793892</v>
      </c>
      <c r="J103" s="70">
        <v>0</v>
      </c>
      <c r="K103" s="308">
        <v>74.5</v>
      </c>
      <c r="L103" s="241"/>
      <c r="M103" s="285">
        <f t="shared" si="43"/>
        <v>131</v>
      </c>
      <c r="N103" s="286">
        <f t="shared" si="34"/>
        <v>82</v>
      </c>
      <c r="O103" s="287">
        <f t="shared" si="44"/>
        <v>62.595419847328245</v>
      </c>
      <c r="P103" s="286">
        <f t="shared" si="42"/>
        <v>0</v>
      </c>
      <c r="Q103" s="288">
        <f t="shared" si="45"/>
        <v>0</v>
      </c>
    </row>
    <row r="104" spans="1:17" s="222" customFormat="1" ht="15" customHeight="1" x14ac:dyDescent="0.25">
      <c r="A104" s="232">
        <v>22</v>
      </c>
      <c r="B104" s="256">
        <v>61450</v>
      </c>
      <c r="C104" s="239" t="s">
        <v>115</v>
      </c>
      <c r="D104" s="168">
        <v>83</v>
      </c>
      <c r="E104" s="70">
        <v>0</v>
      </c>
      <c r="F104" s="70">
        <v>1.2048192771084338</v>
      </c>
      <c r="G104" s="70">
        <v>45.783132530120483</v>
      </c>
      <c r="H104" s="70">
        <v>21.686746987951807</v>
      </c>
      <c r="I104" s="70">
        <v>28.91566265060241</v>
      </c>
      <c r="J104" s="70">
        <v>2.4096385542168677</v>
      </c>
      <c r="K104" s="308">
        <v>69.5</v>
      </c>
      <c r="L104" s="241"/>
      <c r="M104" s="285">
        <f t="shared" si="43"/>
        <v>83</v>
      </c>
      <c r="N104" s="286">
        <f t="shared" si="34"/>
        <v>44</v>
      </c>
      <c r="O104" s="287">
        <f t="shared" si="44"/>
        <v>53.01204819277109</v>
      </c>
      <c r="P104" s="286">
        <f t="shared" si="42"/>
        <v>0</v>
      </c>
      <c r="Q104" s="288">
        <f t="shared" si="45"/>
        <v>0</v>
      </c>
    </row>
    <row r="105" spans="1:17" s="222" customFormat="1" ht="15" customHeight="1" x14ac:dyDescent="0.25">
      <c r="A105" s="232">
        <v>23</v>
      </c>
      <c r="B105" s="256">
        <v>61470</v>
      </c>
      <c r="C105" s="239" t="s">
        <v>88</v>
      </c>
      <c r="D105" s="168">
        <v>50</v>
      </c>
      <c r="E105" s="70">
        <v>0</v>
      </c>
      <c r="F105" s="70">
        <v>0</v>
      </c>
      <c r="G105" s="70">
        <v>64</v>
      </c>
      <c r="H105" s="70">
        <v>18</v>
      </c>
      <c r="I105" s="70">
        <v>16</v>
      </c>
      <c r="J105" s="70">
        <v>2</v>
      </c>
      <c r="K105" s="308">
        <v>65.5</v>
      </c>
      <c r="L105" s="241"/>
      <c r="M105" s="285">
        <f t="shared" si="43"/>
        <v>50</v>
      </c>
      <c r="N105" s="286">
        <f t="shared" si="34"/>
        <v>18</v>
      </c>
      <c r="O105" s="287">
        <f t="shared" si="44"/>
        <v>36</v>
      </c>
      <c r="P105" s="286">
        <f t="shared" si="42"/>
        <v>0</v>
      </c>
      <c r="Q105" s="288">
        <f t="shared" si="45"/>
        <v>0</v>
      </c>
    </row>
    <row r="106" spans="1:17" s="222" customFormat="1" ht="15" customHeight="1" x14ac:dyDescent="0.25">
      <c r="A106" s="232">
        <v>24</v>
      </c>
      <c r="B106" s="256">
        <v>61490</v>
      </c>
      <c r="C106" s="239" t="s">
        <v>116</v>
      </c>
      <c r="D106" s="168">
        <v>115</v>
      </c>
      <c r="E106" s="70">
        <v>0</v>
      </c>
      <c r="F106" s="70">
        <v>0.86956521739130432</v>
      </c>
      <c r="G106" s="70">
        <v>44.347826086956523</v>
      </c>
      <c r="H106" s="70">
        <v>25.217391304347824</v>
      </c>
      <c r="I106" s="70">
        <v>28.695652173913043</v>
      </c>
      <c r="J106" s="70">
        <v>0.86956521739130432</v>
      </c>
      <c r="K106" s="308">
        <v>70</v>
      </c>
      <c r="L106" s="241"/>
      <c r="M106" s="285">
        <f t="shared" si="43"/>
        <v>115</v>
      </c>
      <c r="N106" s="286">
        <f t="shared" si="34"/>
        <v>63</v>
      </c>
      <c r="O106" s="287">
        <f t="shared" si="44"/>
        <v>54.782608695652172</v>
      </c>
      <c r="P106" s="286">
        <f t="shared" si="42"/>
        <v>0</v>
      </c>
      <c r="Q106" s="288">
        <f t="shared" si="45"/>
        <v>0</v>
      </c>
    </row>
    <row r="107" spans="1:17" s="222" customFormat="1" ht="15" customHeight="1" x14ac:dyDescent="0.25">
      <c r="A107" s="232">
        <v>25</v>
      </c>
      <c r="B107" s="256">
        <v>61500</v>
      </c>
      <c r="C107" s="239" t="s">
        <v>117</v>
      </c>
      <c r="D107" s="168">
        <v>163</v>
      </c>
      <c r="E107" s="70">
        <v>1.2269938650306749</v>
      </c>
      <c r="F107" s="70">
        <v>2.4539877300613497</v>
      </c>
      <c r="G107" s="70">
        <v>48.466257668711656</v>
      </c>
      <c r="H107" s="70">
        <v>20.858895705521473</v>
      </c>
      <c r="I107" s="70">
        <v>26.993865030674847</v>
      </c>
      <c r="J107" s="70">
        <v>0</v>
      </c>
      <c r="K107" s="308">
        <v>68</v>
      </c>
      <c r="L107" s="241"/>
      <c r="M107" s="285">
        <f t="shared" si="43"/>
        <v>163</v>
      </c>
      <c r="N107" s="286">
        <f t="shared" si="34"/>
        <v>78</v>
      </c>
      <c r="O107" s="287">
        <f t="shared" si="44"/>
        <v>47.852760736196316</v>
      </c>
      <c r="P107" s="286">
        <f t="shared" si="42"/>
        <v>2</v>
      </c>
      <c r="Q107" s="288">
        <f t="shared" si="45"/>
        <v>1.2269938650306749</v>
      </c>
    </row>
    <row r="108" spans="1:17" s="222" customFormat="1" ht="15" customHeight="1" x14ac:dyDescent="0.25">
      <c r="A108" s="232">
        <v>26</v>
      </c>
      <c r="B108" s="256">
        <v>61510</v>
      </c>
      <c r="C108" s="239" t="s">
        <v>89</v>
      </c>
      <c r="D108" s="168">
        <v>178</v>
      </c>
      <c r="E108" s="70">
        <v>0</v>
      </c>
      <c r="F108" s="70">
        <v>2.808988764044944</v>
      </c>
      <c r="G108" s="70">
        <v>56.179775280898873</v>
      </c>
      <c r="H108" s="70">
        <v>23.033707865168541</v>
      </c>
      <c r="I108" s="70">
        <v>17.977528089887642</v>
      </c>
      <c r="J108" s="70">
        <v>0</v>
      </c>
      <c r="K108" s="308">
        <v>66</v>
      </c>
      <c r="L108" s="241"/>
      <c r="M108" s="285">
        <f t="shared" si="43"/>
        <v>178</v>
      </c>
      <c r="N108" s="286">
        <f t="shared" si="34"/>
        <v>73</v>
      </c>
      <c r="O108" s="287">
        <f t="shared" si="44"/>
        <v>41.011235955056179</v>
      </c>
      <c r="P108" s="286">
        <f t="shared" si="42"/>
        <v>0</v>
      </c>
      <c r="Q108" s="288">
        <f t="shared" si="45"/>
        <v>0</v>
      </c>
    </row>
    <row r="109" spans="1:17" s="222" customFormat="1" ht="15" customHeight="1" x14ac:dyDescent="0.25">
      <c r="A109" s="232">
        <v>27</v>
      </c>
      <c r="B109" s="258">
        <v>61520</v>
      </c>
      <c r="C109" s="242" t="s">
        <v>118</v>
      </c>
      <c r="D109" s="168">
        <v>77</v>
      </c>
      <c r="E109" s="70">
        <v>0</v>
      </c>
      <c r="F109" s="70">
        <v>3.8961038961038961</v>
      </c>
      <c r="G109" s="70">
        <v>44.155844155844157</v>
      </c>
      <c r="H109" s="70">
        <v>29.870129870129869</v>
      </c>
      <c r="I109" s="70">
        <v>22.077922077922079</v>
      </c>
      <c r="J109" s="70">
        <v>0</v>
      </c>
      <c r="K109" s="312">
        <v>69.2</v>
      </c>
      <c r="L109" s="241"/>
      <c r="M109" s="285">
        <f t="shared" si="43"/>
        <v>77</v>
      </c>
      <c r="N109" s="286">
        <f t="shared" si="34"/>
        <v>40</v>
      </c>
      <c r="O109" s="287">
        <f t="shared" si="44"/>
        <v>51.948051948051948</v>
      </c>
      <c r="P109" s="286">
        <f t="shared" si="42"/>
        <v>0</v>
      </c>
      <c r="Q109" s="288">
        <f t="shared" si="45"/>
        <v>0</v>
      </c>
    </row>
    <row r="110" spans="1:17" s="222" customFormat="1" ht="15" customHeight="1" x14ac:dyDescent="0.25">
      <c r="A110" s="232">
        <v>28</v>
      </c>
      <c r="B110" s="258">
        <v>61540</v>
      </c>
      <c r="C110" s="242" t="s">
        <v>119</v>
      </c>
      <c r="D110" s="168">
        <v>42</v>
      </c>
      <c r="E110" s="70">
        <v>0</v>
      </c>
      <c r="F110" s="70">
        <v>0</v>
      </c>
      <c r="G110" s="70">
        <v>52.38095238095238</v>
      </c>
      <c r="H110" s="70">
        <v>26.19047619047619</v>
      </c>
      <c r="I110" s="70">
        <v>21.428571428571427</v>
      </c>
      <c r="J110" s="70">
        <v>0</v>
      </c>
      <c r="K110" s="308">
        <v>69.8</v>
      </c>
      <c r="L110" s="241"/>
      <c r="M110" s="285">
        <f t="shared" si="43"/>
        <v>42</v>
      </c>
      <c r="N110" s="286">
        <f t="shared" si="34"/>
        <v>20</v>
      </c>
      <c r="O110" s="287">
        <f t="shared" si="44"/>
        <v>47.61904761904762</v>
      </c>
      <c r="P110" s="286">
        <f t="shared" si="42"/>
        <v>0</v>
      </c>
      <c r="Q110" s="288">
        <f t="shared" si="45"/>
        <v>0</v>
      </c>
    </row>
    <row r="111" spans="1:17" s="222" customFormat="1" ht="15" customHeight="1" x14ac:dyDescent="0.25">
      <c r="A111" s="236">
        <v>29</v>
      </c>
      <c r="B111" s="258">
        <v>61560</v>
      </c>
      <c r="C111" s="242" t="s">
        <v>121</v>
      </c>
      <c r="D111" s="178">
        <v>50</v>
      </c>
      <c r="E111" s="79">
        <v>0</v>
      </c>
      <c r="F111" s="79">
        <v>4</v>
      </c>
      <c r="G111" s="79">
        <v>60</v>
      </c>
      <c r="H111" s="79">
        <v>32</v>
      </c>
      <c r="I111" s="79">
        <v>4</v>
      </c>
      <c r="J111" s="80">
        <v>0</v>
      </c>
      <c r="K111" s="311">
        <v>63.8</v>
      </c>
      <c r="L111" s="241"/>
      <c r="M111" s="285">
        <f t="shared" si="43"/>
        <v>50</v>
      </c>
      <c r="N111" s="286">
        <f t="shared" si="34"/>
        <v>18</v>
      </c>
      <c r="O111" s="287">
        <f t="shared" si="44"/>
        <v>36</v>
      </c>
      <c r="P111" s="286">
        <f t="shared" si="42"/>
        <v>0</v>
      </c>
      <c r="Q111" s="288">
        <f t="shared" si="45"/>
        <v>0</v>
      </c>
    </row>
    <row r="112" spans="1:17" s="222" customFormat="1" ht="15" customHeight="1" thickBot="1" x14ac:dyDescent="0.3">
      <c r="A112" s="236">
        <v>30</v>
      </c>
      <c r="B112" s="258">
        <v>61570</v>
      </c>
      <c r="C112" s="242" t="s">
        <v>123</v>
      </c>
      <c r="D112" s="168">
        <v>48</v>
      </c>
      <c r="E112" s="130">
        <v>0</v>
      </c>
      <c r="F112" s="130">
        <v>4.166666666666667</v>
      </c>
      <c r="G112" s="130">
        <v>56.25</v>
      </c>
      <c r="H112" s="130">
        <v>18.75</v>
      </c>
      <c r="I112" s="129">
        <v>20.833333333333332</v>
      </c>
      <c r="J112" s="129">
        <v>0</v>
      </c>
      <c r="K112" s="311">
        <v>70.3</v>
      </c>
      <c r="L112" s="241"/>
      <c r="M112" s="285">
        <f t="shared" si="43"/>
        <v>48</v>
      </c>
      <c r="N112" s="286">
        <f t="shared" si="34"/>
        <v>18.999999999999996</v>
      </c>
      <c r="O112" s="287">
        <f t="shared" si="44"/>
        <v>39.583333333333329</v>
      </c>
      <c r="P112" s="112">
        <f t="shared" si="42"/>
        <v>0</v>
      </c>
      <c r="Q112" s="288">
        <f t="shared" si="45"/>
        <v>0</v>
      </c>
    </row>
    <row r="113" spans="1:17" s="222" customFormat="1" ht="15" customHeight="1" thickBot="1" x14ac:dyDescent="0.3">
      <c r="A113" s="255"/>
      <c r="B113" s="264"/>
      <c r="C113" s="254" t="s">
        <v>107</v>
      </c>
      <c r="D113" s="272">
        <f>SUM(D114:D122)</f>
        <v>572</v>
      </c>
      <c r="E113" s="304">
        <f>AVERAGE(E114:E122)</f>
        <v>1.0296330008470183</v>
      </c>
      <c r="F113" s="304">
        <f t="shared" ref="F113:K113" si="47">AVERAGE(F114:F122)</f>
        <v>1.240195253024676</v>
      </c>
      <c r="G113" s="304">
        <f t="shared" si="47"/>
        <v>50.387722116642124</v>
      </c>
      <c r="H113" s="304">
        <f t="shared" si="47"/>
        <v>24.381568262078705</v>
      </c>
      <c r="I113" s="304">
        <f t="shared" si="47"/>
        <v>22.559274941704672</v>
      </c>
      <c r="J113" s="304">
        <f t="shared" si="47"/>
        <v>0.40160642570281124</v>
      </c>
      <c r="K113" s="305">
        <f t="shared" si="47"/>
        <v>67.463372634826086</v>
      </c>
      <c r="L113" s="241"/>
      <c r="M113" s="349">
        <f t="shared" si="43"/>
        <v>572</v>
      </c>
      <c r="N113" s="350">
        <f>SUM(N114:N122)</f>
        <v>287</v>
      </c>
      <c r="O113" s="357">
        <f t="shared" si="44"/>
        <v>47.34244962948619</v>
      </c>
      <c r="P113" s="350">
        <f>SUM(P114:P122)</f>
        <v>4</v>
      </c>
      <c r="Q113" s="356">
        <f t="shared" si="45"/>
        <v>1.0296330008470183</v>
      </c>
    </row>
    <row r="114" spans="1:17" s="222" customFormat="1" ht="15" customHeight="1" x14ac:dyDescent="0.25">
      <c r="A114" s="231">
        <v>1</v>
      </c>
      <c r="B114" s="257">
        <v>70020</v>
      </c>
      <c r="C114" s="234" t="s">
        <v>90</v>
      </c>
      <c r="D114" s="179">
        <v>83</v>
      </c>
      <c r="E114" s="77">
        <v>0</v>
      </c>
      <c r="F114" s="77">
        <v>0</v>
      </c>
      <c r="G114" s="77">
        <v>19.277108433734941</v>
      </c>
      <c r="H114" s="77">
        <v>26.506024096385541</v>
      </c>
      <c r="I114" s="77">
        <v>50.602409638554214</v>
      </c>
      <c r="J114" s="77">
        <v>3.6144578313253013</v>
      </c>
      <c r="K114" s="307">
        <v>79.602409638554221</v>
      </c>
      <c r="L114" s="241"/>
      <c r="M114" s="281">
        <f t="shared" si="43"/>
        <v>83</v>
      </c>
      <c r="N114" s="282">
        <f t="shared" si="34"/>
        <v>67</v>
      </c>
      <c r="O114" s="283">
        <f t="shared" si="44"/>
        <v>80.722891566265062</v>
      </c>
      <c r="P114" s="282">
        <f t="shared" ref="P114:P122" si="48">Q114*M114/100</f>
        <v>0</v>
      </c>
      <c r="Q114" s="284">
        <f t="shared" si="45"/>
        <v>0</v>
      </c>
    </row>
    <row r="115" spans="1:17" s="222" customFormat="1" ht="15" customHeight="1" x14ac:dyDescent="0.25">
      <c r="A115" s="237">
        <v>2</v>
      </c>
      <c r="B115" s="256">
        <v>70110</v>
      </c>
      <c r="C115" s="239" t="s">
        <v>93</v>
      </c>
      <c r="D115" s="168">
        <v>82</v>
      </c>
      <c r="E115" s="70">
        <v>0</v>
      </c>
      <c r="F115" s="70">
        <v>1.2195121951219512</v>
      </c>
      <c r="G115" s="70">
        <v>48.780487804878049</v>
      </c>
      <c r="H115" s="70">
        <v>24.390243902439025</v>
      </c>
      <c r="I115" s="70">
        <v>25.609756097560975</v>
      </c>
      <c r="J115" s="70">
        <v>0</v>
      </c>
      <c r="K115" s="308">
        <v>70.951807228915669</v>
      </c>
      <c r="L115" s="241"/>
      <c r="M115" s="285">
        <f t="shared" si="43"/>
        <v>82</v>
      </c>
      <c r="N115" s="286">
        <f t="shared" si="34"/>
        <v>41</v>
      </c>
      <c r="O115" s="287">
        <f t="shared" si="44"/>
        <v>50</v>
      </c>
      <c r="P115" s="286">
        <f t="shared" si="48"/>
        <v>0</v>
      </c>
      <c r="Q115" s="288">
        <f t="shared" si="45"/>
        <v>0</v>
      </c>
    </row>
    <row r="116" spans="1:17" s="222" customFormat="1" ht="15" customHeight="1" x14ac:dyDescent="0.25">
      <c r="A116" s="232">
        <v>3</v>
      </c>
      <c r="B116" s="256">
        <v>70021</v>
      </c>
      <c r="C116" s="239" t="s">
        <v>91</v>
      </c>
      <c r="D116" s="168">
        <v>77</v>
      </c>
      <c r="E116" s="70">
        <v>1.2987012987012987</v>
      </c>
      <c r="F116" s="70">
        <v>0</v>
      </c>
      <c r="G116" s="70">
        <v>29.870129870129869</v>
      </c>
      <c r="H116" s="70">
        <v>28.571428571428573</v>
      </c>
      <c r="I116" s="70">
        <v>40.259740259740262</v>
      </c>
      <c r="J116" s="70">
        <v>0</v>
      </c>
      <c r="K116" s="308">
        <v>74.2</v>
      </c>
      <c r="L116" s="241"/>
      <c r="M116" s="285">
        <f t="shared" si="43"/>
        <v>77</v>
      </c>
      <c r="N116" s="286">
        <f t="shared" si="34"/>
        <v>53.000000000000007</v>
      </c>
      <c r="O116" s="287">
        <f t="shared" si="44"/>
        <v>68.831168831168839</v>
      </c>
      <c r="P116" s="286">
        <f t="shared" si="48"/>
        <v>1</v>
      </c>
      <c r="Q116" s="288">
        <f t="shared" si="45"/>
        <v>1.2987012987012987</v>
      </c>
    </row>
    <row r="117" spans="1:17" s="222" customFormat="1" ht="15" customHeight="1" x14ac:dyDescent="0.25">
      <c r="A117" s="232">
        <v>4</v>
      </c>
      <c r="B117" s="256">
        <v>70040</v>
      </c>
      <c r="C117" s="239" t="s">
        <v>92</v>
      </c>
      <c r="D117" s="168">
        <v>23</v>
      </c>
      <c r="E117" s="70">
        <v>0</v>
      </c>
      <c r="F117" s="70">
        <v>0</v>
      </c>
      <c r="G117" s="70">
        <v>47.826086956521742</v>
      </c>
      <c r="H117" s="70">
        <v>39.130434782608695</v>
      </c>
      <c r="I117" s="70">
        <v>13.043478260869565</v>
      </c>
      <c r="J117" s="70">
        <v>0</v>
      </c>
      <c r="K117" s="308">
        <v>68.347826086956516</v>
      </c>
      <c r="L117" s="241"/>
      <c r="M117" s="285">
        <f t="shared" si="43"/>
        <v>23</v>
      </c>
      <c r="N117" s="286">
        <f t="shared" si="34"/>
        <v>12</v>
      </c>
      <c r="O117" s="287">
        <f t="shared" si="44"/>
        <v>52.173913043478258</v>
      </c>
      <c r="P117" s="286">
        <f t="shared" si="48"/>
        <v>0</v>
      </c>
      <c r="Q117" s="288">
        <f t="shared" si="45"/>
        <v>0</v>
      </c>
    </row>
    <row r="118" spans="1:17" s="222" customFormat="1" ht="15" customHeight="1" x14ac:dyDescent="0.25">
      <c r="A118" s="232">
        <v>5</v>
      </c>
      <c r="B118" s="256">
        <v>70100</v>
      </c>
      <c r="C118" s="239" t="s">
        <v>108</v>
      </c>
      <c r="D118" s="168">
        <v>78</v>
      </c>
      <c r="E118" s="70">
        <v>0</v>
      </c>
      <c r="F118" s="70">
        <v>0</v>
      </c>
      <c r="G118" s="70">
        <v>43.589743589743591</v>
      </c>
      <c r="H118" s="70">
        <v>26.923076923076923</v>
      </c>
      <c r="I118" s="70">
        <v>29.487179487179485</v>
      </c>
      <c r="J118" s="70">
        <v>0</v>
      </c>
      <c r="K118" s="308">
        <v>72.064102564102569</v>
      </c>
      <c r="L118" s="241"/>
      <c r="M118" s="285">
        <f t="shared" si="43"/>
        <v>78</v>
      </c>
      <c r="N118" s="286">
        <f t="shared" si="34"/>
        <v>44</v>
      </c>
      <c r="O118" s="287">
        <f t="shared" si="44"/>
        <v>56.410256410256409</v>
      </c>
      <c r="P118" s="286">
        <f t="shared" si="48"/>
        <v>0</v>
      </c>
      <c r="Q118" s="288">
        <f t="shared" si="45"/>
        <v>0</v>
      </c>
    </row>
    <row r="119" spans="1:17" s="222" customFormat="1" ht="15" customHeight="1" x14ac:dyDescent="0.25">
      <c r="A119" s="232">
        <v>6</v>
      </c>
      <c r="B119" s="256">
        <v>70270</v>
      </c>
      <c r="C119" s="239" t="s">
        <v>94</v>
      </c>
      <c r="D119" s="168">
        <v>47</v>
      </c>
      <c r="E119" s="70">
        <v>2.1276595744680851</v>
      </c>
      <c r="F119" s="70">
        <v>4.2553191489361701</v>
      </c>
      <c r="G119" s="70">
        <v>61.702127659574465</v>
      </c>
      <c r="H119" s="70">
        <v>21.276595744680851</v>
      </c>
      <c r="I119" s="70">
        <v>10.638297872340425</v>
      </c>
      <c r="J119" s="70">
        <v>0</v>
      </c>
      <c r="K119" s="308">
        <v>60.2</v>
      </c>
      <c r="L119" s="241"/>
      <c r="M119" s="285">
        <f t="shared" si="43"/>
        <v>47</v>
      </c>
      <c r="N119" s="286">
        <f t="shared" si="34"/>
        <v>15</v>
      </c>
      <c r="O119" s="287">
        <f t="shared" si="44"/>
        <v>31.914893617021278</v>
      </c>
      <c r="P119" s="286">
        <f t="shared" si="48"/>
        <v>1</v>
      </c>
      <c r="Q119" s="288">
        <f t="shared" si="45"/>
        <v>2.1276595744680851</v>
      </c>
    </row>
    <row r="120" spans="1:17" s="222" customFormat="1" ht="15" customHeight="1" x14ac:dyDescent="0.25">
      <c r="A120" s="232">
        <v>7</v>
      </c>
      <c r="B120" s="256">
        <v>70510</v>
      </c>
      <c r="C120" s="239" t="s">
        <v>95</v>
      </c>
      <c r="D120" s="168">
        <v>20</v>
      </c>
      <c r="E120" s="70">
        <v>5</v>
      </c>
      <c r="F120" s="70">
        <v>0</v>
      </c>
      <c r="G120" s="70">
        <v>65</v>
      </c>
      <c r="H120" s="70">
        <v>20</v>
      </c>
      <c r="I120" s="70">
        <v>10</v>
      </c>
      <c r="J120" s="70">
        <v>0</v>
      </c>
      <c r="K120" s="308">
        <v>59.38095238095238</v>
      </c>
      <c r="L120" s="241"/>
      <c r="M120" s="285">
        <f t="shared" si="43"/>
        <v>20</v>
      </c>
      <c r="N120" s="286">
        <f t="shared" ref="N120" si="49">O120*M120/100</f>
        <v>6</v>
      </c>
      <c r="O120" s="287">
        <f t="shared" si="44"/>
        <v>30</v>
      </c>
      <c r="P120" s="286">
        <f t="shared" si="48"/>
        <v>1</v>
      </c>
      <c r="Q120" s="293">
        <f t="shared" si="45"/>
        <v>5</v>
      </c>
    </row>
    <row r="121" spans="1:17" s="222" customFormat="1" ht="15" customHeight="1" x14ac:dyDescent="0.25">
      <c r="A121" s="236">
        <v>8</v>
      </c>
      <c r="B121" s="258">
        <v>10880</v>
      </c>
      <c r="C121" s="242" t="s">
        <v>120</v>
      </c>
      <c r="D121" s="168">
        <v>119</v>
      </c>
      <c r="E121" s="134">
        <v>0.84033613445378152</v>
      </c>
      <c r="F121" s="134">
        <v>3.3613445378151261</v>
      </c>
      <c r="G121" s="134">
        <v>63.025210084033617</v>
      </c>
      <c r="H121" s="134">
        <v>21.008403361344538</v>
      </c>
      <c r="I121" s="134">
        <v>11.764705882352942</v>
      </c>
      <c r="J121" s="134">
        <v>0</v>
      </c>
      <c r="K121" s="311">
        <v>62.4</v>
      </c>
      <c r="L121" s="241"/>
      <c r="M121" s="285">
        <f t="shared" si="43"/>
        <v>119</v>
      </c>
      <c r="N121" s="286">
        <f t="shared" si="34"/>
        <v>38.999999999999993</v>
      </c>
      <c r="O121" s="287">
        <f t="shared" si="44"/>
        <v>32.773109243697476</v>
      </c>
      <c r="P121" s="286">
        <f t="shared" si="48"/>
        <v>1</v>
      </c>
      <c r="Q121" s="288">
        <f t="shared" si="45"/>
        <v>0.84033613445378152</v>
      </c>
    </row>
    <row r="122" spans="1:17" s="222" customFormat="1" ht="15" customHeight="1" thickBot="1" x14ac:dyDescent="0.3">
      <c r="A122" s="233">
        <v>9</v>
      </c>
      <c r="B122" s="260">
        <v>10890</v>
      </c>
      <c r="C122" s="240" t="s">
        <v>122</v>
      </c>
      <c r="D122" s="169">
        <v>43</v>
      </c>
      <c r="E122" s="131">
        <v>0</v>
      </c>
      <c r="F122" s="131">
        <v>2.3255813953488373</v>
      </c>
      <c r="G122" s="131">
        <v>74.418604651162795</v>
      </c>
      <c r="H122" s="131">
        <v>11.627906976744185</v>
      </c>
      <c r="I122" s="131">
        <v>11.627906976744185</v>
      </c>
      <c r="J122" s="85">
        <v>0</v>
      </c>
      <c r="K122" s="310">
        <v>60.02325581395349</v>
      </c>
      <c r="L122" s="241"/>
      <c r="M122" s="294">
        <f t="shared" si="43"/>
        <v>43</v>
      </c>
      <c r="N122" s="295">
        <f t="shared" si="34"/>
        <v>10</v>
      </c>
      <c r="O122" s="296">
        <f t="shared" si="44"/>
        <v>23.255813953488371</v>
      </c>
      <c r="P122" s="295">
        <f t="shared" si="48"/>
        <v>0</v>
      </c>
      <c r="Q122" s="297">
        <f t="shared" si="45"/>
        <v>0</v>
      </c>
    </row>
    <row r="123" spans="1:17" ht="15" customHeight="1" x14ac:dyDescent="0.25">
      <c r="A123" s="227"/>
      <c r="B123" s="227"/>
      <c r="C123" s="227"/>
      <c r="D123" s="538" t="s">
        <v>98</v>
      </c>
      <c r="E123" s="538"/>
      <c r="F123" s="538"/>
      <c r="G123" s="538"/>
      <c r="H123" s="538"/>
      <c r="I123" s="538"/>
      <c r="J123" s="538"/>
      <c r="K123" s="265">
        <f>AVERAGE(K8:K15,K17:K28,K30:K46,K48:K66,K68:K81,K83:K112,K114:K122)</f>
        <v>65.031943686958186</v>
      </c>
      <c r="L123" s="225"/>
      <c r="O123" s="298"/>
      <c r="P123" s="298"/>
      <c r="Q123" s="298"/>
    </row>
    <row r="124" spans="1:17" ht="15" customHeight="1" x14ac:dyDescent="0.25">
      <c r="A124" s="227"/>
      <c r="B124" s="227"/>
      <c r="C124" s="227"/>
      <c r="D124" s="227"/>
      <c r="E124" s="228"/>
      <c r="F124" s="228"/>
      <c r="G124" s="228"/>
      <c r="H124" s="228"/>
      <c r="I124" s="229"/>
      <c r="J124" s="229"/>
      <c r="K124" s="230"/>
      <c r="L124" s="225"/>
    </row>
  </sheetData>
  <mergeCells count="8">
    <mergeCell ref="K4:K5"/>
    <mergeCell ref="D123:J123"/>
    <mergeCell ref="C2:D2"/>
    <mergeCell ref="A4:A5"/>
    <mergeCell ref="B4:B5"/>
    <mergeCell ref="C4:C5"/>
    <mergeCell ref="D4:D5"/>
    <mergeCell ref="E4:J4"/>
  </mergeCells>
  <conditionalFormatting sqref="P7:Q122">
    <cfRule type="containsBlanks" dxfId="46" priority="3">
      <formula>LEN(TRIM(P7))=0</formula>
    </cfRule>
    <cfRule type="cellIs" dxfId="45" priority="4" operator="equal">
      <formula>10</formula>
    </cfRule>
    <cfRule type="cellIs" dxfId="44" priority="5" operator="equal">
      <formula>0</formula>
    </cfRule>
    <cfRule type="cellIs" dxfId="43" priority="6" operator="between">
      <formula>0.09</formula>
      <formula>10</formula>
    </cfRule>
    <cfRule type="cellIs" dxfId="42" priority="7" operator="greaterThanOrEqual">
      <formula>10</formula>
    </cfRule>
  </conditionalFormatting>
  <conditionalFormatting sqref="O7:O122">
    <cfRule type="containsBlanks" dxfId="41" priority="2">
      <formula>LEN(TRIM(O7))=0</formula>
    </cfRule>
    <cfRule type="cellIs" dxfId="40" priority="12" operator="lessThan">
      <formula>50</formula>
    </cfRule>
    <cfRule type="cellIs" dxfId="39" priority="13" operator="between">
      <formula>50</formula>
      <formula>50.004</formula>
    </cfRule>
    <cfRule type="cellIs" dxfId="38" priority="14" operator="between">
      <formula>50</formula>
      <formula>90</formula>
    </cfRule>
    <cfRule type="cellIs" dxfId="37" priority="15" operator="between">
      <formula>100</formula>
      <formula>90</formula>
    </cfRule>
  </conditionalFormatting>
  <conditionalFormatting sqref="K6:K123">
    <cfRule type="cellIs" dxfId="36" priority="466" stopIfTrue="1" operator="equal">
      <formula>$K$123</formula>
    </cfRule>
    <cfRule type="containsBlanks" dxfId="35" priority="467" stopIfTrue="1">
      <formula>LEN(TRIM(K6))=0</formula>
    </cfRule>
    <cfRule type="cellIs" dxfId="34" priority="468" stopIfTrue="1" operator="lessThan">
      <formula>50</formula>
    </cfRule>
    <cfRule type="cellIs" dxfId="33" priority="469" stopIfTrue="1" operator="between">
      <formula>$K$123</formula>
      <formula>50</formula>
    </cfRule>
    <cfRule type="cellIs" dxfId="32" priority="470" stopIfTrue="1" operator="between">
      <formula>75</formula>
      <formula>$K$123</formula>
    </cfRule>
    <cfRule type="cellIs" dxfId="31" priority="471" stopIfTrue="1" operator="greaterThanOrEqual">
      <formula>75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25"/>
  <sheetViews>
    <sheetView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style="360" customWidth="1"/>
    <col min="2" max="2" width="8.7109375" style="360" customWidth="1"/>
    <col min="3" max="3" width="31.7109375" style="360" customWidth="1"/>
    <col min="4" max="4" width="8.7109375" style="360" customWidth="1"/>
    <col min="5" max="10" width="6.7109375" style="360" customWidth="1"/>
    <col min="11" max="11" width="8.7109375" style="360" customWidth="1"/>
    <col min="12" max="12" width="6.7109375" style="360" customWidth="1"/>
    <col min="13" max="17" width="10.7109375" style="360" customWidth="1"/>
    <col min="18" max="16384" width="9.140625" style="360"/>
  </cols>
  <sheetData>
    <row r="1" spans="1:17" ht="18.75" customHeight="1" x14ac:dyDescent="0.25">
      <c r="M1" s="361"/>
      <c r="N1" s="317" t="s">
        <v>139</v>
      </c>
    </row>
    <row r="2" spans="1:17" ht="15.75" x14ac:dyDescent="0.25">
      <c r="B2" s="547" t="s">
        <v>148</v>
      </c>
      <c r="C2" s="547"/>
      <c r="D2" s="362"/>
      <c r="E2" s="362"/>
      <c r="F2" s="362"/>
      <c r="G2" s="362"/>
      <c r="H2" s="362"/>
      <c r="K2" s="363">
        <v>2023</v>
      </c>
      <c r="M2" s="364"/>
      <c r="N2" s="317" t="s">
        <v>140</v>
      </c>
    </row>
    <row r="3" spans="1:17" ht="15.75" thickBot="1" x14ac:dyDescent="0.3">
      <c r="M3" s="365"/>
      <c r="N3" s="317" t="s">
        <v>141</v>
      </c>
    </row>
    <row r="4" spans="1:17" ht="16.899999999999999" customHeight="1" thickBot="1" x14ac:dyDescent="0.3">
      <c r="A4" s="548" t="s">
        <v>0</v>
      </c>
      <c r="B4" s="550" t="s">
        <v>1</v>
      </c>
      <c r="C4" s="550" t="s">
        <v>2</v>
      </c>
      <c r="D4" s="552" t="s">
        <v>3</v>
      </c>
      <c r="E4" s="554" t="s">
        <v>149</v>
      </c>
      <c r="F4" s="555"/>
      <c r="G4" s="555"/>
      <c r="H4" s="555"/>
      <c r="I4" s="555"/>
      <c r="J4" s="556"/>
      <c r="K4" s="544" t="s">
        <v>99</v>
      </c>
      <c r="M4" s="366"/>
      <c r="N4" s="317" t="s">
        <v>142</v>
      </c>
    </row>
    <row r="5" spans="1:17" ht="42" customHeight="1" thickBot="1" x14ac:dyDescent="0.3">
      <c r="A5" s="549"/>
      <c r="B5" s="551" t="s">
        <v>150</v>
      </c>
      <c r="C5" s="551"/>
      <c r="D5" s="553" t="s">
        <v>151</v>
      </c>
      <c r="E5" s="367" t="s">
        <v>145</v>
      </c>
      <c r="F5" s="368" t="s">
        <v>146</v>
      </c>
      <c r="G5" s="368" t="s">
        <v>135</v>
      </c>
      <c r="H5" s="368" t="s">
        <v>129</v>
      </c>
      <c r="I5" s="368" t="s">
        <v>126</v>
      </c>
      <c r="J5" s="368">
        <v>100</v>
      </c>
      <c r="K5" s="545"/>
      <c r="L5" s="369"/>
      <c r="M5" s="275" t="s">
        <v>124</v>
      </c>
      <c r="N5" s="276" t="s">
        <v>143</v>
      </c>
      <c r="O5" s="276" t="s">
        <v>144</v>
      </c>
      <c r="P5" s="276" t="s">
        <v>127</v>
      </c>
      <c r="Q5" s="370" t="s">
        <v>128</v>
      </c>
    </row>
    <row r="6" spans="1:17" ht="15" customHeight="1" thickBot="1" x14ac:dyDescent="0.3">
      <c r="A6" s="371"/>
      <c r="B6" s="372"/>
      <c r="C6" s="373" t="s">
        <v>100</v>
      </c>
      <c r="D6" s="373">
        <f t="shared" ref="D6:J6" si="0">D7+D16+D29+D47+D67+D82+D113</f>
        <v>5304</v>
      </c>
      <c r="E6" s="373">
        <f t="shared" si="0"/>
        <v>9</v>
      </c>
      <c r="F6" s="373">
        <f t="shared" si="0"/>
        <v>185</v>
      </c>
      <c r="G6" s="373">
        <f t="shared" si="0"/>
        <v>2825</v>
      </c>
      <c r="H6" s="373">
        <f t="shared" si="0"/>
        <v>1185</v>
      </c>
      <c r="I6" s="373">
        <f t="shared" si="0"/>
        <v>1086</v>
      </c>
      <c r="J6" s="373">
        <f t="shared" si="0"/>
        <v>14</v>
      </c>
      <c r="K6" s="374">
        <v>66.319999999999993</v>
      </c>
      <c r="L6" s="375"/>
      <c r="M6" s="338">
        <f t="shared" ref="M6:M25" si="1">D6</f>
        <v>5304</v>
      </c>
      <c r="N6" s="339">
        <f>J6+I6+H6</f>
        <v>2285</v>
      </c>
      <c r="O6" s="189">
        <f>N6*100/M6</f>
        <v>43.080693815987935</v>
      </c>
      <c r="P6" s="339">
        <f>E6</f>
        <v>9</v>
      </c>
      <c r="Q6" s="344">
        <f>P6*100/M6</f>
        <v>0.16968325791855204</v>
      </c>
    </row>
    <row r="7" spans="1:17" ht="15" customHeight="1" thickBot="1" x14ac:dyDescent="0.3">
      <c r="A7" s="376"/>
      <c r="B7" s="377" t="s">
        <v>101</v>
      </c>
      <c r="C7" s="378"/>
      <c r="D7" s="379">
        <f t="shared" ref="D7:J7" si="2">SUM(D8:D15)</f>
        <v>419</v>
      </c>
      <c r="E7" s="379">
        <f t="shared" si="2"/>
        <v>0</v>
      </c>
      <c r="F7" s="379">
        <f t="shared" si="2"/>
        <v>10</v>
      </c>
      <c r="G7" s="379">
        <f t="shared" si="2"/>
        <v>199</v>
      </c>
      <c r="H7" s="379">
        <f t="shared" si="2"/>
        <v>100</v>
      </c>
      <c r="I7" s="379">
        <f t="shared" si="2"/>
        <v>110</v>
      </c>
      <c r="J7" s="379">
        <f t="shared" si="2"/>
        <v>0</v>
      </c>
      <c r="K7" s="380">
        <f>AVERAGE(K8:K15)</f>
        <v>67.363830482897384</v>
      </c>
      <c r="L7" s="369"/>
      <c r="M7" s="349">
        <f t="shared" si="1"/>
        <v>419</v>
      </c>
      <c r="N7" s="350">
        <f>SUM(N8:N15)</f>
        <v>210</v>
      </c>
      <c r="O7" s="357">
        <f t="shared" ref="O7" si="3">N7*100/M7</f>
        <v>50.119331742243439</v>
      </c>
      <c r="P7" s="350">
        <f>SUM(P8:P15)</f>
        <v>0</v>
      </c>
      <c r="Q7" s="356">
        <f t="shared" ref="Q7" si="4">E7</f>
        <v>0</v>
      </c>
    </row>
    <row r="8" spans="1:17" ht="15" customHeight="1" x14ac:dyDescent="0.25">
      <c r="A8" s="381">
        <v>1</v>
      </c>
      <c r="B8" s="382">
        <v>10002</v>
      </c>
      <c r="C8" s="383" t="s">
        <v>152</v>
      </c>
      <c r="D8" s="384">
        <v>71</v>
      </c>
      <c r="E8" s="385"/>
      <c r="F8" s="385"/>
      <c r="G8" s="385">
        <v>29</v>
      </c>
      <c r="H8" s="385">
        <v>19</v>
      </c>
      <c r="I8" s="385">
        <v>23</v>
      </c>
      <c r="J8" s="385"/>
      <c r="K8" s="386">
        <v>71.760563380281695</v>
      </c>
      <c r="L8" s="369"/>
      <c r="M8" s="285">
        <f t="shared" si="1"/>
        <v>71</v>
      </c>
      <c r="N8" s="286">
        <f>J8+I8+H8</f>
        <v>42</v>
      </c>
      <c r="O8" s="287">
        <f>N8*100/M8</f>
        <v>59.154929577464792</v>
      </c>
      <c r="P8" s="286">
        <f>E8</f>
        <v>0</v>
      </c>
      <c r="Q8" s="288">
        <f>P8*100/M8</f>
        <v>0</v>
      </c>
    </row>
    <row r="9" spans="1:17" ht="15" customHeight="1" x14ac:dyDescent="0.25">
      <c r="A9" s="381">
        <v>2</v>
      </c>
      <c r="B9" s="382">
        <v>10090</v>
      </c>
      <c r="C9" s="383" t="s">
        <v>153</v>
      </c>
      <c r="D9" s="384">
        <v>96</v>
      </c>
      <c r="E9" s="385"/>
      <c r="F9" s="385">
        <v>4</v>
      </c>
      <c r="G9" s="385">
        <v>47</v>
      </c>
      <c r="H9" s="385">
        <v>26</v>
      </c>
      <c r="I9" s="385">
        <v>19</v>
      </c>
      <c r="J9" s="385"/>
      <c r="K9" s="386">
        <v>66.90625</v>
      </c>
      <c r="L9" s="387"/>
      <c r="M9" s="285">
        <f t="shared" si="1"/>
        <v>96</v>
      </c>
      <c r="N9" s="286">
        <f t="shared" ref="N9:N14" si="5">J9+I9+H9</f>
        <v>45</v>
      </c>
      <c r="O9" s="287">
        <f t="shared" ref="O9:O14" si="6">N9*100/M9</f>
        <v>46.875</v>
      </c>
      <c r="P9" s="286">
        <f t="shared" ref="P9:P14" si="7">E9</f>
        <v>0</v>
      </c>
      <c r="Q9" s="288">
        <f t="shared" ref="Q9:Q14" si="8">P9*100/M9</f>
        <v>0</v>
      </c>
    </row>
    <row r="10" spans="1:17" ht="15" customHeight="1" x14ac:dyDescent="0.25">
      <c r="A10" s="381">
        <v>3</v>
      </c>
      <c r="B10" s="382">
        <v>10004</v>
      </c>
      <c r="C10" s="383" t="s">
        <v>154</v>
      </c>
      <c r="D10" s="388">
        <v>86</v>
      </c>
      <c r="E10" s="385"/>
      <c r="F10" s="385"/>
      <c r="G10" s="385">
        <v>24</v>
      </c>
      <c r="H10" s="385">
        <v>23</v>
      </c>
      <c r="I10" s="385">
        <v>39</v>
      </c>
      <c r="J10" s="385"/>
      <c r="K10" s="389">
        <v>76.599999999999994</v>
      </c>
      <c r="L10" s="387"/>
      <c r="M10" s="285">
        <f t="shared" si="1"/>
        <v>86</v>
      </c>
      <c r="N10" s="286">
        <f t="shared" si="5"/>
        <v>62</v>
      </c>
      <c r="O10" s="287">
        <f t="shared" si="6"/>
        <v>72.093023255813947</v>
      </c>
      <c r="P10" s="286">
        <f t="shared" si="7"/>
        <v>0</v>
      </c>
      <c r="Q10" s="288">
        <f t="shared" si="8"/>
        <v>0</v>
      </c>
    </row>
    <row r="11" spans="1:17" ht="15" customHeight="1" x14ac:dyDescent="0.25">
      <c r="A11" s="381">
        <v>4</v>
      </c>
      <c r="B11" s="390">
        <v>10001</v>
      </c>
      <c r="C11" s="391" t="s">
        <v>4</v>
      </c>
      <c r="D11" s="384">
        <v>46</v>
      </c>
      <c r="E11" s="392"/>
      <c r="F11" s="393"/>
      <c r="G11" s="393">
        <v>21</v>
      </c>
      <c r="H11" s="385">
        <v>12</v>
      </c>
      <c r="I11" s="393">
        <v>13</v>
      </c>
      <c r="J11" s="392"/>
      <c r="K11" s="386">
        <v>71.099999999999994</v>
      </c>
      <c r="L11" s="387"/>
      <c r="M11" s="285">
        <f t="shared" si="1"/>
        <v>46</v>
      </c>
      <c r="N11" s="286">
        <f t="shared" si="5"/>
        <v>25</v>
      </c>
      <c r="O11" s="287">
        <f t="shared" si="6"/>
        <v>54.347826086956523</v>
      </c>
      <c r="P11" s="286">
        <f t="shared" si="7"/>
        <v>0</v>
      </c>
      <c r="Q11" s="288">
        <f t="shared" si="8"/>
        <v>0</v>
      </c>
    </row>
    <row r="12" spans="1:17" ht="15" customHeight="1" x14ac:dyDescent="0.25">
      <c r="A12" s="381">
        <v>5</v>
      </c>
      <c r="B12" s="382">
        <v>10120</v>
      </c>
      <c r="C12" s="383" t="s">
        <v>155</v>
      </c>
      <c r="D12" s="384">
        <v>36</v>
      </c>
      <c r="E12" s="392"/>
      <c r="F12" s="385">
        <v>1</v>
      </c>
      <c r="G12" s="385">
        <v>21</v>
      </c>
      <c r="H12" s="385">
        <v>8</v>
      </c>
      <c r="I12" s="385">
        <v>6</v>
      </c>
      <c r="J12" s="392"/>
      <c r="K12" s="386">
        <v>65.099999999999994</v>
      </c>
      <c r="L12" s="387"/>
      <c r="M12" s="285">
        <f t="shared" si="1"/>
        <v>36</v>
      </c>
      <c r="N12" s="286">
        <f t="shared" si="5"/>
        <v>14</v>
      </c>
      <c r="O12" s="287">
        <f t="shared" si="6"/>
        <v>38.888888888888886</v>
      </c>
      <c r="P12" s="286">
        <f t="shared" si="7"/>
        <v>0</v>
      </c>
      <c r="Q12" s="288">
        <f t="shared" si="8"/>
        <v>0</v>
      </c>
    </row>
    <row r="13" spans="1:17" ht="15" customHeight="1" x14ac:dyDescent="0.25">
      <c r="A13" s="381">
        <v>6</v>
      </c>
      <c r="B13" s="382">
        <v>10190</v>
      </c>
      <c r="C13" s="383" t="s">
        <v>156</v>
      </c>
      <c r="D13" s="384">
        <v>38</v>
      </c>
      <c r="E13" s="392"/>
      <c r="F13" s="385"/>
      <c r="G13" s="385">
        <v>25</v>
      </c>
      <c r="H13" s="385">
        <v>7</v>
      </c>
      <c r="I13" s="385">
        <v>6</v>
      </c>
      <c r="J13" s="392"/>
      <c r="K13" s="386">
        <v>65</v>
      </c>
      <c r="L13" s="387"/>
      <c r="M13" s="285">
        <f t="shared" si="1"/>
        <v>38</v>
      </c>
      <c r="N13" s="286">
        <f t="shared" si="5"/>
        <v>13</v>
      </c>
      <c r="O13" s="287">
        <f t="shared" si="6"/>
        <v>34.210526315789473</v>
      </c>
      <c r="P13" s="286">
        <f t="shared" si="7"/>
        <v>0</v>
      </c>
      <c r="Q13" s="288">
        <f t="shared" si="8"/>
        <v>0</v>
      </c>
    </row>
    <row r="14" spans="1:17" ht="15" customHeight="1" x14ac:dyDescent="0.25">
      <c r="A14" s="381">
        <v>7</v>
      </c>
      <c r="B14" s="382">
        <v>10320</v>
      </c>
      <c r="C14" s="383" t="s">
        <v>10</v>
      </c>
      <c r="D14" s="384">
        <v>46</v>
      </c>
      <c r="E14" s="392"/>
      <c r="F14" s="385">
        <v>5</v>
      </c>
      <c r="G14" s="385">
        <v>32</v>
      </c>
      <c r="H14" s="385">
        <v>5</v>
      </c>
      <c r="I14" s="385">
        <v>4</v>
      </c>
      <c r="J14" s="392"/>
      <c r="K14" s="386">
        <v>55.08</v>
      </c>
      <c r="L14" s="387"/>
      <c r="M14" s="285">
        <f t="shared" si="1"/>
        <v>46</v>
      </c>
      <c r="N14" s="286">
        <f t="shared" si="5"/>
        <v>9</v>
      </c>
      <c r="O14" s="287">
        <f t="shared" si="6"/>
        <v>19.565217391304348</v>
      </c>
      <c r="P14" s="286">
        <f t="shared" si="7"/>
        <v>0</v>
      </c>
      <c r="Q14" s="288">
        <f t="shared" si="8"/>
        <v>0</v>
      </c>
    </row>
    <row r="15" spans="1:17" ht="15" customHeight="1" thickBot="1" x14ac:dyDescent="0.3">
      <c r="A15" s="381">
        <v>8</v>
      </c>
      <c r="B15" s="382">
        <v>10860</v>
      </c>
      <c r="C15" s="383" t="s">
        <v>112</v>
      </c>
      <c r="D15" s="384"/>
      <c r="E15" s="392"/>
      <c r="F15" s="385"/>
      <c r="G15" s="385"/>
      <c r="H15" s="385"/>
      <c r="I15" s="385"/>
      <c r="J15" s="392"/>
      <c r="K15" s="386"/>
      <c r="L15" s="387"/>
      <c r="M15" s="289"/>
      <c r="N15" s="290"/>
      <c r="O15" s="291"/>
      <c r="P15" s="290"/>
      <c r="Q15" s="292"/>
    </row>
    <row r="16" spans="1:17" ht="15" customHeight="1" thickBot="1" x14ac:dyDescent="0.3">
      <c r="A16" s="394"/>
      <c r="B16" s="395" t="s">
        <v>102</v>
      </c>
      <c r="C16" s="395"/>
      <c r="D16" s="396">
        <f t="shared" ref="D16:J16" si="9">SUM(D17:D28)</f>
        <v>496</v>
      </c>
      <c r="E16" s="397">
        <f t="shared" si="9"/>
        <v>1</v>
      </c>
      <c r="F16" s="398">
        <f t="shared" si="9"/>
        <v>11</v>
      </c>
      <c r="G16" s="397">
        <f t="shared" si="9"/>
        <v>279</v>
      </c>
      <c r="H16" s="398">
        <f t="shared" si="9"/>
        <v>113</v>
      </c>
      <c r="I16" s="397">
        <f t="shared" si="9"/>
        <v>91</v>
      </c>
      <c r="J16" s="398">
        <f t="shared" si="9"/>
        <v>1</v>
      </c>
      <c r="K16" s="399">
        <f>AVERAGE(K17:K28)</f>
        <v>64.826363636363638</v>
      </c>
      <c r="L16" s="387"/>
      <c r="M16" s="349">
        <f t="shared" si="1"/>
        <v>496</v>
      </c>
      <c r="N16" s="350">
        <f>SUM(N17:N28)</f>
        <v>205</v>
      </c>
      <c r="O16" s="357">
        <f t="shared" ref="O16:O79" si="10">N16*100/M16</f>
        <v>41.33064516129032</v>
      </c>
      <c r="P16" s="350">
        <f>SUM(P17:P28)</f>
        <v>1</v>
      </c>
      <c r="Q16" s="356">
        <f>P16*100/M16</f>
        <v>0.20161290322580644</v>
      </c>
    </row>
    <row r="17" spans="1:17" ht="15" customHeight="1" x14ac:dyDescent="0.25">
      <c r="A17" s="400">
        <v>1</v>
      </c>
      <c r="B17" s="401">
        <v>20040</v>
      </c>
      <c r="C17" s="402" t="s">
        <v>11</v>
      </c>
      <c r="D17" s="403">
        <v>91</v>
      </c>
      <c r="E17" s="404"/>
      <c r="F17" s="404">
        <v>2</v>
      </c>
      <c r="G17" s="404">
        <v>52</v>
      </c>
      <c r="H17" s="405">
        <v>26</v>
      </c>
      <c r="I17" s="405">
        <v>11</v>
      </c>
      <c r="J17" s="404"/>
      <c r="K17" s="406">
        <v>65.599999999999994</v>
      </c>
      <c r="L17" s="387"/>
      <c r="M17" s="281">
        <f t="shared" si="1"/>
        <v>91</v>
      </c>
      <c r="N17" s="282">
        <f t="shared" ref="N17:N25" si="11">J17+I17+H17</f>
        <v>37</v>
      </c>
      <c r="O17" s="283">
        <f t="shared" si="10"/>
        <v>40.659340659340657</v>
      </c>
      <c r="P17" s="282">
        <f t="shared" ref="P17:P28" si="12">E17</f>
        <v>0</v>
      </c>
      <c r="Q17" s="284">
        <f t="shared" ref="Q17:Q25" si="13">P17*100/M17</f>
        <v>0</v>
      </c>
    </row>
    <row r="18" spans="1:17" ht="15" customHeight="1" x14ac:dyDescent="0.25">
      <c r="A18" s="407">
        <v>2</v>
      </c>
      <c r="B18" s="382">
        <v>20061</v>
      </c>
      <c r="C18" s="383" t="s">
        <v>13</v>
      </c>
      <c r="D18" s="384">
        <v>37</v>
      </c>
      <c r="E18" s="392"/>
      <c r="F18" s="385"/>
      <c r="G18" s="385">
        <v>16</v>
      </c>
      <c r="H18" s="385">
        <v>12</v>
      </c>
      <c r="I18" s="385">
        <v>9</v>
      </c>
      <c r="J18" s="392"/>
      <c r="K18" s="386">
        <v>72</v>
      </c>
      <c r="L18" s="387"/>
      <c r="M18" s="285">
        <f t="shared" si="1"/>
        <v>37</v>
      </c>
      <c r="N18" s="286">
        <f t="shared" si="11"/>
        <v>21</v>
      </c>
      <c r="O18" s="287">
        <f t="shared" si="10"/>
        <v>56.756756756756758</v>
      </c>
      <c r="P18" s="286">
        <f t="shared" si="12"/>
        <v>0</v>
      </c>
      <c r="Q18" s="288">
        <f t="shared" si="13"/>
        <v>0</v>
      </c>
    </row>
    <row r="19" spans="1:17" ht="15" customHeight="1" x14ac:dyDescent="0.25">
      <c r="A19" s="407">
        <v>3</v>
      </c>
      <c r="B19" s="382">
        <v>21020</v>
      </c>
      <c r="C19" s="383" t="s">
        <v>21</v>
      </c>
      <c r="D19" s="388">
        <v>47</v>
      </c>
      <c r="E19" s="385"/>
      <c r="F19" s="385"/>
      <c r="G19" s="385">
        <v>23</v>
      </c>
      <c r="H19" s="385">
        <v>13</v>
      </c>
      <c r="I19" s="385">
        <v>11</v>
      </c>
      <c r="J19" s="385"/>
      <c r="K19" s="389">
        <v>71.099999999999994</v>
      </c>
      <c r="L19" s="387"/>
      <c r="M19" s="285">
        <f t="shared" si="1"/>
        <v>47</v>
      </c>
      <c r="N19" s="286">
        <f t="shared" si="11"/>
        <v>24</v>
      </c>
      <c r="O19" s="287">
        <f t="shared" si="10"/>
        <v>51.063829787234042</v>
      </c>
      <c r="P19" s="286">
        <f t="shared" si="12"/>
        <v>0</v>
      </c>
      <c r="Q19" s="288">
        <f t="shared" si="13"/>
        <v>0</v>
      </c>
    </row>
    <row r="20" spans="1:17" ht="15" customHeight="1" x14ac:dyDescent="0.25">
      <c r="A20" s="381">
        <v>4</v>
      </c>
      <c r="B20" s="382">
        <v>20060</v>
      </c>
      <c r="C20" s="383" t="s">
        <v>157</v>
      </c>
      <c r="D20" s="384">
        <v>93</v>
      </c>
      <c r="E20" s="392"/>
      <c r="F20" s="385">
        <v>1</v>
      </c>
      <c r="G20" s="385">
        <v>40</v>
      </c>
      <c r="H20" s="385">
        <v>22</v>
      </c>
      <c r="I20" s="385">
        <v>29</v>
      </c>
      <c r="J20" s="392">
        <v>1</v>
      </c>
      <c r="K20" s="386">
        <v>72.7</v>
      </c>
      <c r="L20" s="387"/>
      <c r="M20" s="285">
        <f t="shared" si="1"/>
        <v>93</v>
      </c>
      <c r="N20" s="286">
        <f t="shared" si="11"/>
        <v>52</v>
      </c>
      <c r="O20" s="287">
        <f t="shared" si="10"/>
        <v>55.913978494623656</v>
      </c>
      <c r="P20" s="286">
        <f t="shared" si="12"/>
        <v>0</v>
      </c>
      <c r="Q20" s="288">
        <f t="shared" si="13"/>
        <v>0</v>
      </c>
    </row>
    <row r="21" spans="1:17" ht="15" customHeight="1" x14ac:dyDescent="0.25">
      <c r="A21" s="381">
        <v>5</v>
      </c>
      <c r="B21" s="382">
        <v>20400</v>
      </c>
      <c r="C21" s="383" t="s">
        <v>15</v>
      </c>
      <c r="D21" s="384">
        <v>48</v>
      </c>
      <c r="E21" s="392">
        <v>1</v>
      </c>
      <c r="F21" s="385">
        <v>2</v>
      </c>
      <c r="G21" s="385">
        <v>16</v>
      </c>
      <c r="H21" s="385">
        <v>13</v>
      </c>
      <c r="I21" s="385">
        <v>16</v>
      </c>
      <c r="J21" s="392"/>
      <c r="K21" s="386">
        <v>70.599999999999994</v>
      </c>
      <c r="L21" s="387"/>
      <c r="M21" s="285">
        <f t="shared" si="1"/>
        <v>48</v>
      </c>
      <c r="N21" s="286">
        <f t="shared" si="11"/>
        <v>29</v>
      </c>
      <c r="O21" s="287">
        <f t="shared" si="10"/>
        <v>60.416666666666664</v>
      </c>
      <c r="P21" s="286">
        <f t="shared" si="12"/>
        <v>1</v>
      </c>
      <c r="Q21" s="288">
        <f t="shared" si="13"/>
        <v>2.0833333333333335</v>
      </c>
    </row>
    <row r="22" spans="1:17" ht="15" customHeight="1" x14ac:dyDescent="0.25">
      <c r="A22" s="381">
        <v>6</v>
      </c>
      <c r="B22" s="382">
        <v>20080</v>
      </c>
      <c r="C22" s="383" t="s">
        <v>158</v>
      </c>
      <c r="D22" s="384">
        <v>37</v>
      </c>
      <c r="E22" s="392"/>
      <c r="F22" s="385">
        <v>1</v>
      </c>
      <c r="G22" s="385">
        <v>28</v>
      </c>
      <c r="H22" s="385">
        <v>5</v>
      </c>
      <c r="I22" s="385">
        <v>3</v>
      </c>
      <c r="J22" s="392"/>
      <c r="K22" s="386">
        <v>58.6</v>
      </c>
      <c r="L22" s="387"/>
      <c r="M22" s="285">
        <f t="shared" si="1"/>
        <v>37</v>
      </c>
      <c r="N22" s="286">
        <f t="shared" si="11"/>
        <v>8</v>
      </c>
      <c r="O22" s="287">
        <f t="shared" si="10"/>
        <v>21.621621621621621</v>
      </c>
      <c r="P22" s="286">
        <f t="shared" si="12"/>
        <v>0</v>
      </c>
      <c r="Q22" s="288">
        <f t="shared" si="13"/>
        <v>0</v>
      </c>
    </row>
    <row r="23" spans="1:17" ht="15" customHeight="1" x14ac:dyDescent="0.25">
      <c r="A23" s="381">
        <v>7</v>
      </c>
      <c r="B23" s="382">
        <v>20460</v>
      </c>
      <c r="C23" s="383" t="s">
        <v>159</v>
      </c>
      <c r="D23" s="384">
        <v>34</v>
      </c>
      <c r="E23" s="392"/>
      <c r="F23" s="385">
        <v>1</v>
      </c>
      <c r="G23" s="385">
        <v>22</v>
      </c>
      <c r="H23" s="385">
        <v>8</v>
      </c>
      <c r="I23" s="385">
        <v>3</v>
      </c>
      <c r="J23" s="392"/>
      <c r="K23" s="386">
        <v>61.7</v>
      </c>
      <c r="L23" s="387"/>
      <c r="M23" s="285">
        <f t="shared" si="1"/>
        <v>34</v>
      </c>
      <c r="N23" s="286">
        <f t="shared" si="11"/>
        <v>11</v>
      </c>
      <c r="O23" s="287">
        <f t="shared" si="10"/>
        <v>32.352941176470587</v>
      </c>
      <c r="P23" s="286">
        <f t="shared" si="12"/>
        <v>0</v>
      </c>
      <c r="Q23" s="288">
        <f t="shared" si="13"/>
        <v>0</v>
      </c>
    </row>
    <row r="24" spans="1:17" ht="15" customHeight="1" x14ac:dyDescent="0.25">
      <c r="A24" s="381">
        <v>8</v>
      </c>
      <c r="B24" s="382">
        <v>20550</v>
      </c>
      <c r="C24" s="383" t="s">
        <v>17</v>
      </c>
      <c r="D24" s="384">
        <v>18</v>
      </c>
      <c r="E24" s="392"/>
      <c r="F24" s="385">
        <v>1</v>
      </c>
      <c r="G24" s="385">
        <v>13</v>
      </c>
      <c r="H24" s="385">
        <v>2</v>
      </c>
      <c r="I24" s="385">
        <v>2</v>
      </c>
      <c r="J24" s="392"/>
      <c r="K24" s="386">
        <v>59.2</v>
      </c>
      <c r="L24" s="387"/>
      <c r="M24" s="285">
        <f t="shared" si="1"/>
        <v>18</v>
      </c>
      <c r="N24" s="286">
        <f t="shared" si="11"/>
        <v>4</v>
      </c>
      <c r="O24" s="287">
        <f t="shared" si="10"/>
        <v>22.222222222222221</v>
      </c>
      <c r="P24" s="286">
        <f t="shared" si="12"/>
        <v>0</v>
      </c>
      <c r="Q24" s="288">
        <f t="shared" si="13"/>
        <v>0</v>
      </c>
    </row>
    <row r="25" spans="1:17" ht="15" customHeight="1" x14ac:dyDescent="0.25">
      <c r="A25" s="381">
        <v>9</v>
      </c>
      <c r="B25" s="382">
        <v>20630</v>
      </c>
      <c r="C25" s="383" t="s">
        <v>18</v>
      </c>
      <c r="D25" s="384">
        <v>22</v>
      </c>
      <c r="E25" s="392"/>
      <c r="F25" s="385">
        <v>1</v>
      </c>
      <c r="G25" s="385">
        <v>16</v>
      </c>
      <c r="H25" s="385">
        <v>3</v>
      </c>
      <c r="I25" s="385">
        <v>2</v>
      </c>
      <c r="J25" s="392"/>
      <c r="K25" s="386">
        <v>62.59</v>
      </c>
      <c r="L25" s="387"/>
      <c r="M25" s="285">
        <f t="shared" si="1"/>
        <v>22</v>
      </c>
      <c r="N25" s="286">
        <f t="shared" si="11"/>
        <v>5</v>
      </c>
      <c r="O25" s="287">
        <f t="shared" si="10"/>
        <v>22.727272727272727</v>
      </c>
      <c r="P25" s="286">
        <f t="shared" si="12"/>
        <v>0</v>
      </c>
      <c r="Q25" s="288">
        <f t="shared" si="13"/>
        <v>0</v>
      </c>
    </row>
    <row r="26" spans="1:17" ht="15" customHeight="1" x14ac:dyDescent="0.25">
      <c r="A26" s="381">
        <v>10</v>
      </c>
      <c r="B26" s="382">
        <v>20810</v>
      </c>
      <c r="C26" s="383" t="s">
        <v>19</v>
      </c>
      <c r="D26" s="384"/>
      <c r="E26" s="392"/>
      <c r="F26" s="385"/>
      <c r="G26" s="385"/>
      <c r="H26" s="385"/>
      <c r="I26" s="385"/>
      <c r="J26" s="392"/>
      <c r="K26" s="386"/>
      <c r="L26" s="387"/>
      <c r="M26" s="285"/>
      <c r="N26" s="286"/>
      <c r="O26" s="287"/>
      <c r="P26" s="286"/>
      <c r="Q26" s="288"/>
    </row>
    <row r="27" spans="1:17" ht="15" customHeight="1" x14ac:dyDescent="0.25">
      <c r="A27" s="381">
        <v>11</v>
      </c>
      <c r="B27" s="382">
        <v>20900</v>
      </c>
      <c r="C27" s="383" t="s">
        <v>160</v>
      </c>
      <c r="D27" s="384">
        <v>42</v>
      </c>
      <c r="E27" s="392"/>
      <c r="F27" s="385"/>
      <c r="G27" s="385">
        <v>32</v>
      </c>
      <c r="H27" s="385">
        <v>5</v>
      </c>
      <c r="I27" s="385">
        <v>5</v>
      </c>
      <c r="J27" s="392"/>
      <c r="K27" s="386">
        <v>62</v>
      </c>
      <c r="L27" s="387"/>
      <c r="M27" s="285">
        <f t="shared" ref="M27:M35" si="14">D27</f>
        <v>42</v>
      </c>
      <c r="N27" s="286">
        <f t="shared" ref="N27:N28" si="15">J27+I27+H27</f>
        <v>10</v>
      </c>
      <c r="O27" s="287">
        <f t="shared" si="10"/>
        <v>23.80952380952381</v>
      </c>
      <c r="P27" s="286">
        <f t="shared" si="12"/>
        <v>0</v>
      </c>
      <c r="Q27" s="288">
        <f t="shared" ref="Q27:Q28" si="16">P27*100/M27</f>
        <v>0</v>
      </c>
    </row>
    <row r="28" spans="1:17" ht="15" customHeight="1" thickBot="1" x14ac:dyDescent="0.3">
      <c r="A28" s="381">
        <v>12</v>
      </c>
      <c r="B28" s="408">
        <v>21350</v>
      </c>
      <c r="C28" s="409" t="s">
        <v>161</v>
      </c>
      <c r="D28" s="410">
        <v>27</v>
      </c>
      <c r="E28" s="411"/>
      <c r="F28" s="412">
        <v>2</v>
      </c>
      <c r="G28" s="412">
        <v>21</v>
      </c>
      <c r="H28" s="412">
        <v>4</v>
      </c>
      <c r="I28" s="412"/>
      <c r="J28" s="411"/>
      <c r="K28" s="413">
        <v>57</v>
      </c>
      <c r="L28" s="387"/>
      <c r="M28" s="289">
        <f t="shared" si="14"/>
        <v>27</v>
      </c>
      <c r="N28" s="290">
        <f t="shared" si="15"/>
        <v>4</v>
      </c>
      <c r="O28" s="291">
        <f t="shared" si="10"/>
        <v>14.814814814814815</v>
      </c>
      <c r="P28" s="290">
        <f t="shared" si="12"/>
        <v>0</v>
      </c>
      <c r="Q28" s="292">
        <f t="shared" si="16"/>
        <v>0</v>
      </c>
    </row>
    <row r="29" spans="1:17" ht="15" customHeight="1" thickBot="1" x14ac:dyDescent="0.3">
      <c r="A29" s="414"/>
      <c r="B29" s="415" t="s">
        <v>103</v>
      </c>
      <c r="C29" s="416"/>
      <c r="D29" s="396">
        <f t="shared" ref="D29:J29" si="17">SUM(D30:D46)</f>
        <v>587</v>
      </c>
      <c r="E29" s="398">
        <f t="shared" si="17"/>
        <v>1</v>
      </c>
      <c r="F29" s="398">
        <f t="shared" si="17"/>
        <v>43</v>
      </c>
      <c r="G29" s="398">
        <f t="shared" si="17"/>
        <v>334</v>
      </c>
      <c r="H29" s="398">
        <f t="shared" si="17"/>
        <v>111</v>
      </c>
      <c r="I29" s="398">
        <f t="shared" si="17"/>
        <v>96</v>
      </c>
      <c r="J29" s="398">
        <f t="shared" si="17"/>
        <v>2</v>
      </c>
      <c r="K29" s="417">
        <f>AVERAGE(K30:K46)</f>
        <v>61.728571428571435</v>
      </c>
      <c r="L29" s="387"/>
      <c r="M29" s="349">
        <f t="shared" si="14"/>
        <v>587</v>
      </c>
      <c r="N29" s="350">
        <f>SUM(N30:N46)</f>
        <v>209</v>
      </c>
      <c r="O29" s="357">
        <f t="shared" si="10"/>
        <v>35.604770017035776</v>
      </c>
      <c r="P29" s="350">
        <f>SUM(P30:P46)</f>
        <v>1</v>
      </c>
      <c r="Q29" s="356">
        <f>P29*100/M29</f>
        <v>0.17035775127768313</v>
      </c>
    </row>
    <row r="30" spans="1:17" ht="15" customHeight="1" x14ac:dyDescent="0.25">
      <c r="A30" s="400">
        <v>1</v>
      </c>
      <c r="B30" s="401">
        <v>30070</v>
      </c>
      <c r="C30" s="402" t="s">
        <v>24</v>
      </c>
      <c r="D30" s="403">
        <v>68</v>
      </c>
      <c r="E30" s="404"/>
      <c r="F30" s="405"/>
      <c r="G30" s="405">
        <v>37</v>
      </c>
      <c r="H30" s="405">
        <v>13</v>
      </c>
      <c r="I30" s="405">
        <v>16</v>
      </c>
      <c r="J30" s="404">
        <v>2</v>
      </c>
      <c r="K30" s="406">
        <v>71.3</v>
      </c>
      <c r="L30" s="387"/>
      <c r="M30" s="281">
        <f t="shared" si="14"/>
        <v>68</v>
      </c>
      <c r="N30" s="282">
        <f t="shared" ref="N30:N35" si="18">J30+I30+H30</f>
        <v>31</v>
      </c>
      <c r="O30" s="283">
        <f t="shared" si="10"/>
        <v>45.588235294117645</v>
      </c>
      <c r="P30" s="282">
        <f t="shared" ref="P30:P46" si="19">E30</f>
        <v>0</v>
      </c>
      <c r="Q30" s="284">
        <f t="shared" ref="Q30:Q46" si="20">P30*100/M30</f>
        <v>0</v>
      </c>
    </row>
    <row r="31" spans="1:17" ht="15" customHeight="1" x14ac:dyDescent="0.25">
      <c r="A31" s="407">
        <v>2</v>
      </c>
      <c r="B31" s="382">
        <v>30480</v>
      </c>
      <c r="C31" s="383" t="s">
        <v>111</v>
      </c>
      <c r="D31" s="384">
        <v>50</v>
      </c>
      <c r="E31" s="392"/>
      <c r="F31" s="385">
        <v>2</v>
      </c>
      <c r="G31" s="385">
        <v>28</v>
      </c>
      <c r="H31" s="385">
        <v>11</v>
      </c>
      <c r="I31" s="385">
        <v>9</v>
      </c>
      <c r="J31" s="392"/>
      <c r="K31" s="386">
        <v>66.2</v>
      </c>
      <c r="L31" s="387"/>
      <c r="M31" s="285">
        <f t="shared" si="14"/>
        <v>50</v>
      </c>
      <c r="N31" s="286">
        <f t="shared" si="18"/>
        <v>20</v>
      </c>
      <c r="O31" s="287">
        <f t="shared" si="10"/>
        <v>40</v>
      </c>
      <c r="P31" s="286">
        <f t="shared" si="19"/>
        <v>0</v>
      </c>
      <c r="Q31" s="288">
        <f t="shared" si="20"/>
        <v>0</v>
      </c>
    </row>
    <row r="32" spans="1:17" ht="15" customHeight="1" x14ac:dyDescent="0.25">
      <c r="A32" s="407">
        <v>3</v>
      </c>
      <c r="B32" s="418">
        <v>30460</v>
      </c>
      <c r="C32" s="383" t="s">
        <v>29</v>
      </c>
      <c r="D32" s="384">
        <v>33</v>
      </c>
      <c r="E32" s="392"/>
      <c r="F32" s="385">
        <v>2</v>
      </c>
      <c r="G32" s="385">
        <v>17</v>
      </c>
      <c r="H32" s="385">
        <v>7</v>
      </c>
      <c r="I32" s="385">
        <v>7</v>
      </c>
      <c r="J32" s="392"/>
      <c r="K32" s="386">
        <v>65.7</v>
      </c>
      <c r="L32" s="387"/>
      <c r="M32" s="285">
        <f t="shared" si="14"/>
        <v>33</v>
      </c>
      <c r="N32" s="286">
        <f t="shared" si="18"/>
        <v>14</v>
      </c>
      <c r="O32" s="287">
        <f t="shared" si="10"/>
        <v>42.424242424242422</v>
      </c>
      <c r="P32" s="286">
        <f t="shared" si="19"/>
        <v>0</v>
      </c>
      <c r="Q32" s="288">
        <f t="shared" si="20"/>
        <v>0</v>
      </c>
    </row>
    <row r="33" spans="1:17" ht="15" customHeight="1" x14ac:dyDescent="0.25">
      <c r="A33" s="381">
        <v>4</v>
      </c>
      <c r="B33" s="390">
        <v>30030</v>
      </c>
      <c r="C33" s="391" t="s">
        <v>162</v>
      </c>
      <c r="D33" s="384">
        <v>39</v>
      </c>
      <c r="E33" s="392"/>
      <c r="F33" s="385">
        <v>1</v>
      </c>
      <c r="G33" s="385">
        <v>21</v>
      </c>
      <c r="H33" s="385">
        <v>9</v>
      </c>
      <c r="I33" s="385">
        <v>8</v>
      </c>
      <c r="J33" s="392"/>
      <c r="K33" s="386">
        <v>67.900000000000006</v>
      </c>
      <c r="L33" s="387"/>
      <c r="M33" s="285">
        <f t="shared" si="14"/>
        <v>39</v>
      </c>
      <c r="N33" s="286">
        <f t="shared" si="18"/>
        <v>17</v>
      </c>
      <c r="O33" s="287">
        <f t="shared" si="10"/>
        <v>43.589743589743591</v>
      </c>
      <c r="P33" s="286">
        <f t="shared" si="19"/>
        <v>0</v>
      </c>
      <c r="Q33" s="288">
        <f t="shared" si="20"/>
        <v>0</v>
      </c>
    </row>
    <row r="34" spans="1:17" ht="15" customHeight="1" x14ac:dyDescent="0.25">
      <c r="A34" s="381">
        <v>5</v>
      </c>
      <c r="B34" s="382">
        <v>31000</v>
      </c>
      <c r="C34" s="383" t="s">
        <v>37</v>
      </c>
      <c r="D34" s="384">
        <v>51</v>
      </c>
      <c r="E34" s="392"/>
      <c r="F34" s="385">
        <v>2</v>
      </c>
      <c r="G34" s="385">
        <v>29</v>
      </c>
      <c r="H34" s="385">
        <v>10</v>
      </c>
      <c r="I34" s="385">
        <v>10</v>
      </c>
      <c r="J34" s="392"/>
      <c r="K34" s="386">
        <v>64</v>
      </c>
      <c r="L34" s="387"/>
      <c r="M34" s="285">
        <f t="shared" si="14"/>
        <v>51</v>
      </c>
      <c r="N34" s="286">
        <f t="shared" si="18"/>
        <v>20</v>
      </c>
      <c r="O34" s="287">
        <f t="shared" si="10"/>
        <v>39.215686274509807</v>
      </c>
      <c r="P34" s="286">
        <f t="shared" si="19"/>
        <v>0</v>
      </c>
      <c r="Q34" s="288">
        <f t="shared" si="20"/>
        <v>0</v>
      </c>
    </row>
    <row r="35" spans="1:17" ht="15" customHeight="1" x14ac:dyDescent="0.25">
      <c r="A35" s="381">
        <v>6</v>
      </c>
      <c r="B35" s="382">
        <v>30130</v>
      </c>
      <c r="C35" s="383" t="s">
        <v>25</v>
      </c>
      <c r="D35" s="384">
        <v>18</v>
      </c>
      <c r="E35" s="392"/>
      <c r="F35" s="385">
        <v>7</v>
      </c>
      <c r="G35" s="385">
        <v>10</v>
      </c>
      <c r="H35" s="385">
        <v>1</v>
      </c>
      <c r="I35" s="385"/>
      <c r="J35" s="392"/>
      <c r="K35" s="386">
        <v>46.9</v>
      </c>
      <c r="L35" s="387"/>
      <c r="M35" s="187">
        <f t="shared" si="14"/>
        <v>18</v>
      </c>
      <c r="N35" s="299">
        <f t="shared" si="18"/>
        <v>1</v>
      </c>
      <c r="O35" s="193">
        <f t="shared" si="10"/>
        <v>5.5555555555555554</v>
      </c>
      <c r="P35" s="299">
        <f t="shared" si="19"/>
        <v>0</v>
      </c>
      <c r="Q35" s="195">
        <f t="shared" si="20"/>
        <v>0</v>
      </c>
    </row>
    <row r="36" spans="1:17" ht="15" customHeight="1" x14ac:dyDescent="0.25">
      <c r="A36" s="381">
        <v>7</v>
      </c>
      <c r="B36" s="382">
        <v>30160</v>
      </c>
      <c r="C36" s="383" t="s">
        <v>163</v>
      </c>
      <c r="D36" s="384"/>
      <c r="E36" s="392"/>
      <c r="F36" s="385"/>
      <c r="G36" s="385"/>
      <c r="H36" s="385"/>
      <c r="I36" s="385"/>
      <c r="J36" s="392"/>
      <c r="K36" s="386"/>
      <c r="L36" s="387"/>
      <c r="M36" s="285"/>
      <c r="N36" s="286"/>
      <c r="O36" s="287"/>
      <c r="P36" s="286"/>
      <c r="Q36" s="288"/>
    </row>
    <row r="37" spans="1:17" ht="15" customHeight="1" x14ac:dyDescent="0.25">
      <c r="A37" s="381">
        <v>8</v>
      </c>
      <c r="B37" s="382">
        <v>30310</v>
      </c>
      <c r="C37" s="383" t="s">
        <v>27</v>
      </c>
      <c r="D37" s="384"/>
      <c r="E37" s="392"/>
      <c r="F37" s="385"/>
      <c r="G37" s="385"/>
      <c r="H37" s="385"/>
      <c r="I37" s="385"/>
      <c r="J37" s="392"/>
      <c r="K37" s="386"/>
      <c r="L37" s="387"/>
      <c r="M37" s="285"/>
      <c r="N37" s="286"/>
      <c r="O37" s="287"/>
      <c r="P37" s="286"/>
      <c r="Q37" s="288"/>
    </row>
    <row r="38" spans="1:17" ht="15" customHeight="1" x14ac:dyDescent="0.25">
      <c r="A38" s="381">
        <v>9</v>
      </c>
      <c r="B38" s="382">
        <v>30440</v>
      </c>
      <c r="C38" s="383" t="s">
        <v>28</v>
      </c>
      <c r="D38" s="384">
        <v>19</v>
      </c>
      <c r="E38" s="392"/>
      <c r="F38" s="385">
        <v>1</v>
      </c>
      <c r="G38" s="385">
        <v>13</v>
      </c>
      <c r="H38" s="385">
        <v>4</v>
      </c>
      <c r="I38" s="385">
        <v>1</v>
      </c>
      <c r="J38" s="392"/>
      <c r="K38" s="386">
        <v>60.6</v>
      </c>
      <c r="L38" s="387"/>
      <c r="M38" s="285">
        <f>D38</f>
        <v>19</v>
      </c>
      <c r="N38" s="286">
        <f>J38+I38+H38</f>
        <v>5</v>
      </c>
      <c r="O38" s="287">
        <f t="shared" si="10"/>
        <v>26.315789473684209</v>
      </c>
      <c r="P38" s="286">
        <f t="shared" si="19"/>
        <v>0</v>
      </c>
      <c r="Q38" s="288">
        <f t="shared" si="20"/>
        <v>0</v>
      </c>
    </row>
    <row r="39" spans="1:17" ht="15" customHeight="1" x14ac:dyDescent="0.25">
      <c r="A39" s="381">
        <v>10</v>
      </c>
      <c r="B39" s="382">
        <v>30500</v>
      </c>
      <c r="C39" s="383" t="s">
        <v>164</v>
      </c>
      <c r="D39" s="384"/>
      <c r="E39" s="392"/>
      <c r="F39" s="385"/>
      <c r="G39" s="385"/>
      <c r="H39" s="385"/>
      <c r="I39" s="385"/>
      <c r="J39" s="392"/>
      <c r="K39" s="386"/>
      <c r="L39" s="387"/>
      <c r="M39" s="285"/>
      <c r="N39" s="286"/>
      <c r="O39" s="287"/>
      <c r="P39" s="286"/>
      <c r="Q39" s="288"/>
    </row>
    <row r="40" spans="1:17" ht="15" customHeight="1" x14ac:dyDescent="0.25">
      <c r="A40" s="381">
        <v>11</v>
      </c>
      <c r="B40" s="382">
        <v>30530</v>
      </c>
      <c r="C40" s="383" t="s">
        <v>165</v>
      </c>
      <c r="D40" s="384">
        <v>38</v>
      </c>
      <c r="E40" s="392"/>
      <c r="F40" s="385">
        <v>4</v>
      </c>
      <c r="G40" s="385">
        <v>27</v>
      </c>
      <c r="H40" s="385">
        <v>4</v>
      </c>
      <c r="I40" s="385">
        <v>3</v>
      </c>
      <c r="J40" s="392"/>
      <c r="K40" s="386">
        <v>58</v>
      </c>
      <c r="L40" s="387"/>
      <c r="M40" s="285">
        <f t="shared" ref="M40:M56" si="21">D40</f>
        <v>38</v>
      </c>
      <c r="N40" s="286">
        <f t="shared" ref="N40:N46" si="22">J40+I40+H40</f>
        <v>7</v>
      </c>
      <c r="O40" s="287">
        <f t="shared" si="10"/>
        <v>18.421052631578949</v>
      </c>
      <c r="P40" s="299">
        <f t="shared" si="19"/>
        <v>0</v>
      </c>
      <c r="Q40" s="288">
        <f t="shared" si="20"/>
        <v>0</v>
      </c>
    </row>
    <row r="41" spans="1:17" ht="15" customHeight="1" x14ac:dyDescent="0.25">
      <c r="A41" s="381">
        <v>12</v>
      </c>
      <c r="B41" s="382">
        <v>30640</v>
      </c>
      <c r="C41" s="383" t="s">
        <v>32</v>
      </c>
      <c r="D41" s="384">
        <v>39</v>
      </c>
      <c r="E41" s="392"/>
      <c r="F41" s="385"/>
      <c r="G41" s="385">
        <v>10</v>
      </c>
      <c r="H41" s="385">
        <v>11</v>
      </c>
      <c r="I41" s="385">
        <v>18</v>
      </c>
      <c r="J41" s="392"/>
      <c r="K41" s="386">
        <v>77.2</v>
      </c>
      <c r="L41" s="387"/>
      <c r="M41" s="285">
        <f t="shared" si="21"/>
        <v>39</v>
      </c>
      <c r="N41" s="286">
        <f t="shared" si="22"/>
        <v>29</v>
      </c>
      <c r="O41" s="287">
        <f t="shared" si="10"/>
        <v>74.358974358974365</v>
      </c>
      <c r="P41" s="286">
        <f t="shared" si="19"/>
        <v>0</v>
      </c>
      <c r="Q41" s="288">
        <f t="shared" si="20"/>
        <v>0</v>
      </c>
    </row>
    <row r="42" spans="1:17" ht="15" customHeight="1" x14ac:dyDescent="0.25">
      <c r="A42" s="381">
        <v>13</v>
      </c>
      <c r="B42" s="382">
        <v>30650</v>
      </c>
      <c r="C42" s="383" t="s">
        <v>166</v>
      </c>
      <c r="D42" s="384">
        <v>20</v>
      </c>
      <c r="E42" s="392"/>
      <c r="F42" s="385">
        <v>4</v>
      </c>
      <c r="G42" s="385">
        <v>12</v>
      </c>
      <c r="H42" s="385">
        <v>1</v>
      </c>
      <c r="I42" s="385">
        <v>3</v>
      </c>
      <c r="J42" s="392"/>
      <c r="K42" s="386">
        <v>54.3</v>
      </c>
      <c r="L42" s="387"/>
      <c r="M42" s="285">
        <f t="shared" si="21"/>
        <v>20</v>
      </c>
      <c r="N42" s="286">
        <f t="shared" si="22"/>
        <v>4</v>
      </c>
      <c r="O42" s="287">
        <f t="shared" si="10"/>
        <v>20</v>
      </c>
      <c r="P42" s="286">
        <f t="shared" si="19"/>
        <v>0</v>
      </c>
      <c r="Q42" s="288">
        <f t="shared" si="20"/>
        <v>0</v>
      </c>
    </row>
    <row r="43" spans="1:17" ht="15" customHeight="1" x14ac:dyDescent="0.25">
      <c r="A43" s="381">
        <v>14</v>
      </c>
      <c r="B43" s="382">
        <v>30790</v>
      </c>
      <c r="C43" s="383" t="s">
        <v>34</v>
      </c>
      <c r="D43" s="384">
        <v>25</v>
      </c>
      <c r="E43" s="392"/>
      <c r="F43" s="385"/>
      <c r="G43" s="385">
        <v>17</v>
      </c>
      <c r="H43" s="385">
        <v>5</v>
      </c>
      <c r="I43" s="385">
        <v>3</v>
      </c>
      <c r="J43" s="392"/>
      <c r="K43" s="386">
        <v>60.2</v>
      </c>
      <c r="L43" s="387"/>
      <c r="M43" s="285">
        <f t="shared" si="21"/>
        <v>25</v>
      </c>
      <c r="N43" s="286">
        <f t="shared" si="22"/>
        <v>8</v>
      </c>
      <c r="O43" s="287">
        <f t="shared" si="10"/>
        <v>32</v>
      </c>
      <c r="P43" s="286">
        <f t="shared" si="19"/>
        <v>0</v>
      </c>
      <c r="Q43" s="288">
        <f t="shared" si="20"/>
        <v>0</v>
      </c>
    </row>
    <row r="44" spans="1:17" ht="15" customHeight="1" x14ac:dyDescent="0.25">
      <c r="A44" s="381">
        <v>15</v>
      </c>
      <c r="B44" s="382">
        <v>30890</v>
      </c>
      <c r="C44" s="383" t="s">
        <v>167</v>
      </c>
      <c r="D44" s="384">
        <v>28</v>
      </c>
      <c r="E44" s="392">
        <v>1</v>
      </c>
      <c r="F44" s="385">
        <v>5</v>
      </c>
      <c r="G44" s="385">
        <v>16</v>
      </c>
      <c r="H44" s="385">
        <v>5</v>
      </c>
      <c r="I44" s="385">
        <v>1</v>
      </c>
      <c r="J44" s="392"/>
      <c r="K44" s="386">
        <v>53.5</v>
      </c>
      <c r="L44" s="387"/>
      <c r="M44" s="285">
        <f t="shared" si="21"/>
        <v>28</v>
      </c>
      <c r="N44" s="286">
        <f t="shared" si="22"/>
        <v>6</v>
      </c>
      <c r="O44" s="287">
        <f t="shared" si="10"/>
        <v>21.428571428571427</v>
      </c>
      <c r="P44" s="286">
        <f t="shared" si="19"/>
        <v>1</v>
      </c>
      <c r="Q44" s="288">
        <f t="shared" si="20"/>
        <v>3.5714285714285716</v>
      </c>
    </row>
    <row r="45" spans="1:17" ht="15" customHeight="1" x14ac:dyDescent="0.25">
      <c r="A45" s="381">
        <v>16</v>
      </c>
      <c r="B45" s="382">
        <v>30940</v>
      </c>
      <c r="C45" s="383" t="s">
        <v>36</v>
      </c>
      <c r="D45" s="384">
        <v>71</v>
      </c>
      <c r="E45" s="392"/>
      <c r="F45" s="385">
        <v>3</v>
      </c>
      <c r="G45" s="385">
        <v>38</v>
      </c>
      <c r="H45" s="385">
        <v>20</v>
      </c>
      <c r="I45" s="385">
        <v>10</v>
      </c>
      <c r="J45" s="392"/>
      <c r="K45" s="386">
        <v>62.4</v>
      </c>
      <c r="L45" s="387"/>
      <c r="M45" s="285">
        <f t="shared" si="21"/>
        <v>71</v>
      </c>
      <c r="N45" s="286">
        <f t="shared" si="22"/>
        <v>30</v>
      </c>
      <c r="O45" s="287">
        <f t="shared" si="10"/>
        <v>42.25352112676056</v>
      </c>
      <c r="P45" s="286">
        <f t="shared" si="19"/>
        <v>0</v>
      </c>
      <c r="Q45" s="288">
        <f t="shared" si="20"/>
        <v>0</v>
      </c>
    </row>
    <row r="46" spans="1:17" ht="15" customHeight="1" thickBot="1" x14ac:dyDescent="0.3">
      <c r="A46" s="381">
        <v>17</v>
      </c>
      <c r="B46" s="382">
        <v>31480</v>
      </c>
      <c r="C46" s="383" t="s">
        <v>38</v>
      </c>
      <c r="D46" s="384">
        <v>88</v>
      </c>
      <c r="E46" s="392"/>
      <c r="F46" s="385">
        <v>12</v>
      </c>
      <c r="G46" s="385">
        <v>59</v>
      </c>
      <c r="H46" s="385">
        <v>10</v>
      </c>
      <c r="I46" s="385">
        <v>7</v>
      </c>
      <c r="J46" s="392"/>
      <c r="K46" s="386">
        <v>56</v>
      </c>
      <c r="L46" s="387"/>
      <c r="M46" s="289">
        <f t="shared" si="21"/>
        <v>88</v>
      </c>
      <c r="N46" s="290">
        <f t="shared" si="22"/>
        <v>17</v>
      </c>
      <c r="O46" s="291">
        <f t="shared" si="10"/>
        <v>19.318181818181817</v>
      </c>
      <c r="P46" s="290">
        <f t="shared" si="19"/>
        <v>0</v>
      </c>
      <c r="Q46" s="292">
        <f t="shared" si="20"/>
        <v>0</v>
      </c>
    </row>
    <row r="47" spans="1:17" ht="15" customHeight="1" thickBot="1" x14ac:dyDescent="0.3">
      <c r="A47" s="419"/>
      <c r="B47" s="415" t="s">
        <v>104</v>
      </c>
      <c r="C47" s="416"/>
      <c r="D47" s="396">
        <f t="shared" ref="D47:J47" si="23">SUM(D48:D66)</f>
        <v>856</v>
      </c>
      <c r="E47" s="398">
        <f t="shared" si="23"/>
        <v>1</v>
      </c>
      <c r="F47" s="398">
        <f t="shared" si="23"/>
        <v>23</v>
      </c>
      <c r="G47" s="398">
        <f t="shared" si="23"/>
        <v>444</v>
      </c>
      <c r="H47" s="398">
        <f t="shared" si="23"/>
        <v>180</v>
      </c>
      <c r="I47" s="398">
        <f t="shared" si="23"/>
        <v>206</v>
      </c>
      <c r="J47" s="398">
        <f t="shared" si="23"/>
        <v>2</v>
      </c>
      <c r="K47" s="417">
        <f>AVERAGE(K48:K66)</f>
        <v>65.581250000000011</v>
      </c>
      <c r="L47" s="387"/>
      <c r="M47" s="349">
        <f t="shared" si="21"/>
        <v>856</v>
      </c>
      <c r="N47" s="350">
        <f>SUM(N48:N66)</f>
        <v>388</v>
      </c>
      <c r="O47" s="357">
        <f t="shared" si="10"/>
        <v>45.32710280373832</v>
      </c>
      <c r="P47" s="350">
        <f>SUM(P48:P66)</f>
        <v>1</v>
      </c>
      <c r="Q47" s="356">
        <f>P47*100/M47</f>
        <v>0.11682242990654206</v>
      </c>
    </row>
    <row r="48" spans="1:17" ht="15" customHeight="1" x14ac:dyDescent="0.25">
      <c r="A48" s="400">
        <v>1</v>
      </c>
      <c r="B48" s="401">
        <v>40010</v>
      </c>
      <c r="C48" s="402" t="s">
        <v>168</v>
      </c>
      <c r="D48" s="420">
        <v>193</v>
      </c>
      <c r="E48" s="405"/>
      <c r="F48" s="405">
        <v>3</v>
      </c>
      <c r="G48" s="405">
        <v>82</v>
      </c>
      <c r="H48" s="405">
        <v>52</v>
      </c>
      <c r="I48" s="405">
        <v>56</v>
      </c>
      <c r="J48" s="405"/>
      <c r="K48" s="421">
        <v>71.3</v>
      </c>
      <c r="L48" s="387"/>
      <c r="M48" s="281">
        <f t="shared" si="21"/>
        <v>193</v>
      </c>
      <c r="N48" s="282">
        <f t="shared" ref="N48:N66" si="24">J48+I48+H48</f>
        <v>108</v>
      </c>
      <c r="O48" s="283">
        <f t="shared" si="10"/>
        <v>55.958549222797927</v>
      </c>
      <c r="P48" s="282">
        <f t="shared" ref="P48:P66" si="25">E48</f>
        <v>0</v>
      </c>
      <c r="Q48" s="284">
        <f t="shared" ref="Q48:Q66" si="26">P48*100/M48</f>
        <v>0</v>
      </c>
    </row>
    <row r="49" spans="1:17" ht="15" customHeight="1" x14ac:dyDescent="0.25">
      <c r="A49" s="407">
        <v>2</v>
      </c>
      <c r="B49" s="382">
        <v>40030</v>
      </c>
      <c r="C49" s="383" t="s">
        <v>41</v>
      </c>
      <c r="D49" s="384">
        <v>46</v>
      </c>
      <c r="E49" s="392"/>
      <c r="F49" s="385">
        <v>1</v>
      </c>
      <c r="G49" s="385">
        <v>14</v>
      </c>
      <c r="H49" s="385">
        <v>7</v>
      </c>
      <c r="I49" s="385">
        <v>23</v>
      </c>
      <c r="J49" s="392">
        <v>1</v>
      </c>
      <c r="K49" s="386">
        <v>78</v>
      </c>
      <c r="L49" s="387"/>
      <c r="M49" s="285">
        <f t="shared" si="21"/>
        <v>46</v>
      </c>
      <c r="N49" s="286">
        <f t="shared" si="24"/>
        <v>31</v>
      </c>
      <c r="O49" s="287">
        <f t="shared" si="10"/>
        <v>67.391304347826093</v>
      </c>
      <c r="P49" s="286">
        <f t="shared" si="25"/>
        <v>0</v>
      </c>
      <c r="Q49" s="288">
        <f t="shared" si="26"/>
        <v>0</v>
      </c>
    </row>
    <row r="50" spans="1:17" ht="15" customHeight="1" x14ac:dyDescent="0.25">
      <c r="A50" s="407">
        <v>3</v>
      </c>
      <c r="B50" s="382">
        <v>40410</v>
      </c>
      <c r="C50" s="383" t="s">
        <v>48</v>
      </c>
      <c r="D50" s="422">
        <v>111</v>
      </c>
      <c r="E50" s="423"/>
      <c r="F50" s="423"/>
      <c r="G50" s="423">
        <v>54</v>
      </c>
      <c r="H50" s="423">
        <v>28</v>
      </c>
      <c r="I50" s="423">
        <v>28</v>
      </c>
      <c r="J50" s="423">
        <v>1</v>
      </c>
      <c r="K50" s="424">
        <v>71.7</v>
      </c>
      <c r="L50" s="387"/>
      <c r="M50" s="285">
        <f t="shared" si="21"/>
        <v>111</v>
      </c>
      <c r="N50" s="286">
        <f t="shared" si="24"/>
        <v>57</v>
      </c>
      <c r="O50" s="287">
        <f t="shared" si="10"/>
        <v>51.351351351351354</v>
      </c>
      <c r="P50" s="286">
        <f t="shared" si="25"/>
        <v>0</v>
      </c>
      <c r="Q50" s="288">
        <f t="shared" si="26"/>
        <v>0</v>
      </c>
    </row>
    <row r="51" spans="1:17" ht="15" customHeight="1" x14ac:dyDescent="0.25">
      <c r="A51" s="381">
        <v>4</v>
      </c>
      <c r="B51" s="382">
        <v>40011</v>
      </c>
      <c r="C51" s="383" t="s">
        <v>40</v>
      </c>
      <c r="D51" s="388">
        <v>104</v>
      </c>
      <c r="E51" s="385"/>
      <c r="F51" s="385">
        <v>1</v>
      </c>
      <c r="G51" s="385">
        <v>51</v>
      </c>
      <c r="H51" s="385">
        <v>24</v>
      </c>
      <c r="I51" s="385">
        <v>28</v>
      </c>
      <c r="J51" s="385"/>
      <c r="K51" s="389">
        <v>70.3</v>
      </c>
      <c r="L51" s="387"/>
      <c r="M51" s="285">
        <f t="shared" si="21"/>
        <v>104</v>
      </c>
      <c r="N51" s="286">
        <f t="shared" si="24"/>
        <v>52</v>
      </c>
      <c r="O51" s="287">
        <f t="shared" si="10"/>
        <v>50</v>
      </c>
      <c r="P51" s="286">
        <f t="shared" si="25"/>
        <v>0</v>
      </c>
      <c r="Q51" s="288">
        <f t="shared" si="26"/>
        <v>0</v>
      </c>
    </row>
    <row r="52" spans="1:17" x14ac:dyDescent="0.25">
      <c r="A52" s="381">
        <v>5</v>
      </c>
      <c r="B52" s="382">
        <v>40080</v>
      </c>
      <c r="C52" s="383" t="s">
        <v>96</v>
      </c>
      <c r="D52" s="384">
        <v>48</v>
      </c>
      <c r="E52" s="392"/>
      <c r="F52" s="385">
        <v>1</v>
      </c>
      <c r="G52" s="385">
        <v>25</v>
      </c>
      <c r="H52" s="385">
        <v>11</v>
      </c>
      <c r="I52" s="385">
        <v>11</v>
      </c>
      <c r="J52" s="392"/>
      <c r="K52" s="386">
        <v>67.8</v>
      </c>
      <c r="L52" s="387"/>
      <c r="M52" s="285">
        <f t="shared" si="21"/>
        <v>48</v>
      </c>
      <c r="N52" s="286">
        <f t="shared" si="24"/>
        <v>22</v>
      </c>
      <c r="O52" s="287">
        <f t="shared" si="10"/>
        <v>45.833333333333336</v>
      </c>
      <c r="P52" s="286">
        <f t="shared" si="25"/>
        <v>0</v>
      </c>
      <c r="Q52" s="288">
        <f t="shared" si="26"/>
        <v>0</v>
      </c>
    </row>
    <row r="53" spans="1:17" ht="15" customHeight="1" x14ac:dyDescent="0.25">
      <c r="A53" s="381">
        <v>6</v>
      </c>
      <c r="B53" s="382">
        <v>40100</v>
      </c>
      <c r="C53" s="383" t="s">
        <v>42</v>
      </c>
      <c r="D53" s="384">
        <v>43</v>
      </c>
      <c r="E53" s="392"/>
      <c r="F53" s="385">
        <v>1</v>
      </c>
      <c r="G53" s="385">
        <v>19</v>
      </c>
      <c r="H53" s="385">
        <v>14</v>
      </c>
      <c r="I53" s="385">
        <v>9</v>
      </c>
      <c r="J53" s="392"/>
      <c r="K53" s="386">
        <v>68.8</v>
      </c>
      <c r="L53" s="387"/>
      <c r="M53" s="285">
        <f t="shared" si="21"/>
        <v>43</v>
      </c>
      <c r="N53" s="286">
        <f t="shared" si="24"/>
        <v>23</v>
      </c>
      <c r="O53" s="287">
        <f t="shared" si="10"/>
        <v>53.488372093023258</v>
      </c>
      <c r="P53" s="286">
        <f t="shared" si="25"/>
        <v>0</v>
      </c>
      <c r="Q53" s="288">
        <f t="shared" si="26"/>
        <v>0</v>
      </c>
    </row>
    <row r="54" spans="1:17" ht="15" customHeight="1" x14ac:dyDescent="0.25">
      <c r="A54" s="381">
        <v>7</v>
      </c>
      <c r="B54" s="382">
        <v>40020</v>
      </c>
      <c r="C54" s="383" t="s">
        <v>169</v>
      </c>
      <c r="D54" s="384">
        <v>24</v>
      </c>
      <c r="E54" s="392"/>
      <c r="F54" s="385"/>
      <c r="G54" s="385">
        <v>14</v>
      </c>
      <c r="H54" s="385">
        <v>4</v>
      </c>
      <c r="I54" s="385">
        <v>6</v>
      </c>
      <c r="J54" s="392"/>
      <c r="K54" s="386">
        <v>70</v>
      </c>
      <c r="L54" s="387"/>
      <c r="M54" s="285">
        <f t="shared" si="21"/>
        <v>24</v>
      </c>
      <c r="N54" s="286">
        <f t="shared" si="24"/>
        <v>10</v>
      </c>
      <c r="O54" s="287">
        <f t="shared" si="10"/>
        <v>41.666666666666664</v>
      </c>
      <c r="P54" s="286">
        <f t="shared" si="25"/>
        <v>0</v>
      </c>
      <c r="Q54" s="288">
        <f t="shared" si="26"/>
        <v>0</v>
      </c>
    </row>
    <row r="55" spans="1:17" ht="15" customHeight="1" x14ac:dyDescent="0.25">
      <c r="A55" s="381">
        <v>8</v>
      </c>
      <c r="B55" s="382">
        <v>40031</v>
      </c>
      <c r="C55" s="383" t="s">
        <v>170</v>
      </c>
      <c r="D55" s="384">
        <v>27</v>
      </c>
      <c r="E55" s="392"/>
      <c r="F55" s="385">
        <v>1</v>
      </c>
      <c r="G55" s="385">
        <v>13</v>
      </c>
      <c r="H55" s="385">
        <v>4</v>
      </c>
      <c r="I55" s="385">
        <v>9</v>
      </c>
      <c r="J55" s="392"/>
      <c r="K55" s="386">
        <v>70.7</v>
      </c>
      <c r="L55" s="387"/>
      <c r="M55" s="285">
        <f t="shared" si="21"/>
        <v>27</v>
      </c>
      <c r="N55" s="286">
        <f t="shared" si="24"/>
        <v>13</v>
      </c>
      <c r="O55" s="287">
        <f t="shared" si="10"/>
        <v>48.148148148148145</v>
      </c>
      <c r="P55" s="286">
        <f t="shared" si="25"/>
        <v>0</v>
      </c>
      <c r="Q55" s="288">
        <f t="shared" si="26"/>
        <v>0</v>
      </c>
    </row>
    <row r="56" spans="1:17" ht="15" customHeight="1" x14ac:dyDescent="0.25">
      <c r="A56" s="381">
        <v>9</v>
      </c>
      <c r="B56" s="382">
        <v>40210</v>
      </c>
      <c r="C56" s="383" t="s">
        <v>44</v>
      </c>
      <c r="D56" s="384">
        <v>21</v>
      </c>
      <c r="E56" s="392"/>
      <c r="F56" s="385">
        <v>3</v>
      </c>
      <c r="G56" s="385">
        <v>13</v>
      </c>
      <c r="H56" s="385">
        <v>2</v>
      </c>
      <c r="I56" s="385">
        <v>3</v>
      </c>
      <c r="J56" s="392"/>
      <c r="K56" s="386">
        <v>59</v>
      </c>
      <c r="L56" s="387"/>
      <c r="M56" s="285">
        <f t="shared" si="21"/>
        <v>21</v>
      </c>
      <c r="N56" s="286">
        <f t="shared" si="24"/>
        <v>5</v>
      </c>
      <c r="O56" s="287">
        <f t="shared" si="10"/>
        <v>23.80952380952381</v>
      </c>
      <c r="P56" s="299">
        <f t="shared" si="25"/>
        <v>0</v>
      </c>
      <c r="Q56" s="288">
        <f t="shared" si="26"/>
        <v>0</v>
      </c>
    </row>
    <row r="57" spans="1:17" ht="15" customHeight="1" x14ac:dyDescent="0.25">
      <c r="A57" s="381">
        <v>10</v>
      </c>
      <c r="B57" s="382">
        <v>40300</v>
      </c>
      <c r="C57" s="383" t="s">
        <v>45</v>
      </c>
      <c r="D57" s="384"/>
      <c r="E57" s="392"/>
      <c r="F57" s="385"/>
      <c r="G57" s="385"/>
      <c r="H57" s="385"/>
      <c r="I57" s="385"/>
      <c r="J57" s="392"/>
      <c r="K57" s="386"/>
      <c r="L57" s="387"/>
      <c r="M57" s="285"/>
      <c r="N57" s="286"/>
      <c r="O57" s="287"/>
      <c r="P57" s="286"/>
      <c r="Q57" s="288"/>
    </row>
    <row r="58" spans="1:17" ht="15" customHeight="1" x14ac:dyDescent="0.25">
      <c r="A58" s="381">
        <v>11</v>
      </c>
      <c r="B58" s="382">
        <v>40360</v>
      </c>
      <c r="C58" s="383" t="s">
        <v>46</v>
      </c>
      <c r="D58" s="384">
        <v>22</v>
      </c>
      <c r="E58" s="392"/>
      <c r="F58" s="385"/>
      <c r="G58" s="385">
        <v>20</v>
      </c>
      <c r="H58" s="385">
        <v>1</v>
      </c>
      <c r="I58" s="385">
        <v>1</v>
      </c>
      <c r="J58" s="392"/>
      <c r="K58" s="386">
        <v>55.2</v>
      </c>
      <c r="L58" s="387"/>
      <c r="M58" s="285">
        <f t="shared" ref="M58:M81" si="27">D58</f>
        <v>22</v>
      </c>
      <c r="N58" s="286">
        <f t="shared" si="24"/>
        <v>2</v>
      </c>
      <c r="O58" s="287">
        <f t="shared" si="10"/>
        <v>9.0909090909090917</v>
      </c>
      <c r="P58" s="286">
        <f t="shared" si="25"/>
        <v>0</v>
      </c>
      <c r="Q58" s="288">
        <f t="shared" si="26"/>
        <v>0</v>
      </c>
    </row>
    <row r="59" spans="1:17" ht="15" customHeight="1" x14ac:dyDescent="0.25">
      <c r="A59" s="381">
        <v>12</v>
      </c>
      <c r="B59" s="382">
        <v>40390</v>
      </c>
      <c r="C59" s="383" t="s">
        <v>47</v>
      </c>
      <c r="D59" s="384"/>
      <c r="E59" s="392"/>
      <c r="F59" s="385"/>
      <c r="G59" s="385"/>
      <c r="H59" s="385"/>
      <c r="I59" s="385"/>
      <c r="J59" s="392"/>
      <c r="K59" s="386"/>
      <c r="L59" s="387"/>
      <c r="M59" s="285"/>
      <c r="N59" s="286"/>
      <c r="O59" s="287"/>
      <c r="P59" s="286"/>
      <c r="Q59" s="288"/>
    </row>
    <row r="60" spans="1:17" ht="15" customHeight="1" x14ac:dyDescent="0.25">
      <c r="A60" s="381">
        <v>13</v>
      </c>
      <c r="B60" s="382">
        <v>40720</v>
      </c>
      <c r="C60" s="383" t="s">
        <v>109</v>
      </c>
      <c r="D60" s="384">
        <v>48</v>
      </c>
      <c r="E60" s="392"/>
      <c r="F60" s="425">
        <v>1</v>
      </c>
      <c r="G60" s="425">
        <v>33</v>
      </c>
      <c r="H60" s="425">
        <v>9</v>
      </c>
      <c r="I60" s="425">
        <v>5</v>
      </c>
      <c r="J60" s="392"/>
      <c r="K60" s="386">
        <v>61.2</v>
      </c>
      <c r="L60" s="387"/>
      <c r="M60" s="285">
        <f t="shared" si="27"/>
        <v>48</v>
      </c>
      <c r="N60" s="286">
        <f t="shared" si="24"/>
        <v>14</v>
      </c>
      <c r="O60" s="287">
        <f t="shared" si="10"/>
        <v>29.166666666666668</v>
      </c>
      <c r="P60" s="286">
        <f t="shared" si="25"/>
        <v>0</v>
      </c>
      <c r="Q60" s="288">
        <f t="shared" si="26"/>
        <v>0</v>
      </c>
    </row>
    <row r="61" spans="1:17" ht="15" customHeight="1" x14ac:dyDescent="0.25">
      <c r="A61" s="381">
        <v>14</v>
      </c>
      <c r="B61" s="382">
        <v>40730</v>
      </c>
      <c r="C61" s="383" t="s">
        <v>49</v>
      </c>
      <c r="D61" s="384"/>
      <c r="E61" s="392"/>
      <c r="F61" s="425"/>
      <c r="G61" s="425"/>
      <c r="H61" s="425"/>
      <c r="I61" s="425"/>
      <c r="J61" s="392"/>
      <c r="K61" s="386"/>
      <c r="L61" s="387"/>
      <c r="M61" s="285"/>
      <c r="N61" s="286"/>
      <c r="O61" s="287"/>
      <c r="P61" s="286"/>
      <c r="Q61" s="288"/>
    </row>
    <row r="62" spans="1:17" ht="15" customHeight="1" x14ac:dyDescent="0.25">
      <c r="A62" s="381">
        <v>15</v>
      </c>
      <c r="B62" s="382">
        <v>40820</v>
      </c>
      <c r="C62" s="383" t="s">
        <v>171</v>
      </c>
      <c r="D62" s="384">
        <v>32</v>
      </c>
      <c r="E62" s="392"/>
      <c r="F62" s="385"/>
      <c r="G62" s="385">
        <v>24</v>
      </c>
      <c r="H62" s="385">
        <v>6</v>
      </c>
      <c r="I62" s="385">
        <v>2</v>
      </c>
      <c r="J62" s="392"/>
      <c r="K62" s="386">
        <v>63</v>
      </c>
      <c r="L62" s="387"/>
      <c r="M62" s="285">
        <f t="shared" si="27"/>
        <v>32</v>
      </c>
      <c r="N62" s="286">
        <f t="shared" si="24"/>
        <v>8</v>
      </c>
      <c r="O62" s="287">
        <f t="shared" si="10"/>
        <v>25</v>
      </c>
      <c r="P62" s="286">
        <f t="shared" si="25"/>
        <v>0</v>
      </c>
      <c r="Q62" s="288">
        <f t="shared" si="26"/>
        <v>0</v>
      </c>
    </row>
    <row r="63" spans="1:17" ht="15" customHeight="1" x14ac:dyDescent="0.25">
      <c r="A63" s="381">
        <v>16</v>
      </c>
      <c r="B63" s="426">
        <v>40840</v>
      </c>
      <c r="C63" s="427" t="s">
        <v>51</v>
      </c>
      <c r="D63" s="384">
        <v>21</v>
      </c>
      <c r="E63" s="392"/>
      <c r="F63" s="385">
        <v>3</v>
      </c>
      <c r="G63" s="385">
        <v>17</v>
      </c>
      <c r="H63" s="385">
        <v>1</v>
      </c>
      <c r="I63" s="385"/>
      <c r="J63" s="392"/>
      <c r="K63" s="386">
        <v>51.2</v>
      </c>
      <c r="L63" s="387"/>
      <c r="M63" s="285">
        <f t="shared" si="27"/>
        <v>21</v>
      </c>
      <c r="N63" s="286">
        <f t="shared" si="24"/>
        <v>1</v>
      </c>
      <c r="O63" s="287">
        <f t="shared" si="10"/>
        <v>4.7619047619047619</v>
      </c>
      <c r="P63" s="286">
        <f t="shared" si="25"/>
        <v>0</v>
      </c>
      <c r="Q63" s="288">
        <f t="shared" si="26"/>
        <v>0</v>
      </c>
    </row>
    <row r="64" spans="1:17" ht="15" customHeight="1" x14ac:dyDescent="0.25">
      <c r="A64" s="381">
        <v>17</v>
      </c>
      <c r="B64" s="382">
        <v>40950</v>
      </c>
      <c r="C64" s="383" t="s">
        <v>52</v>
      </c>
      <c r="D64" s="384">
        <v>20</v>
      </c>
      <c r="E64" s="392"/>
      <c r="F64" s="385"/>
      <c r="G64" s="385">
        <v>13</v>
      </c>
      <c r="H64" s="385">
        <v>3</v>
      </c>
      <c r="I64" s="385">
        <v>4</v>
      </c>
      <c r="J64" s="392"/>
      <c r="K64" s="386">
        <v>66</v>
      </c>
      <c r="L64" s="387"/>
      <c r="M64" s="285">
        <f t="shared" si="27"/>
        <v>20</v>
      </c>
      <c r="N64" s="286">
        <f t="shared" si="24"/>
        <v>7</v>
      </c>
      <c r="O64" s="287">
        <f t="shared" si="10"/>
        <v>35</v>
      </c>
      <c r="P64" s="112">
        <f t="shared" si="25"/>
        <v>0</v>
      </c>
      <c r="Q64" s="288">
        <f t="shared" si="26"/>
        <v>0</v>
      </c>
    </row>
    <row r="65" spans="1:17" ht="15" customHeight="1" x14ac:dyDescent="0.25">
      <c r="A65" s="381">
        <v>18</v>
      </c>
      <c r="B65" s="418">
        <v>40990</v>
      </c>
      <c r="C65" s="383" t="s">
        <v>53</v>
      </c>
      <c r="D65" s="384">
        <v>46</v>
      </c>
      <c r="E65" s="392"/>
      <c r="F65" s="385"/>
      <c r="G65" s="385">
        <v>21</v>
      </c>
      <c r="H65" s="385">
        <v>9</v>
      </c>
      <c r="I65" s="385">
        <v>16</v>
      </c>
      <c r="J65" s="392"/>
      <c r="K65" s="386">
        <v>70.599999999999994</v>
      </c>
      <c r="L65" s="387"/>
      <c r="M65" s="285">
        <f t="shared" si="27"/>
        <v>46</v>
      </c>
      <c r="N65" s="286">
        <f t="shared" si="24"/>
        <v>25</v>
      </c>
      <c r="O65" s="287">
        <f t="shared" si="10"/>
        <v>54.347826086956523</v>
      </c>
      <c r="P65" s="286">
        <f t="shared" si="25"/>
        <v>0</v>
      </c>
      <c r="Q65" s="288">
        <f t="shared" si="26"/>
        <v>0</v>
      </c>
    </row>
    <row r="66" spans="1:17" ht="15" customHeight="1" thickBot="1" x14ac:dyDescent="0.3">
      <c r="A66" s="381">
        <v>19</v>
      </c>
      <c r="B66" s="408">
        <v>40133</v>
      </c>
      <c r="C66" s="409" t="s">
        <v>172</v>
      </c>
      <c r="D66" s="384">
        <v>50</v>
      </c>
      <c r="E66" s="392">
        <v>1</v>
      </c>
      <c r="F66" s="385">
        <v>8</v>
      </c>
      <c r="G66" s="385">
        <v>31</v>
      </c>
      <c r="H66" s="385">
        <v>5</v>
      </c>
      <c r="I66" s="385">
        <v>5</v>
      </c>
      <c r="J66" s="392"/>
      <c r="K66" s="386">
        <v>54.5</v>
      </c>
      <c r="L66" s="387"/>
      <c r="M66" s="289">
        <f t="shared" si="27"/>
        <v>50</v>
      </c>
      <c r="N66" s="290">
        <f t="shared" si="24"/>
        <v>10</v>
      </c>
      <c r="O66" s="291">
        <f t="shared" si="10"/>
        <v>20</v>
      </c>
      <c r="P66" s="290">
        <f t="shared" si="25"/>
        <v>1</v>
      </c>
      <c r="Q66" s="292">
        <f t="shared" si="26"/>
        <v>2</v>
      </c>
    </row>
    <row r="67" spans="1:17" ht="15" customHeight="1" thickBot="1" x14ac:dyDescent="0.3">
      <c r="A67" s="419"/>
      <c r="B67" s="415" t="s">
        <v>105</v>
      </c>
      <c r="C67" s="416"/>
      <c r="D67" s="396">
        <f t="shared" ref="D67:J67" si="28">SUM(D68:D81)</f>
        <v>587</v>
      </c>
      <c r="E67" s="398">
        <f t="shared" si="28"/>
        <v>1</v>
      </c>
      <c r="F67" s="398">
        <f t="shared" si="28"/>
        <v>16</v>
      </c>
      <c r="G67" s="398">
        <f t="shared" si="28"/>
        <v>299</v>
      </c>
      <c r="H67" s="398">
        <f t="shared" si="28"/>
        <v>134</v>
      </c>
      <c r="I67" s="398">
        <f t="shared" si="28"/>
        <v>135</v>
      </c>
      <c r="J67" s="398">
        <f t="shared" si="28"/>
        <v>2</v>
      </c>
      <c r="K67" s="417">
        <f>AVERAGE(K68:K81)</f>
        <v>65.542857142857144</v>
      </c>
      <c r="L67" s="387"/>
      <c r="M67" s="349">
        <f t="shared" si="27"/>
        <v>587</v>
      </c>
      <c r="N67" s="350">
        <f>SUM(N68:N81)</f>
        <v>271</v>
      </c>
      <c r="O67" s="357">
        <f t="shared" si="10"/>
        <v>46.166950596252128</v>
      </c>
      <c r="P67" s="350">
        <f>SUM(P68:P81)</f>
        <v>1</v>
      </c>
      <c r="Q67" s="356">
        <f>P67*100/M67</f>
        <v>0.17035775127768313</v>
      </c>
    </row>
    <row r="68" spans="1:17" ht="15" customHeight="1" x14ac:dyDescent="0.25">
      <c r="A68" s="400">
        <v>1</v>
      </c>
      <c r="B68" s="401">
        <v>50040</v>
      </c>
      <c r="C68" s="402" t="s">
        <v>54</v>
      </c>
      <c r="D68" s="403">
        <v>45</v>
      </c>
      <c r="E68" s="404"/>
      <c r="F68" s="428"/>
      <c r="G68" s="428">
        <v>19</v>
      </c>
      <c r="H68" s="428">
        <v>11</v>
      </c>
      <c r="I68" s="428">
        <v>15</v>
      </c>
      <c r="J68" s="429"/>
      <c r="K68" s="430">
        <v>71</v>
      </c>
      <c r="L68" s="387"/>
      <c r="M68" s="281">
        <f t="shared" si="27"/>
        <v>45</v>
      </c>
      <c r="N68" s="282">
        <f t="shared" ref="N68:N81" si="29">J68+I68+H68</f>
        <v>26</v>
      </c>
      <c r="O68" s="283">
        <f t="shared" si="10"/>
        <v>57.777777777777779</v>
      </c>
      <c r="P68" s="282">
        <f t="shared" ref="P68:P81" si="30">E68</f>
        <v>0</v>
      </c>
      <c r="Q68" s="284">
        <f t="shared" ref="Q68:Q81" si="31">P68*100/M68</f>
        <v>0</v>
      </c>
    </row>
    <row r="69" spans="1:17" ht="15" customHeight="1" x14ac:dyDescent="0.25">
      <c r="A69" s="381">
        <v>2</v>
      </c>
      <c r="B69" s="382">
        <v>50003</v>
      </c>
      <c r="C69" s="383" t="s">
        <v>97</v>
      </c>
      <c r="D69" s="384">
        <v>58</v>
      </c>
      <c r="E69" s="392"/>
      <c r="F69" s="385">
        <v>2</v>
      </c>
      <c r="G69" s="385">
        <v>20</v>
      </c>
      <c r="H69" s="385">
        <v>17</v>
      </c>
      <c r="I69" s="385">
        <v>18</v>
      </c>
      <c r="J69" s="392">
        <v>1</v>
      </c>
      <c r="K69" s="386">
        <v>70.2</v>
      </c>
      <c r="L69" s="387"/>
      <c r="M69" s="285">
        <f t="shared" si="27"/>
        <v>58</v>
      </c>
      <c r="N69" s="286">
        <f t="shared" si="29"/>
        <v>36</v>
      </c>
      <c r="O69" s="287">
        <f t="shared" si="10"/>
        <v>62.068965517241381</v>
      </c>
      <c r="P69" s="286">
        <f t="shared" si="30"/>
        <v>0</v>
      </c>
      <c r="Q69" s="288">
        <f t="shared" si="31"/>
        <v>0</v>
      </c>
    </row>
    <row r="70" spans="1:17" ht="15" customHeight="1" x14ac:dyDescent="0.25">
      <c r="A70" s="381">
        <v>3</v>
      </c>
      <c r="B70" s="382">
        <v>50060</v>
      </c>
      <c r="C70" s="383" t="s">
        <v>173</v>
      </c>
      <c r="D70" s="384">
        <v>58</v>
      </c>
      <c r="E70" s="392"/>
      <c r="F70" s="431"/>
      <c r="G70" s="431">
        <v>18</v>
      </c>
      <c r="H70" s="431">
        <v>17</v>
      </c>
      <c r="I70" s="431">
        <v>23</v>
      </c>
      <c r="J70" s="392"/>
      <c r="K70" s="386">
        <v>74.8</v>
      </c>
      <c r="L70" s="387"/>
      <c r="M70" s="285">
        <f t="shared" si="27"/>
        <v>58</v>
      </c>
      <c r="N70" s="286">
        <f t="shared" si="29"/>
        <v>40</v>
      </c>
      <c r="O70" s="287">
        <f t="shared" si="10"/>
        <v>68.965517241379317</v>
      </c>
      <c r="P70" s="286">
        <f t="shared" si="30"/>
        <v>0</v>
      </c>
      <c r="Q70" s="288">
        <f t="shared" si="31"/>
        <v>0</v>
      </c>
    </row>
    <row r="71" spans="1:17" ht="15" customHeight="1" x14ac:dyDescent="0.25">
      <c r="A71" s="381">
        <v>4</v>
      </c>
      <c r="B71" s="382">
        <v>50170</v>
      </c>
      <c r="C71" s="383" t="s">
        <v>174</v>
      </c>
      <c r="D71" s="384">
        <v>21</v>
      </c>
      <c r="E71" s="392"/>
      <c r="F71" s="385"/>
      <c r="G71" s="385">
        <v>15</v>
      </c>
      <c r="H71" s="385">
        <v>5</v>
      </c>
      <c r="I71" s="385">
        <v>1</v>
      </c>
      <c r="J71" s="392"/>
      <c r="K71" s="386">
        <v>64.5</v>
      </c>
      <c r="L71" s="387"/>
      <c r="M71" s="285">
        <f t="shared" si="27"/>
        <v>21</v>
      </c>
      <c r="N71" s="286">
        <f t="shared" si="29"/>
        <v>6</v>
      </c>
      <c r="O71" s="287">
        <f t="shared" si="10"/>
        <v>28.571428571428573</v>
      </c>
      <c r="P71" s="299">
        <f t="shared" si="30"/>
        <v>0</v>
      </c>
      <c r="Q71" s="288">
        <f t="shared" si="31"/>
        <v>0</v>
      </c>
    </row>
    <row r="72" spans="1:17" ht="15" customHeight="1" x14ac:dyDescent="0.25">
      <c r="A72" s="381">
        <v>5</v>
      </c>
      <c r="B72" s="382">
        <v>50230</v>
      </c>
      <c r="C72" s="383" t="s">
        <v>58</v>
      </c>
      <c r="D72" s="384">
        <v>36</v>
      </c>
      <c r="E72" s="392"/>
      <c r="F72" s="385"/>
      <c r="G72" s="385">
        <v>15</v>
      </c>
      <c r="H72" s="385">
        <v>11</v>
      </c>
      <c r="I72" s="385">
        <v>10</v>
      </c>
      <c r="J72" s="392"/>
      <c r="K72" s="386">
        <v>72</v>
      </c>
      <c r="L72" s="387"/>
      <c r="M72" s="285">
        <f t="shared" si="27"/>
        <v>36</v>
      </c>
      <c r="N72" s="286">
        <f t="shared" si="29"/>
        <v>21</v>
      </c>
      <c r="O72" s="287">
        <f t="shared" si="10"/>
        <v>58.333333333333336</v>
      </c>
      <c r="P72" s="286">
        <f t="shared" si="30"/>
        <v>0</v>
      </c>
      <c r="Q72" s="288">
        <f t="shared" si="31"/>
        <v>0</v>
      </c>
    </row>
    <row r="73" spans="1:17" ht="15" customHeight="1" x14ac:dyDescent="0.25">
      <c r="A73" s="381">
        <v>6</v>
      </c>
      <c r="B73" s="382">
        <v>50340</v>
      </c>
      <c r="C73" s="383" t="s">
        <v>175</v>
      </c>
      <c r="D73" s="384">
        <v>18</v>
      </c>
      <c r="E73" s="392"/>
      <c r="F73" s="385">
        <v>2</v>
      </c>
      <c r="G73" s="385">
        <v>12</v>
      </c>
      <c r="H73" s="385">
        <v>1</v>
      </c>
      <c r="I73" s="385">
        <v>3</v>
      </c>
      <c r="J73" s="392"/>
      <c r="K73" s="386">
        <v>59</v>
      </c>
      <c r="L73" s="387"/>
      <c r="M73" s="285">
        <f t="shared" si="27"/>
        <v>18</v>
      </c>
      <c r="N73" s="286">
        <f t="shared" si="29"/>
        <v>4</v>
      </c>
      <c r="O73" s="287">
        <f t="shared" si="10"/>
        <v>22.222222222222221</v>
      </c>
      <c r="P73" s="286">
        <f t="shared" si="30"/>
        <v>0</v>
      </c>
      <c r="Q73" s="288">
        <f t="shared" si="31"/>
        <v>0</v>
      </c>
    </row>
    <row r="74" spans="1:17" ht="15" customHeight="1" x14ac:dyDescent="0.25">
      <c r="A74" s="381">
        <v>7</v>
      </c>
      <c r="B74" s="382">
        <v>50420</v>
      </c>
      <c r="C74" s="383" t="s">
        <v>176</v>
      </c>
      <c r="D74" s="384">
        <v>30</v>
      </c>
      <c r="E74" s="392"/>
      <c r="F74" s="385">
        <v>1</v>
      </c>
      <c r="G74" s="385">
        <v>13</v>
      </c>
      <c r="H74" s="385">
        <v>8</v>
      </c>
      <c r="I74" s="385">
        <v>8</v>
      </c>
      <c r="J74" s="392"/>
      <c r="K74" s="386">
        <v>66</v>
      </c>
      <c r="L74" s="387"/>
      <c r="M74" s="285">
        <f t="shared" si="27"/>
        <v>30</v>
      </c>
      <c r="N74" s="286">
        <f t="shared" si="29"/>
        <v>16</v>
      </c>
      <c r="O74" s="287">
        <f t="shared" si="10"/>
        <v>53.333333333333336</v>
      </c>
      <c r="P74" s="286">
        <f t="shared" si="30"/>
        <v>0</v>
      </c>
      <c r="Q74" s="288">
        <f t="shared" si="31"/>
        <v>0</v>
      </c>
    </row>
    <row r="75" spans="1:17" ht="15" customHeight="1" x14ac:dyDescent="0.25">
      <c r="A75" s="381">
        <v>8</v>
      </c>
      <c r="B75" s="382">
        <v>50450</v>
      </c>
      <c r="C75" s="383" t="s">
        <v>177</v>
      </c>
      <c r="D75" s="384">
        <v>30</v>
      </c>
      <c r="E75" s="392"/>
      <c r="F75" s="432"/>
      <c r="G75" s="432">
        <v>22</v>
      </c>
      <c r="H75" s="432">
        <v>7</v>
      </c>
      <c r="I75" s="432">
        <v>1</v>
      </c>
      <c r="J75" s="392"/>
      <c r="K75" s="386">
        <v>65.400000000000006</v>
      </c>
      <c r="L75" s="387"/>
      <c r="M75" s="285">
        <f t="shared" si="27"/>
        <v>30</v>
      </c>
      <c r="N75" s="286">
        <f t="shared" si="29"/>
        <v>8</v>
      </c>
      <c r="O75" s="287">
        <f t="shared" si="10"/>
        <v>26.666666666666668</v>
      </c>
      <c r="P75" s="286">
        <f t="shared" si="30"/>
        <v>0</v>
      </c>
      <c r="Q75" s="288">
        <f t="shared" si="31"/>
        <v>0</v>
      </c>
    </row>
    <row r="76" spans="1:17" ht="15" customHeight="1" x14ac:dyDescent="0.25">
      <c r="A76" s="381">
        <v>9</v>
      </c>
      <c r="B76" s="382">
        <v>50620</v>
      </c>
      <c r="C76" s="383" t="s">
        <v>62</v>
      </c>
      <c r="D76" s="384">
        <v>23</v>
      </c>
      <c r="E76" s="392"/>
      <c r="F76" s="432">
        <v>2</v>
      </c>
      <c r="G76" s="432">
        <v>16</v>
      </c>
      <c r="H76" s="432">
        <v>5</v>
      </c>
      <c r="I76" s="432"/>
      <c r="J76" s="392"/>
      <c r="K76" s="386">
        <v>57.1</v>
      </c>
      <c r="L76" s="387"/>
      <c r="M76" s="285">
        <f t="shared" si="27"/>
        <v>23</v>
      </c>
      <c r="N76" s="286">
        <f t="shared" si="29"/>
        <v>5</v>
      </c>
      <c r="O76" s="287">
        <f t="shared" si="10"/>
        <v>21.739130434782609</v>
      </c>
      <c r="P76" s="286">
        <f t="shared" si="30"/>
        <v>0</v>
      </c>
      <c r="Q76" s="288">
        <f t="shared" si="31"/>
        <v>0</v>
      </c>
    </row>
    <row r="77" spans="1:17" ht="15" customHeight="1" x14ac:dyDescent="0.25">
      <c r="A77" s="381">
        <v>10</v>
      </c>
      <c r="B77" s="418">
        <v>50760</v>
      </c>
      <c r="C77" s="383" t="s">
        <v>178</v>
      </c>
      <c r="D77" s="384">
        <v>66</v>
      </c>
      <c r="E77" s="392"/>
      <c r="F77" s="385">
        <v>1</v>
      </c>
      <c r="G77" s="385">
        <v>26</v>
      </c>
      <c r="H77" s="385">
        <v>17</v>
      </c>
      <c r="I77" s="385">
        <v>22</v>
      </c>
      <c r="J77" s="392"/>
      <c r="K77" s="386">
        <v>70</v>
      </c>
      <c r="L77" s="387"/>
      <c r="M77" s="285">
        <f t="shared" si="27"/>
        <v>66</v>
      </c>
      <c r="N77" s="286">
        <f t="shared" si="29"/>
        <v>39</v>
      </c>
      <c r="O77" s="287">
        <f t="shared" si="10"/>
        <v>59.090909090909093</v>
      </c>
      <c r="P77" s="286">
        <f t="shared" si="30"/>
        <v>0</v>
      </c>
      <c r="Q77" s="288">
        <f t="shared" si="31"/>
        <v>0</v>
      </c>
    </row>
    <row r="78" spans="1:17" ht="15" customHeight="1" x14ac:dyDescent="0.25">
      <c r="A78" s="381">
        <v>11</v>
      </c>
      <c r="B78" s="382">
        <v>50780</v>
      </c>
      <c r="C78" s="383" t="s">
        <v>179</v>
      </c>
      <c r="D78" s="384">
        <v>16</v>
      </c>
      <c r="E78" s="392"/>
      <c r="F78" s="385">
        <v>3</v>
      </c>
      <c r="G78" s="385">
        <v>12</v>
      </c>
      <c r="H78" s="385">
        <v>1</v>
      </c>
      <c r="I78" s="385"/>
      <c r="J78" s="392"/>
      <c r="K78" s="386">
        <v>48.5</v>
      </c>
      <c r="L78" s="387"/>
      <c r="M78" s="285">
        <f t="shared" si="27"/>
        <v>16</v>
      </c>
      <c r="N78" s="286">
        <f t="shared" si="29"/>
        <v>1</v>
      </c>
      <c r="O78" s="287">
        <f t="shared" si="10"/>
        <v>6.25</v>
      </c>
      <c r="P78" s="299">
        <f t="shared" si="30"/>
        <v>0</v>
      </c>
      <c r="Q78" s="288">
        <f t="shared" si="31"/>
        <v>0</v>
      </c>
    </row>
    <row r="79" spans="1:17" ht="15" customHeight="1" x14ac:dyDescent="0.25">
      <c r="A79" s="381">
        <v>12</v>
      </c>
      <c r="B79" s="382">
        <v>50930</v>
      </c>
      <c r="C79" s="383" t="s">
        <v>180</v>
      </c>
      <c r="D79" s="384">
        <v>31</v>
      </c>
      <c r="E79" s="392"/>
      <c r="F79" s="385">
        <v>1</v>
      </c>
      <c r="G79" s="385">
        <v>18</v>
      </c>
      <c r="H79" s="385">
        <v>6</v>
      </c>
      <c r="I79" s="385">
        <v>6</v>
      </c>
      <c r="J79" s="392"/>
      <c r="K79" s="386">
        <v>67</v>
      </c>
      <c r="L79" s="387"/>
      <c r="M79" s="285">
        <f t="shared" si="27"/>
        <v>31</v>
      </c>
      <c r="N79" s="286">
        <f t="shared" si="29"/>
        <v>12</v>
      </c>
      <c r="O79" s="287">
        <f t="shared" si="10"/>
        <v>38.70967741935484</v>
      </c>
      <c r="P79" s="299">
        <f t="shared" si="30"/>
        <v>0</v>
      </c>
      <c r="Q79" s="288">
        <f t="shared" si="31"/>
        <v>0</v>
      </c>
    </row>
    <row r="80" spans="1:17" ht="15" customHeight="1" x14ac:dyDescent="0.25">
      <c r="A80" s="381">
        <v>13</v>
      </c>
      <c r="B80" s="433">
        <v>51370</v>
      </c>
      <c r="C80" s="434" t="s">
        <v>66</v>
      </c>
      <c r="D80" s="384">
        <v>38</v>
      </c>
      <c r="E80" s="392"/>
      <c r="F80" s="385">
        <v>1</v>
      </c>
      <c r="G80" s="385">
        <v>20</v>
      </c>
      <c r="H80" s="385">
        <v>6</v>
      </c>
      <c r="I80" s="385">
        <v>10</v>
      </c>
      <c r="J80" s="392">
        <v>1</v>
      </c>
      <c r="K80" s="386">
        <v>69.099999999999994</v>
      </c>
      <c r="L80" s="387"/>
      <c r="M80" s="285">
        <f t="shared" si="27"/>
        <v>38</v>
      </c>
      <c r="N80" s="286">
        <f t="shared" si="29"/>
        <v>17</v>
      </c>
      <c r="O80" s="287">
        <f t="shared" ref="O80:O122" si="32">N80*100/M80</f>
        <v>44.736842105263158</v>
      </c>
      <c r="P80" s="299">
        <f t="shared" si="30"/>
        <v>0</v>
      </c>
      <c r="Q80" s="288">
        <f t="shared" si="31"/>
        <v>0</v>
      </c>
    </row>
    <row r="81" spans="1:17" ht="15" customHeight="1" thickBot="1" x14ac:dyDescent="0.3">
      <c r="A81" s="381">
        <v>14</v>
      </c>
      <c r="B81" s="408">
        <v>51580</v>
      </c>
      <c r="C81" s="409" t="s">
        <v>147</v>
      </c>
      <c r="D81" s="384">
        <v>117</v>
      </c>
      <c r="E81" s="392">
        <v>1</v>
      </c>
      <c r="F81" s="385">
        <v>3</v>
      </c>
      <c r="G81" s="385">
        <v>73</v>
      </c>
      <c r="H81" s="385">
        <v>22</v>
      </c>
      <c r="I81" s="385">
        <v>18</v>
      </c>
      <c r="J81" s="392"/>
      <c r="K81" s="386">
        <v>63</v>
      </c>
      <c r="L81" s="387"/>
      <c r="M81" s="289">
        <f t="shared" si="27"/>
        <v>117</v>
      </c>
      <c r="N81" s="290">
        <f t="shared" si="29"/>
        <v>40</v>
      </c>
      <c r="O81" s="291">
        <f t="shared" si="32"/>
        <v>34.188034188034187</v>
      </c>
      <c r="P81" s="300">
        <f t="shared" si="30"/>
        <v>1</v>
      </c>
      <c r="Q81" s="292">
        <f t="shared" si="31"/>
        <v>0.85470085470085466</v>
      </c>
    </row>
    <row r="82" spans="1:17" ht="15" customHeight="1" thickBot="1" x14ac:dyDescent="0.3">
      <c r="A82" s="419"/>
      <c r="B82" s="415" t="s">
        <v>106</v>
      </c>
      <c r="C82" s="416"/>
      <c r="D82" s="396">
        <f t="shared" ref="D82:J82" si="33">SUM(D83:D112)</f>
        <v>1825</v>
      </c>
      <c r="E82" s="398">
        <f t="shared" si="33"/>
        <v>5</v>
      </c>
      <c r="F82" s="398">
        <f t="shared" si="33"/>
        <v>70</v>
      </c>
      <c r="G82" s="398">
        <f t="shared" si="33"/>
        <v>1016</v>
      </c>
      <c r="H82" s="398">
        <f t="shared" si="33"/>
        <v>411</v>
      </c>
      <c r="I82" s="398">
        <f t="shared" si="33"/>
        <v>318</v>
      </c>
      <c r="J82" s="398">
        <f t="shared" si="33"/>
        <v>5</v>
      </c>
      <c r="K82" s="435">
        <f>AVERAGE(K83:K112)</f>
        <v>64.059768245105445</v>
      </c>
      <c r="L82" s="387"/>
      <c r="M82" s="349">
        <f>D82</f>
        <v>1825</v>
      </c>
      <c r="N82" s="350">
        <f>SUM(N83:N112)</f>
        <v>734</v>
      </c>
      <c r="O82" s="357">
        <f t="shared" si="32"/>
        <v>40.219178082191782</v>
      </c>
      <c r="P82" s="350">
        <f>SUM(P83:P112)</f>
        <v>5</v>
      </c>
      <c r="Q82" s="356">
        <f>P82*100/M82</f>
        <v>0.27397260273972601</v>
      </c>
    </row>
    <row r="83" spans="1:17" ht="15" customHeight="1" x14ac:dyDescent="0.25">
      <c r="A83" s="400">
        <v>1</v>
      </c>
      <c r="B83" s="436">
        <v>60010</v>
      </c>
      <c r="C83" s="437" t="s">
        <v>181</v>
      </c>
      <c r="D83" s="438">
        <v>49</v>
      </c>
      <c r="E83" s="429"/>
      <c r="F83" s="439"/>
      <c r="G83" s="439">
        <v>28</v>
      </c>
      <c r="H83" s="439">
        <v>12</v>
      </c>
      <c r="I83" s="439">
        <v>8</v>
      </c>
      <c r="J83" s="429">
        <v>1</v>
      </c>
      <c r="K83" s="406">
        <v>65.86</v>
      </c>
      <c r="L83" s="440"/>
      <c r="M83" s="281">
        <f>D83</f>
        <v>49</v>
      </c>
      <c r="N83" s="282">
        <f t="shared" ref="N83:N112" si="34">J83+I83+H83</f>
        <v>21</v>
      </c>
      <c r="O83" s="283">
        <f t="shared" si="32"/>
        <v>42.857142857142854</v>
      </c>
      <c r="P83" s="282">
        <f t="shared" ref="P83:P112" si="35">E83</f>
        <v>0</v>
      </c>
      <c r="Q83" s="284">
        <f t="shared" ref="Q83:Q112" si="36">P83*100/M83</f>
        <v>0</v>
      </c>
    </row>
    <row r="84" spans="1:17" ht="15" customHeight="1" x14ac:dyDescent="0.25">
      <c r="A84" s="381">
        <v>2</v>
      </c>
      <c r="B84" s="390">
        <v>60020</v>
      </c>
      <c r="C84" s="391" t="s">
        <v>69</v>
      </c>
      <c r="D84" s="441">
        <v>18</v>
      </c>
      <c r="E84" s="442">
        <v>1</v>
      </c>
      <c r="F84" s="393">
        <v>3</v>
      </c>
      <c r="G84" s="393">
        <v>12</v>
      </c>
      <c r="H84" s="393">
        <v>1</v>
      </c>
      <c r="I84" s="393">
        <v>1</v>
      </c>
      <c r="J84" s="442"/>
      <c r="K84" s="443">
        <v>48.444444444444443</v>
      </c>
      <c r="L84" s="440"/>
      <c r="M84" s="285">
        <f>D84</f>
        <v>18</v>
      </c>
      <c r="N84" s="286">
        <f t="shared" si="34"/>
        <v>2</v>
      </c>
      <c r="O84" s="287">
        <f t="shared" si="32"/>
        <v>11.111111111111111</v>
      </c>
      <c r="P84" s="321">
        <f t="shared" si="35"/>
        <v>1</v>
      </c>
      <c r="Q84" s="288">
        <f t="shared" si="36"/>
        <v>5.5555555555555554</v>
      </c>
    </row>
    <row r="85" spans="1:17" ht="15" customHeight="1" x14ac:dyDescent="0.25">
      <c r="A85" s="381">
        <v>3</v>
      </c>
      <c r="B85" s="382">
        <v>60050</v>
      </c>
      <c r="C85" s="383" t="s">
        <v>182</v>
      </c>
      <c r="D85" s="384">
        <v>52</v>
      </c>
      <c r="E85" s="392"/>
      <c r="F85" s="385">
        <v>1</v>
      </c>
      <c r="G85" s="385">
        <v>31</v>
      </c>
      <c r="H85" s="385">
        <v>14</v>
      </c>
      <c r="I85" s="385">
        <v>6</v>
      </c>
      <c r="J85" s="392"/>
      <c r="K85" s="386">
        <v>64.07692307692308</v>
      </c>
      <c r="L85" s="440"/>
      <c r="M85" s="285">
        <f t="shared" ref="M85:M122" si="37">D85</f>
        <v>52</v>
      </c>
      <c r="N85" s="286">
        <f t="shared" si="34"/>
        <v>20</v>
      </c>
      <c r="O85" s="287">
        <f t="shared" si="32"/>
        <v>38.46153846153846</v>
      </c>
      <c r="P85" s="286">
        <f t="shared" si="35"/>
        <v>0</v>
      </c>
      <c r="Q85" s="288">
        <f t="shared" si="36"/>
        <v>0</v>
      </c>
    </row>
    <row r="86" spans="1:17" ht="15" customHeight="1" x14ac:dyDescent="0.25">
      <c r="A86" s="381">
        <v>4</v>
      </c>
      <c r="B86" s="382">
        <v>60070</v>
      </c>
      <c r="C86" s="383" t="s">
        <v>183</v>
      </c>
      <c r="D86" s="384">
        <v>67</v>
      </c>
      <c r="E86" s="392"/>
      <c r="F86" s="385">
        <v>2</v>
      </c>
      <c r="G86" s="385">
        <v>29</v>
      </c>
      <c r="H86" s="385">
        <v>25</v>
      </c>
      <c r="I86" s="385">
        <v>11</v>
      </c>
      <c r="J86" s="392"/>
      <c r="K86" s="386">
        <v>69.253731343283576</v>
      </c>
      <c r="L86" s="440"/>
      <c r="M86" s="285">
        <f t="shared" si="37"/>
        <v>67</v>
      </c>
      <c r="N86" s="286">
        <f t="shared" si="34"/>
        <v>36</v>
      </c>
      <c r="O86" s="287">
        <f t="shared" si="32"/>
        <v>53.731343283582092</v>
      </c>
      <c r="P86" s="286">
        <f t="shared" si="35"/>
        <v>0</v>
      </c>
      <c r="Q86" s="288">
        <f t="shared" si="36"/>
        <v>0</v>
      </c>
    </row>
    <row r="87" spans="1:17" ht="15" customHeight="1" x14ac:dyDescent="0.25">
      <c r="A87" s="381">
        <v>5</v>
      </c>
      <c r="B87" s="382">
        <v>60180</v>
      </c>
      <c r="C87" s="383" t="s">
        <v>184</v>
      </c>
      <c r="D87" s="384">
        <v>55</v>
      </c>
      <c r="E87" s="392"/>
      <c r="F87" s="385">
        <v>3</v>
      </c>
      <c r="G87" s="385">
        <v>24</v>
      </c>
      <c r="H87" s="385">
        <v>17</v>
      </c>
      <c r="I87" s="385">
        <v>11</v>
      </c>
      <c r="J87" s="392"/>
      <c r="K87" s="386">
        <v>67.63636363636364</v>
      </c>
      <c r="L87" s="440"/>
      <c r="M87" s="285">
        <f t="shared" si="37"/>
        <v>55</v>
      </c>
      <c r="N87" s="286">
        <f t="shared" si="34"/>
        <v>28</v>
      </c>
      <c r="O87" s="287">
        <f t="shared" si="32"/>
        <v>50.909090909090907</v>
      </c>
      <c r="P87" s="286">
        <f t="shared" si="35"/>
        <v>0</v>
      </c>
      <c r="Q87" s="288">
        <f t="shared" si="36"/>
        <v>0</v>
      </c>
    </row>
    <row r="88" spans="1:17" ht="15" customHeight="1" x14ac:dyDescent="0.25">
      <c r="A88" s="381">
        <v>6</v>
      </c>
      <c r="B88" s="382">
        <v>60240</v>
      </c>
      <c r="C88" s="383" t="s">
        <v>185</v>
      </c>
      <c r="D88" s="384">
        <v>76</v>
      </c>
      <c r="E88" s="392"/>
      <c r="F88" s="385">
        <v>3</v>
      </c>
      <c r="G88" s="385">
        <v>47</v>
      </c>
      <c r="H88" s="385">
        <v>17</v>
      </c>
      <c r="I88" s="385">
        <v>8</v>
      </c>
      <c r="J88" s="392">
        <v>1</v>
      </c>
      <c r="K88" s="386">
        <v>64.510000000000005</v>
      </c>
      <c r="L88" s="440"/>
      <c r="M88" s="285">
        <f t="shared" si="37"/>
        <v>76</v>
      </c>
      <c r="N88" s="286">
        <f t="shared" si="34"/>
        <v>26</v>
      </c>
      <c r="O88" s="287">
        <f t="shared" si="32"/>
        <v>34.210526315789473</v>
      </c>
      <c r="P88" s="112">
        <f t="shared" si="35"/>
        <v>0</v>
      </c>
      <c r="Q88" s="288">
        <f t="shared" si="36"/>
        <v>0</v>
      </c>
    </row>
    <row r="89" spans="1:17" ht="15" customHeight="1" x14ac:dyDescent="0.25">
      <c r="A89" s="381">
        <v>7</v>
      </c>
      <c r="B89" s="382">
        <v>60560</v>
      </c>
      <c r="C89" s="383" t="s">
        <v>74</v>
      </c>
      <c r="D89" s="384">
        <v>18</v>
      </c>
      <c r="E89" s="392"/>
      <c r="F89" s="385"/>
      <c r="G89" s="385">
        <v>12</v>
      </c>
      <c r="H89" s="385">
        <v>6</v>
      </c>
      <c r="I89" s="385"/>
      <c r="J89" s="392"/>
      <c r="K89" s="386">
        <v>60.722222222222221</v>
      </c>
      <c r="L89" s="440"/>
      <c r="M89" s="285">
        <f t="shared" si="37"/>
        <v>18</v>
      </c>
      <c r="N89" s="286">
        <f t="shared" si="34"/>
        <v>6</v>
      </c>
      <c r="O89" s="287">
        <f t="shared" si="32"/>
        <v>33.333333333333336</v>
      </c>
      <c r="P89" s="286">
        <f t="shared" si="35"/>
        <v>0</v>
      </c>
      <c r="Q89" s="288">
        <f t="shared" si="36"/>
        <v>0</v>
      </c>
    </row>
    <row r="90" spans="1:17" ht="15" customHeight="1" x14ac:dyDescent="0.25">
      <c r="A90" s="381">
        <v>8</v>
      </c>
      <c r="B90" s="382">
        <v>60660</v>
      </c>
      <c r="C90" s="383" t="s">
        <v>186</v>
      </c>
      <c r="D90" s="384">
        <v>17</v>
      </c>
      <c r="E90" s="392"/>
      <c r="F90" s="385"/>
      <c r="G90" s="385">
        <v>12</v>
      </c>
      <c r="H90" s="385">
        <v>2</v>
      </c>
      <c r="I90" s="385">
        <v>3</v>
      </c>
      <c r="J90" s="392"/>
      <c r="K90" s="386">
        <v>66</v>
      </c>
      <c r="L90" s="440"/>
      <c r="M90" s="285">
        <f t="shared" si="37"/>
        <v>17</v>
      </c>
      <c r="N90" s="286">
        <f t="shared" si="34"/>
        <v>5</v>
      </c>
      <c r="O90" s="287">
        <f t="shared" si="32"/>
        <v>29.411764705882351</v>
      </c>
      <c r="P90" s="299">
        <f t="shared" si="35"/>
        <v>0</v>
      </c>
      <c r="Q90" s="288">
        <f t="shared" si="36"/>
        <v>0</v>
      </c>
    </row>
    <row r="91" spans="1:17" ht="15" customHeight="1" x14ac:dyDescent="0.25">
      <c r="A91" s="381">
        <v>9</v>
      </c>
      <c r="B91" s="390">
        <v>60001</v>
      </c>
      <c r="C91" s="391" t="s">
        <v>187</v>
      </c>
      <c r="D91" s="384">
        <v>32</v>
      </c>
      <c r="E91" s="392"/>
      <c r="F91" s="385">
        <v>2</v>
      </c>
      <c r="G91" s="385">
        <v>22</v>
      </c>
      <c r="H91" s="385">
        <v>6</v>
      </c>
      <c r="I91" s="385">
        <v>2</v>
      </c>
      <c r="J91" s="392"/>
      <c r="K91" s="386">
        <v>60.3125</v>
      </c>
      <c r="L91" s="440"/>
      <c r="M91" s="285">
        <f t="shared" si="37"/>
        <v>32</v>
      </c>
      <c r="N91" s="286">
        <f t="shared" si="34"/>
        <v>8</v>
      </c>
      <c r="O91" s="287">
        <f t="shared" si="32"/>
        <v>25</v>
      </c>
      <c r="P91" s="112">
        <f t="shared" si="35"/>
        <v>0</v>
      </c>
      <c r="Q91" s="288">
        <f t="shared" si="36"/>
        <v>0</v>
      </c>
    </row>
    <row r="92" spans="1:17" ht="15" customHeight="1" x14ac:dyDescent="0.25">
      <c r="A92" s="381">
        <v>10</v>
      </c>
      <c r="B92" s="418">
        <v>60850</v>
      </c>
      <c r="C92" s="383" t="s">
        <v>188</v>
      </c>
      <c r="D92" s="384">
        <v>25</v>
      </c>
      <c r="E92" s="392"/>
      <c r="F92" s="385"/>
      <c r="G92" s="385">
        <v>17</v>
      </c>
      <c r="H92" s="385">
        <v>7</v>
      </c>
      <c r="I92" s="385">
        <v>1</v>
      </c>
      <c r="J92" s="392"/>
      <c r="K92" s="386">
        <v>59.88</v>
      </c>
      <c r="L92" s="440"/>
      <c r="M92" s="285">
        <f t="shared" si="37"/>
        <v>25</v>
      </c>
      <c r="N92" s="286">
        <f t="shared" si="34"/>
        <v>8</v>
      </c>
      <c r="O92" s="287">
        <f t="shared" si="32"/>
        <v>32</v>
      </c>
      <c r="P92" s="286">
        <f t="shared" si="35"/>
        <v>0</v>
      </c>
      <c r="Q92" s="288">
        <f t="shared" si="36"/>
        <v>0</v>
      </c>
    </row>
    <row r="93" spans="1:17" ht="15" customHeight="1" x14ac:dyDescent="0.25">
      <c r="A93" s="381">
        <v>11</v>
      </c>
      <c r="B93" s="418">
        <v>60910</v>
      </c>
      <c r="C93" s="383" t="s">
        <v>78</v>
      </c>
      <c r="D93" s="384">
        <v>26</v>
      </c>
      <c r="E93" s="392"/>
      <c r="F93" s="385"/>
      <c r="G93" s="385">
        <v>12</v>
      </c>
      <c r="H93" s="385">
        <v>6</v>
      </c>
      <c r="I93" s="385">
        <v>8</v>
      </c>
      <c r="J93" s="392"/>
      <c r="K93" s="386">
        <v>71.65384615384616</v>
      </c>
      <c r="L93" s="440"/>
      <c r="M93" s="285">
        <f t="shared" si="37"/>
        <v>26</v>
      </c>
      <c r="N93" s="286">
        <f t="shared" si="34"/>
        <v>14</v>
      </c>
      <c r="O93" s="287">
        <f t="shared" si="32"/>
        <v>53.846153846153847</v>
      </c>
      <c r="P93" s="286">
        <f t="shared" si="35"/>
        <v>0</v>
      </c>
      <c r="Q93" s="288">
        <f t="shared" si="36"/>
        <v>0</v>
      </c>
    </row>
    <row r="94" spans="1:17" ht="15" customHeight="1" x14ac:dyDescent="0.25">
      <c r="A94" s="381">
        <v>12</v>
      </c>
      <c r="B94" s="418">
        <v>60980</v>
      </c>
      <c r="C94" s="383" t="s">
        <v>79</v>
      </c>
      <c r="D94" s="384">
        <v>47</v>
      </c>
      <c r="E94" s="392"/>
      <c r="F94" s="385">
        <v>1</v>
      </c>
      <c r="G94" s="385">
        <v>27</v>
      </c>
      <c r="H94" s="385">
        <v>11</v>
      </c>
      <c r="I94" s="385">
        <v>8</v>
      </c>
      <c r="J94" s="392"/>
      <c r="K94" s="386">
        <v>63.680851063829785</v>
      </c>
      <c r="L94" s="440"/>
      <c r="M94" s="285">
        <f t="shared" si="37"/>
        <v>47</v>
      </c>
      <c r="N94" s="286">
        <f t="shared" si="34"/>
        <v>19</v>
      </c>
      <c r="O94" s="287">
        <f t="shared" si="32"/>
        <v>40.425531914893618</v>
      </c>
      <c r="P94" s="286">
        <f t="shared" si="35"/>
        <v>0</v>
      </c>
      <c r="Q94" s="288">
        <f t="shared" si="36"/>
        <v>0</v>
      </c>
    </row>
    <row r="95" spans="1:17" ht="15" customHeight="1" x14ac:dyDescent="0.25">
      <c r="A95" s="381">
        <v>13</v>
      </c>
      <c r="B95" s="418">
        <v>61080</v>
      </c>
      <c r="C95" s="383" t="s">
        <v>189</v>
      </c>
      <c r="D95" s="384">
        <v>66</v>
      </c>
      <c r="E95" s="392"/>
      <c r="F95" s="385">
        <v>11</v>
      </c>
      <c r="G95" s="385">
        <v>42</v>
      </c>
      <c r="H95" s="385">
        <v>8</v>
      </c>
      <c r="I95" s="385">
        <v>5</v>
      </c>
      <c r="J95" s="392"/>
      <c r="K95" s="386">
        <v>56.83</v>
      </c>
      <c r="L95" s="440"/>
      <c r="M95" s="285">
        <f t="shared" si="37"/>
        <v>66</v>
      </c>
      <c r="N95" s="286">
        <f t="shared" si="34"/>
        <v>13</v>
      </c>
      <c r="O95" s="287">
        <f t="shared" si="32"/>
        <v>19.696969696969695</v>
      </c>
      <c r="P95" s="286">
        <f t="shared" si="35"/>
        <v>0</v>
      </c>
      <c r="Q95" s="288">
        <f t="shared" si="36"/>
        <v>0</v>
      </c>
    </row>
    <row r="96" spans="1:17" ht="15" customHeight="1" x14ac:dyDescent="0.25">
      <c r="A96" s="381">
        <v>14</v>
      </c>
      <c r="B96" s="418">
        <v>61150</v>
      </c>
      <c r="C96" s="383" t="s">
        <v>190</v>
      </c>
      <c r="D96" s="384">
        <v>46</v>
      </c>
      <c r="E96" s="392"/>
      <c r="F96" s="385"/>
      <c r="G96" s="385">
        <v>29</v>
      </c>
      <c r="H96" s="385">
        <v>11</v>
      </c>
      <c r="I96" s="385">
        <v>6</v>
      </c>
      <c r="J96" s="392"/>
      <c r="K96" s="386">
        <v>67.239130434782609</v>
      </c>
      <c r="L96" s="440"/>
      <c r="M96" s="285">
        <f t="shared" si="37"/>
        <v>46</v>
      </c>
      <c r="N96" s="286">
        <f t="shared" si="34"/>
        <v>17</v>
      </c>
      <c r="O96" s="287">
        <f t="shared" si="32"/>
        <v>36.956521739130437</v>
      </c>
      <c r="P96" s="286">
        <f t="shared" si="35"/>
        <v>0</v>
      </c>
      <c r="Q96" s="288">
        <f t="shared" si="36"/>
        <v>0</v>
      </c>
    </row>
    <row r="97" spans="1:17" ht="15" customHeight="1" x14ac:dyDescent="0.25">
      <c r="A97" s="381">
        <v>15</v>
      </c>
      <c r="B97" s="418">
        <v>61210</v>
      </c>
      <c r="C97" s="383" t="s">
        <v>191</v>
      </c>
      <c r="D97" s="384">
        <v>20</v>
      </c>
      <c r="E97" s="392"/>
      <c r="F97" s="385">
        <v>2</v>
      </c>
      <c r="G97" s="385">
        <v>15</v>
      </c>
      <c r="H97" s="385">
        <v>1</v>
      </c>
      <c r="I97" s="385">
        <v>2</v>
      </c>
      <c r="J97" s="392"/>
      <c r="K97" s="386">
        <v>56.75</v>
      </c>
      <c r="L97" s="440"/>
      <c r="M97" s="285">
        <f t="shared" si="37"/>
        <v>20</v>
      </c>
      <c r="N97" s="286">
        <f t="shared" si="34"/>
        <v>3</v>
      </c>
      <c r="O97" s="287">
        <f t="shared" si="32"/>
        <v>15</v>
      </c>
      <c r="P97" s="286">
        <f t="shared" si="35"/>
        <v>0</v>
      </c>
      <c r="Q97" s="288">
        <f t="shared" si="36"/>
        <v>0</v>
      </c>
    </row>
    <row r="98" spans="1:17" ht="15" customHeight="1" x14ac:dyDescent="0.25">
      <c r="A98" s="381">
        <v>16</v>
      </c>
      <c r="B98" s="418">
        <v>61290</v>
      </c>
      <c r="C98" s="383" t="s">
        <v>83</v>
      </c>
      <c r="D98" s="384">
        <v>24</v>
      </c>
      <c r="E98" s="392"/>
      <c r="F98" s="385"/>
      <c r="G98" s="385">
        <v>11</v>
      </c>
      <c r="H98" s="385">
        <v>7</v>
      </c>
      <c r="I98" s="385">
        <v>6</v>
      </c>
      <c r="J98" s="392"/>
      <c r="K98" s="386">
        <v>69.5</v>
      </c>
      <c r="L98" s="440"/>
      <c r="M98" s="285">
        <f t="shared" si="37"/>
        <v>24</v>
      </c>
      <c r="N98" s="286">
        <f t="shared" si="34"/>
        <v>13</v>
      </c>
      <c r="O98" s="287">
        <f t="shared" si="32"/>
        <v>54.166666666666664</v>
      </c>
      <c r="P98" s="286">
        <f t="shared" si="35"/>
        <v>0</v>
      </c>
      <c r="Q98" s="288">
        <f t="shared" si="36"/>
        <v>0</v>
      </c>
    </row>
    <row r="99" spans="1:17" ht="15" customHeight="1" x14ac:dyDescent="0.25">
      <c r="A99" s="381">
        <v>17</v>
      </c>
      <c r="B99" s="418">
        <v>61340</v>
      </c>
      <c r="C99" s="383" t="s">
        <v>192</v>
      </c>
      <c r="D99" s="384">
        <v>40</v>
      </c>
      <c r="E99" s="392"/>
      <c r="F99" s="385">
        <v>3</v>
      </c>
      <c r="G99" s="385">
        <v>30</v>
      </c>
      <c r="H99" s="385">
        <v>4</v>
      </c>
      <c r="I99" s="385">
        <v>3</v>
      </c>
      <c r="J99" s="392"/>
      <c r="K99" s="386">
        <v>60.075000000000003</v>
      </c>
      <c r="L99" s="440"/>
      <c r="M99" s="285">
        <f t="shared" si="37"/>
        <v>40</v>
      </c>
      <c r="N99" s="286">
        <f t="shared" si="34"/>
        <v>7</v>
      </c>
      <c r="O99" s="287">
        <f t="shared" si="32"/>
        <v>17.5</v>
      </c>
      <c r="P99" s="286">
        <f t="shared" si="35"/>
        <v>0</v>
      </c>
      <c r="Q99" s="288">
        <f t="shared" si="36"/>
        <v>0</v>
      </c>
    </row>
    <row r="100" spans="1:17" ht="15" customHeight="1" x14ac:dyDescent="0.25">
      <c r="A100" s="381">
        <v>18</v>
      </c>
      <c r="B100" s="418">
        <v>61390</v>
      </c>
      <c r="C100" s="383" t="s">
        <v>193</v>
      </c>
      <c r="D100" s="384">
        <v>24</v>
      </c>
      <c r="E100" s="392">
        <v>1</v>
      </c>
      <c r="F100" s="385">
        <v>3</v>
      </c>
      <c r="G100" s="385">
        <v>15</v>
      </c>
      <c r="H100" s="385">
        <v>5</v>
      </c>
      <c r="I100" s="385"/>
      <c r="J100" s="385"/>
      <c r="K100" s="389">
        <v>54.17</v>
      </c>
      <c r="L100" s="440"/>
      <c r="M100" s="285">
        <f t="shared" si="37"/>
        <v>24</v>
      </c>
      <c r="N100" s="286">
        <f t="shared" si="34"/>
        <v>5</v>
      </c>
      <c r="O100" s="287">
        <f t="shared" si="32"/>
        <v>20.833333333333332</v>
      </c>
      <c r="P100" s="286">
        <f t="shared" si="35"/>
        <v>1</v>
      </c>
      <c r="Q100" s="288">
        <f t="shared" si="36"/>
        <v>4.166666666666667</v>
      </c>
    </row>
    <row r="101" spans="1:17" ht="15" customHeight="1" x14ac:dyDescent="0.25">
      <c r="A101" s="381">
        <v>19</v>
      </c>
      <c r="B101" s="418">
        <v>61410</v>
      </c>
      <c r="C101" s="383" t="s">
        <v>194</v>
      </c>
      <c r="D101" s="384">
        <v>47</v>
      </c>
      <c r="E101" s="392"/>
      <c r="F101" s="385"/>
      <c r="G101" s="385">
        <v>29</v>
      </c>
      <c r="H101" s="385">
        <v>12</v>
      </c>
      <c r="I101" s="385">
        <v>6</v>
      </c>
      <c r="J101" s="392"/>
      <c r="K101" s="386">
        <v>66.276595744680847</v>
      </c>
      <c r="L101" s="440"/>
      <c r="M101" s="285">
        <f t="shared" si="37"/>
        <v>47</v>
      </c>
      <c r="N101" s="286">
        <f t="shared" si="34"/>
        <v>18</v>
      </c>
      <c r="O101" s="287">
        <f t="shared" si="32"/>
        <v>38.297872340425535</v>
      </c>
      <c r="P101" s="286">
        <f t="shared" si="35"/>
        <v>0</v>
      </c>
      <c r="Q101" s="288">
        <f t="shared" si="36"/>
        <v>0</v>
      </c>
    </row>
    <row r="102" spans="1:17" ht="15" customHeight="1" x14ac:dyDescent="0.25">
      <c r="A102" s="381">
        <v>20</v>
      </c>
      <c r="B102" s="418">
        <v>61430</v>
      </c>
      <c r="C102" s="383" t="s">
        <v>114</v>
      </c>
      <c r="D102" s="384">
        <v>113</v>
      </c>
      <c r="E102" s="392"/>
      <c r="F102" s="385">
        <v>3</v>
      </c>
      <c r="G102" s="385">
        <v>70</v>
      </c>
      <c r="H102" s="385">
        <v>27</v>
      </c>
      <c r="I102" s="385">
        <v>13</v>
      </c>
      <c r="J102" s="392"/>
      <c r="K102" s="386">
        <v>64.39</v>
      </c>
      <c r="L102" s="440"/>
      <c r="M102" s="285">
        <f t="shared" si="37"/>
        <v>113</v>
      </c>
      <c r="N102" s="286">
        <f t="shared" si="34"/>
        <v>40</v>
      </c>
      <c r="O102" s="287">
        <f t="shared" si="32"/>
        <v>35.398230088495573</v>
      </c>
      <c r="P102" s="286">
        <f t="shared" si="35"/>
        <v>0</v>
      </c>
      <c r="Q102" s="288">
        <f t="shared" si="36"/>
        <v>0</v>
      </c>
    </row>
    <row r="103" spans="1:17" ht="15" customHeight="1" x14ac:dyDescent="0.25">
      <c r="A103" s="381">
        <v>21</v>
      </c>
      <c r="B103" s="418">
        <v>61440</v>
      </c>
      <c r="C103" s="383" t="s">
        <v>195</v>
      </c>
      <c r="D103" s="384">
        <v>110</v>
      </c>
      <c r="E103" s="392"/>
      <c r="F103" s="385">
        <v>1</v>
      </c>
      <c r="G103" s="385">
        <v>29</v>
      </c>
      <c r="H103" s="385">
        <v>35</v>
      </c>
      <c r="I103" s="385">
        <v>45</v>
      </c>
      <c r="J103" s="392"/>
      <c r="K103" s="386">
        <v>75.509090909090915</v>
      </c>
      <c r="L103" s="440"/>
      <c r="M103" s="285">
        <f t="shared" si="37"/>
        <v>110</v>
      </c>
      <c r="N103" s="286">
        <f t="shared" si="34"/>
        <v>80</v>
      </c>
      <c r="O103" s="287">
        <f t="shared" si="32"/>
        <v>72.727272727272734</v>
      </c>
      <c r="P103" s="286">
        <f t="shared" si="35"/>
        <v>0</v>
      </c>
      <c r="Q103" s="288">
        <f t="shared" si="36"/>
        <v>0</v>
      </c>
    </row>
    <row r="104" spans="1:17" ht="15" customHeight="1" x14ac:dyDescent="0.25">
      <c r="A104" s="381">
        <v>22</v>
      </c>
      <c r="B104" s="418">
        <v>61450</v>
      </c>
      <c r="C104" s="383" t="s">
        <v>115</v>
      </c>
      <c r="D104" s="384">
        <v>99</v>
      </c>
      <c r="E104" s="392">
        <v>2</v>
      </c>
      <c r="F104" s="385">
        <v>1</v>
      </c>
      <c r="G104" s="385">
        <v>62</v>
      </c>
      <c r="H104" s="385">
        <v>16</v>
      </c>
      <c r="I104" s="385">
        <v>18</v>
      </c>
      <c r="J104" s="392"/>
      <c r="K104" s="386">
        <v>64.202020202020208</v>
      </c>
      <c r="L104" s="440"/>
      <c r="M104" s="285">
        <f t="shared" si="37"/>
        <v>99</v>
      </c>
      <c r="N104" s="286">
        <f t="shared" si="34"/>
        <v>34</v>
      </c>
      <c r="O104" s="287">
        <f t="shared" si="32"/>
        <v>34.343434343434346</v>
      </c>
      <c r="P104" s="286">
        <f t="shared" si="35"/>
        <v>2</v>
      </c>
      <c r="Q104" s="288">
        <f t="shared" si="36"/>
        <v>2.0202020202020203</v>
      </c>
    </row>
    <row r="105" spans="1:17" ht="15" customHeight="1" x14ac:dyDescent="0.25">
      <c r="A105" s="381">
        <v>23</v>
      </c>
      <c r="B105" s="418">
        <v>61470</v>
      </c>
      <c r="C105" s="383" t="s">
        <v>88</v>
      </c>
      <c r="D105" s="384">
        <v>64</v>
      </c>
      <c r="E105" s="392"/>
      <c r="F105" s="385">
        <v>4</v>
      </c>
      <c r="G105" s="385">
        <v>35</v>
      </c>
      <c r="H105" s="385">
        <v>11</v>
      </c>
      <c r="I105" s="385">
        <v>14</v>
      </c>
      <c r="J105" s="392"/>
      <c r="K105" s="386">
        <v>65.140625</v>
      </c>
      <c r="L105" s="440"/>
      <c r="M105" s="285">
        <f t="shared" si="37"/>
        <v>64</v>
      </c>
      <c r="N105" s="286">
        <f t="shared" si="34"/>
        <v>25</v>
      </c>
      <c r="O105" s="287">
        <f t="shared" si="32"/>
        <v>39.0625</v>
      </c>
      <c r="P105" s="286">
        <f t="shared" si="35"/>
        <v>0</v>
      </c>
      <c r="Q105" s="288">
        <f t="shared" si="36"/>
        <v>0</v>
      </c>
    </row>
    <row r="106" spans="1:17" ht="15" customHeight="1" x14ac:dyDescent="0.25">
      <c r="A106" s="381">
        <v>24</v>
      </c>
      <c r="B106" s="418">
        <v>61490</v>
      </c>
      <c r="C106" s="383" t="s">
        <v>116</v>
      </c>
      <c r="D106" s="384">
        <v>104</v>
      </c>
      <c r="E106" s="392"/>
      <c r="F106" s="385"/>
      <c r="G106" s="385">
        <v>50</v>
      </c>
      <c r="H106" s="385">
        <v>22</v>
      </c>
      <c r="I106" s="385">
        <v>31</v>
      </c>
      <c r="J106" s="392">
        <v>1</v>
      </c>
      <c r="K106" s="386">
        <v>70.182692307692307</v>
      </c>
      <c r="L106" s="440"/>
      <c r="M106" s="285">
        <f t="shared" si="37"/>
        <v>104</v>
      </c>
      <c r="N106" s="286">
        <f t="shared" si="34"/>
        <v>54</v>
      </c>
      <c r="O106" s="287">
        <f t="shared" si="32"/>
        <v>51.92307692307692</v>
      </c>
      <c r="P106" s="286">
        <f t="shared" si="35"/>
        <v>0</v>
      </c>
      <c r="Q106" s="288">
        <f t="shared" si="36"/>
        <v>0</v>
      </c>
    </row>
    <row r="107" spans="1:17" ht="15" customHeight="1" x14ac:dyDescent="0.25">
      <c r="A107" s="381">
        <v>25</v>
      </c>
      <c r="B107" s="418">
        <v>61500</v>
      </c>
      <c r="C107" s="383" t="s">
        <v>117</v>
      </c>
      <c r="D107" s="384">
        <v>162</v>
      </c>
      <c r="E107" s="392">
        <v>1</v>
      </c>
      <c r="F107" s="385">
        <v>10</v>
      </c>
      <c r="G107" s="385">
        <v>94</v>
      </c>
      <c r="H107" s="385">
        <v>34</v>
      </c>
      <c r="I107" s="385">
        <v>23</v>
      </c>
      <c r="J107" s="392"/>
      <c r="K107" s="386">
        <v>63.2</v>
      </c>
      <c r="L107" s="440"/>
      <c r="M107" s="285">
        <f t="shared" si="37"/>
        <v>162</v>
      </c>
      <c r="N107" s="286">
        <f t="shared" si="34"/>
        <v>57</v>
      </c>
      <c r="O107" s="287">
        <f t="shared" si="32"/>
        <v>35.185185185185183</v>
      </c>
      <c r="P107" s="286">
        <f t="shared" si="35"/>
        <v>1</v>
      </c>
      <c r="Q107" s="288">
        <f t="shared" si="36"/>
        <v>0.61728395061728392</v>
      </c>
    </row>
    <row r="108" spans="1:17" ht="15" customHeight="1" x14ac:dyDescent="0.25">
      <c r="A108" s="381">
        <v>26</v>
      </c>
      <c r="B108" s="418">
        <v>61510</v>
      </c>
      <c r="C108" s="383" t="s">
        <v>89</v>
      </c>
      <c r="D108" s="384">
        <v>111</v>
      </c>
      <c r="E108" s="392"/>
      <c r="F108" s="385">
        <v>5</v>
      </c>
      <c r="G108" s="385">
        <v>56</v>
      </c>
      <c r="H108" s="385">
        <v>24</v>
      </c>
      <c r="I108" s="385">
        <v>26</v>
      </c>
      <c r="J108" s="392"/>
      <c r="K108" s="386">
        <v>66.459459459459453</v>
      </c>
      <c r="L108" s="440"/>
      <c r="M108" s="285">
        <f t="shared" si="37"/>
        <v>111</v>
      </c>
      <c r="N108" s="286">
        <f t="shared" si="34"/>
        <v>50</v>
      </c>
      <c r="O108" s="287">
        <f t="shared" si="32"/>
        <v>45.045045045045043</v>
      </c>
      <c r="P108" s="286">
        <f t="shared" si="35"/>
        <v>0</v>
      </c>
      <c r="Q108" s="288">
        <f t="shared" si="36"/>
        <v>0</v>
      </c>
    </row>
    <row r="109" spans="1:17" ht="15" customHeight="1" x14ac:dyDescent="0.25">
      <c r="A109" s="381">
        <v>27</v>
      </c>
      <c r="B109" s="418">
        <v>61520</v>
      </c>
      <c r="C109" s="383" t="s">
        <v>118</v>
      </c>
      <c r="D109" s="384">
        <v>66</v>
      </c>
      <c r="E109" s="392"/>
      <c r="F109" s="385"/>
      <c r="G109" s="385">
        <v>20</v>
      </c>
      <c r="H109" s="385">
        <v>21</v>
      </c>
      <c r="I109" s="385">
        <v>25</v>
      </c>
      <c r="J109" s="392"/>
      <c r="K109" s="386">
        <v>74.893939393939391</v>
      </c>
      <c r="L109" s="440"/>
      <c r="M109" s="285">
        <f t="shared" si="37"/>
        <v>66</v>
      </c>
      <c r="N109" s="286">
        <f t="shared" si="34"/>
        <v>46</v>
      </c>
      <c r="O109" s="287">
        <f t="shared" si="32"/>
        <v>69.696969696969703</v>
      </c>
      <c r="P109" s="286">
        <f t="shared" si="35"/>
        <v>0</v>
      </c>
      <c r="Q109" s="288">
        <f t="shared" si="36"/>
        <v>0</v>
      </c>
    </row>
    <row r="110" spans="1:17" ht="15" customHeight="1" x14ac:dyDescent="0.25">
      <c r="A110" s="381">
        <v>28</v>
      </c>
      <c r="B110" s="418">
        <v>61540</v>
      </c>
      <c r="C110" s="383" t="s">
        <v>196</v>
      </c>
      <c r="D110" s="384">
        <v>109</v>
      </c>
      <c r="E110" s="392"/>
      <c r="F110" s="385">
        <v>3</v>
      </c>
      <c r="G110" s="385">
        <v>67</v>
      </c>
      <c r="H110" s="385">
        <v>21</v>
      </c>
      <c r="I110" s="385">
        <v>17</v>
      </c>
      <c r="J110" s="392">
        <v>1</v>
      </c>
      <c r="K110" s="386">
        <v>63.889908256880737</v>
      </c>
      <c r="L110" s="440"/>
      <c r="M110" s="285">
        <f t="shared" si="37"/>
        <v>109</v>
      </c>
      <c r="N110" s="286">
        <f t="shared" si="34"/>
        <v>39</v>
      </c>
      <c r="O110" s="287">
        <f t="shared" si="32"/>
        <v>35.779816513761467</v>
      </c>
      <c r="P110" s="286">
        <f t="shared" si="35"/>
        <v>0</v>
      </c>
      <c r="Q110" s="288">
        <f t="shared" si="36"/>
        <v>0</v>
      </c>
    </row>
    <row r="111" spans="1:17" ht="15" customHeight="1" x14ac:dyDescent="0.25">
      <c r="A111" s="381">
        <v>29</v>
      </c>
      <c r="B111" s="418">
        <v>61560</v>
      </c>
      <c r="C111" s="444" t="s">
        <v>197</v>
      </c>
      <c r="D111" s="384">
        <v>54</v>
      </c>
      <c r="E111" s="392"/>
      <c r="F111" s="385">
        <v>6</v>
      </c>
      <c r="G111" s="385">
        <v>41</v>
      </c>
      <c r="H111" s="385">
        <v>5</v>
      </c>
      <c r="I111" s="385">
        <v>2</v>
      </c>
      <c r="J111" s="392"/>
      <c r="K111" s="386">
        <v>56.703703703703702</v>
      </c>
      <c r="L111" s="440"/>
      <c r="M111" s="285">
        <f t="shared" si="37"/>
        <v>54</v>
      </c>
      <c r="N111" s="286">
        <f t="shared" si="34"/>
        <v>7</v>
      </c>
      <c r="O111" s="287">
        <f t="shared" si="32"/>
        <v>12.962962962962964</v>
      </c>
      <c r="P111" s="286">
        <f t="shared" si="35"/>
        <v>0</v>
      </c>
      <c r="Q111" s="288">
        <f t="shared" si="36"/>
        <v>0</v>
      </c>
    </row>
    <row r="112" spans="1:17" ht="15" customHeight="1" thickBot="1" x14ac:dyDescent="0.3">
      <c r="A112" s="381">
        <v>30</v>
      </c>
      <c r="B112" s="445">
        <v>61570</v>
      </c>
      <c r="C112" s="446" t="s">
        <v>198</v>
      </c>
      <c r="D112" s="410">
        <v>84</v>
      </c>
      <c r="E112" s="411"/>
      <c r="F112" s="412">
        <v>3</v>
      </c>
      <c r="G112" s="412">
        <v>48</v>
      </c>
      <c r="H112" s="412">
        <v>23</v>
      </c>
      <c r="I112" s="412">
        <v>9</v>
      </c>
      <c r="J112" s="411">
        <v>1</v>
      </c>
      <c r="K112" s="413">
        <v>64.349999999999994</v>
      </c>
      <c r="L112" s="440"/>
      <c r="M112" s="285">
        <f t="shared" si="37"/>
        <v>84</v>
      </c>
      <c r="N112" s="286">
        <f t="shared" si="34"/>
        <v>33</v>
      </c>
      <c r="O112" s="287">
        <f t="shared" si="32"/>
        <v>39.285714285714285</v>
      </c>
      <c r="P112" s="112">
        <f t="shared" si="35"/>
        <v>0</v>
      </c>
      <c r="Q112" s="288">
        <f t="shared" si="36"/>
        <v>0</v>
      </c>
    </row>
    <row r="113" spans="1:17" ht="15" customHeight="1" thickBot="1" x14ac:dyDescent="0.3">
      <c r="A113" s="419"/>
      <c r="B113" s="415" t="s">
        <v>107</v>
      </c>
      <c r="C113" s="416"/>
      <c r="D113" s="396">
        <f t="shared" ref="D113:J113" si="38">SUM(D114:D122)</f>
        <v>534</v>
      </c>
      <c r="E113" s="398">
        <f t="shared" si="38"/>
        <v>0</v>
      </c>
      <c r="F113" s="398">
        <f t="shared" si="38"/>
        <v>12</v>
      </c>
      <c r="G113" s="398">
        <f t="shared" si="38"/>
        <v>254</v>
      </c>
      <c r="H113" s="398">
        <f t="shared" si="38"/>
        <v>136</v>
      </c>
      <c r="I113" s="398">
        <f t="shared" si="38"/>
        <v>130</v>
      </c>
      <c r="J113" s="398">
        <f t="shared" si="38"/>
        <v>2</v>
      </c>
      <c r="K113" s="447">
        <f>AVERAGE(K114:K122)</f>
        <v>67.043731748990368</v>
      </c>
      <c r="L113" s="440"/>
      <c r="M113" s="349">
        <f t="shared" si="37"/>
        <v>534</v>
      </c>
      <c r="N113" s="350">
        <f>SUM(N114:N122)</f>
        <v>268</v>
      </c>
      <c r="O113" s="357">
        <f t="shared" si="32"/>
        <v>50.187265917602993</v>
      </c>
      <c r="P113" s="350">
        <f>SUM(P114:P122)</f>
        <v>0</v>
      </c>
      <c r="Q113" s="356">
        <f>P113*100/M113</f>
        <v>0</v>
      </c>
    </row>
    <row r="114" spans="1:17" ht="15" customHeight="1" x14ac:dyDescent="0.25">
      <c r="A114" s="400">
        <v>1</v>
      </c>
      <c r="B114" s="436">
        <v>70020</v>
      </c>
      <c r="C114" s="437" t="s">
        <v>90</v>
      </c>
      <c r="D114" s="438">
        <v>83</v>
      </c>
      <c r="E114" s="429"/>
      <c r="F114" s="439"/>
      <c r="G114" s="439">
        <v>16</v>
      </c>
      <c r="H114" s="439">
        <v>26</v>
      </c>
      <c r="I114" s="439">
        <v>41</v>
      </c>
      <c r="J114" s="429"/>
      <c r="K114" s="406">
        <v>78.8</v>
      </c>
      <c r="L114" s="440"/>
      <c r="M114" s="281">
        <f t="shared" si="37"/>
        <v>83</v>
      </c>
      <c r="N114" s="282">
        <f t="shared" ref="N114:N122" si="39">J114+I114+H114</f>
        <v>67</v>
      </c>
      <c r="O114" s="283">
        <f t="shared" si="32"/>
        <v>80.722891566265062</v>
      </c>
      <c r="P114" s="282">
        <f t="shared" ref="P114:P122" si="40">E114</f>
        <v>0</v>
      </c>
      <c r="Q114" s="284">
        <f t="shared" ref="Q114:Q122" si="41">P114*100/M114</f>
        <v>0</v>
      </c>
    </row>
    <row r="115" spans="1:17" ht="15" customHeight="1" x14ac:dyDescent="0.25">
      <c r="A115" s="407">
        <v>2</v>
      </c>
      <c r="B115" s="382">
        <v>70110</v>
      </c>
      <c r="C115" s="383" t="s">
        <v>199</v>
      </c>
      <c r="D115" s="384">
        <v>74</v>
      </c>
      <c r="E115" s="392"/>
      <c r="F115" s="385">
        <v>1</v>
      </c>
      <c r="G115" s="385">
        <v>32</v>
      </c>
      <c r="H115" s="385">
        <v>19</v>
      </c>
      <c r="I115" s="385">
        <v>22</v>
      </c>
      <c r="J115" s="392"/>
      <c r="K115" s="386">
        <v>71.445945945945951</v>
      </c>
      <c r="L115" s="440"/>
      <c r="M115" s="285">
        <f t="shared" si="37"/>
        <v>74</v>
      </c>
      <c r="N115" s="286">
        <f t="shared" si="39"/>
        <v>41</v>
      </c>
      <c r="O115" s="287">
        <f t="shared" si="32"/>
        <v>55.405405405405403</v>
      </c>
      <c r="P115" s="286">
        <f t="shared" si="40"/>
        <v>0</v>
      </c>
      <c r="Q115" s="288">
        <f t="shared" si="41"/>
        <v>0</v>
      </c>
    </row>
    <row r="116" spans="1:17" ht="15" customHeight="1" x14ac:dyDescent="0.25">
      <c r="A116" s="381">
        <v>3</v>
      </c>
      <c r="B116" s="382">
        <v>70021</v>
      </c>
      <c r="C116" s="383" t="s">
        <v>91</v>
      </c>
      <c r="D116" s="384">
        <v>49</v>
      </c>
      <c r="E116" s="392"/>
      <c r="F116" s="385"/>
      <c r="G116" s="385">
        <v>15</v>
      </c>
      <c r="H116" s="385">
        <v>16</v>
      </c>
      <c r="I116" s="385">
        <v>17</v>
      </c>
      <c r="J116" s="392">
        <v>1</v>
      </c>
      <c r="K116" s="386">
        <v>74.5</v>
      </c>
      <c r="L116" s="440"/>
      <c r="M116" s="285">
        <f t="shared" si="37"/>
        <v>49</v>
      </c>
      <c r="N116" s="286">
        <f t="shared" si="39"/>
        <v>34</v>
      </c>
      <c r="O116" s="287">
        <f t="shared" si="32"/>
        <v>69.387755102040813</v>
      </c>
      <c r="P116" s="286">
        <f t="shared" si="40"/>
        <v>0</v>
      </c>
      <c r="Q116" s="288">
        <f t="shared" si="41"/>
        <v>0</v>
      </c>
    </row>
    <row r="117" spans="1:17" ht="15" customHeight="1" x14ac:dyDescent="0.25">
      <c r="A117" s="381">
        <v>4</v>
      </c>
      <c r="B117" s="382">
        <v>70040</v>
      </c>
      <c r="C117" s="383" t="s">
        <v>92</v>
      </c>
      <c r="D117" s="384">
        <v>18</v>
      </c>
      <c r="E117" s="392"/>
      <c r="F117" s="385">
        <v>2</v>
      </c>
      <c r="G117" s="385">
        <v>12</v>
      </c>
      <c r="H117" s="385">
        <v>1</v>
      </c>
      <c r="I117" s="385">
        <v>3</v>
      </c>
      <c r="J117" s="392"/>
      <c r="K117" s="386">
        <v>61.94</v>
      </c>
      <c r="L117" s="440"/>
      <c r="M117" s="285">
        <f t="shared" si="37"/>
        <v>18</v>
      </c>
      <c r="N117" s="286">
        <f t="shared" si="39"/>
        <v>4</v>
      </c>
      <c r="O117" s="287">
        <f t="shared" si="32"/>
        <v>22.222222222222221</v>
      </c>
      <c r="P117" s="286">
        <f t="shared" si="40"/>
        <v>0</v>
      </c>
      <c r="Q117" s="288">
        <f t="shared" si="41"/>
        <v>0</v>
      </c>
    </row>
    <row r="118" spans="1:17" ht="15" customHeight="1" x14ac:dyDescent="0.25">
      <c r="A118" s="381">
        <v>5</v>
      </c>
      <c r="B118" s="382">
        <v>70100</v>
      </c>
      <c r="C118" s="383" t="s">
        <v>108</v>
      </c>
      <c r="D118" s="384">
        <v>87</v>
      </c>
      <c r="E118" s="392"/>
      <c r="F118" s="385"/>
      <c r="G118" s="385">
        <v>41</v>
      </c>
      <c r="H118" s="385">
        <v>21</v>
      </c>
      <c r="I118" s="385">
        <v>24</v>
      </c>
      <c r="J118" s="392">
        <v>1</v>
      </c>
      <c r="K118" s="386">
        <v>71.183908045977006</v>
      </c>
      <c r="L118" s="440"/>
      <c r="M118" s="285">
        <f t="shared" si="37"/>
        <v>87</v>
      </c>
      <c r="N118" s="286">
        <f t="shared" si="39"/>
        <v>46</v>
      </c>
      <c r="O118" s="287">
        <f t="shared" si="32"/>
        <v>52.873563218390807</v>
      </c>
      <c r="P118" s="286">
        <f t="shared" si="40"/>
        <v>0</v>
      </c>
      <c r="Q118" s="288">
        <f t="shared" si="41"/>
        <v>0</v>
      </c>
    </row>
    <row r="119" spans="1:17" ht="15" customHeight="1" x14ac:dyDescent="0.25">
      <c r="A119" s="381">
        <v>6</v>
      </c>
      <c r="B119" s="382">
        <v>70270</v>
      </c>
      <c r="C119" s="383" t="s">
        <v>94</v>
      </c>
      <c r="D119" s="384">
        <v>26</v>
      </c>
      <c r="E119" s="392"/>
      <c r="F119" s="385">
        <v>1</v>
      </c>
      <c r="G119" s="385">
        <v>20</v>
      </c>
      <c r="H119" s="385">
        <v>5</v>
      </c>
      <c r="I119" s="385"/>
      <c r="J119" s="392"/>
      <c r="K119" s="386">
        <v>57</v>
      </c>
      <c r="L119" s="440"/>
      <c r="M119" s="285">
        <f t="shared" si="37"/>
        <v>26</v>
      </c>
      <c r="N119" s="286">
        <f t="shared" si="39"/>
        <v>5</v>
      </c>
      <c r="O119" s="287">
        <f t="shared" si="32"/>
        <v>19.23076923076923</v>
      </c>
      <c r="P119" s="286">
        <f t="shared" si="40"/>
        <v>0</v>
      </c>
      <c r="Q119" s="288">
        <f t="shared" si="41"/>
        <v>0</v>
      </c>
    </row>
    <row r="120" spans="1:17" ht="15" customHeight="1" x14ac:dyDescent="0.25">
      <c r="A120" s="448">
        <v>7</v>
      </c>
      <c r="B120" s="433">
        <v>70510</v>
      </c>
      <c r="C120" s="434" t="s">
        <v>95</v>
      </c>
      <c r="D120" s="449"/>
      <c r="E120" s="450"/>
      <c r="F120" s="451"/>
      <c r="G120" s="451"/>
      <c r="H120" s="451"/>
      <c r="I120" s="451"/>
      <c r="J120" s="450"/>
      <c r="K120" s="452"/>
      <c r="L120" s="440"/>
      <c r="M120" s="285"/>
      <c r="N120" s="286"/>
      <c r="O120" s="287"/>
      <c r="P120" s="286"/>
      <c r="Q120" s="293"/>
    </row>
    <row r="121" spans="1:17" ht="15" customHeight="1" x14ac:dyDescent="0.25">
      <c r="A121" s="448">
        <v>8</v>
      </c>
      <c r="B121" s="433">
        <v>10880</v>
      </c>
      <c r="C121" s="434" t="s">
        <v>120</v>
      </c>
      <c r="D121" s="449">
        <v>138</v>
      </c>
      <c r="E121" s="450"/>
      <c r="F121" s="451">
        <v>2</v>
      </c>
      <c r="G121" s="451">
        <v>75</v>
      </c>
      <c r="H121" s="451">
        <v>43</v>
      </c>
      <c r="I121" s="451">
        <v>18</v>
      </c>
      <c r="J121" s="450"/>
      <c r="K121" s="452">
        <v>65.099999999999994</v>
      </c>
      <c r="L121" s="440"/>
      <c r="M121" s="285">
        <f t="shared" si="37"/>
        <v>138</v>
      </c>
      <c r="N121" s="286">
        <f t="shared" si="39"/>
        <v>61</v>
      </c>
      <c r="O121" s="287">
        <f t="shared" si="32"/>
        <v>44.20289855072464</v>
      </c>
      <c r="P121" s="286">
        <f t="shared" si="40"/>
        <v>0</v>
      </c>
      <c r="Q121" s="288">
        <f t="shared" si="41"/>
        <v>0</v>
      </c>
    </row>
    <row r="122" spans="1:17" ht="15" customHeight="1" thickBot="1" x14ac:dyDescent="0.3">
      <c r="A122" s="453">
        <v>9</v>
      </c>
      <c r="B122" s="408">
        <v>10890</v>
      </c>
      <c r="C122" s="409" t="s">
        <v>122</v>
      </c>
      <c r="D122" s="410">
        <v>59</v>
      </c>
      <c r="E122" s="411"/>
      <c r="F122" s="454">
        <v>6</v>
      </c>
      <c r="G122" s="454">
        <v>43</v>
      </c>
      <c r="H122" s="454">
        <v>5</v>
      </c>
      <c r="I122" s="454">
        <v>5</v>
      </c>
      <c r="J122" s="411"/>
      <c r="K122" s="413">
        <v>56.38</v>
      </c>
      <c r="L122" s="387"/>
      <c r="M122" s="294">
        <f t="shared" si="37"/>
        <v>59</v>
      </c>
      <c r="N122" s="295">
        <f t="shared" si="39"/>
        <v>10</v>
      </c>
      <c r="O122" s="296">
        <f t="shared" si="32"/>
        <v>16.949152542372882</v>
      </c>
      <c r="P122" s="295">
        <f t="shared" si="40"/>
        <v>0</v>
      </c>
      <c r="Q122" s="297">
        <f t="shared" si="41"/>
        <v>0</v>
      </c>
    </row>
    <row r="123" spans="1:17" ht="15" customHeight="1" x14ac:dyDescent="0.25">
      <c r="A123" s="455"/>
      <c r="B123" s="455"/>
      <c r="D123" s="546" t="s">
        <v>98</v>
      </c>
      <c r="E123" s="546"/>
      <c r="F123" s="546"/>
      <c r="G123" s="546"/>
      <c r="H123" s="546"/>
      <c r="I123" s="546"/>
      <c r="J123" s="546"/>
      <c r="K123" s="456">
        <f>AVERAGE(K8:K15,K17:K28,K30:K46,K48:K66,K68:K81,K83:K112,K114:K122)</f>
        <v>64.738797147253706</v>
      </c>
    </row>
    <row r="124" spans="1:17" x14ac:dyDescent="0.25">
      <c r="A124" s="455"/>
      <c r="B124" s="455"/>
      <c r="C124" s="457"/>
      <c r="D124" s="455"/>
      <c r="E124" s="455"/>
      <c r="F124" s="455"/>
      <c r="G124" s="455"/>
      <c r="H124" s="455"/>
      <c r="I124" s="455"/>
    </row>
    <row r="125" spans="1:17" x14ac:dyDescent="0.25">
      <c r="A125" s="455"/>
      <c r="B125" s="455"/>
      <c r="C125" s="457"/>
      <c r="D125" s="455"/>
      <c r="E125" s="455"/>
      <c r="F125" s="455"/>
      <c r="G125" s="455"/>
      <c r="H125" s="455"/>
      <c r="I125" s="455"/>
    </row>
  </sheetData>
  <mergeCells count="8">
    <mergeCell ref="K4:K5"/>
    <mergeCell ref="D123:J123"/>
    <mergeCell ref="B2:C2"/>
    <mergeCell ref="A4:A5"/>
    <mergeCell ref="B4:B5"/>
    <mergeCell ref="C4:C5"/>
    <mergeCell ref="D4:D5"/>
    <mergeCell ref="E4:J4"/>
  </mergeCells>
  <conditionalFormatting sqref="K6:K123">
    <cfRule type="containsBlanks" dxfId="30" priority="11">
      <formula>LEN(TRIM(K6))=0</formula>
    </cfRule>
    <cfRule type="cellIs" dxfId="29" priority="12" stopIfTrue="1" operator="equal">
      <formula>$K$123</formula>
    </cfRule>
    <cfRule type="cellIs" dxfId="28" priority="13" stopIfTrue="1" operator="lessThan">
      <formula>50</formula>
    </cfRule>
    <cfRule type="cellIs" dxfId="27" priority="14" stopIfTrue="1" operator="between">
      <formula>$K$123</formula>
      <formula>50</formula>
    </cfRule>
    <cfRule type="cellIs" dxfId="26" priority="15" stopIfTrue="1" operator="between">
      <formula>75</formula>
      <formula>$K$123</formula>
    </cfRule>
    <cfRule type="cellIs" dxfId="25" priority="16" stopIfTrue="1" operator="greaterThanOrEqual">
      <formula>75</formula>
    </cfRule>
  </conditionalFormatting>
  <conditionalFormatting sqref="P7:Q122">
    <cfRule type="containsBlanks" dxfId="24" priority="2">
      <formula>LEN(TRIM(P7))=0</formula>
    </cfRule>
    <cfRule type="cellIs" dxfId="23" priority="3" operator="equal">
      <formula>10</formula>
    </cfRule>
    <cfRule type="cellIs" dxfId="22" priority="4" operator="equal">
      <formula>0</formula>
    </cfRule>
    <cfRule type="cellIs" dxfId="21" priority="5" operator="between">
      <formula>0.09</formula>
      <formula>10</formula>
    </cfRule>
    <cfRule type="cellIs" dxfId="20" priority="6" operator="greaterThanOrEqual">
      <formula>10</formula>
    </cfRule>
  </conditionalFormatting>
  <conditionalFormatting sqref="O7:O122">
    <cfRule type="containsBlanks" dxfId="19" priority="1">
      <formula>LEN(TRIM(O7))=0</formula>
    </cfRule>
    <cfRule type="cellIs" dxfId="18" priority="7" operator="lessThan">
      <formula>50</formula>
    </cfRule>
    <cfRule type="cellIs" dxfId="17" priority="8" operator="between">
      <formula>50</formula>
      <formula>50.004</formula>
    </cfRule>
    <cfRule type="cellIs" dxfId="16" priority="9" operator="between">
      <formula>50</formula>
      <formula>90</formula>
    </cfRule>
    <cfRule type="cellIs" dxfId="15" priority="10" operator="between">
      <formula>100</formula>
      <formula>90</formula>
    </cfRule>
  </conditionalFormatting>
  <pageMargins left="0.15748031496062992" right="0" top="0" bottom="0" header="0.51181102362204722" footer="0.51181102362204722"/>
  <pageSetup paperSize="9" fitToHeight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15"/>
  <sheetViews>
    <sheetView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style="360" customWidth="1"/>
    <col min="2" max="2" width="10.7109375" style="360" customWidth="1"/>
    <col min="3" max="3" width="31.7109375" style="360" customWidth="1"/>
    <col min="4" max="4" width="8.7109375" style="360" customWidth="1"/>
    <col min="5" max="10" width="6.7109375" style="360" customWidth="1"/>
    <col min="11" max="11" width="8.7109375" style="360" customWidth="1"/>
    <col min="12" max="12" width="6.7109375" style="360" customWidth="1"/>
    <col min="13" max="15" width="10.7109375" style="360" customWidth="1"/>
    <col min="16" max="17" width="9.7109375" style="360" customWidth="1"/>
    <col min="18" max="16384" width="9.140625" style="360"/>
  </cols>
  <sheetData>
    <row r="1" spans="1:19" ht="18.75" customHeight="1" x14ac:dyDescent="0.25">
      <c r="M1" s="361"/>
      <c r="N1" s="360" t="s">
        <v>209</v>
      </c>
    </row>
    <row r="2" spans="1:19" ht="15.75" x14ac:dyDescent="0.25">
      <c r="B2" s="547" t="s">
        <v>148</v>
      </c>
      <c r="C2" s="547"/>
      <c r="D2" s="362"/>
      <c r="E2" s="362"/>
      <c r="F2" s="362"/>
      <c r="G2" s="362"/>
      <c r="H2" s="362"/>
      <c r="K2" s="363">
        <v>2024</v>
      </c>
      <c r="M2" s="364"/>
      <c r="N2" s="360" t="s">
        <v>210</v>
      </c>
    </row>
    <row r="3" spans="1:19" ht="15.75" thickBot="1" x14ac:dyDescent="0.3">
      <c r="M3" s="491"/>
      <c r="N3" s="360" t="s">
        <v>211</v>
      </c>
    </row>
    <row r="4" spans="1:19" ht="16.899999999999999" customHeight="1" thickBot="1" x14ac:dyDescent="0.3">
      <c r="A4" s="548" t="s">
        <v>0</v>
      </c>
      <c r="B4" s="550" t="s">
        <v>1</v>
      </c>
      <c r="C4" s="550" t="s">
        <v>2</v>
      </c>
      <c r="D4" s="552" t="s">
        <v>3</v>
      </c>
      <c r="E4" s="554" t="s">
        <v>149</v>
      </c>
      <c r="F4" s="555"/>
      <c r="G4" s="555"/>
      <c r="H4" s="555"/>
      <c r="I4" s="555"/>
      <c r="J4" s="556"/>
      <c r="K4" s="544" t="s">
        <v>99</v>
      </c>
      <c r="M4" s="366"/>
      <c r="N4" s="360" t="s">
        <v>212</v>
      </c>
    </row>
    <row r="5" spans="1:19" ht="39" customHeight="1" thickBot="1" x14ac:dyDescent="0.3">
      <c r="A5" s="549"/>
      <c r="B5" s="551" t="s">
        <v>150</v>
      </c>
      <c r="C5" s="551"/>
      <c r="D5" s="553" t="s">
        <v>151</v>
      </c>
      <c r="E5" s="367" t="s">
        <v>145</v>
      </c>
      <c r="F5" s="484" t="s">
        <v>146</v>
      </c>
      <c r="G5" s="484" t="s">
        <v>135</v>
      </c>
      <c r="H5" s="484" t="s">
        <v>129</v>
      </c>
      <c r="I5" s="484" t="s">
        <v>126</v>
      </c>
      <c r="J5" s="484">
        <v>100</v>
      </c>
      <c r="K5" s="545"/>
      <c r="L5" s="369"/>
      <c r="M5" s="492" t="s">
        <v>124</v>
      </c>
      <c r="N5" s="493" t="s">
        <v>143</v>
      </c>
      <c r="O5" s="493" t="s">
        <v>144</v>
      </c>
      <c r="P5" s="493" t="s">
        <v>127</v>
      </c>
      <c r="Q5" s="494" t="s">
        <v>128</v>
      </c>
    </row>
    <row r="6" spans="1:19" ht="15" customHeight="1" thickBot="1" x14ac:dyDescent="0.3">
      <c r="A6" s="483"/>
      <c r="B6" s="372"/>
      <c r="C6" s="373" t="s">
        <v>100</v>
      </c>
      <c r="D6" s="373">
        <f t="shared" ref="D6:J6" si="0">D7+D16+D27+D43+D62+D76+D106</f>
        <v>5241</v>
      </c>
      <c r="E6" s="560">
        <f>E7+E16+E27+E43+E62+E76+E106</f>
        <v>17</v>
      </c>
      <c r="F6" s="373">
        <f t="shared" si="0"/>
        <v>371</v>
      </c>
      <c r="G6" s="373">
        <f t="shared" si="0"/>
        <v>3158</v>
      </c>
      <c r="H6" s="373">
        <f t="shared" si="0"/>
        <v>912</v>
      </c>
      <c r="I6" s="373">
        <f t="shared" si="0"/>
        <v>770</v>
      </c>
      <c r="J6" s="373">
        <f t="shared" si="0"/>
        <v>11</v>
      </c>
      <c r="K6" s="374">
        <v>62.01</v>
      </c>
      <c r="L6" s="375"/>
      <c r="M6" s="338">
        <f t="shared" ref="M6:M25" si="1">D6</f>
        <v>5241</v>
      </c>
      <c r="N6" s="339">
        <f>J6+I6+H6</f>
        <v>1693</v>
      </c>
      <c r="O6" s="189">
        <f>N6*100/M6</f>
        <v>32.302995611524516</v>
      </c>
      <c r="P6" s="339">
        <f>E6</f>
        <v>17</v>
      </c>
      <c r="Q6" s="344">
        <f>P6*100/M6</f>
        <v>0.32436557908796032</v>
      </c>
    </row>
    <row r="7" spans="1:19" ht="15" customHeight="1" thickBot="1" x14ac:dyDescent="0.3">
      <c r="A7" s="376"/>
      <c r="B7" s="377" t="s">
        <v>101</v>
      </c>
      <c r="C7" s="378"/>
      <c r="D7" s="379">
        <f t="shared" ref="D7:J7" si="2">SUM(D8:D15)</f>
        <v>444</v>
      </c>
      <c r="E7" s="379">
        <f t="shared" si="2"/>
        <v>1</v>
      </c>
      <c r="F7" s="379">
        <f t="shared" si="2"/>
        <v>31</v>
      </c>
      <c r="G7" s="379">
        <f t="shared" si="2"/>
        <v>251</v>
      </c>
      <c r="H7" s="379">
        <f t="shared" si="2"/>
        <v>97</v>
      </c>
      <c r="I7" s="379">
        <f t="shared" si="2"/>
        <v>64</v>
      </c>
      <c r="J7" s="379">
        <f t="shared" si="2"/>
        <v>0</v>
      </c>
      <c r="K7" s="380">
        <f>AVERAGE(K8:K15)</f>
        <v>60.666687390206413</v>
      </c>
      <c r="L7" s="369"/>
      <c r="M7" s="349">
        <f t="shared" si="1"/>
        <v>444</v>
      </c>
      <c r="N7" s="350">
        <f>SUM(N8:N15)</f>
        <v>161</v>
      </c>
      <c r="O7" s="357">
        <f t="shared" ref="O7" si="3">N7*100/M7</f>
        <v>36.261261261261261</v>
      </c>
      <c r="P7" s="350">
        <f>SUM(P8:P15)</f>
        <v>1</v>
      </c>
      <c r="Q7" s="356">
        <f t="shared" ref="Q7" si="4">E7</f>
        <v>1</v>
      </c>
      <c r="S7" s="557"/>
    </row>
    <row r="8" spans="1:19" ht="15" customHeight="1" x14ac:dyDescent="0.25">
      <c r="A8" s="381">
        <v>1</v>
      </c>
      <c r="B8" s="382">
        <v>10002</v>
      </c>
      <c r="C8" s="383" t="s">
        <v>152</v>
      </c>
      <c r="D8" s="384">
        <v>72</v>
      </c>
      <c r="E8" s="385"/>
      <c r="F8" s="385">
        <v>5</v>
      </c>
      <c r="G8" s="385">
        <v>37</v>
      </c>
      <c r="H8" s="385">
        <v>16</v>
      </c>
      <c r="I8" s="385">
        <v>14</v>
      </c>
      <c r="J8" s="385"/>
      <c r="K8" s="386">
        <v>65.5</v>
      </c>
      <c r="L8" s="369"/>
      <c r="M8" s="285">
        <f t="shared" si="1"/>
        <v>72</v>
      </c>
      <c r="N8" s="286">
        <f>J8+I8+H8</f>
        <v>30</v>
      </c>
      <c r="O8" s="287">
        <f>N8*100/M8</f>
        <v>41.666666666666664</v>
      </c>
      <c r="P8" s="286">
        <f>E8</f>
        <v>0</v>
      </c>
      <c r="Q8" s="288">
        <f>P8*100/M8</f>
        <v>0</v>
      </c>
    </row>
    <row r="9" spans="1:19" ht="15" customHeight="1" x14ac:dyDescent="0.25">
      <c r="A9" s="381">
        <v>2</v>
      </c>
      <c r="B9" s="382">
        <v>10090</v>
      </c>
      <c r="C9" s="383" t="s">
        <v>153</v>
      </c>
      <c r="D9" s="384">
        <v>80</v>
      </c>
      <c r="E9" s="385"/>
      <c r="F9" s="385">
        <v>5</v>
      </c>
      <c r="G9" s="385">
        <v>48</v>
      </c>
      <c r="H9" s="385">
        <v>17</v>
      </c>
      <c r="I9" s="385">
        <v>10</v>
      </c>
      <c r="J9" s="385"/>
      <c r="K9" s="386">
        <v>63.287500000000001</v>
      </c>
      <c r="L9" s="387"/>
      <c r="M9" s="285">
        <f t="shared" si="1"/>
        <v>80</v>
      </c>
      <c r="N9" s="286">
        <f t="shared" ref="N9:N14" si="5">J9+I9+H9</f>
        <v>27</v>
      </c>
      <c r="O9" s="287">
        <f t="shared" ref="O9:O14" si="6">N9*100/M9</f>
        <v>33.75</v>
      </c>
      <c r="P9" s="286">
        <f t="shared" ref="P9:P14" si="7">E9</f>
        <v>0</v>
      </c>
      <c r="Q9" s="288">
        <f t="shared" ref="Q9:Q14" si="8">P9*100/M9</f>
        <v>0</v>
      </c>
    </row>
    <row r="10" spans="1:19" ht="15" customHeight="1" x14ac:dyDescent="0.25">
      <c r="A10" s="381">
        <v>3</v>
      </c>
      <c r="B10" s="382">
        <v>10004</v>
      </c>
      <c r="C10" s="383" t="s">
        <v>154</v>
      </c>
      <c r="D10" s="388">
        <v>124</v>
      </c>
      <c r="E10" s="385"/>
      <c r="F10" s="385">
        <v>3</v>
      </c>
      <c r="G10" s="385">
        <v>60</v>
      </c>
      <c r="H10" s="385">
        <v>30</v>
      </c>
      <c r="I10" s="385">
        <v>31</v>
      </c>
      <c r="J10" s="385"/>
      <c r="K10" s="389">
        <v>68.099999999999994</v>
      </c>
      <c r="L10" s="387"/>
      <c r="M10" s="285">
        <f t="shared" si="1"/>
        <v>124</v>
      </c>
      <c r="N10" s="286">
        <f t="shared" si="5"/>
        <v>61</v>
      </c>
      <c r="O10" s="287">
        <f t="shared" si="6"/>
        <v>49.193548387096776</v>
      </c>
      <c r="P10" s="286">
        <f t="shared" si="7"/>
        <v>0</v>
      </c>
      <c r="Q10" s="288">
        <f t="shared" si="8"/>
        <v>0</v>
      </c>
    </row>
    <row r="11" spans="1:19" ht="15" customHeight="1" x14ac:dyDescent="0.25">
      <c r="A11" s="381">
        <v>4</v>
      </c>
      <c r="B11" s="390">
        <v>10001</v>
      </c>
      <c r="C11" s="391" t="s">
        <v>200</v>
      </c>
      <c r="D11" s="384">
        <v>30</v>
      </c>
      <c r="E11" s="392"/>
      <c r="F11" s="393">
        <v>2</v>
      </c>
      <c r="G11" s="393">
        <v>16</v>
      </c>
      <c r="H11" s="385">
        <v>8</v>
      </c>
      <c r="I11" s="393">
        <v>4</v>
      </c>
      <c r="J11" s="392"/>
      <c r="K11" s="386">
        <v>62.8</v>
      </c>
      <c r="L11" s="387"/>
      <c r="M11" s="285">
        <f t="shared" si="1"/>
        <v>30</v>
      </c>
      <c r="N11" s="286">
        <f t="shared" si="5"/>
        <v>12</v>
      </c>
      <c r="O11" s="287">
        <f t="shared" si="6"/>
        <v>40</v>
      </c>
      <c r="P11" s="286">
        <f t="shared" si="7"/>
        <v>0</v>
      </c>
      <c r="Q11" s="288">
        <f t="shared" si="8"/>
        <v>0</v>
      </c>
    </row>
    <row r="12" spans="1:19" ht="15" customHeight="1" x14ac:dyDescent="0.25">
      <c r="A12" s="381">
        <v>5</v>
      </c>
      <c r="B12" s="382">
        <v>10120</v>
      </c>
      <c r="C12" s="383" t="s">
        <v>155</v>
      </c>
      <c r="D12" s="384">
        <v>22</v>
      </c>
      <c r="E12" s="392"/>
      <c r="F12" s="385">
        <v>1</v>
      </c>
      <c r="G12" s="385">
        <v>15</v>
      </c>
      <c r="H12" s="385">
        <v>6</v>
      </c>
      <c r="I12" s="385"/>
      <c r="J12" s="392"/>
      <c r="K12" s="386">
        <v>59.909090909090907</v>
      </c>
      <c r="L12" s="387"/>
      <c r="M12" s="285">
        <f t="shared" si="1"/>
        <v>22</v>
      </c>
      <c r="N12" s="286">
        <f t="shared" si="5"/>
        <v>6</v>
      </c>
      <c r="O12" s="287">
        <f t="shared" si="6"/>
        <v>27.272727272727273</v>
      </c>
      <c r="P12" s="286">
        <f t="shared" si="7"/>
        <v>0</v>
      </c>
      <c r="Q12" s="288">
        <f t="shared" si="8"/>
        <v>0</v>
      </c>
    </row>
    <row r="13" spans="1:19" ht="15" customHeight="1" x14ac:dyDescent="0.25">
      <c r="A13" s="381">
        <v>6</v>
      </c>
      <c r="B13" s="382">
        <v>10190</v>
      </c>
      <c r="C13" s="383" t="s">
        <v>156</v>
      </c>
      <c r="D13" s="384">
        <v>45</v>
      </c>
      <c r="E13" s="392"/>
      <c r="F13" s="385">
        <v>1</v>
      </c>
      <c r="G13" s="385">
        <v>32</v>
      </c>
      <c r="H13" s="385">
        <v>10</v>
      </c>
      <c r="I13" s="385">
        <v>2</v>
      </c>
      <c r="J13" s="392"/>
      <c r="K13" s="386">
        <v>60.37777777777778</v>
      </c>
      <c r="L13" s="387"/>
      <c r="M13" s="285">
        <f t="shared" si="1"/>
        <v>45</v>
      </c>
      <c r="N13" s="286">
        <f t="shared" si="5"/>
        <v>12</v>
      </c>
      <c r="O13" s="287">
        <f t="shared" si="6"/>
        <v>26.666666666666668</v>
      </c>
      <c r="P13" s="286">
        <f t="shared" si="7"/>
        <v>0</v>
      </c>
      <c r="Q13" s="288">
        <f t="shared" si="8"/>
        <v>0</v>
      </c>
    </row>
    <row r="14" spans="1:19" ht="15" customHeight="1" x14ac:dyDescent="0.25">
      <c r="A14" s="381">
        <v>7</v>
      </c>
      <c r="B14" s="382">
        <v>10320</v>
      </c>
      <c r="C14" s="383" t="s">
        <v>10</v>
      </c>
      <c r="D14" s="384">
        <v>46</v>
      </c>
      <c r="E14" s="392"/>
      <c r="F14" s="385">
        <v>6</v>
      </c>
      <c r="G14" s="385">
        <v>30</v>
      </c>
      <c r="H14" s="385">
        <v>7</v>
      </c>
      <c r="I14" s="385">
        <v>3</v>
      </c>
      <c r="J14" s="392"/>
      <c r="K14" s="386">
        <v>56.239130434782609</v>
      </c>
      <c r="L14" s="387"/>
      <c r="M14" s="285">
        <f t="shared" si="1"/>
        <v>46</v>
      </c>
      <c r="N14" s="286">
        <f t="shared" si="5"/>
        <v>10</v>
      </c>
      <c r="O14" s="287">
        <f t="shared" si="6"/>
        <v>21.739130434782609</v>
      </c>
      <c r="P14" s="286">
        <f t="shared" si="7"/>
        <v>0</v>
      </c>
      <c r="Q14" s="288">
        <f t="shared" si="8"/>
        <v>0</v>
      </c>
    </row>
    <row r="15" spans="1:19" ht="15" customHeight="1" thickBot="1" x14ac:dyDescent="0.3">
      <c r="A15" s="381">
        <v>8</v>
      </c>
      <c r="B15" s="382">
        <v>10860</v>
      </c>
      <c r="C15" s="383" t="s">
        <v>112</v>
      </c>
      <c r="D15" s="384">
        <v>25</v>
      </c>
      <c r="E15" s="392">
        <v>1</v>
      </c>
      <c r="F15" s="385">
        <v>8</v>
      </c>
      <c r="G15" s="385">
        <v>13</v>
      </c>
      <c r="H15" s="385">
        <v>3</v>
      </c>
      <c r="I15" s="385"/>
      <c r="J15" s="392"/>
      <c r="K15" s="386">
        <v>49.12</v>
      </c>
      <c r="L15" s="387"/>
      <c r="M15" s="289">
        <f t="shared" ref="M15" si="9">D15</f>
        <v>25</v>
      </c>
      <c r="N15" s="290">
        <f t="shared" ref="N15" si="10">J15+I15+H15</f>
        <v>3</v>
      </c>
      <c r="O15" s="291">
        <f t="shared" ref="O15" si="11">N15*100/M15</f>
        <v>12</v>
      </c>
      <c r="P15" s="290">
        <f t="shared" ref="P15" si="12">E15</f>
        <v>1</v>
      </c>
      <c r="Q15" s="292">
        <f t="shared" ref="Q15" si="13">P15*100/M15</f>
        <v>4</v>
      </c>
    </row>
    <row r="16" spans="1:19" ht="15" customHeight="1" thickBot="1" x14ac:dyDescent="0.3">
      <c r="A16" s="394"/>
      <c r="B16" s="395" t="s">
        <v>102</v>
      </c>
      <c r="C16" s="395"/>
      <c r="D16" s="396">
        <f t="shared" ref="D16:J16" si="14">SUM(D17:D26)</f>
        <v>460</v>
      </c>
      <c r="E16" s="397">
        <f t="shared" si="14"/>
        <v>0</v>
      </c>
      <c r="F16" s="398">
        <f t="shared" si="14"/>
        <v>27</v>
      </c>
      <c r="G16" s="397">
        <f t="shared" si="14"/>
        <v>277</v>
      </c>
      <c r="H16" s="398">
        <f t="shared" si="14"/>
        <v>89</v>
      </c>
      <c r="I16" s="397">
        <f t="shared" si="14"/>
        <v>63</v>
      </c>
      <c r="J16" s="398">
        <f t="shared" si="14"/>
        <v>3</v>
      </c>
      <c r="K16" s="399">
        <f>AVERAGE(K17:K26)</f>
        <v>60.759999999999991</v>
      </c>
      <c r="L16" s="387"/>
      <c r="M16" s="349">
        <f t="shared" si="1"/>
        <v>460</v>
      </c>
      <c r="N16" s="350">
        <f>SUM(N17:N26)</f>
        <v>155</v>
      </c>
      <c r="O16" s="357">
        <f>N16*100/M16</f>
        <v>33.695652173913047</v>
      </c>
      <c r="P16" s="350">
        <f>SUM(P17:P26)</f>
        <v>0</v>
      </c>
      <c r="Q16" s="356">
        <f>P16*100/M16</f>
        <v>0</v>
      </c>
    </row>
    <row r="17" spans="1:17" ht="15" customHeight="1" x14ac:dyDescent="0.25">
      <c r="A17" s="400">
        <v>1</v>
      </c>
      <c r="B17" s="401">
        <v>20040</v>
      </c>
      <c r="C17" s="402" t="s">
        <v>11</v>
      </c>
      <c r="D17" s="403">
        <v>45</v>
      </c>
      <c r="E17" s="404"/>
      <c r="F17" s="404">
        <v>3</v>
      </c>
      <c r="G17" s="404">
        <v>21</v>
      </c>
      <c r="H17" s="405">
        <v>11</v>
      </c>
      <c r="I17" s="405">
        <v>9</v>
      </c>
      <c r="J17" s="404">
        <v>1</v>
      </c>
      <c r="K17" s="406">
        <v>66.5</v>
      </c>
      <c r="L17" s="387"/>
      <c r="M17" s="281">
        <f t="shared" si="1"/>
        <v>45</v>
      </c>
      <c r="N17" s="282">
        <f t="shared" ref="N17:N26" si="15">J17+I17+H17</f>
        <v>21</v>
      </c>
      <c r="O17" s="283">
        <f t="shared" ref="O16:O79" si="16">N17*100/M17</f>
        <v>46.666666666666664</v>
      </c>
      <c r="P17" s="282">
        <f t="shared" ref="P17:P29" si="17">E17</f>
        <v>0</v>
      </c>
      <c r="Q17" s="284">
        <f t="shared" ref="Q17:Q26" si="18">P17*100/M17</f>
        <v>0</v>
      </c>
    </row>
    <row r="18" spans="1:17" ht="15" customHeight="1" x14ac:dyDescent="0.25">
      <c r="A18" s="407">
        <v>2</v>
      </c>
      <c r="B18" s="382">
        <v>20061</v>
      </c>
      <c r="C18" s="383" t="s">
        <v>13</v>
      </c>
      <c r="D18" s="384">
        <v>42</v>
      </c>
      <c r="E18" s="392"/>
      <c r="F18" s="385">
        <v>3</v>
      </c>
      <c r="G18" s="385">
        <v>27</v>
      </c>
      <c r="H18" s="385">
        <v>10</v>
      </c>
      <c r="I18" s="385">
        <v>2</v>
      </c>
      <c r="J18" s="392"/>
      <c r="K18" s="386">
        <v>58</v>
      </c>
      <c r="L18" s="387"/>
      <c r="M18" s="285">
        <f t="shared" si="1"/>
        <v>42</v>
      </c>
      <c r="N18" s="286">
        <f t="shared" si="15"/>
        <v>12</v>
      </c>
      <c r="O18" s="287">
        <f t="shared" si="16"/>
        <v>28.571428571428573</v>
      </c>
      <c r="P18" s="286">
        <f t="shared" si="17"/>
        <v>0</v>
      </c>
      <c r="Q18" s="288">
        <f t="shared" si="18"/>
        <v>0</v>
      </c>
    </row>
    <row r="19" spans="1:17" ht="15" customHeight="1" x14ac:dyDescent="0.25">
      <c r="A19" s="407">
        <v>3</v>
      </c>
      <c r="B19" s="382">
        <v>21020</v>
      </c>
      <c r="C19" s="383" t="s">
        <v>21</v>
      </c>
      <c r="D19" s="388">
        <v>71</v>
      </c>
      <c r="E19" s="385"/>
      <c r="F19" s="385">
        <v>1</v>
      </c>
      <c r="G19" s="385">
        <v>31</v>
      </c>
      <c r="H19" s="385">
        <v>17</v>
      </c>
      <c r="I19" s="385">
        <v>20</v>
      </c>
      <c r="J19" s="385">
        <v>2</v>
      </c>
      <c r="K19" s="389">
        <v>71</v>
      </c>
      <c r="L19" s="387"/>
      <c r="M19" s="285">
        <f t="shared" si="1"/>
        <v>71</v>
      </c>
      <c r="N19" s="286">
        <f t="shared" si="15"/>
        <v>39</v>
      </c>
      <c r="O19" s="287">
        <f t="shared" si="16"/>
        <v>54.929577464788736</v>
      </c>
      <c r="P19" s="286">
        <f t="shared" si="17"/>
        <v>0</v>
      </c>
      <c r="Q19" s="288">
        <f t="shared" si="18"/>
        <v>0</v>
      </c>
    </row>
    <row r="20" spans="1:17" ht="15" customHeight="1" x14ac:dyDescent="0.25">
      <c r="A20" s="381">
        <v>4</v>
      </c>
      <c r="B20" s="382">
        <v>20060</v>
      </c>
      <c r="C20" s="383" t="s">
        <v>157</v>
      </c>
      <c r="D20" s="384">
        <v>94</v>
      </c>
      <c r="E20" s="392"/>
      <c r="F20" s="385">
        <v>1</v>
      </c>
      <c r="G20" s="385">
        <v>58</v>
      </c>
      <c r="H20" s="385">
        <v>21</v>
      </c>
      <c r="I20" s="385">
        <v>14</v>
      </c>
      <c r="J20" s="392"/>
      <c r="K20" s="386">
        <v>65.7</v>
      </c>
      <c r="L20" s="387"/>
      <c r="M20" s="285">
        <f t="shared" si="1"/>
        <v>94</v>
      </c>
      <c r="N20" s="286">
        <f t="shared" si="15"/>
        <v>35</v>
      </c>
      <c r="O20" s="287">
        <f t="shared" si="16"/>
        <v>37.234042553191486</v>
      </c>
      <c r="P20" s="286">
        <f t="shared" si="17"/>
        <v>0</v>
      </c>
      <c r="Q20" s="288">
        <f t="shared" si="18"/>
        <v>0</v>
      </c>
    </row>
    <row r="21" spans="1:17" ht="15" customHeight="1" x14ac:dyDescent="0.25">
      <c r="A21" s="381">
        <v>5</v>
      </c>
      <c r="B21" s="382">
        <v>20400</v>
      </c>
      <c r="C21" s="383" t="s">
        <v>15</v>
      </c>
      <c r="D21" s="384">
        <v>47</v>
      </c>
      <c r="E21" s="392"/>
      <c r="F21" s="385">
        <v>1</v>
      </c>
      <c r="G21" s="385">
        <v>25</v>
      </c>
      <c r="H21" s="385">
        <v>10</v>
      </c>
      <c r="I21" s="385">
        <v>11</v>
      </c>
      <c r="J21" s="392"/>
      <c r="K21" s="386">
        <v>67.900000000000006</v>
      </c>
      <c r="L21" s="387"/>
      <c r="M21" s="285">
        <f t="shared" si="1"/>
        <v>47</v>
      </c>
      <c r="N21" s="286">
        <f t="shared" si="15"/>
        <v>21</v>
      </c>
      <c r="O21" s="287">
        <f t="shared" si="16"/>
        <v>44.680851063829785</v>
      </c>
      <c r="P21" s="286">
        <f t="shared" si="17"/>
        <v>0</v>
      </c>
      <c r="Q21" s="288">
        <f t="shared" si="18"/>
        <v>0</v>
      </c>
    </row>
    <row r="22" spans="1:17" ht="15" customHeight="1" x14ac:dyDescent="0.25">
      <c r="A22" s="381">
        <v>6</v>
      </c>
      <c r="B22" s="382">
        <v>20080</v>
      </c>
      <c r="C22" s="383" t="s">
        <v>158</v>
      </c>
      <c r="D22" s="384">
        <v>36</v>
      </c>
      <c r="E22" s="392"/>
      <c r="F22" s="385">
        <v>4</v>
      </c>
      <c r="G22" s="385">
        <v>28</v>
      </c>
      <c r="H22" s="385">
        <v>3</v>
      </c>
      <c r="I22" s="385">
        <v>1</v>
      </c>
      <c r="J22" s="392"/>
      <c r="K22" s="386">
        <v>55.2</v>
      </c>
      <c r="L22" s="387"/>
      <c r="M22" s="285">
        <f t="shared" si="1"/>
        <v>36</v>
      </c>
      <c r="N22" s="286">
        <f t="shared" si="15"/>
        <v>4</v>
      </c>
      <c r="O22" s="287">
        <f t="shared" si="16"/>
        <v>11.111111111111111</v>
      </c>
      <c r="P22" s="286">
        <f t="shared" si="17"/>
        <v>0</v>
      </c>
      <c r="Q22" s="288">
        <f t="shared" si="18"/>
        <v>0</v>
      </c>
    </row>
    <row r="23" spans="1:17" ht="15" customHeight="1" x14ac:dyDescent="0.25">
      <c r="A23" s="381">
        <v>7</v>
      </c>
      <c r="B23" s="382">
        <v>20460</v>
      </c>
      <c r="C23" s="383" t="s">
        <v>159</v>
      </c>
      <c r="D23" s="384">
        <v>33</v>
      </c>
      <c r="E23" s="392"/>
      <c r="F23" s="385">
        <v>4</v>
      </c>
      <c r="G23" s="385">
        <v>26</v>
      </c>
      <c r="H23" s="385">
        <v>3</v>
      </c>
      <c r="I23" s="385"/>
      <c r="J23" s="392"/>
      <c r="K23" s="386">
        <v>54</v>
      </c>
      <c r="L23" s="387"/>
      <c r="M23" s="285">
        <f t="shared" si="1"/>
        <v>33</v>
      </c>
      <c r="N23" s="286">
        <f t="shared" si="15"/>
        <v>3</v>
      </c>
      <c r="O23" s="287">
        <f t="shared" si="16"/>
        <v>9.0909090909090917</v>
      </c>
      <c r="P23" s="286">
        <f t="shared" si="17"/>
        <v>0</v>
      </c>
      <c r="Q23" s="288">
        <f t="shared" si="18"/>
        <v>0</v>
      </c>
    </row>
    <row r="24" spans="1:17" ht="15" customHeight="1" x14ac:dyDescent="0.25">
      <c r="A24" s="381">
        <v>8</v>
      </c>
      <c r="B24" s="382">
        <v>20810</v>
      </c>
      <c r="C24" s="383" t="s">
        <v>202</v>
      </c>
      <c r="D24" s="384">
        <v>20</v>
      </c>
      <c r="E24" s="392"/>
      <c r="F24" s="385">
        <v>2</v>
      </c>
      <c r="G24" s="385">
        <v>13</v>
      </c>
      <c r="H24" s="385">
        <v>3</v>
      </c>
      <c r="I24" s="385">
        <v>1</v>
      </c>
      <c r="J24" s="392"/>
      <c r="K24" s="386">
        <v>55</v>
      </c>
      <c r="L24" s="387"/>
      <c r="M24" s="285">
        <f t="shared" si="1"/>
        <v>20</v>
      </c>
      <c r="N24" s="286">
        <f t="shared" si="15"/>
        <v>4</v>
      </c>
      <c r="O24" s="287">
        <f t="shared" si="16"/>
        <v>20</v>
      </c>
      <c r="P24" s="286">
        <f t="shared" si="17"/>
        <v>0</v>
      </c>
      <c r="Q24" s="288">
        <f t="shared" si="18"/>
        <v>0</v>
      </c>
    </row>
    <row r="25" spans="1:17" ht="15" customHeight="1" x14ac:dyDescent="0.25">
      <c r="A25" s="381">
        <v>9</v>
      </c>
      <c r="B25" s="382">
        <v>20900</v>
      </c>
      <c r="C25" s="383" t="s">
        <v>160</v>
      </c>
      <c r="D25" s="384">
        <v>42</v>
      </c>
      <c r="E25" s="392"/>
      <c r="F25" s="385">
        <v>4</v>
      </c>
      <c r="G25" s="385">
        <v>28</v>
      </c>
      <c r="H25" s="385">
        <v>7</v>
      </c>
      <c r="I25" s="385">
        <v>3</v>
      </c>
      <c r="J25" s="392"/>
      <c r="K25" s="386">
        <v>60</v>
      </c>
      <c r="L25" s="387"/>
      <c r="M25" s="285">
        <f t="shared" si="1"/>
        <v>42</v>
      </c>
      <c r="N25" s="286">
        <f t="shared" si="15"/>
        <v>10</v>
      </c>
      <c r="O25" s="287">
        <f t="shared" si="16"/>
        <v>23.80952380952381</v>
      </c>
      <c r="P25" s="286">
        <f t="shared" si="17"/>
        <v>0</v>
      </c>
      <c r="Q25" s="288">
        <f t="shared" si="18"/>
        <v>0</v>
      </c>
    </row>
    <row r="26" spans="1:17" ht="15" customHeight="1" thickBot="1" x14ac:dyDescent="0.3">
      <c r="A26" s="381">
        <v>10</v>
      </c>
      <c r="B26" s="408">
        <v>21350</v>
      </c>
      <c r="C26" s="409" t="s">
        <v>161</v>
      </c>
      <c r="D26" s="410">
        <v>30</v>
      </c>
      <c r="E26" s="411"/>
      <c r="F26" s="412">
        <v>4</v>
      </c>
      <c r="G26" s="412">
        <v>20</v>
      </c>
      <c r="H26" s="412">
        <v>4</v>
      </c>
      <c r="I26" s="412">
        <v>2</v>
      </c>
      <c r="J26" s="411"/>
      <c r="K26" s="413">
        <v>54.3</v>
      </c>
      <c r="L26" s="387"/>
      <c r="M26" s="289">
        <f t="shared" ref="M26" si="19">D26</f>
        <v>30</v>
      </c>
      <c r="N26" s="290">
        <f t="shared" si="15"/>
        <v>6</v>
      </c>
      <c r="O26" s="291">
        <f t="shared" si="16"/>
        <v>20</v>
      </c>
      <c r="P26" s="290">
        <f t="shared" si="17"/>
        <v>0</v>
      </c>
      <c r="Q26" s="292">
        <f t="shared" si="18"/>
        <v>0</v>
      </c>
    </row>
    <row r="27" spans="1:17" ht="15" customHeight="1" thickBot="1" x14ac:dyDescent="0.3">
      <c r="A27" s="414"/>
      <c r="B27" s="415" t="s">
        <v>103</v>
      </c>
      <c r="C27" s="416"/>
      <c r="D27" s="396">
        <f t="shared" ref="D27:J27" si="20">SUM(D28:D42)</f>
        <v>597</v>
      </c>
      <c r="E27" s="398">
        <f t="shared" si="20"/>
        <v>6</v>
      </c>
      <c r="F27" s="398">
        <f t="shared" si="20"/>
        <v>65</v>
      </c>
      <c r="G27" s="398">
        <f t="shared" si="20"/>
        <v>374</v>
      </c>
      <c r="H27" s="398">
        <f t="shared" si="20"/>
        <v>82</v>
      </c>
      <c r="I27" s="398">
        <f t="shared" si="20"/>
        <v>70</v>
      </c>
      <c r="J27" s="398">
        <f t="shared" si="20"/>
        <v>0</v>
      </c>
      <c r="K27" s="417">
        <f>AVERAGE(K28:K42)</f>
        <v>57.819999999999986</v>
      </c>
      <c r="L27" s="387"/>
      <c r="M27" s="349">
        <f t="shared" ref="M27:M35" si="21">D27</f>
        <v>597</v>
      </c>
      <c r="N27" s="350">
        <f>SUM(N28:N42)</f>
        <v>152</v>
      </c>
      <c r="O27" s="357">
        <f t="shared" si="16"/>
        <v>25.460636515912899</v>
      </c>
      <c r="P27" s="350">
        <f>SUM(P28:P42)</f>
        <v>6</v>
      </c>
      <c r="Q27" s="356">
        <f>P27*100/M27</f>
        <v>1.0050251256281406</v>
      </c>
    </row>
    <row r="28" spans="1:17" ht="15" customHeight="1" x14ac:dyDescent="0.25">
      <c r="A28" s="400">
        <v>1</v>
      </c>
      <c r="B28" s="401">
        <v>30070</v>
      </c>
      <c r="C28" s="402" t="s">
        <v>24</v>
      </c>
      <c r="D28" s="403">
        <v>66</v>
      </c>
      <c r="E28" s="404"/>
      <c r="F28" s="405">
        <v>3</v>
      </c>
      <c r="G28" s="405">
        <v>39</v>
      </c>
      <c r="H28" s="405">
        <v>13</v>
      </c>
      <c r="I28" s="405">
        <v>11</v>
      </c>
      <c r="J28" s="404"/>
      <c r="K28" s="406">
        <v>64.599999999999994</v>
      </c>
      <c r="L28" s="387"/>
      <c r="M28" s="277">
        <f t="shared" si="21"/>
        <v>66</v>
      </c>
      <c r="N28" s="278">
        <f t="shared" ref="N28" si="22">J28+I28+H28</f>
        <v>24</v>
      </c>
      <c r="O28" s="279">
        <f t="shared" si="16"/>
        <v>36.363636363636367</v>
      </c>
      <c r="P28" s="278">
        <f t="shared" si="17"/>
        <v>0</v>
      </c>
      <c r="Q28" s="280">
        <f t="shared" ref="Q28" si="23">P28*100/M28</f>
        <v>0</v>
      </c>
    </row>
    <row r="29" spans="1:17" ht="15" customHeight="1" x14ac:dyDescent="0.25">
      <c r="A29" s="407">
        <v>2</v>
      </c>
      <c r="B29" s="382">
        <v>30480</v>
      </c>
      <c r="C29" s="383" t="s">
        <v>111</v>
      </c>
      <c r="D29" s="384">
        <v>45</v>
      </c>
      <c r="E29" s="392"/>
      <c r="F29" s="385"/>
      <c r="G29" s="385">
        <v>33</v>
      </c>
      <c r="H29" s="385">
        <v>5</v>
      </c>
      <c r="I29" s="385">
        <v>7</v>
      </c>
      <c r="J29" s="392"/>
      <c r="K29" s="386">
        <v>66</v>
      </c>
      <c r="L29" s="387"/>
      <c r="M29" s="495">
        <f t="shared" si="21"/>
        <v>45</v>
      </c>
      <c r="N29" s="496">
        <f t="shared" ref="N29:N35" si="24">J29+I29+H29</f>
        <v>12</v>
      </c>
      <c r="O29" s="497">
        <f t="shared" si="16"/>
        <v>26.666666666666668</v>
      </c>
      <c r="P29" s="496">
        <f t="shared" si="17"/>
        <v>0</v>
      </c>
      <c r="Q29" s="498">
        <f>P29*100/M29</f>
        <v>0</v>
      </c>
    </row>
    <row r="30" spans="1:17" ht="15" customHeight="1" x14ac:dyDescent="0.25">
      <c r="A30" s="407">
        <v>3</v>
      </c>
      <c r="B30" s="418">
        <v>30460</v>
      </c>
      <c r="C30" s="383" t="s">
        <v>29</v>
      </c>
      <c r="D30" s="384">
        <v>42</v>
      </c>
      <c r="E30" s="392"/>
      <c r="F30" s="385"/>
      <c r="G30" s="385">
        <v>29</v>
      </c>
      <c r="H30" s="385">
        <v>6</v>
      </c>
      <c r="I30" s="385">
        <v>7</v>
      </c>
      <c r="J30" s="392"/>
      <c r="K30" s="386">
        <v>64.099999999999994</v>
      </c>
      <c r="L30" s="387"/>
      <c r="M30" s="281">
        <f t="shared" si="21"/>
        <v>42</v>
      </c>
      <c r="N30" s="282">
        <f t="shared" si="24"/>
        <v>13</v>
      </c>
      <c r="O30" s="283">
        <f t="shared" si="16"/>
        <v>30.952380952380953</v>
      </c>
      <c r="P30" s="282">
        <f t="shared" ref="P30:P46" si="25">E30</f>
        <v>0</v>
      </c>
      <c r="Q30" s="284">
        <f t="shared" ref="Q30:Q46" si="26">P30*100/M30</f>
        <v>0</v>
      </c>
    </row>
    <row r="31" spans="1:17" ht="15" customHeight="1" x14ac:dyDescent="0.25">
      <c r="A31" s="381">
        <v>4</v>
      </c>
      <c r="B31" s="390">
        <v>30030</v>
      </c>
      <c r="C31" s="391" t="s">
        <v>162</v>
      </c>
      <c r="D31" s="384">
        <v>39</v>
      </c>
      <c r="E31" s="392"/>
      <c r="F31" s="385">
        <v>2</v>
      </c>
      <c r="G31" s="385">
        <v>22</v>
      </c>
      <c r="H31" s="385">
        <v>8</v>
      </c>
      <c r="I31" s="385">
        <v>7</v>
      </c>
      <c r="J31" s="392"/>
      <c r="K31" s="386">
        <v>65.400000000000006</v>
      </c>
      <c r="L31" s="387"/>
      <c r="M31" s="285">
        <f t="shared" si="21"/>
        <v>39</v>
      </c>
      <c r="N31" s="286">
        <f t="shared" si="24"/>
        <v>15</v>
      </c>
      <c r="O31" s="287">
        <f t="shared" si="16"/>
        <v>38.46153846153846</v>
      </c>
      <c r="P31" s="286">
        <f t="shared" si="25"/>
        <v>0</v>
      </c>
      <c r="Q31" s="288">
        <f t="shared" si="26"/>
        <v>0</v>
      </c>
    </row>
    <row r="32" spans="1:17" ht="15" customHeight="1" x14ac:dyDescent="0.25">
      <c r="A32" s="381">
        <v>5</v>
      </c>
      <c r="B32" s="382">
        <v>31000</v>
      </c>
      <c r="C32" s="383" t="s">
        <v>37</v>
      </c>
      <c r="D32" s="384">
        <v>47</v>
      </c>
      <c r="E32" s="392"/>
      <c r="F32" s="385">
        <v>5</v>
      </c>
      <c r="G32" s="385">
        <v>30</v>
      </c>
      <c r="H32" s="385">
        <v>5</v>
      </c>
      <c r="I32" s="385">
        <v>7</v>
      </c>
      <c r="J32" s="392"/>
      <c r="K32" s="386">
        <v>58.7</v>
      </c>
      <c r="L32" s="387"/>
      <c r="M32" s="285">
        <f t="shared" si="21"/>
        <v>47</v>
      </c>
      <c r="N32" s="286">
        <f t="shared" si="24"/>
        <v>12</v>
      </c>
      <c r="O32" s="287">
        <f t="shared" si="16"/>
        <v>25.531914893617021</v>
      </c>
      <c r="P32" s="286">
        <f t="shared" si="25"/>
        <v>0</v>
      </c>
      <c r="Q32" s="288">
        <f t="shared" si="26"/>
        <v>0</v>
      </c>
    </row>
    <row r="33" spans="1:17" ht="15" customHeight="1" x14ac:dyDescent="0.25">
      <c r="A33" s="381">
        <v>6</v>
      </c>
      <c r="B33" s="382">
        <v>30130</v>
      </c>
      <c r="C33" s="383" t="s">
        <v>25</v>
      </c>
      <c r="D33" s="384">
        <v>17</v>
      </c>
      <c r="E33" s="392">
        <v>1</v>
      </c>
      <c r="F33" s="385">
        <v>6</v>
      </c>
      <c r="G33" s="385">
        <v>10</v>
      </c>
      <c r="H33" s="385"/>
      <c r="I33" s="385"/>
      <c r="J33" s="392"/>
      <c r="K33" s="386">
        <v>44.5</v>
      </c>
      <c r="L33" s="387"/>
      <c r="M33" s="285">
        <f t="shared" si="21"/>
        <v>17</v>
      </c>
      <c r="N33" s="286">
        <f t="shared" si="24"/>
        <v>0</v>
      </c>
      <c r="O33" s="287">
        <f t="shared" si="16"/>
        <v>0</v>
      </c>
      <c r="P33" s="286">
        <f t="shared" si="25"/>
        <v>1</v>
      </c>
      <c r="Q33" s="288">
        <f t="shared" si="26"/>
        <v>5.882352941176471</v>
      </c>
    </row>
    <row r="34" spans="1:17" ht="15" customHeight="1" x14ac:dyDescent="0.25">
      <c r="A34" s="381">
        <v>7</v>
      </c>
      <c r="B34" s="382">
        <v>30310</v>
      </c>
      <c r="C34" s="383" t="s">
        <v>27</v>
      </c>
      <c r="D34" s="384">
        <v>28</v>
      </c>
      <c r="E34" s="392">
        <v>2</v>
      </c>
      <c r="F34" s="385">
        <v>4</v>
      </c>
      <c r="G34" s="385">
        <v>16</v>
      </c>
      <c r="H34" s="385">
        <v>4</v>
      </c>
      <c r="I34" s="385">
        <v>2</v>
      </c>
      <c r="J34" s="392"/>
      <c r="K34" s="386">
        <v>54</v>
      </c>
      <c r="L34" s="387"/>
      <c r="M34" s="285">
        <f t="shared" si="21"/>
        <v>28</v>
      </c>
      <c r="N34" s="286">
        <f t="shared" si="24"/>
        <v>6</v>
      </c>
      <c r="O34" s="287">
        <f t="shared" si="16"/>
        <v>21.428571428571427</v>
      </c>
      <c r="P34" s="286">
        <f t="shared" si="25"/>
        <v>2</v>
      </c>
      <c r="Q34" s="288">
        <f t="shared" si="26"/>
        <v>7.1428571428571432</v>
      </c>
    </row>
    <row r="35" spans="1:17" ht="15" customHeight="1" x14ac:dyDescent="0.25">
      <c r="A35" s="381">
        <v>8</v>
      </c>
      <c r="B35" s="382">
        <v>30440</v>
      </c>
      <c r="C35" s="383" t="s">
        <v>28</v>
      </c>
      <c r="D35" s="384">
        <v>26</v>
      </c>
      <c r="E35" s="392"/>
      <c r="F35" s="385">
        <v>2</v>
      </c>
      <c r="G35" s="385">
        <v>17</v>
      </c>
      <c r="H35" s="385">
        <v>4</v>
      </c>
      <c r="I35" s="385">
        <v>3</v>
      </c>
      <c r="J35" s="392"/>
      <c r="K35" s="386">
        <v>61</v>
      </c>
      <c r="L35" s="387"/>
      <c r="M35" s="187">
        <f t="shared" si="21"/>
        <v>26</v>
      </c>
      <c r="N35" s="299">
        <f t="shared" si="24"/>
        <v>7</v>
      </c>
      <c r="O35" s="193">
        <f t="shared" si="16"/>
        <v>26.923076923076923</v>
      </c>
      <c r="P35" s="299">
        <f t="shared" si="25"/>
        <v>0</v>
      </c>
      <c r="Q35" s="195">
        <f t="shared" si="26"/>
        <v>0</v>
      </c>
    </row>
    <row r="36" spans="1:17" ht="15" customHeight="1" x14ac:dyDescent="0.25">
      <c r="A36" s="381">
        <v>9</v>
      </c>
      <c r="B36" s="382">
        <v>30530</v>
      </c>
      <c r="C36" s="383" t="s">
        <v>165</v>
      </c>
      <c r="D36" s="384">
        <v>40</v>
      </c>
      <c r="E36" s="392"/>
      <c r="F36" s="385">
        <v>5</v>
      </c>
      <c r="G36" s="385">
        <v>26</v>
      </c>
      <c r="H36" s="385">
        <v>7</v>
      </c>
      <c r="I36" s="385">
        <v>2</v>
      </c>
      <c r="J36" s="392"/>
      <c r="K36" s="386">
        <v>57.5</v>
      </c>
      <c r="L36" s="387"/>
      <c r="M36" s="285">
        <f t="shared" ref="M36:M37" si="27">D36</f>
        <v>40</v>
      </c>
      <c r="N36" s="286">
        <f t="shared" ref="N36:N37" si="28">J36+I36+H36</f>
        <v>9</v>
      </c>
      <c r="O36" s="287">
        <f t="shared" ref="O36:O37" si="29">N36*100/M36</f>
        <v>22.5</v>
      </c>
      <c r="P36" s="286">
        <f t="shared" ref="P36:P37" si="30">E36</f>
        <v>0</v>
      </c>
      <c r="Q36" s="288">
        <f t="shared" ref="Q36:Q37" si="31">P36*100/M36</f>
        <v>0</v>
      </c>
    </row>
    <row r="37" spans="1:17" ht="15" customHeight="1" x14ac:dyDescent="0.25">
      <c r="A37" s="381">
        <v>10</v>
      </c>
      <c r="B37" s="382">
        <v>30640</v>
      </c>
      <c r="C37" s="383" t="s">
        <v>32</v>
      </c>
      <c r="D37" s="384">
        <v>39</v>
      </c>
      <c r="E37" s="392"/>
      <c r="F37" s="385"/>
      <c r="G37" s="385">
        <v>23</v>
      </c>
      <c r="H37" s="385">
        <v>6</v>
      </c>
      <c r="I37" s="385">
        <v>10</v>
      </c>
      <c r="J37" s="392"/>
      <c r="K37" s="386">
        <v>68</v>
      </c>
      <c r="L37" s="387"/>
      <c r="M37" s="285">
        <f t="shared" si="27"/>
        <v>39</v>
      </c>
      <c r="N37" s="286">
        <f t="shared" si="28"/>
        <v>16</v>
      </c>
      <c r="O37" s="287">
        <f t="shared" si="29"/>
        <v>41.025641025641029</v>
      </c>
      <c r="P37" s="286">
        <f t="shared" si="30"/>
        <v>0</v>
      </c>
      <c r="Q37" s="288">
        <f t="shared" si="31"/>
        <v>0</v>
      </c>
    </row>
    <row r="38" spans="1:17" ht="15" customHeight="1" x14ac:dyDescent="0.25">
      <c r="A38" s="381">
        <v>11</v>
      </c>
      <c r="B38" s="382">
        <v>30650</v>
      </c>
      <c r="C38" s="383" t="s">
        <v>166</v>
      </c>
      <c r="D38" s="384">
        <v>21</v>
      </c>
      <c r="E38" s="392"/>
      <c r="F38" s="385">
        <v>6</v>
      </c>
      <c r="G38" s="385">
        <v>13</v>
      </c>
      <c r="H38" s="385">
        <v>2</v>
      </c>
      <c r="I38" s="385"/>
      <c r="J38" s="392"/>
      <c r="K38" s="386">
        <v>49.3</v>
      </c>
      <c r="L38" s="387"/>
      <c r="M38" s="285">
        <f>D38</f>
        <v>21</v>
      </c>
      <c r="N38" s="286">
        <f>J38+I38+H38</f>
        <v>2</v>
      </c>
      <c r="O38" s="287">
        <f t="shared" si="16"/>
        <v>9.5238095238095237</v>
      </c>
      <c r="P38" s="286">
        <f t="shared" si="25"/>
        <v>0</v>
      </c>
      <c r="Q38" s="288">
        <f t="shared" si="26"/>
        <v>0</v>
      </c>
    </row>
    <row r="39" spans="1:17" ht="15" customHeight="1" x14ac:dyDescent="0.25">
      <c r="A39" s="381">
        <v>12</v>
      </c>
      <c r="B39" s="382">
        <v>30790</v>
      </c>
      <c r="C39" s="383" t="s">
        <v>34</v>
      </c>
      <c r="D39" s="384">
        <v>27</v>
      </c>
      <c r="E39" s="392"/>
      <c r="F39" s="385">
        <v>8</v>
      </c>
      <c r="G39" s="385">
        <v>16</v>
      </c>
      <c r="H39" s="385"/>
      <c r="I39" s="385">
        <v>3</v>
      </c>
      <c r="J39" s="392"/>
      <c r="K39" s="386">
        <v>49.4</v>
      </c>
      <c r="L39" s="387"/>
      <c r="M39" s="285">
        <f t="shared" ref="M39" si="32">D39</f>
        <v>27</v>
      </c>
      <c r="N39" s="286">
        <f t="shared" ref="N39" si="33">J39+I39+H39</f>
        <v>3</v>
      </c>
      <c r="O39" s="287">
        <f t="shared" ref="O39" si="34">N39*100/M39</f>
        <v>11.111111111111111</v>
      </c>
      <c r="P39" s="286">
        <f t="shared" ref="P39" si="35">E39</f>
        <v>0</v>
      </c>
      <c r="Q39" s="288">
        <f t="shared" ref="Q39" si="36">P39*100/M39</f>
        <v>0</v>
      </c>
    </row>
    <row r="40" spans="1:17" ht="15" customHeight="1" x14ac:dyDescent="0.25">
      <c r="A40" s="381">
        <v>13</v>
      </c>
      <c r="B40" s="382">
        <v>30890</v>
      </c>
      <c r="C40" s="383" t="s">
        <v>167</v>
      </c>
      <c r="D40" s="384">
        <v>22</v>
      </c>
      <c r="E40" s="392"/>
      <c r="F40" s="385">
        <v>5</v>
      </c>
      <c r="G40" s="385">
        <v>14</v>
      </c>
      <c r="H40" s="385">
        <v>3</v>
      </c>
      <c r="I40" s="385"/>
      <c r="J40" s="392"/>
      <c r="K40" s="386">
        <v>51.5</v>
      </c>
      <c r="L40" s="387"/>
      <c r="M40" s="285">
        <f t="shared" ref="M40:M56" si="37">D40</f>
        <v>22</v>
      </c>
      <c r="N40" s="286">
        <f t="shared" ref="N40:N46" si="38">J40+I40+H40</f>
        <v>3</v>
      </c>
      <c r="O40" s="287">
        <f t="shared" si="16"/>
        <v>13.636363636363637</v>
      </c>
      <c r="P40" s="299">
        <f t="shared" si="25"/>
        <v>0</v>
      </c>
      <c r="Q40" s="288">
        <f t="shared" si="26"/>
        <v>0</v>
      </c>
    </row>
    <row r="41" spans="1:17" ht="15" customHeight="1" x14ac:dyDescent="0.25">
      <c r="A41" s="381">
        <v>14</v>
      </c>
      <c r="B41" s="382">
        <v>30940</v>
      </c>
      <c r="C41" s="383" t="s">
        <v>36</v>
      </c>
      <c r="D41" s="384">
        <v>67</v>
      </c>
      <c r="E41" s="392"/>
      <c r="F41" s="385">
        <v>2</v>
      </c>
      <c r="G41" s="385">
        <v>41</v>
      </c>
      <c r="H41" s="385">
        <v>14</v>
      </c>
      <c r="I41" s="385">
        <v>10</v>
      </c>
      <c r="J41" s="392"/>
      <c r="K41" s="386">
        <v>63.4</v>
      </c>
      <c r="L41" s="387"/>
      <c r="M41" s="285">
        <f t="shared" si="37"/>
        <v>67</v>
      </c>
      <c r="N41" s="286">
        <f t="shared" si="38"/>
        <v>24</v>
      </c>
      <c r="O41" s="287">
        <f t="shared" si="16"/>
        <v>35.820895522388057</v>
      </c>
      <c r="P41" s="286">
        <f t="shared" si="25"/>
        <v>0</v>
      </c>
      <c r="Q41" s="288">
        <f t="shared" si="26"/>
        <v>0</v>
      </c>
    </row>
    <row r="42" spans="1:17" ht="15" customHeight="1" thickBot="1" x14ac:dyDescent="0.3">
      <c r="A42" s="381">
        <v>15</v>
      </c>
      <c r="B42" s="382">
        <v>31480</v>
      </c>
      <c r="C42" s="383" t="s">
        <v>38</v>
      </c>
      <c r="D42" s="384">
        <v>71</v>
      </c>
      <c r="E42" s="392">
        <v>3</v>
      </c>
      <c r="F42" s="385">
        <v>17</v>
      </c>
      <c r="G42" s="385">
        <v>45</v>
      </c>
      <c r="H42" s="385">
        <v>5</v>
      </c>
      <c r="I42" s="385">
        <v>1</v>
      </c>
      <c r="J42" s="392"/>
      <c r="K42" s="386">
        <v>49.9</v>
      </c>
      <c r="L42" s="387"/>
      <c r="M42" s="289">
        <f t="shared" si="37"/>
        <v>71</v>
      </c>
      <c r="N42" s="290">
        <f t="shared" si="38"/>
        <v>6</v>
      </c>
      <c r="O42" s="291">
        <f t="shared" si="16"/>
        <v>8.4507042253521121</v>
      </c>
      <c r="P42" s="290">
        <f t="shared" si="25"/>
        <v>3</v>
      </c>
      <c r="Q42" s="292">
        <f t="shared" si="26"/>
        <v>4.225352112676056</v>
      </c>
    </row>
    <row r="43" spans="1:17" ht="15" customHeight="1" thickBot="1" x14ac:dyDescent="0.3">
      <c r="A43" s="419"/>
      <c r="B43" s="415" t="s">
        <v>104</v>
      </c>
      <c r="C43" s="416"/>
      <c r="D43" s="396">
        <f t="shared" ref="D43:J43" si="39">SUM(D44:D61)</f>
        <v>887</v>
      </c>
      <c r="E43" s="398">
        <f t="shared" si="39"/>
        <v>2</v>
      </c>
      <c r="F43" s="398">
        <f t="shared" si="39"/>
        <v>58</v>
      </c>
      <c r="G43" s="398">
        <f t="shared" si="39"/>
        <v>551</v>
      </c>
      <c r="H43" s="398">
        <f t="shared" si="39"/>
        <v>142</v>
      </c>
      <c r="I43" s="398">
        <f t="shared" si="39"/>
        <v>132</v>
      </c>
      <c r="J43" s="398">
        <f t="shared" si="39"/>
        <v>2</v>
      </c>
      <c r="K43" s="417">
        <f>AVERAGE(K44:K61)</f>
        <v>59.243333333333339</v>
      </c>
      <c r="L43" s="387"/>
      <c r="M43" s="349">
        <f t="shared" si="37"/>
        <v>887</v>
      </c>
      <c r="N43" s="350">
        <f>SUM(N44:N61)</f>
        <v>276</v>
      </c>
      <c r="O43" s="357">
        <f t="shared" si="16"/>
        <v>31.116121758737318</v>
      </c>
      <c r="P43" s="350">
        <f>SUM(P44:P61)</f>
        <v>2</v>
      </c>
      <c r="Q43" s="356">
        <f>P43*100/M43</f>
        <v>0.22547914317925591</v>
      </c>
    </row>
    <row r="44" spans="1:17" ht="15" customHeight="1" x14ac:dyDescent="0.25">
      <c r="A44" s="400">
        <v>1</v>
      </c>
      <c r="B44" s="401">
        <v>40010</v>
      </c>
      <c r="C44" s="402" t="s">
        <v>168</v>
      </c>
      <c r="D44" s="420">
        <v>157</v>
      </c>
      <c r="E44" s="405"/>
      <c r="F44" s="405">
        <v>4</v>
      </c>
      <c r="G44" s="405">
        <v>90</v>
      </c>
      <c r="H44" s="405">
        <v>33</v>
      </c>
      <c r="I44" s="405">
        <v>29</v>
      </c>
      <c r="J44" s="405">
        <v>1</v>
      </c>
      <c r="K44" s="421">
        <v>65.7</v>
      </c>
      <c r="L44" s="387"/>
      <c r="M44" s="281">
        <f t="shared" si="37"/>
        <v>157</v>
      </c>
      <c r="N44" s="282">
        <f t="shared" si="38"/>
        <v>63</v>
      </c>
      <c r="O44" s="283">
        <f t="shared" si="16"/>
        <v>40.127388535031848</v>
      </c>
      <c r="P44" s="282">
        <f t="shared" si="25"/>
        <v>0</v>
      </c>
      <c r="Q44" s="284">
        <f t="shared" si="26"/>
        <v>0</v>
      </c>
    </row>
    <row r="45" spans="1:17" ht="15" customHeight="1" x14ac:dyDescent="0.25">
      <c r="A45" s="407">
        <v>2</v>
      </c>
      <c r="B45" s="382">
        <v>40030</v>
      </c>
      <c r="C45" s="383" t="s">
        <v>41</v>
      </c>
      <c r="D45" s="384">
        <v>46</v>
      </c>
      <c r="E45" s="392"/>
      <c r="F45" s="385"/>
      <c r="G45" s="385">
        <v>22</v>
      </c>
      <c r="H45" s="385">
        <v>14</v>
      </c>
      <c r="I45" s="385">
        <v>10</v>
      </c>
      <c r="J45" s="392"/>
      <c r="K45" s="386">
        <v>68</v>
      </c>
      <c r="L45" s="387"/>
      <c r="M45" s="285">
        <f t="shared" si="37"/>
        <v>46</v>
      </c>
      <c r="N45" s="286">
        <f t="shared" si="38"/>
        <v>24</v>
      </c>
      <c r="O45" s="287">
        <f t="shared" si="16"/>
        <v>52.173913043478258</v>
      </c>
      <c r="P45" s="286">
        <f t="shared" si="25"/>
        <v>0</v>
      </c>
      <c r="Q45" s="288">
        <f t="shared" si="26"/>
        <v>0</v>
      </c>
    </row>
    <row r="46" spans="1:17" ht="15" customHeight="1" x14ac:dyDescent="0.25">
      <c r="A46" s="407">
        <v>3</v>
      </c>
      <c r="B46" s="382">
        <v>40410</v>
      </c>
      <c r="C46" s="383" t="s">
        <v>48</v>
      </c>
      <c r="D46" s="422">
        <v>96</v>
      </c>
      <c r="E46" s="423">
        <v>1</v>
      </c>
      <c r="F46" s="423">
        <v>3</v>
      </c>
      <c r="G46" s="423">
        <v>56</v>
      </c>
      <c r="H46" s="423">
        <v>14</v>
      </c>
      <c r="I46" s="423">
        <v>22</v>
      </c>
      <c r="J46" s="423"/>
      <c r="K46" s="424">
        <v>66</v>
      </c>
      <c r="L46" s="387"/>
      <c r="M46" s="289">
        <f t="shared" si="37"/>
        <v>96</v>
      </c>
      <c r="N46" s="290">
        <f t="shared" si="38"/>
        <v>36</v>
      </c>
      <c r="O46" s="291">
        <f t="shared" si="16"/>
        <v>37.5</v>
      </c>
      <c r="P46" s="290">
        <f t="shared" si="25"/>
        <v>1</v>
      </c>
      <c r="Q46" s="292">
        <f t="shared" si="26"/>
        <v>1.0416666666666667</v>
      </c>
    </row>
    <row r="47" spans="1:17" ht="15" customHeight="1" x14ac:dyDescent="0.25">
      <c r="A47" s="381">
        <v>4</v>
      </c>
      <c r="B47" s="382">
        <v>40011</v>
      </c>
      <c r="C47" s="383" t="s">
        <v>40</v>
      </c>
      <c r="D47" s="388">
        <v>138</v>
      </c>
      <c r="E47" s="385"/>
      <c r="F47" s="385">
        <v>1</v>
      </c>
      <c r="G47" s="385">
        <v>92</v>
      </c>
      <c r="H47" s="385">
        <v>25</v>
      </c>
      <c r="I47" s="385">
        <v>20</v>
      </c>
      <c r="J47" s="385"/>
      <c r="K47" s="389">
        <v>65</v>
      </c>
      <c r="L47" s="387"/>
      <c r="M47" s="495">
        <f t="shared" si="37"/>
        <v>138</v>
      </c>
      <c r="N47" s="496">
        <f t="shared" ref="N47" si="40">J47+I47+H47</f>
        <v>45</v>
      </c>
      <c r="O47" s="497">
        <f t="shared" ref="O47" si="41">N47*100/M47</f>
        <v>32.608695652173914</v>
      </c>
      <c r="P47" s="496">
        <f t="shared" ref="P47" si="42">E47</f>
        <v>0</v>
      </c>
      <c r="Q47" s="498">
        <f t="shared" ref="Q47" si="43">P47*100/M47</f>
        <v>0</v>
      </c>
    </row>
    <row r="48" spans="1:17" x14ac:dyDescent="0.25">
      <c r="A48" s="381">
        <v>5</v>
      </c>
      <c r="B48" s="382">
        <v>40080</v>
      </c>
      <c r="C48" s="383" t="s">
        <v>96</v>
      </c>
      <c r="D48" s="384">
        <v>53</v>
      </c>
      <c r="E48" s="392"/>
      <c r="F48" s="385">
        <v>2</v>
      </c>
      <c r="G48" s="385">
        <v>32</v>
      </c>
      <c r="H48" s="385">
        <v>6</v>
      </c>
      <c r="I48" s="385">
        <v>14</v>
      </c>
      <c r="J48" s="392"/>
      <c r="K48" s="386">
        <v>64</v>
      </c>
      <c r="L48" s="387"/>
      <c r="M48" s="281">
        <f t="shared" si="37"/>
        <v>53</v>
      </c>
      <c r="N48" s="282">
        <f t="shared" ref="N48:N66" si="44">J48+I48+H48</f>
        <v>20</v>
      </c>
      <c r="O48" s="283">
        <f t="shared" si="16"/>
        <v>37.735849056603776</v>
      </c>
      <c r="P48" s="282">
        <f t="shared" ref="P48:P66" si="45">E48</f>
        <v>0</v>
      </c>
      <c r="Q48" s="284">
        <f t="shared" ref="Q48:Q66" si="46">P48*100/M48</f>
        <v>0</v>
      </c>
    </row>
    <row r="49" spans="1:17" ht="15" customHeight="1" x14ac:dyDescent="0.25">
      <c r="A49" s="381">
        <v>6</v>
      </c>
      <c r="B49" s="382">
        <v>40100</v>
      </c>
      <c r="C49" s="383" t="s">
        <v>42</v>
      </c>
      <c r="D49" s="384">
        <v>30</v>
      </c>
      <c r="E49" s="392"/>
      <c r="F49" s="385">
        <v>2</v>
      </c>
      <c r="G49" s="385">
        <v>19</v>
      </c>
      <c r="H49" s="385">
        <v>4</v>
      </c>
      <c r="I49" s="385">
        <v>4</v>
      </c>
      <c r="J49" s="392"/>
      <c r="K49" s="386">
        <v>59.7</v>
      </c>
      <c r="L49" s="387"/>
      <c r="M49" s="285">
        <f t="shared" si="37"/>
        <v>30</v>
      </c>
      <c r="N49" s="286">
        <f t="shared" si="44"/>
        <v>8</v>
      </c>
      <c r="O49" s="287">
        <f t="shared" si="16"/>
        <v>26.666666666666668</v>
      </c>
      <c r="P49" s="286">
        <f t="shared" si="45"/>
        <v>0</v>
      </c>
      <c r="Q49" s="288">
        <f t="shared" si="46"/>
        <v>0</v>
      </c>
    </row>
    <row r="50" spans="1:17" ht="15" customHeight="1" x14ac:dyDescent="0.25">
      <c r="A50" s="381">
        <v>7</v>
      </c>
      <c r="B50" s="382">
        <v>40020</v>
      </c>
      <c r="C50" s="383" t="s">
        <v>169</v>
      </c>
      <c r="D50" s="384">
        <v>24</v>
      </c>
      <c r="E50" s="392"/>
      <c r="F50" s="385">
        <v>1</v>
      </c>
      <c r="G50" s="385">
        <v>13</v>
      </c>
      <c r="H50" s="385">
        <v>3</v>
      </c>
      <c r="I50" s="385">
        <v>7</v>
      </c>
      <c r="J50" s="392"/>
      <c r="K50" s="386">
        <v>66.3</v>
      </c>
      <c r="L50" s="387"/>
      <c r="M50" s="285">
        <f t="shared" si="37"/>
        <v>24</v>
      </c>
      <c r="N50" s="286">
        <f t="shared" si="44"/>
        <v>10</v>
      </c>
      <c r="O50" s="287">
        <f t="shared" si="16"/>
        <v>41.666666666666664</v>
      </c>
      <c r="P50" s="286">
        <f t="shared" si="45"/>
        <v>0</v>
      </c>
      <c r="Q50" s="288">
        <f t="shared" si="46"/>
        <v>0</v>
      </c>
    </row>
    <row r="51" spans="1:17" ht="15" customHeight="1" x14ac:dyDescent="0.25">
      <c r="A51" s="381">
        <v>8</v>
      </c>
      <c r="B51" s="382">
        <v>40031</v>
      </c>
      <c r="C51" s="383" t="s">
        <v>113</v>
      </c>
      <c r="D51" s="384">
        <v>23</v>
      </c>
      <c r="E51" s="392"/>
      <c r="F51" s="385"/>
      <c r="G51" s="385">
        <v>15</v>
      </c>
      <c r="H51" s="385">
        <v>4</v>
      </c>
      <c r="I51" s="385">
        <v>3</v>
      </c>
      <c r="J51" s="392">
        <v>1</v>
      </c>
      <c r="K51" s="386">
        <v>68.400000000000006</v>
      </c>
      <c r="L51" s="387"/>
      <c r="M51" s="285">
        <f t="shared" si="37"/>
        <v>23</v>
      </c>
      <c r="N51" s="286">
        <f t="shared" si="44"/>
        <v>8</v>
      </c>
      <c r="O51" s="287">
        <f t="shared" si="16"/>
        <v>34.782608695652172</v>
      </c>
      <c r="P51" s="286">
        <f t="shared" si="45"/>
        <v>0</v>
      </c>
      <c r="Q51" s="288">
        <f t="shared" si="46"/>
        <v>0</v>
      </c>
    </row>
    <row r="52" spans="1:17" ht="15" customHeight="1" x14ac:dyDescent="0.25">
      <c r="A52" s="381">
        <v>9</v>
      </c>
      <c r="B52" s="382">
        <v>40210</v>
      </c>
      <c r="C52" s="383" t="s">
        <v>44</v>
      </c>
      <c r="D52" s="384">
        <v>26</v>
      </c>
      <c r="E52" s="392"/>
      <c r="F52" s="385">
        <v>7</v>
      </c>
      <c r="G52" s="385">
        <v>17</v>
      </c>
      <c r="H52" s="385"/>
      <c r="I52" s="385">
        <v>2</v>
      </c>
      <c r="J52" s="392"/>
      <c r="K52" s="386">
        <v>49</v>
      </c>
      <c r="L52" s="387"/>
      <c r="M52" s="285">
        <f t="shared" si="37"/>
        <v>26</v>
      </c>
      <c r="N52" s="286">
        <f t="shared" si="44"/>
        <v>2</v>
      </c>
      <c r="O52" s="287">
        <f t="shared" si="16"/>
        <v>7.6923076923076925</v>
      </c>
      <c r="P52" s="286">
        <f t="shared" si="45"/>
        <v>0</v>
      </c>
      <c r="Q52" s="288">
        <f t="shared" si="46"/>
        <v>0</v>
      </c>
    </row>
    <row r="53" spans="1:17" ht="15" customHeight="1" x14ac:dyDescent="0.25">
      <c r="A53" s="381">
        <v>10</v>
      </c>
      <c r="B53" s="382">
        <v>40300</v>
      </c>
      <c r="C53" s="383" t="s">
        <v>45</v>
      </c>
      <c r="D53" s="384">
        <v>19</v>
      </c>
      <c r="E53" s="392"/>
      <c r="F53" s="385">
        <v>5</v>
      </c>
      <c r="G53" s="385">
        <v>11</v>
      </c>
      <c r="H53" s="385">
        <v>2</v>
      </c>
      <c r="I53" s="385">
        <v>1</v>
      </c>
      <c r="J53" s="392"/>
      <c r="K53" s="386">
        <v>51.5</v>
      </c>
      <c r="L53" s="387"/>
      <c r="M53" s="285">
        <f t="shared" si="37"/>
        <v>19</v>
      </c>
      <c r="N53" s="286">
        <f t="shared" si="44"/>
        <v>3</v>
      </c>
      <c r="O53" s="287">
        <f t="shared" si="16"/>
        <v>15.789473684210526</v>
      </c>
      <c r="P53" s="286">
        <f t="shared" si="45"/>
        <v>0</v>
      </c>
      <c r="Q53" s="288">
        <f t="shared" si="46"/>
        <v>0</v>
      </c>
    </row>
    <row r="54" spans="1:17" ht="15" customHeight="1" x14ac:dyDescent="0.25">
      <c r="A54" s="381">
        <v>11</v>
      </c>
      <c r="B54" s="382">
        <v>40360</v>
      </c>
      <c r="C54" s="383" t="s">
        <v>46</v>
      </c>
      <c r="D54" s="384">
        <v>27</v>
      </c>
      <c r="E54" s="392"/>
      <c r="F54" s="385">
        <v>9</v>
      </c>
      <c r="G54" s="385">
        <v>17</v>
      </c>
      <c r="H54" s="385">
        <v>1</v>
      </c>
      <c r="I54" s="385"/>
      <c r="J54" s="392"/>
      <c r="K54" s="386">
        <v>41.7</v>
      </c>
      <c r="L54" s="387"/>
      <c r="M54" s="285">
        <f t="shared" si="37"/>
        <v>27</v>
      </c>
      <c r="N54" s="286">
        <f t="shared" si="44"/>
        <v>1</v>
      </c>
      <c r="O54" s="287">
        <f t="shared" si="16"/>
        <v>3.7037037037037037</v>
      </c>
      <c r="P54" s="286">
        <f t="shared" si="45"/>
        <v>0</v>
      </c>
      <c r="Q54" s="288">
        <f t="shared" si="46"/>
        <v>0</v>
      </c>
    </row>
    <row r="55" spans="1:17" ht="15" customHeight="1" x14ac:dyDescent="0.25">
      <c r="A55" s="381">
        <v>12</v>
      </c>
      <c r="B55" s="382">
        <v>40720</v>
      </c>
      <c r="C55" s="383" t="s">
        <v>213</v>
      </c>
      <c r="D55" s="384">
        <v>48</v>
      </c>
      <c r="E55" s="392"/>
      <c r="F55" s="425">
        <v>5</v>
      </c>
      <c r="G55" s="425">
        <v>28</v>
      </c>
      <c r="H55" s="425">
        <v>7</v>
      </c>
      <c r="I55" s="425">
        <v>8</v>
      </c>
      <c r="J55" s="392"/>
      <c r="K55" s="386">
        <v>61.9</v>
      </c>
      <c r="L55" s="387"/>
      <c r="M55" s="285">
        <f t="shared" si="37"/>
        <v>48</v>
      </c>
      <c r="N55" s="286">
        <f t="shared" si="44"/>
        <v>15</v>
      </c>
      <c r="O55" s="287">
        <f t="shared" si="16"/>
        <v>31.25</v>
      </c>
      <c r="P55" s="286">
        <f t="shared" si="45"/>
        <v>0</v>
      </c>
      <c r="Q55" s="288">
        <f t="shared" si="46"/>
        <v>0</v>
      </c>
    </row>
    <row r="56" spans="1:17" ht="15" customHeight="1" x14ac:dyDescent="0.25">
      <c r="A56" s="381">
        <v>13</v>
      </c>
      <c r="B56" s="382">
        <v>40820</v>
      </c>
      <c r="C56" s="383" t="s">
        <v>171</v>
      </c>
      <c r="D56" s="384">
        <v>24</v>
      </c>
      <c r="E56" s="392"/>
      <c r="F56" s="385">
        <v>1</v>
      </c>
      <c r="G56" s="385">
        <v>15</v>
      </c>
      <c r="H56" s="385">
        <v>8</v>
      </c>
      <c r="I56" s="385"/>
      <c r="J56" s="392"/>
      <c r="K56" s="386">
        <v>61</v>
      </c>
      <c r="L56" s="387"/>
      <c r="M56" s="285">
        <f t="shared" si="37"/>
        <v>24</v>
      </c>
      <c r="N56" s="286">
        <f t="shared" si="44"/>
        <v>8</v>
      </c>
      <c r="O56" s="287">
        <f t="shared" si="16"/>
        <v>33.333333333333336</v>
      </c>
      <c r="P56" s="299">
        <f t="shared" si="45"/>
        <v>0</v>
      </c>
      <c r="Q56" s="288">
        <f t="shared" si="46"/>
        <v>0</v>
      </c>
    </row>
    <row r="57" spans="1:17" ht="15" customHeight="1" x14ac:dyDescent="0.25">
      <c r="A57" s="381">
        <v>14</v>
      </c>
      <c r="B57" s="426">
        <v>40840</v>
      </c>
      <c r="C57" s="427" t="s">
        <v>51</v>
      </c>
      <c r="D57" s="384">
        <v>20</v>
      </c>
      <c r="E57" s="392"/>
      <c r="F57" s="385">
        <v>2</v>
      </c>
      <c r="G57" s="385">
        <v>17</v>
      </c>
      <c r="H57" s="385">
        <v>1</v>
      </c>
      <c r="I57" s="385"/>
      <c r="J57" s="392"/>
      <c r="K57" s="386">
        <v>51.9</v>
      </c>
      <c r="L57" s="387"/>
      <c r="M57" s="285">
        <f t="shared" ref="M57" si="47">D57</f>
        <v>20</v>
      </c>
      <c r="N57" s="286">
        <f t="shared" ref="N57" si="48">J57+I57+H57</f>
        <v>1</v>
      </c>
      <c r="O57" s="287">
        <f t="shared" ref="O57" si="49">N57*100/M57</f>
        <v>5</v>
      </c>
      <c r="P57" s="286">
        <f t="shared" ref="P57" si="50">E57</f>
        <v>0</v>
      </c>
      <c r="Q57" s="288">
        <f t="shared" ref="Q57" si="51">P57*100/M57</f>
        <v>0</v>
      </c>
    </row>
    <row r="58" spans="1:17" ht="15" customHeight="1" x14ac:dyDescent="0.25">
      <c r="A58" s="381">
        <v>15</v>
      </c>
      <c r="B58" s="382">
        <v>40950</v>
      </c>
      <c r="C58" s="383" t="s">
        <v>52</v>
      </c>
      <c r="D58" s="384">
        <v>20</v>
      </c>
      <c r="E58" s="392"/>
      <c r="F58" s="385">
        <v>3</v>
      </c>
      <c r="G58" s="385">
        <v>14</v>
      </c>
      <c r="H58" s="385">
        <v>3</v>
      </c>
      <c r="I58" s="385"/>
      <c r="J58" s="392"/>
      <c r="K58" s="386">
        <v>53.75</v>
      </c>
      <c r="L58" s="387"/>
      <c r="M58" s="285">
        <f t="shared" ref="M58:M81" si="52">D58</f>
        <v>20</v>
      </c>
      <c r="N58" s="286">
        <f t="shared" si="44"/>
        <v>3</v>
      </c>
      <c r="O58" s="287">
        <f t="shared" si="16"/>
        <v>15</v>
      </c>
      <c r="P58" s="286">
        <f t="shared" si="45"/>
        <v>0</v>
      </c>
      <c r="Q58" s="288">
        <f t="shared" si="46"/>
        <v>0</v>
      </c>
    </row>
    <row r="59" spans="1:17" ht="15" customHeight="1" x14ac:dyDescent="0.25">
      <c r="A59" s="381">
        <v>16</v>
      </c>
      <c r="B59" s="418">
        <v>40990</v>
      </c>
      <c r="C59" s="383" t="s">
        <v>53</v>
      </c>
      <c r="D59" s="384">
        <v>48</v>
      </c>
      <c r="E59" s="392"/>
      <c r="F59" s="385">
        <v>1</v>
      </c>
      <c r="G59" s="385">
        <v>31</v>
      </c>
      <c r="H59" s="385">
        <v>8</v>
      </c>
      <c r="I59" s="385">
        <v>8</v>
      </c>
      <c r="J59" s="392"/>
      <c r="K59" s="386">
        <v>65.900000000000006</v>
      </c>
      <c r="L59" s="387"/>
      <c r="M59" s="285">
        <f t="shared" ref="M59" si="53">D59</f>
        <v>48</v>
      </c>
      <c r="N59" s="286">
        <f t="shared" ref="N59" si="54">J59+I59+H59</f>
        <v>16</v>
      </c>
      <c r="O59" s="287">
        <f t="shared" ref="O59" si="55">N59*100/M59</f>
        <v>33.333333333333336</v>
      </c>
      <c r="P59" s="286">
        <f t="shared" ref="P59" si="56">E59</f>
        <v>0</v>
      </c>
      <c r="Q59" s="288">
        <f t="shared" ref="Q59" si="57">P59*100/M59</f>
        <v>0</v>
      </c>
    </row>
    <row r="60" spans="1:17" ht="15" customHeight="1" x14ac:dyDescent="0.25">
      <c r="A60" s="381">
        <v>17</v>
      </c>
      <c r="B60" s="433">
        <v>40133</v>
      </c>
      <c r="C60" s="434" t="s">
        <v>172</v>
      </c>
      <c r="D60" s="384">
        <v>58</v>
      </c>
      <c r="E60" s="392">
        <v>1</v>
      </c>
      <c r="F60" s="385">
        <v>5</v>
      </c>
      <c r="G60" s="385">
        <v>44</v>
      </c>
      <c r="H60" s="385">
        <v>6</v>
      </c>
      <c r="I60" s="385">
        <v>2</v>
      </c>
      <c r="J60" s="392"/>
      <c r="K60" s="386">
        <v>54.63</v>
      </c>
      <c r="L60" s="387"/>
      <c r="M60" s="285">
        <f t="shared" si="52"/>
        <v>58</v>
      </c>
      <c r="N60" s="286">
        <f t="shared" si="44"/>
        <v>8</v>
      </c>
      <c r="O60" s="287">
        <f t="shared" si="16"/>
        <v>13.793103448275861</v>
      </c>
      <c r="P60" s="286">
        <f t="shared" si="45"/>
        <v>1</v>
      </c>
      <c r="Q60" s="288">
        <f t="shared" si="46"/>
        <v>1.7241379310344827</v>
      </c>
    </row>
    <row r="61" spans="1:17" ht="15" customHeight="1" thickBot="1" x14ac:dyDescent="0.3">
      <c r="A61" s="381">
        <v>18</v>
      </c>
      <c r="B61" s="408">
        <v>40400</v>
      </c>
      <c r="C61" s="409" t="s">
        <v>214</v>
      </c>
      <c r="D61" s="384">
        <v>30</v>
      </c>
      <c r="E61" s="392"/>
      <c r="F61" s="385">
        <v>7</v>
      </c>
      <c r="G61" s="385">
        <v>18</v>
      </c>
      <c r="H61" s="385">
        <v>3</v>
      </c>
      <c r="I61" s="385">
        <v>2</v>
      </c>
      <c r="J61" s="392"/>
      <c r="K61" s="386">
        <v>52</v>
      </c>
      <c r="L61" s="387"/>
      <c r="M61" s="289">
        <f t="shared" si="52"/>
        <v>30</v>
      </c>
      <c r="N61" s="290">
        <f t="shared" ref="N61" si="58">J61+I61+H61</f>
        <v>5</v>
      </c>
      <c r="O61" s="291">
        <f t="shared" ref="O61" si="59">N61*100/M61</f>
        <v>16.666666666666668</v>
      </c>
      <c r="P61" s="290">
        <f t="shared" ref="P61" si="60">E61</f>
        <v>0</v>
      </c>
      <c r="Q61" s="292">
        <f t="shared" ref="Q61" si="61">P61*100/M61</f>
        <v>0</v>
      </c>
    </row>
    <row r="62" spans="1:17" ht="15" customHeight="1" thickBot="1" x14ac:dyDescent="0.3">
      <c r="A62" s="419"/>
      <c r="B62" s="415" t="s">
        <v>105</v>
      </c>
      <c r="C62" s="416"/>
      <c r="D62" s="396">
        <f t="shared" ref="D62:J62" si="62">SUM(D63:D75)</f>
        <v>548</v>
      </c>
      <c r="E62" s="398">
        <f t="shared" si="62"/>
        <v>2</v>
      </c>
      <c r="F62" s="398">
        <f t="shared" si="62"/>
        <v>30</v>
      </c>
      <c r="G62" s="398">
        <f t="shared" si="62"/>
        <v>362</v>
      </c>
      <c r="H62" s="398">
        <f t="shared" si="62"/>
        <v>91</v>
      </c>
      <c r="I62" s="398">
        <f t="shared" si="62"/>
        <v>62</v>
      </c>
      <c r="J62" s="398">
        <f t="shared" si="62"/>
        <v>1</v>
      </c>
      <c r="K62" s="417">
        <f>AVERAGE(K63:K75)</f>
        <v>60.469230769230769</v>
      </c>
      <c r="L62" s="387"/>
      <c r="M62" s="349">
        <f t="shared" si="52"/>
        <v>548</v>
      </c>
      <c r="N62" s="350">
        <f>SUM(N63:N75)</f>
        <v>154</v>
      </c>
      <c r="O62" s="357">
        <f t="shared" si="16"/>
        <v>28.102189781021899</v>
      </c>
      <c r="P62" s="350">
        <f>SUM(P63:P75)</f>
        <v>2</v>
      </c>
      <c r="Q62" s="356">
        <f>P62*100/M62</f>
        <v>0.36496350364963503</v>
      </c>
    </row>
    <row r="63" spans="1:17" ht="15" customHeight="1" x14ac:dyDescent="0.25">
      <c r="A63" s="400">
        <v>1</v>
      </c>
      <c r="B63" s="401">
        <v>50040</v>
      </c>
      <c r="C63" s="402" t="s">
        <v>54</v>
      </c>
      <c r="D63" s="403">
        <v>40</v>
      </c>
      <c r="E63" s="404"/>
      <c r="F63" s="428">
        <v>2</v>
      </c>
      <c r="G63" s="428">
        <v>25</v>
      </c>
      <c r="H63" s="428">
        <v>7</v>
      </c>
      <c r="I63" s="428">
        <v>6</v>
      </c>
      <c r="J63" s="429"/>
      <c r="K63" s="430">
        <v>62</v>
      </c>
      <c r="L63" s="387"/>
      <c r="M63" s="281">
        <f t="shared" si="52"/>
        <v>40</v>
      </c>
      <c r="N63" s="282">
        <f t="shared" si="44"/>
        <v>13</v>
      </c>
      <c r="O63" s="283">
        <f t="shared" si="16"/>
        <v>32.5</v>
      </c>
      <c r="P63" s="282">
        <f t="shared" si="45"/>
        <v>0</v>
      </c>
      <c r="Q63" s="284">
        <f t="shared" si="46"/>
        <v>0</v>
      </c>
    </row>
    <row r="64" spans="1:17" ht="15" customHeight="1" x14ac:dyDescent="0.25">
      <c r="A64" s="381">
        <v>2</v>
      </c>
      <c r="B64" s="382">
        <v>50003</v>
      </c>
      <c r="C64" s="383" t="s">
        <v>97</v>
      </c>
      <c r="D64" s="384">
        <v>33</v>
      </c>
      <c r="E64" s="392"/>
      <c r="F64" s="385">
        <v>2</v>
      </c>
      <c r="G64" s="385">
        <v>19</v>
      </c>
      <c r="H64" s="385">
        <v>7</v>
      </c>
      <c r="I64" s="385">
        <v>5</v>
      </c>
      <c r="J64" s="392"/>
      <c r="K64" s="386">
        <v>62</v>
      </c>
      <c r="L64" s="387"/>
      <c r="M64" s="285">
        <f t="shared" si="52"/>
        <v>33</v>
      </c>
      <c r="N64" s="286">
        <f t="shared" si="44"/>
        <v>12</v>
      </c>
      <c r="O64" s="287">
        <f t="shared" si="16"/>
        <v>36.363636363636367</v>
      </c>
      <c r="P64" s="112">
        <f t="shared" si="45"/>
        <v>0</v>
      </c>
      <c r="Q64" s="288">
        <f t="shared" si="46"/>
        <v>0</v>
      </c>
    </row>
    <row r="65" spans="1:17" ht="15" customHeight="1" x14ac:dyDescent="0.25">
      <c r="A65" s="381">
        <v>3</v>
      </c>
      <c r="B65" s="382">
        <v>50060</v>
      </c>
      <c r="C65" s="383" t="s">
        <v>173</v>
      </c>
      <c r="D65" s="384">
        <v>61</v>
      </c>
      <c r="E65" s="392"/>
      <c r="F65" s="431">
        <v>2</v>
      </c>
      <c r="G65" s="431">
        <v>30</v>
      </c>
      <c r="H65" s="431">
        <v>15</v>
      </c>
      <c r="I65" s="431">
        <v>14</v>
      </c>
      <c r="J65" s="392"/>
      <c r="K65" s="386">
        <v>67.400000000000006</v>
      </c>
      <c r="L65" s="387"/>
      <c r="M65" s="285">
        <f t="shared" si="52"/>
        <v>61</v>
      </c>
      <c r="N65" s="286">
        <f t="shared" si="44"/>
        <v>29</v>
      </c>
      <c r="O65" s="287">
        <f t="shared" si="16"/>
        <v>47.540983606557376</v>
      </c>
      <c r="P65" s="286">
        <f t="shared" si="45"/>
        <v>0</v>
      </c>
      <c r="Q65" s="288">
        <f t="shared" si="46"/>
        <v>0</v>
      </c>
    </row>
    <row r="66" spans="1:17" ht="15" customHeight="1" x14ac:dyDescent="0.25">
      <c r="A66" s="381">
        <v>4</v>
      </c>
      <c r="B66" s="382">
        <v>50170</v>
      </c>
      <c r="C66" s="383" t="s">
        <v>174</v>
      </c>
      <c r="D66" s="384">
        <v>22</v>
      </c>
      <c r="E66" s="392"/>
      <c r="F66" s="385">
        <v>1</v>
      </c>
      <c r="G66" s="385">
        <v>17</v>
      </c>
      <c r="H66" s="385">
        <v>4</v>
      </c>
      <c r="I66" s="385"/>
      <c r="J66" s="392"/>
      <c r="K66" s="386">
        <v>63.1</v>
      </c>
      <c r="L66" s="387"/>
      <c r="M66" s="289">
        <f t="shared" si="52"/>
        <v>22</v>
      </c>
      <c r="N66" s="290">
        <f t="shared" si="44"/>
        <v>4</v>
      </c>
      <c r="O66" s="291">
        <f t="shared" si="16"/>
        <v>18.181818181818183</v>
      </c>
      <c r="P66" s="290">
        <f t="shared" si="45"/>
        <v>0</v>
      </c>
      <c r="Q66" s="292">
        <f t="shared" si="46"/>
        <v>0</v>
      </c>
    </row>
    <row r="67" spans="1:17" ht="15" customHeight="1" x14ac:dyDescent="0.25">
      <c r="A67" s="381">
        <v>5</v>
      </c>
      <c r="B67" s="382">
        <v>50230</v>
      </c>
      <c r="C67" s="383" t="s">
        <v>58</v>
      </c>
      <c r="D67" s="384">
        <v>43</v>
      </c>
      <c r="E67" s="392"/>
      <c r="F67" s="385"/>
      <c r="G67" s="385">
        <v>29</v>
      </c>
      <c r="H67" s="385">
        <v>6</v>
      </c>
      <c r="I67" s="385">
        <v>8</v>
      </c>
      <c r="J67" s="392"/>
      <c r="K67" s="386">
        <v>66.7</v>
      </c>
      <c r="L67" s="387"/>
      <c r="M67" s="495">
        <f t="shared" si="52"/>
        <v>43</v>
      </c>
      <c r="N67" s="496">
        <f t="shared" ref="N67" si="63">J67+I67+H67</f>
        <v>14</v>
      </c>
      <c r="O67" s="497">
        <f t="shared" ref="O67" si="64">N67*100/M67</f>
        <v>32.558139534883722</v>
      </c>
      <c r="P67" s="496">
        <f t="shared" ref="P67" si="65">E67</f>
        <v>0</v>
      </c>
      <c r="Q67" s="498">
        <f t="shared" ref="Q67" si="66">P67*100/M67</f>
        <v>0</v>
      </c>
    </row>
    <row r="68" spans="1:17" ht="15" customHeight="1" x14ac:dyDescent="0.25">
      <c r="A68" s="381">
        <v>6</v>
      </c>
      <c r="B68" s="382">
        <v>50340</v>
      </c>
      <c r="C68" s="383" t="s">
        <v>175</v>
      </c>
      <c r="D68" s="384">
        <v>21</v>
      </c>
      <c r="E68" s="392"/>
      <c r="F68" s="385">
        <v>3</v>
      </c>
      <c r="G68" s="385">
        <v>15</v>
      </c>
      <c r="H68" s="385">
        <v>2</v>
      </c>
      <c r="I68" s="385">
        <v>1</v>
      </c>
      <c r="J68" s="392"/>
      <c r="K68" s="386">
        <v>51</v>
      </c>
      <c r="L68" s="387"/>
      <c r="M68" s="281">
        <f t="shared" si="52"/>
        <v>21</v>
      </c>
      <c r="N68" s="282">
        <f t="shared" ref="N68:N82" si="67">J68+I68+H68</f>
        <v>3</v>
      </c>
      <c r="O68" s="283">
        <f t="shared" si="16"/>
        <v>14.285714285714286</v>
      </c>
      <c r="P68" s="282">
        <f t="shared" ref="P68:P82" si="68">E68</f>
        <v>0</v>
      </c>
      <c r="Q68" s="284">
        <f t="shared" ref="Q68:Q82" si="69">P68*100/M68</f>
        <v>0</v>
      </c>
    </row>
    <row r="69" spans="1:17" ht="15" customHeight="1" x14ac:dyDescent="0.25">
      <c r="A69" s="381">
        <v>7</v>
      </c>
      <c r="B69" s="382">
        <v>50450</v>
      </c>
      <c r="C69" s="383" t="s">
        <v>177</v>
      </c>
      <c r="D69" s="384">
        <v>28</v>
      </c>
      <c r="E69" s="392"/>
      <c r="F69" s="385">
        <v>1</v>
      </c>
      <c r="G69" s="385">
        <v>17</v>
      </c>
      <c r="H69" s="385">
        <v>7</v>
      </c>
      <c r="I69" s="385">
        <v>3</v>
      </c>
      <c r="J69" s="392"/>
      <c r="K69" s="386">
        <v>62.9</v>
      </c>
      <c r="L69" s="387"/>
      <c r="M69" s="285">
        <f t="shared" si="52"/>
        <v>28</v>
      </c>
      <c r="N69" s="286">
        <f t="shared" si="67"/>
        <v>10</v>
      </c>
      <c r="O69" s="287">
        <f t="shared" si="16"/>
        <v>35.714285714285715</v>
      </c>
      <c r="P69" s="286">
        <f t="shared" si="68"/>
        <v>0</v>
      </c>
      <c r="Q69" s="288">
        <f t="shared" si="69"/>
        <v>0</v>
      </c>
    </row>
    <row r="70" spans="1:17" ht="15" customHeight="1" x14ac:dyDescent="0.25">
      <c r="A70" s="381">
        <v>8</v>
      </c>
      <c r="B70" s="382">
        <v>50620</v>
      </c>
      <c r="C70" s="383" t="s">
        <v>62</v>
      </c>
      <c r="D70" s="384">
        <v>21</v>
      </c>
      <c r="E70" s="392"/>
      <c r="F70" s="432"/>
      <c r="G70" s="432">
        <v>20</v>
      </c>
      <c r="H70" s="432"/>
      <c r="I70" s="432">
        <v>1</v>
      </c>
      <c r="J70" s="392"/>
      <c r="K70" s="386">
        <v>55.6</v>
      </c>
      <c r="L70" s="387"/>
      <c r="M70" s="285">
        <f t="shared" si="52"/>
        <v>21</v>
      </c>
      <c r="N70" s="286">
        <f t="shared" si="67"/>
        <v>1</v>
      </c>
      <c r="O70" s="287">
        <f t="shared" si="16"/>
        <v>4.7619047619047619</v>
      </c>
      <c r="P70" s="286">
        <f t="shared" si="68"/>
        <v>0</v>
      </c>
      <c r="Q70" s="288">
        <f t="shared" si="69"/>
        <v>0</v>
      </c>
    </row>
    <row r="71" spans="1:17" ht="15" customHeight="1" x14ac:dyDescent="0.25">
      <c r="A71" s="381">
        <v>9</v>
      </c>
      <c r="B71" s="382">
        <v>50760</v>
      </c>
      <c r="C71" s="383" t="s">
        <v>178</v>
      </c>
      <c r="D71" s="384">
        <v>64</v>
      </c>
      <c r="E71" s="392"/>
      <c r="F71" s="432">
        <v>1</v>
      </c>
      <c r="G71" s="432">
        <v>43</v>
      </c>
      <c r="H71" s="432">
        <v>11</v>
      </c>
      <c r="I71" s="432">
        <v>9</v>
      </c>
      <c r="J71" s="392"/>
      <c r="K71" s="386">
        <v>63</v>
      </c>
      <c r="L71" s="387"/>
      <c r="M71" s="285">
        <f t="shared" si="52"/>
        <v>64</v>
      </c>
      <c r="N71" s="286">
        <f t="shared" si="67"/>
        <v>20</v>
      </c>
      <c r="O71" s="287">
        <f t="shared" si="16"/>
        <v>31.25</v>
      </c>
      <c r="P71" s="299">
        <f t="shared" si="68"/>
        <v>0</v>
      </c>
      <c r="Q71" s="288">
        <f t="shared" si="69"/>
        <v>0</v>
      </c>
    </row>
    <row r="72" spans="1:17" ht="15" customHeight="1" x14ac:dyDescent="0.25">
      <c r="A72" s="381">
        <v>10</v>
      </c>
      <c r="B72" s="418">
        <v>50780</v>
      </c>
      <c r="C72" s="383" t="s">
        <v>179</v>
      </c>
      <c r="D72" s="384">
        <v>26</v>
      </c>
      <c r="E72" s="392"/>
      <c r="F72" s="385">
        <v>5</v>
      </c>
      <c r="G72" s="385">
        <v>20</v>
      </c>
      <c r="H72" s="385">
        <v>0</v>
      </c>
      <c r="I72" s="385">
        <v>1</v>
      </c>
      <c r="J72" s="392"/>
      <c r="K72" s="386">
        <v>51</v>
      </c>
      <c r="L72" s="387"/>
      <c r="M72" s="285">
        <f t="shared" si="52"/>
        <v>26</v>
      </c>
      <c r="N72" s="286">
        <f t="shared" si="67"/>
        <v>1</v>
      </c>
      <c r="O72" s="287">
        <f t="shared" si="16"/>
        <v>3.8461538461538463</v>
      </c>
      <c r="P72" s="286">
        <f t="shared" si="68"/>
        <v>0</v>
      </c>
      <c r="Q72" s="288">
        <f t="shared" si="69"/>
        <v>0</v>
      </c>
    </row>
    <row r="73" spans="1:17" ht="15" customHeight="1" x14ac:dyDescent="0.25">
      <c r="A73" s="381">
        <v>11</v>
      </c>
      <c r="B73" s="382">
        <v>50930</v>
      </c>
      <c r="C73" s="383" t="s">
        <v>180</v>
      </c>
      <c r="D73" s="384">
        <v>31</v>
      </c>
      <c r="E73" s="392"/>
      <c r="F73" s="385">
        <v>2</v>
      </c>
      <c r="G73" s="385">
        <v>18</v>
      </c>
      <c r="H73" s="385">
        <v>7</v>
      </c>
      <c r="I73" s="385">
        <v>3</v>
      </c>
      <c r="J73" s="392">
        <v>1</v>
      </c>
      <c r="K73" s="386">
        <v>61.8</v>
      </c>
      <c r="L73" s="387"/>
      <c r="M73" s="285">
        <f t="shared" si="52"/>
        <v>31</v>
      </c>
      <c r="N73" s="286">
        <f t="shared" si="67"/>
        <v>11</v>
      </c>
      <c r="O73" s="287">
        <f t="shared" si="16"/>
        <v>35.483870967741936</v>
      </c>
      <c r="P73" s="286">
        <f t="shared" si="68"/>
        <v>0</v>
      </c>
      <c r="Q73" s="288">
        <f t="shared" si="69"/>
        <v>0</v>
      </c>
    </row>
    <row r="74" spans="1:17" ht="15" customHeight="1" x14ac:dyDescent="0.25">
      <c r="A74" s="381">
        <v>12</v>
      </c>
      <c r="B74" s="382">
        <v>51370</v>
      </c>
      <c r="C74" s="383" t="s">
        <v>66</v>
      </c>
      <c r="D74" s="384">
        <v>57</v>
      </c>
      <c r="E74" s="392"/>
      <c r="F74" s="385">
        <v>4</v>
      </c>
      <c r="G74" s="385">
        <v>37</v>
      </c>
      <c r="H74" s="385">
        <v>12</v>
      </c>
      <c r="I74" s="385">
        <v>4</v>
      </c>
      <c r="J74" s="392"/>
      <c r="K74" s="386">
        <v>62.6</v>
      </c>
      <c r="L74" s="387"/>
      <c r="M74" s="285">
        <f t="shared" si="52"/>
        <v>57</v>
      </c>
      <c r="N74" s="286">
        <f t="shared" si="67"/>
        <v>16</v>
      </c>
      <c r="O74" s="287">
        <f t="shared" si="16"/>
        <v>28.07017543859649</v>
      </c>
      <c r="P74" s="286">
        <f t="shared" si="68"/>
        <v>0</v>
      </c>
      <c r="Q74" s="288">
        <f t="shared" si="69"/>
        <v>0</v>
      </c>
    </row>
    <row r="75" spans="1:17" ht="15" customHeight="1" thickBot="1" x14ac:dyDescent="0.3">
      <c r="A75" s="381">
        <v>13</v>
      </c>
      <c r="B75" s="408">
        <v>51580</v>
      </c>
      <c r="C75" s="409" t="s">
        <v>147</v>
      </c>
      <c r="D75" s="384">
        <v>101</v>
      </c>
      <c r="E75" s="392">
        <v>2</v>
      </c>
      <c r="F75" s="385">
        <v>7</v>
      </c>
      <c r="G75" s="385">
        <v>72</v>
      </c>
      <c r="H75" s="385">
        <v>13</v>
      </c>
      <c r="I75" s="385">
        <v>7</v>
      </c>
      <c r="J75" s="392"/>
      <c r="K75" s="386">
        <v>57</v>
      </c>
      <c r="L75" s="387"/>
      <c r="M75" s="289">
        <f t="shared" si="52"/>
        <v>101</v>
      </c>
      <c r="N75" s="290">
        <f t="shared" si="67"/>
        <v>20</v>
      </c>
      <c r="O75" s="291">
        <f t="shared" si="16"/>
        <v>19.801980198019802</v>
      </c>
      <c r="P75" s="290">
        <f t="shared" si="68"/>
        <v>2</v>
      </c>
      <c r="Q75" s="292">
        <f t="shared" si="69"/>
        <v>1.9801980198019802</v>
      </c>
    </row>
    <row r="76" spans="1:17" ht="15" customHeight="1" thickBot="1" x14ac:dyDescent="0.3">
      <c r="A76" s="419"/>
      <c r="B76" s="415" t="s">
        <v>106</v>
      </c>
      <c r="C76" s="416"/>
      <c r="D76" s="396">
        <f t="shared" ref="D76:J76" si="70">SUM(D77:D105)</f>
        <v>1848</v>
      </c>
      <c r="E76" s="398">
        <f t="shared" si="70"/>
        <v>6</v>
      </c>
      <c r="F76" s="398">
        <f t="shared" si="70"/>
        <v>139</v>
      </c>
      <c r="G76" s="398">
        <f t="shared" si="70"/>
        <v>1124</v>
      </c>
      <c r="H76" s="398">
        <f t="shared" si="70"/>
        <v>302</v>
      </c>
      <c r="I76" s="398">
        <f t="shared" si="70"/>
        <v>271</v>
      </c>
      <c r="J76" s="398">
        <f t="shared" si="70"/>
        <v>5</v>
      </c>
      <c r="K76" s="435">
        <f>AVERAGE(K77:K105)</f>
        <v>59.735862068965531</v>
      </c>
      <c r="L76" s="387"/>
      <c r="M76" s="349">
        <f t="shared" si="52"/>
        <v>1848</v>
      </c>
      <c r="N76" s="350">
        <f>SUM(N77:N105)</f>
        <v>578</v>
      </c>
      <c r="O76" s="357">
        <f t="shared" si="16"/>
        <v>31.277056277056278</v>
      </c>
      <c r="P76" s="350">
        <f>SUM(P77:P105)</f>
        <v>6</v>
      </c>
      <c r="Q76" s="356">
        <f>P76*100/M76</f>
        <v>0.32467532467532467</v>
      </c>
    </row>
    <row r="77" spans="1:17" ht="15" customHeight="1" x14ac:dyDescent="0.25">
      <c r="A77" s="400">
        <v>1</v>
      </c>
      <c r="B77" s="401">
        <v>60010</v>
      </c>
      <c r="C77" s="402" t="s">
        <v>181</v>
      </c>
      <c r="D77" s="403">
        <v>42</v>
      </c>
      <c r="E77" s="404"/>
      <c r="F77" s="405">
        <v>4</v>
      </c>
      <c r="G77" s="405">
        <v>31</v>
      </c>
      <c r="H77" s="405"/>
      <c r="I77" s="405">
        <v>7</v>
      </c>
      <c r="J77" s="404"/>
      <c r="K77" s="406">
        <v>58.8</v>
      </c>
      <c r="L77" s="440"/>
      <c r="M77" s="281">
        <f t="shared" si="52"/>
        <v>42</v>
      </c>
      <c r="N77" s="282">
        <f t="shared" si="67"/>
        <v>7</v>
      </c>
      <c r="O77" s="283">
        <f t="shared" si="16"/>
        <v>16.666666666666668</v>
      </c>
      <c r="P77" s="282">
        <f t="shared" si="68"/>
        <v>0</v>
      </c>
      <c r="Q77" s="284">
        <f t="shared" si="69"/>
        <v>0</v>
      </c>
    </row>
    <row r="78" spans="1:17" ht="15" customHeight="1" x14ac:dyDescent="0.25">
      <c r="A78" s="381">
        <v>2</v>
      </c>
      <c r="B78" s="390">
        <v>60020</v>
      </c>
      <c r="C78" s="391" t="s">
        <v>69</v>
      </c>
      <c r="D78" s="441">
        <v>19</v>
      </c>
      <c r="E78" s="442"/>
      <c r="F78" s="393">
        <v>3</v>
      </c>
      <c r="G78" s="393">
        <v>14</v>
      </c>
      <c r="H78" s="393">
        <v>1</v>
      </c>
      <c r="I78" s="393">
        <v>1</v>
      </c>
      <c r="J78" s="442"/>
      <c r="K78" s="443">
        <v>52.1</v>
      </c>
      <c r="L78" s="440"/>
      <c r="M78" s="285">
        <f t="shared" si="52"/>
        <v>19</v>
      </c>
      <c r="N78" s="286">
        <f t="shared" si="67"/>
        <v>2</v>
      </c>
      <c r="O78" s="287">
        <f t="shared" si="16"/>
        <v>10.526315789473685</v>
      </c>
      <c r="P78" s="299">
        <f t="shared" si="68"/>
        <v>0</v>
      </c>
      <c r="Q78" s="288">
        <f t="shared" si="69"/>
        <v>0</v>
      </c>
    </row>
    <row r="79" spans="1:17" ht="15" customHeight="1" x14ac:dyDescent="0.25">
      <c r="A79" s="381">
        <v>3</v>
      </c>
      <c r="B79" s="382">
        <v>60050</v>
      </c>
      <c r="C79" s="383" t="s">
        <v>182</v>
      </c>
      <c r="D79" s="384">
        <v>42</v>
      </c>
      <c r="E79" s="392"/>
      <c r="F79" s="385">
        <v>7</v>
      </c>
      <c r="G79" s="385">
        <v>28</v>
      </c>
      <c r="H79" s="385">
        <v>2</v>
      </c>
      <c r="I79" s="385">
        <v>5</v>
      </c>
      <c r="J79" s="392"/>
      <c r="K79" s="386">
        <v>55.8</v>
      </c>
      <c r="L79" s="440"/>
      <c r="M79" s="285">
        <f t="shared" si="52"/>
        <v>42</v>
      </c>
      <c r="N79" s="286">
        <f t="shared" si="67"/>
        <v>7</v>
      </c>
      <c r="O79" s="287">
        <f t="shared" si="16"/>
        <v>16.666666666666668</v>
      </c>
      <c r="P79" s="299">
        <f t="shared" si="68"/>
        <v>0</v>
      </c>
      <c r="Q79" s="288">
        <f t="shared" si="69"/>
        <v>0</v>
      </c>
    </row>
    <row r="80" spans="1:17" ht="15" customHeight="1" x14ac:dyDescent="0.25">
      <c r="A80" s="381">
        <v>4</v>
      </c>
      <c r="B80" s="382">
        <v>60070</v>
      </c>
      <c r="C80" s="383" t="s">
        <v>183</v>
      </c>
      <c r="D80" s="384">
        <v>54</v>
      </c>
      <c r="E80" s="392"/>
      <c r="F80" s="385"/>
      <c r="G80" s="385">
        <v>32</v>
      </c>
      <c r="H80" s="385">
        <v>11</v>
      </c>
      <c r="I80" s="385">
        <v>10</v>
      </c>
      <c r="J80" s="392">
        <v>1</v>
      </c>
      <c r="K80" s="386">
        <v>67.5</v>
      </c>
      <c r="L80" s="440"/>
      <c r="M80" s="285">
        <f t="shared" si="52"/>
        <v>54</v>
      </c>
      <c r="N80" s="286">
        <f t="shared" si="67"/>
        <v>22</v>
      </c>
      <c r="O80" s="287">
        <f t="shared" ref="O80:O114" si="71">N80*100/M80</f>
        <v>40.74074074074074</v>
      </c>
      <c r="P80" s="299">
        <f t="shared" si="68"/>
        <v>0</v>
      </c>
      <c r="Q80" s="288">
        <f t="shared" si="69"/>
        <v>0</v>
      </c>
    </row>
    <row r="81" spans="1:17" ht="15" customHeight="1" x14ac:dyDescent="0.25">
      <c r="A81" s="381">
        <v>5</v>
      </c>
      <c r="B81" s="382">
        <v>60180</v>
      </c>
      <c r="C81" s="383" t="s">
        <v>184</v>
      </c>
      <c r="D81" s="384">
        <v>51</v>
      </c>
      <c r="E81" s="392"/>
      <c r="F81" s="385">
        <v>3</v>
      </c>
      <c r="G81" s="385">
        <v>31</v>
      </c>
      <c r="H81" s="385">
        <v>11</v>
      </c>
      <c r="I81" s="385">
        <v>5</v>
      </c>
      <c r="J81" s="392"/>
      <c r="K81" s="386">
        <v>60</v>
      </c>
      <c r="L81" s="440"/>
      <c r="M81" s="289">
        <f t="shared" si="52"/>
        <v>51</v>
      </c>
      <c r="N81" s="290">
        <f t="shared" si="67"/>
        <v>16</v>
      </c>
      <c r="O81" s="291">
        <f t="shared" si="71"/>
        <v>31.372549019607842</v>
      </c>
      <c r="P81" s="300">
        <f t="shared" si="68"/>
        <v>0</v>
      </c>
      <c r="Q81" s="292">
        <f t="shared" si="69"/>
        <v>0</v>
      </c>
    </row>
    <row r="82" spans="1:17" ht="15" customHeight="1" x14ac:dyDescent="0.25">
      <c r="A82" s="381">
        <v>6</v>
      </c>
      <c r="B82" s="382">
        <v>60240</v>
      </c>
      <c r="C82" s="383" t="s">
        <v>185</v>
      </c>
      <c r="D82" s="384">
        <v>87</v>
      </c>
      <c r="E82" s="392"/>
      <c r="F82" s="385">
        <v>7</v>
      </c>
      <c r="G82" s="385">
        <v>58</v>
      </c>
      <c r="H82" s="385">
        <v>11</v>
      </c>
      <c r="I82" s="385">
        <v>11</v>
      </c>
      <c r="J82" s="392"/>
      <c r="K82" s="386">
        <v>60.1</v>
      </c>
      <c r="L82" s="440"/>
      <c r="M82" s="495">
        <f t="shared" ref="M82" si="72">D82</f>
        <v>87</v>
      </c>
      <c r="N82" s="496">
        <f t="shared" si="67"/>
        <v>22</v>
      </c>
      <c r="O82" s="497">
        <f t="shared" si="71"/>
        <v>25.287356321839081</v>
      </c>
      <c r="P82" s="496">
        <f t="shared" si="68"/>
        <v>0</v>
      </c>
      <c r="Q82" s="498">
        <f t="shared" si="69"/>
        <v>0</v>
      </c>
    </row>
    <row r="83" spans="1:17" ht="15" customHeight="1" x14ac:dyDescent="0.25">
      <c r="A83" s="381">
        <v>7</v>
      </c>
      <c r="B83" s="382">
        <v>60660</v>
      </c>
      <c r="C83" s="383" t="s">
        <v>186</v>
      </c>
      <c r="D83" s="384">
        <v>21</v>
      </c>
      <c r="E83" s="392"/>
      <c r="F83" s="385">
        <v>2</v>
      </c>
      <c r="G83" s="385">
        <v>14</v>
      </c>
      <c r="H83" s="385">
        <v>3</v>
      </c>
      <c r="I83" s="385">
        <v>1</v>
      </c>
      <c r="J83" s="392">
        <v>1</v>
      </c>
      <c r="K83" s="386">
        <v>61</v>
      </c>
      <c r="L83" s="440"/>
      <c r="M83" s="281">
        <f>D83</f>
        <v>21</v>
      </c>
      <c r="N83" s="282">
        <f t="shared" ref="N83:N114" si="73">J83+I83+H83</f>
        <v>5</v>
      </c>
      <c r="O83" s="283">
        <f t="shared" si="71"/>
        <v>23.80952380952381</v>
      </c>
      <c r="P83" s="282">
        <f t="shared" ref="P83:P113" si="74">E83</f>
        <v>0</v>
      </c>
      <c r="Q83" s="284">
        <f t="shared" ref="Q83:Q112" si="75">P83*100/M83</f>
        <v>0</v>
      </c>
    </row>
    <row r="84" spans="1:17" ht="15" customHeight="1" x14ac:dyDescent="0.25">
      <c r="A84" s="381">
        <v>8</v>
      </c>
      <c r="B84" s="382">
        <v>60001</v>
      </c>
      <c r="C84" s="383" t="s">
        <v>187</v>
      </c>
      <c r="D84" s="384">
        <v>32</v>
      </c>
      <c r="E84" s="392"/>
      <c r="F84" s="385">
        <v>1</v>
      </c>
      <c r="G84" s="385">
        <v>20</v>
      </c>
      <c r="H84" s="385">
        <v>4</v>
      </c>
      <c r="I84" s="385">
        <v>7</v>
      </c>
      <c r="J84" s="392"/>
      <c r="K84" s="386">
        <v>65.3</v>
      </c>
      <c r="L84" s="440"/>
      <c r="M84" s="285">
        <f>D84</f>
        <v>32</v>
      </c>
      <c r="N84" s="286">
        <f t="shared" si="73"/>
        <v>11</v>
      </c>
      <c r="O84" s="287">
        <f t="shared" si="71"/>
        <v>34.375</v>
      </c>
      <c r="P84" s="321">
        <f t="shared" si="74"/>
        <v>0</v>
      </c>
      <c r="Q84" s="288">
        <f t="shared" si="75"/>
        <v>0</v>
      </c>
    </row>
    <row r="85" spans="1:17" ht="15" customHeight="1" x14ac:dyDescent="0.25">
      <c r="A85" s="381">
        <v>9</v>
      </c>
      <c r="B85" s="390">
        <v>60850</v>
      </c>
      <c r="C85" s="391" t="s">
        <v>188</v>
      </c>
      <c r="D85" s="384">
        <v>39</v>
      </c>
      <c r="E85" s="392"/>
      <c r="F85" s="385">
        <v>7</v>
      </c>
      <c r="G85" s="385">
        <v>26</v>
      </c>
      <c r="H85" s="385">
        <v>4</v>
      </c>
      <c r="I85" s="385">
        <v>2</v>
      </c>
      <c r="J85" s="392"/>
      <c r="K85" s="386">
        <v>57.4</v>
      </c>
      <c r="L85" s="440"/>
      <c r="M85" s="285">
        <f t="shared" ref="M85:M114" si="76">D85</f>
        <v>39</v>
      </c>
      <c r="N85" s="286">
        <f t="shared" si="73"/>
        <v>6</v>
      </c>
      <c r="O85" s="287">
        <f t="shared" si="71"/>
        <v>15.384615384615385</v>
      </c>
      <c r="P85" s="286">
        <f t="shared" si="74"/>
        <v>0</v>
      </c>
      <c r="Q85" s="288">
        <f t="shared" si="75"/>
        <v>0</v>
      </c>
    </row>
    <row r="86" spans="1:17" ht="15" customHeight="1" x14ac:dyDescent="0.25">
      <c r="A86" s="381">
        <v>10</v>
      </c>
      <c r="B86" s="418">
        <v>60910</v>
      </c>
      <c r="C86" s="383" t="s">
        <v>205</v>
      </c>
      <c r="D86" s="384">
        <v>46</v>
      </c>
      <c r="E86" s="392"/>
      <c r="F86" s="385">
        <v>5</v>
      </c>
      <c r="G86" s="385">
        <v>30</v>
      </c>
      <c r="H86" s="385">
        <v>7</v>
      </c>
      <c r="I86" s="385">
        <v>4</v>
      </c>
      <c r="J86" s="392"/>
      <c r="K86" s="386">
        <v>59.2</v>
      </c>
      <c r="L86" s="440"/>
      <c r="M86" s="285">
        <f t="shared" si="76"/>
        <v>46</v>
      </c>
      <c r="N86" s="286">
        <f t="shared" si="73"/>
        <v>11</v>
      </c>
      <c r="O86" s="287">
        <f t="shared" si="71"/>
        <v>23.913043478260871</v>
      </c>
      <c r="P86" s="286">
        <f t="shared" si="74"/>
        <v>0</v>
      </c>
      <c r="Q86" s="288">
        <f t="shared" si="75"/>
        <v>0</v>
      </c>
    </row>
    <row r="87" spans="1:17" ht="15" customHeight="1" x14ac:dyDescent="0.25">
      <c r="A87" s="381">
        <v>11</v>
      </c>
      <c r="B87" s="418">
        <v>60980</v>
      </c>
      <c r="C87" s="383" t="s">
        <v>206</v>
      </c>
      <c r="D87" s="384">
        <v>28</v>
      </c>
      <c r="E87" s="392"/>
      <c r="F87" s="385">
        <v>2</v>
      </c>
      <c r="G87" s="385">
        <v>21</v>
      </c>
      <c r="H87" s="385">
        <v>2</v>
      </c>
      <c r="I87" s="385">
        <v>3</v>
      </c>
      <c r="J87" s="392"/>
      <c r="K87" s="386">
        <v>58.6</v>
      </c>
      <c r="L87" s="440"/>
      <c r="M87" s="285">
        <f t="shared" si="76"/>
        <v>28</v>
      </c>
      <c r="N87" s="286">
        <f t="shared" si="73"/>
        <v>5</v>
      </c>
      <c r="O87" s="287">
        <f t="shared" si="71"/>
        <v>17.857142857142858</v>
      </c>
      <c r="P87" s="286">
        <f t="shared" si="74"/>
        <v>0</v>
      </c>
      <c r="Q87" s="288">
        <f t="shared" si="75"/>
        <v>0</v>
      </c>
    </row>
    <row r="88" spans="1:17" ht="15" customHeight="1" x14ac:dyDescent="0.25">
      <c r="A88" s="381">
        <v>12</v>
      </c>
      <c r="B88" s="418">
        <v>61080</v>
      </c>
      <c r="C88" s="383" t="s">
        <v>189</v>
      </c>
      <c r="D88" s="384">
        <v>70</v>
      </c>
      <c r="E88" s="392"/>
      <c r="F88" s="385">
        <v>5</v>
      </c>
      <c r="G88" s="385">
        <v>51</v>
      </c>
      <c r="H88" s="385">
        <v>10</v>
      </c>
      <c r="I88" s="385">
        <v>4</v>
      </c>
      <c r="J88" s="392"/>
      <c r="K88" s="386">
        <v>57.9</v>
      </c>
      <c r="L88" s="440"/>
      <c r="M88" s="285">
        <f t="shared" si="76"/>
        <v>70</v>
      </c>
      <c r="N88" s="286">
        <f t="shared" si="73"/>
        <v>14</v>
      </c>
      <c r="O88" s="287">
        <f t="shared" si="71"/>
        <v>20</v>
      </c>
      <c r="P88" s="112">
        <f t="shared" si="74"/>
        <v>0</v>
      </c>
      <c r="Q88" s="288">
        <f t="shared" si="75"/>
        <v>0</v>
      </c>
    </row>
    <row r="89" spans="1:17" ht="15" customHeight="1" x14ac:dyDescent="0.25">
      <c r="A89" s="381">
        <v>13</v>
      </c>
      <c r="B89" s="418">
        <v>61150</v>
      </c>
      <c r="C89" s="383" t="s">
        <v>190</v>
      </c>
      <c r="D89" s="384">
        <v>35</v>
      </c>
      <c r="E89" s="392"/>
      <c r="F89" s="385">
        <v>1</v>
      </c>
      <c r="G89" s="385">
        <v>27</v>
      </c>
      <c r="H89" s="385">
        <v>6</v>
      </c>
      <c r="I89" s="385">
        <v>1</v>
      </c>
      <c r="J89" s="392"/>
      <c r="K89" s="386">
        <v>59.7</v>
      </c>
      <c r="L89" s="440"/>
      <c r="M89" s="285">
        <f t="shared" si="76"/>
        <v>35</v>
      </c>
      <c r="N89" s="286">
        <f t="shared" si="73"/>
        <v>7</v>
      </c>
      <c r="O89" s="287">
        <f t="shared" si="71"/>
        <v>20</v>
      </c>
      <c r="P89" s="286">
        <f t="shared" si="74"/>
        <v>0</v>
      </c>
      <c r="Q89" s="288">
        <f t="shared" si="75"/>
        <v>0</v>
      </c>
    </row>
    <row r="90" spans="1:17" ht="15" customHeight="1" x14ac:dyDescent="0.25">
      <c r="A90" s="381">
        <v>14</v>
      </c>
      <c r="B90" s="418">
        <v>61210</v>
      </c>
      <c r="C90" s="383" t="s">
        <v>191</v>
      </c>
      <c r="D90" s="384">
        <v>25</v>
      </c>
      <c r="E90" s="392"/>
      <c r="F90" s="385">
        <v>4</v>
      </c>
      <c r="G90" s="385">
        <v>16</v>
      </c>
      <c r="H90" s="385">
        <v>5</v>
      </c>
      <c r="I90" s="385"/>
      <c r="J90" s="392"/>
      <c r="K90" s="386">
        <v>52.84</v>
      </c>
      <c r="L90" s="440"/>
      <c r="M90" s="285">
        <f t="shared" si="76"/>
        <v>25</v>
      </c>
      <c r="N90" s="286">
        <f t="shared" si="73"/>
        <v>5</v>
      </c>
      <c r="O90" s="287">
        <f t="shared" si="71"/>
        <v>20</v>
      </c>
      <c r="P90" s="299">
        <f t="shared" si="74"/>
        <v>0</v>
      </c>
      <c r="Q90" s="288">
        <f t="shared" si="75"/>
        <v>0</v>
      </c>
    </row>
    <row r="91" spans="1:17" ht="15" customHeight="1" x14ac:dyDescent="0.25">
      <c r="A91" s="381">
        <v>15</v>
      </c>
      <c r="B91" s="418">
        <v>61290</v>
      </c>
      <c r="C91" s="383" t="s">
        <v>207</v>
      </c>
      <c r="D91" s="384">
        <v>29</v>
      </c>
      <c r="E91" s="392"/>
      <c r="F91" s="385">
        <v>4</v>
      </c>
      <c r="G91" s="385">
        <v>19</v>
      </c>
      <c r="H91" s="385">
        <v>5</v>
      </c>
      <c r="I91" s="385">
        <v>1</v>
      </c>
      <c r="J91" s="392"/>
      <c r="K91" s="386">
        <v>56.8</v>
      </c>
      <c r="L91" s="440"/>
      <c r="M91" s="285">
        <f t="shared" si="76"/>
        <v>29</v>
      </c>
      <c r="N91" s="286">
        <f t="shared" si="73"/>
        <v>6</v>
      </c>
      <c r="O91" s="287">
        <f t="shared" si="71"/>
        <v>20.689655172413794</v>
      </c>
      <c r="P91" s="112">
        <f t="shared" si="74"/>
        <v>0</v>
      </c>
      <c r="Q91" s="288">
        <f t="shared" si="75"/>
        <v>0</v>
      </c>
    </row>
    <row r="92" spans="1:17" ht="15" customHeight="1" x14ac:dyDescent="0.25">
      <c r="A92" s="381">
        <v>16</v>
      </c>
      <c r="B92" s="418">
        <v>61340</v>
      </c>
      <c r="C92" s="383" t="s">
        <v>192</v>
      </c>
      <c r="D92" s="384">
        <v>47</v>
      </c>
      <c r="E92" s="392">
        <v>1</v>
      </c>
      <c r="F92" s="385">
        <v>9</v>
      </c>
      <c r="G92" s="385">
        <v>29</v>
      </c>
      <c r="H92" s="385">
        <v>6</v>
      </c>
      <c r="I92" s="385">
        <v>1</v>
      </c>
      <c r="J92" s="392">
        <v>1</v>
      </c>
      <c r="K92" s="386">
        <v>54.7</v>
      </c>
      <c r="L92" s="440"/>
      <c r="M92" s="285">
        <f t="shared" si="76"/>
        <v>47</v>
      </c>
      <c r="N92" s="286">
        <f t="shared" si="73"/>
        <v>8</v>
      </c>
      <c r="O92" s="287">
        <f t="shared" si="71"/>
        <v>17.021276595744681</v>
      </c>
      <c r="P92" s="286">
        <f t="shared" si="74"/>
        <v>1</v>
      </c>
      <c r="Q92" s="288">
        <f t="shared" si="75"/>
        <v>2.1276595744680851</v>
      </c>
    </row>
    <row r="93" spans="1:17" ht="15" customHeight="1" x14ac:dyDescent="0.25">
      <c r="A93" s="381">
        <v>17</v>
      </c>
      <c r="B93" s="418">
        <v>61390</v>
      </c>
      <c r="C93" s="383" t="s">
        <v>193</v>
      </c>
      <c r="D93" s="384">
        <v>40</v>
      </c>
      <c r="E93" s="392">
        <v>3</v>
      </c>
      <c r="F93" s="385">
        <v>7</v>
      </c>
      <c r="G93" s="385">
        <v>23</v>
      </c>
      <c r="H93" s="385">
        <v>5</v>
      </c>
      <c r="I93" s="385">
        <v>2</v>
      </c>
      <c r="J93" s="392"/>
      <c r="K93" s="386">
        <v>50.9</v>
      </c>
      <c r="L93" s="440"/>
      <c r="M93" s="285">
        <f t="shared" si="76"/>
        <v>40</v>
      </c>
      <c r="N93" s="286">
        <f t="shared" si="73"/>
        <v>7</v>
      </c>
      <c r="O93" s="287">
        <f t="shared" si="71"/>
        <v>17.5</v>
      </c>
      <c r="P93" s="286">
        <f t="shared" si="74"/>
        <v>3</v>
      </c>
      <c r="Q93" s="288">
        <f t="shared" si="75"/>
        <v>7.5</v>
      </c>
    </row>
    <row r="94" spans="1:17" ht="15" customHeight="1" x14ac:dyDescent="0.25">
      <c r="A94" s="381">
        <v>18</v>
      </c>
      <c r="B94" s="418">
        <v>61410</v>
      </c>
      <c r="C94" s="383" t="s">
        <v>194</v>
      </c>
      <c r="D94" s="384">
        <v>33</v>
      </c>
      <c r="E94" s="392"/>
      <c r="F94" s="385">
        <v>3</v>
      </c>
      <c r="G94" s="385">
        <v>22</v>
      </c>
      <c r="H94" s="385">
        <v>5</v>
      </c>
      <c r="I94" s="385">
        <v>3</v>
      </c>
      <c r="J94" s="385"/>
      <c r="K94" s="389">
        <v>60</v>
      </c>
      <c r="L94" s="440"/>
      <c r="M94" s="285">
        <f t="shared" si="76"/>
        <v>33</v>
      </c>
      <c r="N94" s="286">
        <f t="shared" si="73"/>
        <v>8</v>
      </c>
      <c r="O94" s="287">
        <f t="shared" si="71"/>
        <v>24.242424242424242</v>
      </c>
      <c r="P94" s="286">
        <f t="shared" si="74"/>
        <v>0</v>
      </c>
      <c r="Q94" s="288">
        <f t="shared" si="75"/>
        <v>0</v>
      </c>
    </row>
    <row r="95" spans="1:17" ht="15" customHeight="1" x14ac:dyDescent="0.25">
      <c r="A95" s="381">
        <v>19</v>
      </c>
      <c r="B95" s="418">
        <v>61430</v>
      </c>
      <c r="C95" s="383" t="s">
        <v>114</v>
      </c>
      <c r="D95" s="384">
        <v>119</v>
      </c>
      <c r="E95" s="392"/>
      <c r="F95" s="385">
        <v>10</v>
      </c>
      <c r="G95" s="385">
        <v>71</v>
      </c>
      <c r="H95" s="385">
        <v>17</v>
      </c>
      <c r="I95" s="385">
        <v>21</v>
      </c>
      <c r="J95" s="392"/>
      <c r="K95" s="386">
        <v>62</v>
      </c>
      <c r="L95" s="440"/>
      <c r="M95" s="285">
        <f t="shared" si="76"/>
        <v>119</v>
      </c>
      <c r="N95" s="286">
        <f t="shared" si="73"/>
        <v>38</v>
      </c>
      <c r="O95" s="287">
        <f t="shared" si="71"/>
        <v>31.932773109243698</v>
      </c>
      <c r="P95" s="286">
        <f t="shared" si="74"/>
        <v>0</v>
      </c>
      <c r="Q95" s="288">
        <f t="shared" si="75"/>
        <v>0</v>
      </c>
    </row>
    <row r="96" spans="1:17" ht="15" customHeight="1" x14ac:dyDescent="0.25">
      <c r="A96" s="381">
        <v>20</v>
      </c>
      <c r="B96" s="418">
        <v>61440</v>
      </c>
      <c r="C96" s="383" t="s">
        <v>195</v>
      </c>
      <c r="D96" s="384">
        <v>120</v>
      </c>
      <c r="E96" s="392"/>
      <c r="F96" s="385">
        <v>2</v>
      </c>
      <c r="G96" s="385">
        <v>57</v>
      </c>
      <c r="H96" s="385">
        <v>22</v>
      </c>
      <c r="I96" s="385">
        <v>39</v>
      </c>
      <c r="J96" s="392"/>
      <c r="K96" s="386">
        <v>70.900000000000006</v>
      </c>
      <c r="L96" s="440"/>
      <c r="M96" s="285">
        <f t="shared" si="76"/>
        <v>120</v>
      </c>
      <c r="N96" s="286">
        <f t="shared" si="73"/>
        <v>61</v>
      </c>
      <c r="O96" s="287">
        <f t="shared" si="71"/>
        <v>50.833333333333336</v>
      </c>
      <c r="P96" s="286">
        <f t="shared" si="74"/>
        <v>0</v>
      </c>
      <c r="Q96" s="288">
        <f t="shared" si="75"/>
        <v>0</v>
      </c>
    </row>
    <row r="97" spans="1:17" ht="15" customHeight="1" x14ac:dyDescent="0.25">
      <c r="A97" s="381">
        <v>21</v>
      </c>
      <c r="B97" s="418">
        <v>61450</v>
      </c>
      <c r="C97" s="383" t="s">
        <v>115</v>
      </c>
      <c r="D97" s="384">
        <v>105</v>
      </c>
      <c r="E97" s="392"/>
      <c r="F97" s="385">
        <v>6</v>
      </c>
      <c r="G97" s="385">
        <v>56</v>
      </c>
      <c r="H97" s="385">
        <v>24</v>
      </c>
      <c r="I97" s="385">
        <v>18</v>
      </c>
      <c r="J97" s="392">
        <v>1</v>
      </c>
      <c r="K97" s="386">
        <v>65</v>
      </c>
      <c r="L97" s="440"/>
      <c r="M97" s="285">
        <f t="shared" si="76"/>
        <v>105</v>
      </c>
      <c r="N97" s="286">
        <f t="shared" si="73"/>
        <v>43</v>
      </c>
      <c r="O97" s="287">
        <f t="shared" si="71"/>
        <v>40.952380952380949</v>
      </c>
      <c r="P97" s="286">
        <f t="shared" si="74"/>
        <v>0</v>
      </c>
      <c r="Q97" s="288">
        <f t="shared" si="75"/>
        <v>0</v>
      </c>
    </row>
    <row r="98" spans="1:17" ht="15" customHeight="1" x14ac:dyDescent="0.25">
      <c r="A98" s="381">
        <v>22</v>
      </c>
      <c r="B98" s="418">
        <v>61470</v>
      </c>
      <c r="C98" s="383" t="s">
        <v>208</v>
      </c>
      <c r="D98" s="384">
        <v>53</v>
      </c>
      <c r="E98" s="392"/>
      <c r="F98" s="385">
        <v>2</v>
      </c>
      <c r="G98" s="385">
        <v>43</v>
      </c>
      <c r="H98" s="385">
        <v>6</v>
      </c>
      <c r="I98" s="385">
        <v>2</v>
      </c>
      <c r="J98" s="392"/>
      <c r="K98" s="386">
        <v>51</v>
      </c>
      <c r="L98" s="440"/>
      <c r="M98" s="285">
        <f t="shared" si="76"/>
        <v>53</v>
      </c>
      <c r="N98" s="286">
        <f t="shared" si="73"/>
        <v>8</v>
      </c>
      <c r="O98" s="287">
        <f t="shared" si="71"/>
        <v>15.09433962264151</v>
      </c>
      <c r="P98" s="286">
        <f t="shared" si="74"/>
        <v>0</v>
      </c>
      <c r="Q98" s="288">
        <f t="shared" si="75"/>
        <v>0</v>
      </c>
    </row>
    <row r="99" spans="1:17" ht="15" customHeight="1" x14ac:dyDescent="0.25">
      <c r="A99" s="381">
        <v>23</v>
      </c>
      <c r="B99" s="418">
        <v>61490</v>
      </c>
      <c r="C99" s="383" t="s">
        <v>116</v>
      </c>
      <c r="D99" s="384">
        <v>135</v>
      </c>
      <c r="E99" s="392"/>
      <c r="F99" s="385">
        <v>3</v>
      </c>
      <c r="G99" s="385">
        <v>84</v>
      </c>
      <c r="H99" s="385">
        <v>23</v>
      </c>
      <c r="I99" s="385">
        <v>25</v>
      </c>
      <c r="J99" s="392"/>
      <c r="K99" s="386">
        <v>60.9</v>
      </c>
      <c r="L99" s="440"/>
      <c r="M99" s="285">
        <f t="shared" si="76"/>
        <v>135</v>
      </c>
      <c r="N99" s="286">
        <f t="shared" si="73"/>
        <v>48</v>
      </c>
      <c r="O99" s="287">
        <f t="shared" si="71"/>
        <v>35.555555555555557</v>
      </c>
      <c r="P99" s="286">
        <f t="shared" si="74"/>
        <v>0</v>
      </c>
      <c r="Q99" s="288">
        <f t="shared" si="75"/>
        <v>0</v>
      </c>
    </row>
    <row r="100" spans="1:17" ht="15" customHeight="1" x14ac:dyDescent="0.25">
      <c r="A100" s="381">
        <v>24</v>
      </c>
      <c r="B100" s="418">
        <v>61500</v>
      </c>
      <c r="C100" s="383" t="s">
        <v>117</v>
      </c>
      <c r="D100" s="384">
        <v>165</v>
      </c>
      <c r="E100" s="392"/>
      <c r="F100" s="385">
        <v>19</v>
      </c>
      <c r="G100" s="385">
        <v>95</v>
      </c>
      <c r="H100" s="385">
        <v>29</v>
      </c>
      <c r="I100" s="385">
        <v>22</v>
      </c>
      <c r="J100" s="392"/>
      <c r="K100" s="386">
        <v>60.9</v>
      </c>
      <c r="L100" s="440"/>
      <c r="M100" s="285">
        <f t="shared" si="76"/>
        <v>165</v>
      </c>
      <c r="N100" s="286">
        <f t="shared" si="73"/>
        <v>51</v>
      </c>
      <c r="O100" s="287">
        <f t="shared" si="71"/>
        <v>30.90909090909091</v>
      </c>
      <c r="P100" s="286">
        <f t="shared" si="74"/>
        <v>0</v>
      </c>
      <c r="Q100" s="288">
        <f t="shared" si="75"/>
        <v>0</v>
      </c>
    </row>
    <row r="101" spans="1:17" ht="15" customHeight="1" x14ac:dyDescent="0.25">
      <c r="A101" s="381">
        <v>25</v>
      </c>
      <c r="B101" s="418">
        <v>61510</v>
      </c>
      <c r="C101" s="383" t="s">
        <v>89</v>
      </c>
      <c r="D101" s="384">
        <v>160</v>
      </c>
      <c r="E101" s="392">
        <v>1</v>
      </c>
      <c r="F101" s="385">
        <v>9</v>
      </c>
      <c r="G101" s="385">
        <v>88</v>
      </c>
      <c r="H101" s="385">
        <v>29</v>
      </c>
      <c r="I101" s="385">
        <v>32</v>
      </c>
      <c r="J101" s="392">
        <v>1</v>
      </c>
      <c r="K101" s="386">
        <v>65</v>
      </c>
      <c r="L101" s="440"/>
      <c r="M101" s="285">
        <f t="shared" si="76"/>
        <v>160</v>
      </c>
      <c r="N101" s="286">
        <f t="shared" si="73"/>
        <v>62</v>
      </c>
      <c r="O101" s="287">
        <f t="shared" si="71"/>
        <v>38.75</v>
      </c>
      <c r="P101" s="286">
        <f t="shared" si="74"/>
        <v>1</v>
      </c>
      <c r="Q101" s="288">
        <f t="shared" si="75"/>
        <v>0.625</v>
      </c>
    </row>
    <row r="102" spans="1:17" ht="15" customHeight="1" x14ac:dyDescent="0.25">
      <c r="A102" s="381">
        <v>26</v>
      </c>
      <c r="B102" s="418">
        <v>61520</v>
      </c>
      <c r="C102" s="383" t="s">
        <v>118</v>
      </c>
      <c r="D102" s="384">
        <v>101</v>
      </c>
      <c r="E102" s="392"/>
      <c r="F102" s="385">
        <v>1</v>
      </c>
      <c r="G102" s="385">
        <v>46</v>
      </c>
      <c r="H102" s="385">
        <v>27</v>
      </c>
      <c r="I102" s="385">
        <v>27</v>
      </c>
      <c r="J102" s="392"/>
      <c r="K102" s="386">
        <v>68.900000000000006</v>
      </c>
      <c r="L102" s="440"/>
      <c r="M102" s="285">
        <f t="shared" si="76"/>
        <v>101</v>
      </c>
      <c r="N102" s="286">
        <f t="shared" si="73"/>
        <v>54</v>
      </c>
      <c r="O102" s="287">
        <f t="shared" si="71"/>
        <v>53.465346534653463</v>
      </c>
      <c r="P102" s="286">
        <f t="shared" si="74"/>
        <v>0</v>
      </c>
      <c r="Q102" s="288">
        <f t="shared" si="75"/>
        <v>0</v>
      </c>
    </row>
    <row r="103" spans="1:17" ht="15" customHeight="1" x14ac:dyDescent="0.25">
      <c r="A103" s="381">
        <v>27</v>
      </c>
      <c r="B103" s="418">
        <v>61540</v>
      </c>
      <c r="C103" s="383" t="s">
        <v>196</v>
      </c>
      <c r="D103" s="384">
        <v>43</v>
      </c>
      <c r="E103" s="392"/>
      <c r="F103" s="385">
        <v>2</v>
      </c>
      <c r="G103" s="385">
        <v>30</v>
      </c>
      <c r="H103" s="385">
        <v>5</v>
      </c>
      <c r="I103" s="385">
        <v>6</v>
      </c>
      <c r="J103" s="392"/>
      <c r="K103" s="386">
        <v>60.1</v>
      </c>
      <c r="L103" s="440"/>
      <c r="M103" s="285">
        <f t="shared" si="76"/>
        <v>43</v>
      </c>
      <c r="N103" s="286">
        <f t="shared" si="73"/>
        <v>11</v>
      </c>
      <c r="O103" s="287">
        <f t="shared" si="71"/>
        <v>25.581395348837209</v>
      </c>
      <c r="P103" s="286">
        <f t="shared" si="74"/>
        <v>0</v>
      </c>
      <c r="Q103" s="288">
        <f t="shared" si="75"/>
        <v>0</v>
      </c>
    </row>
    <row r="104" spans="1:17" ht="15" customHeight="1" x14ac:dyDescent="0.25">
      <c r="A104" s="381">
        <v>28</v>
      </c>
      <c r="B104" s="418">
        <v>61560</v>
      </c>
      <c r="C104" s="383" t="s">
        <v>197</v>
      </c>
      <c r="D104" s="384">
        <v>52</v>
      </c>
      <c r="E104" s="392">
        <v>1</v>
      </c>
      <c r="F104" s="385">
        <v>10</v>
      </c>
      <c r="G104" s="385">
        <v>33</v>
      </c>
      <c r="H104" s="385">
        <v>6</v>
      </c>
      <c r="I104" s="385">
        <v>2</v>
      </c>
      <c r="J104" s="392"/>
      <c r="K104" s="386">
        <v>51</v>
      </c>
      <c r="L104" s="440"/>
      <c r="M104" s="285">
        <f t="shared" si="76"/>
        <v>52</v>
      </c>
      <c r="N104" s="286">
        <f t="shared" si="73"/>
        <v>8</v>
      </c>
      <c r="O104" s="287">
        <f t="shared" si="71"/>
        <v>15.384615384615385</v>
      </c>
      <c r="P104" s="286">
        <f t="shared" si="74"/>
        <v>1</v>
      </c>
      <c r="Q104" s="288">
        <f t="shared" si="75"/>
        <v>1.9230769230769231</v>
      </c>
    </row>
    <row r="105" spans="1:17" ht="15" customHeight="1" thickBot="1" x14ac:dyDescent="0.3">
      <c r="A105" s="381">
        <v>29</v>
      </c>
      <c r="B105" s="445">
        <v>61570</v>
      </c>
      <c r="C105" s="446" t="s">
        <v>198</v>
      </c>
      <c r="D105" s="410">
        <v>55</v>
      </c>
      <c r="E105" s="411"/>
      <c r="F105" s="412">
        <v>1</v>
      </c>
      <c r="G105" s="412">
        <v>29</v>
      </c>
      <c r="H105" s="412">
        <v>16</v>
      </c>
      <c r="I105" s="412">
        <v>9</v>
      </c>
      <c r="J105" s="411"/>
      <c r="K105" s="413">
        <v>68</v>
      </c>
      <c r="L105" s="440"/>
      <c r="M105" s="289">
        <f t="shared" si="76"/>
        <v>55</v>
      </c>
      <c r="N105" s="290">
        <f t="shared" si="73"/>
        <v>25</v>
      </c>
      <c r="O105" s="291">
        <f t="shared" si="71"/>
        <v>45.454545454545453</v>
      </c>
      <c r="P105" s="290">
        <f t="shared" si="74"/>
        <v>0</v>
      </c>
      <c r="Q105" s="292">
        <f t="shared" si="75"/>
        <v>0</v>
      </c>
    </row>
    <row r="106" spans="1:17" ht="15" customHeight="1" thickBot="1" x14ac:dyDescent="0.3">
      <c r="A106" s="419"/>
      <c r="B106" s="415" t="s">
        <v>107</v>
      </c>
      <c r="C106" s="416"/>
      <c r="D106" s="396">
        <f t="shared" ref="D106:J106" si="77">SUM(D107:D114)</f>
        <v>457</v>
      </c>
      <c r="E106" s="398">
        <f t="shared" si="77"/>
        <v>0</v>
      </c>
      <c r="F106" s="398">
        <f t="shared" si="77"/>
        <v>21</v>
      </c>
      <c r="G106" s="398">
        <f t="shared" si="77"/>
        <v>219</v>
      </c>
      <c r="H106" s="398">
        <f t="shared" si="77"/>
        <v>109</v>
      </c>
      <c r="I106" s="398">
        <f t="shared" si="77"/>
        <v>108</v>
      </c>
      <c r="J106" s="398">
        <f t="shared" si="77"/>
        <v>0</v>
      </c>
      <c r="K106" s="447">
        <f>AVERAGE(K107:K114)</f>
        <v>65.939995651616584</v>
      </c>
      <c r="L106" s="440"/>
      <c r="M106" s="349">
        <f t="shared" si="76"/>
        <v>457</v>
      </c>
      <c r="N106" s="350">
        <f>SUM(N107:N114)</f>
        <v>217</v>
      </c>
      <c r="O106" s="357">
        <f t="shared" si="71"/>
        <v>47.483588621444198</v>
      </c>
      <c r="P106" s="350">
        <f>SUM(P107:P114)</f>
        <v>0</v>
      </c>
      <c r="Q106" s="356">
        <f>P106*100/M106</f>
        <v>0</v>
      </c>
    </row>
    <row r="107" spans="1:17" ht="15" customHeight="1" x14ac:dyDescent="0.25">
      <c r="A107" s="400">
        <v>1</v>
      </c>
      <c r="B107" s="401">
        <v>70020</v>
      </c>
      <c r="C107" s="402" t="s">
        <v>90</v>
      </c>
      <c r="D107" s="403">
        <v>87</v>
      </c>
      <c r="E107" s="404"/>
      <c r="F107" s="405"/>
      <c r="G107" s="405">
        <v>16</v>
      </c>
      <c r="H107" s="405">
        <v>27</v>
      </c>
      <c r="I107" s="405">
        <v>44</v>
      </c>
      <c r="J107" s="404"/>
      <c r="K107" s="406">
        <v>79.149425287356323</v>
      </c>
      <c r="L107" s="440"/>
      <c r="M107" s="500">
        <f t="shared" si="76"/>
        <v>87</v>
      </c>
      <c r="N107" s="501">
        <f t="shared" si="73"/>
        <v>71</v>
      </c>
      <c r="O107" s="502">
        <f t="shared" si="71"/>
        <v>81.609195402298852</v>
      </c>
      <c r="P107" s="501">
        <f t="shared" si="74"/>
        <v>0</v>
      </c>
      <c r="Q107" s="503">
        <f t="shared" si="75"/>
        <v>0</v>
      </c>
    </row>
    <row r="108" spans="1:17" ht="15" customHeight="1" x14ac:dyDescent="0.25">
      <c r="A108" s="407">
        <v>2</v>
      </c>
      <c r="B108" s="382">
        <v>70110</v>
      </c>
      <c r="C108" s="383" t="s">
        <v>199</v>
      </c>
      <c r="D108" s="384">
        <v>46</v>
      </c>
      <c r="E108" s="392"/>
      <c r="F108" s="385"/>
      <c r="G108" s="385">
        <v>26</v>
      </c>
      <c r="H108" s="385">
        <v>6</v>
      </c>
      <c r="I108" s="385">
        <v>14</v>
      </c>
      <c r="J108" s="392"/>
      <c r="K108" s="386">
        <v>68.391304347826093</v>
      </c>
      <c r="L108" s="440"/>
      <c r="M108" s="285">
        <f t="shared" si="76"/>
        <v>46</v>
      </c>
      <c r="N108" s="286">
        <f t="shared" si="73"/>
        <v>20</v>
      </c>
      <c r="O108" s="287">
        <f t="shared" si="71"/>
        <v>43.478260869565219</v>
      </c>
      <c r="P108" s="286">
        <f t="shared" si="74"/>
        <v>0</v>
      </c>
      <c r="Q108" s="288">
        <f t="shared" si="75"/>
        <v>0</v>
      </c>
    </row>
    <row r="109" spans="1:17" ht="15" customHeight="1" x14ac:dyDescent="0.25">
      <c r="A109" s="381">
        <v>3</v>
      </c>
      <c r="B109" s="382">
        <v>70021</v>
      </c>
      <c r="C109" s="383" t="s">
        <v>91</v>
      </c>
      <c r="D109" s="384">
        <v>77</v>
      </c>
      <c r="E109" s="392"/>
      <c r="F109" s="385">
        <v>2</v>
      </c>
      <c r="G109" s="385">
        <v>41</v>
      </c>
      <c r="H109" s="385">
        <v>23</v>
      </c>
      <c r="I109" s="385">
        <v>11</v>
      </c>
      <c r="J109" s="392"/>
      <c r="K109" s="386">
        <v>66.285714285714292</v>
      </c>
      <c r="L109" s="440"/>
      <c r="M109" s="285">
        <f t="shared" si="76"/>
        <v>77</v>
      </c>
      <c r="N109" s="286">
        <f t="shared" si="73"/>
        <v>34</v>
      </c>
      <c r="O109" s="287">
        <f t="shared" si="71"/>
        <v>44.155844155844157</v>
      </c>
      <c r="P109" s="286">
        <f t="shared" si="74"/>
        <v>0</v>
      </c>
      <c r="Q109" s="288">
        <f t="shared" si="75"/>
        <v>0</v>
      </c>
    </row>
    <row r="110" spans="1:17" ht="15" customHeight="1" x14ac:dyDescent="0.25">
      <c r="A110" s="381">
        <v>4</v>
      </c>
      <c r="B110" s="382">
        <v>70040</v>
      </c>
      <c r="C110" s="383" t="s">
        <v>92</v>
      </c>
      <c r="D110" s="384">
        <v>26</v>
      </c>
      <c r="E110" s="392"/>
      <c r="F110" s="385">
        <v>2</v>
      </c>
      <c r="G110" s="385">
        <v>15</v>
      </c>
      <c r="H110" s="385">
        <v>5</v>
      </c>
      <c r="I110" s="385">
        <v>4</v>
      </c>
      <c r="J110" s="392"/>
      <c r="K110" s="386">
        <v>61.307692307692307</v>
      </c>
      <c r="L110" s="440"/>
      <c r="M110" s="285">
        <f t="shared" si="76"/>
        <v>26</v>
      </c>
      <c r="N110" s="286">
        <f t="shared" si="73"/>
        <v>9</v>
      </c>
      <c r="O110" s="287">
        <f t="shared" si="71"/>
        <v>34.615384615384613</v>
      </c>
      <c r="P110" s="286">
        <f t="shared" si="74"/>
        <v>0</v>
      </c>
      <c r="Q110" s="288">
        <f t="shared" si="75"/>
        <v>0</v>
      </c>
    </row>
    <row r="111" spans="1:17" ht="15" customHeight="1" x14ac:dyDescent="0.25">
      <c r="A111" s="381">
        <v>5</v>
      </c>
      <c r="B111" s="382">
        <v>70100</v>
      </c>
      <c r="C111" s="383" t="s">
        <v>108</v>
      </c>
      <c r="D111" s="384">
        <v>56</v>
      </c>
      <c r="E111" s="392"/>
      <c r="F111" s="385"/>
      <c r="G111" s="385">
        <v>21</v>
      </c>
      <c r="H111" s="385">
        <v>18</v>
      </c>
      <c r="I111" s="385">
        <v>17</v>
      </c>
      <c r="J111" s="392"/>
      <c r="K111" s="386">
        <v>74.099999999999994</v>
      </c>
      <c r="L111" s="440"/>
      <c r="M111" s="285">
        <f t="shared" si="76"/>
        <v>56</v>
      </c>
      <c r="N111" s="286">
        <f t="shared" si="73"/>
        <v>35</v>
      </c>
      <c r="O111" s="287">
        <f t="shared" si="71"/>
        <v>62.5</v>
      </c>
      <c r="P111" s="286">
        <f t="shared" si="74"/>
        <v>0</v>
      </c>
      <c r="Q111" s="288">
        <f t="shared" si="75"/>
        <v>0</v>
      </c>
    </row>
    <row r="112" spans="1:17" ht="15" customHeight="1" x14ac:dyDescent="0.25">
      <c r="A112" s="381">
        <v>6</v>
      </c>
      <c r="B112" s="382">
        <v>70270</v>
      </c>
      <c r="C112" s="383" t="s">
        <v>94</v>
      </c>
      <c r="D112" s="384">
        <v>18</v>
      </c>
      <c r="E112" s="392"/>
      <c r="F112" s="385">
        <v>4</v>
      </c>
      <c r="G112" s="385">
        <v>8</v>
      </c>
      <c r="H112" s="385">
        <v>4</v>
      </c>
      <c r="I112" s="385">
        <v>2</v>
      </c>
      <c r="J112" s="392"/>
      <c r="K112" s="386">
        <v>57.5</v>
      </c>
      <c r="L112" s="440"/>
      <c r="M112" s="289">
        <f t="shared" si="76"/>
        <v>18</v>
      </c>
      <c r="N112" s="290">
        <f t="shared" si="73"/>
        <v>6</v>
      </c>
      <c r="O112" s="291">
        <f t="shared" si="71"/>
        <v>33.333333333333336</v>
      </c>
      <c r="P112" s="499">
        <f t="shared" si="74"/>
        <v>0</v>
      </c>
      <c r="Q112" s="292">
        <f t="shared" si="75"/>
        <v>0</v>
      </c>
    </row>
    <row r="113" spans="1:17" ht="15" customHeight="1" x14ac:dyDescent="0.25">
      <c r="A113" s="448">
        <v>7</v>
      </c>
      <c r="B113" s="433">
        <v>10880</v>
      </c>
      <c r="C113" s="434" t="s">
        <v>120</v>
      </c>
      <c r="D113" s="449">
        <v>94</v>
      </c>
      <c r="E113" s="450"/>
      <c r="F113" s="451">
        <v>4</v>
      </c>
      <c r="G113" s="451">
        <v>55</v>
      </c>
      <c r="H113" s="451">
        <v>22</v>
      </c>
      <c r="I113" s="451">
        <v>13</v>
      </c>
      <c r="J113" s="450"/>
      <c r="K113" s="452">
        <v>65.691489361702125</v>
      </c>
      <c r="L113" s="440"/>
      <c r="M113" s="495">
        <f t="shared" si="76"/>
        <v>94</v>
      </c>
      <c r="N113" s="496">
        <f t="shared" si="73"/>
        <v>35</v>
      </c>
      <c r="O113" s="497">
        <f>N113*100/M113</f>
        <v>37.234042553191486</v>
      </c>
      <c r="P113" s="496">
        <f t="shared" si="74"/>
        <v>0</v>
      </c>
      <c r="Q113" s="498">
        <f>P113*100/M113</f>
        <v>0</v>
      </c>
    </row>
    <row r="114" spans="1:17" ht="15" customHeight="1" thickBot="1" x14ac:dyDescent="0.3">
      <c r="A114" s="453">
        <v>8</v>
      </c>
      <c r="B114" s="408">
        <v>10890</v>
      </c>
      <c r="C114" s="409" t="s">
        <v>122</v>
      </c>
      <c r="D114" s="410">
        <v>53</v>
      </c>
      <c r="E114" s="411"/>
      <c r="F114" s="454">
        <v>9</v>
      </c>
      <c r="G114" s="454">
        <v>37</v>
      </c>
      <c r="H114" s="454">
        <v>4</v>
      </c>
      <c r="I114" s="454">
        <v>3</v>
      </c>
      <c r="J114" s="411"/>
      <c r="K114" s="413">
        <v>55.094339622641506</v>
      </c>
      <c r="L114" s="387"/>
      <c r="M114" s="504">
        <f t="shared" si="76"/>
        <v>53</v>
      </c>
      <c r="N114" s="505">
        <f t="shared" si="73"/>
        <v>7</v>
      </c>
      <c r="O114" s="506">
        <f t="shared" si="71"/>
        <v>13.20754716981132</v>
      </c>
      <c r="P114" s="505">
        <f t="shared" ref="P114" si="78">E114</f>
        <v>0</v>
      </c>
      <c r="Q114" s="507">
        <f t="shared" ref="Q114" si="79">P114*100/M114</f>
        <v>0</v>
      </c>
    </row>
    <row r="115" spans="1:17" ht="15" customHeight="1" x14ac:dyDescent="0.25">
      <c r="A115" s="455"/>
      <c r="B115" s="455"/>
      <c r="D115" s="546" t="s">
        <v>98</v>
      </c>
      <c r="E115" s="546"/>
      <c r="F115" s="546"/>
      <c r="G115" s="546"/>
      <c r="H115" s="546"/>
      <c r="I115" s="546"/>
      <c r="J115" s="546"/>
      <c r="K115" s="456">
        <f>AVERAGE(K8:K15,K17:K26,K28:K42,K44:K61,K63:K75,K77:K105,K107:K114)</f>
        <v>60.124489745886969</v>
      </c>
      <c r="M115" s="558">
        <f>M106+M76+M62+M43+M27+M16+M7</f>
        <v>5241</v>
      </c>
      <c r="N115" s="558">
        <f>N106+N76+N62+N43+N27+N16+N7</f>
        <v>1693</v>
      </c>
      <c r="O115" s="559"/>
      <c r="P115" s="558">
        <f>P106+P76+P62+P43+P27+P16+P7</f>
        <v>17</v>
      </c>
      <c r="Q115" s="559"/>
    </row>
  </sheetData>
  <mergeCells count="8">
    <mergeCell ref="K4:K5"/>
    <mergeCell ref="D115:J115"/>
    <mergeCell ref="B2:C2"/>
    <mergeCell ref="A4:A5"/>
    <mergeCell ref="B4:B5"/>
    <mergeCell ref="C4:C5"/>
    <mergeCell ref="D4:D5"/>
    <mergeCell ref="E4:J4"/>
  </mergeCells>
  <conditionalFormatting sqref="K6:K115">
    <cfRule type="cellIs" dxfId="14" priority="11" stopIfTrue="1" operator="equal">
      <formula>$K$115</formula>
    </cfRule>
    <cfRule type="cellIs" dxfId="13" priority="12" stopIfTrue="1" operator="lessThan">
      <formula>50</formula>
    </cfRule>
    <cfRule type="cellIs" dxfId="12" priority="13" stopIfTrue="1" operator="between">
      <formula>$K$115</formula>
      <formula>50</formula>
    </cfRule>
    <cfRule type="cellIs" dxfId="11" priority="14" stopIfTrue="1" operator="between">
      <formula>75</formula>
      <formula>$K$115</formula>
    </cfRule>
    <cfRule type="cellIs" dxfId="10" priority="15" stopIfTrue="1" operator="greaterThanOrEqual">
      <formula>75</formula>
    </cfRule>
  </conditionalFormatting>
  <conditionalFormatting sqref="P7:Q115">
    <cfRule type="containsBlanks" dxfId="9" priority="1">
      <formula>LEN(TRIM(P7))=0</formula>
    </cfRule>
    <cfRule type="cellIs" dxfId="8" priority="2" operator="equal">
      <formula>10</formula>
    </cfRule>
    <cfRule type="cellIs" dxfId="7" priority="3" operator="equal">
      <formula>0</formula>
    </cfRule>
    <cfRule type="cellIs" dxfId="6" priority="4" operator="between">
      <formula>0.09</formula>
      <formula>10</formula>
    </cfRule>
    <cfRule type="cellIs" dxfId="5" priority="5" operator="greaterThanOrEqual">
      <formula>10</formula>
    </cfRule>
  </conditionalFormatting>
  <conditionalFormatting sqref="O7:O115">
    <cfRule type="containsBlanks" dxfId="4" priority="16">
      <formula>LEN(TRIM(O7))=0</formula>
    </cfRule>
    <cfRule type="cellIs" dxfId="3" priority="16" operator="lessThan">
      <formula>50</formula>
    </cfRule>
    <cfRule type="cellIs" dxfId="2" priority="16" operator="between">
      <formula>50</formula>
      <formula>50.004</formula>
    </cfRule>
    <cfRule type="cellIs" dxfId="1" priority="16" operator="between">
      <formula>50</formula>
      <formula>90</formula>
    </cfRule>
    <cfRule type="cellIs" dxfId="0" priority="16" operator="between">
      <formula>100</formula>
      <formula>90</formula>
    </cfRule>
  </conditionalFormatting>
  <pageMargins left="0.15748031496062992" right="0" top="0" bottom="0" header="0.51181102362204722" footer="0.51181102362204722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Русский-11 2020-2024</vt:lpstr>
      <vt:lpstr>Русский-11 2020 расклад</vt:lpstr>
      <vt:lpstr>Русский-11 2021 расклад</vt:lpstr>
      <vt:lpstr>Русский-11 2022 расклад </vt:lpstr>
      <vt:lpstr>Русский - 11 2023 расклад</vt:lpstr>
      <vt:lpstr>Русский - 11 2024 расклад</vt:lpstr>
    </vt:vector>
  </TitlesOfParts>
  <Company>DNS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gala</dc:creator>
  <cp:lastModifiedBy>gala</cp:lastModifiedBy>
  <dcterms:created xsi:type="dcterms:W3CDTF">2017-12-19T03:05:30Z</dcterms:created>
  <dcterms:modified xsi:type="dcterms:W3CDTF">2024-08-02T08:52:41Z</dcterms:modified>
</cp:coreProperties>
</file>