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175" windowHeight="7920" tabRatio="666" firstSheet="3" activeTab="5"/>
  </bookViews>
  <sheets>
    <sheet name="Математика-11 2020-2024" sheetId="13" r:id="rId1"/>
    <sheet name="Математика-11 2020 расклад" sheetId="10" r:id="rId2"/>
    <sheet name="Математика-11 2021 расклад" sheetId="9" r:id="rId3"/>
    <sheet name="Математика-11 2022 расклад" sheetId="14" r:id="rId4"/>
    <sheet name="Математика-11 2023 расклад" sheetId="15" r:id="rId5"/>
    <sheet name="Математ проф-11 2024 расклад" sheetId="16" r:id="rId6"/>
  </sheets>
  <externalReferences>
    <externalReference r:id="rId7"/>
  </externalReferences>
  <definedNames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AB123" i="13" l="1"/>
  <c r="AB122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0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8" i="13"/>
  <c r="AB37" i="13"/>
  <c r="AB35" i="13"/>
  <c r="AB34" i="13"/>
  <c r="AB33" i="13"/>
  <c r="AB32" i="13"/>
  <c r="AB31" i="13"/>
  <c r="AB30" i="13"/>
  <c r="AB29" i="13"/>
  <c r="AB28" i="13"/>
  <c r="AB27" i="13"/>
  <c r="AB26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W123" i="13"/>
  <c r="W122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0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8" i="13"/>
  <c r="W37" i="13"/>
  <c r="W35" i="13"/>
  <c r="W34" i="13"/>
  <c r="W33" i="13"/>
  <c r="W32" i="13"/>
  <c r="W31" i="13"/>
  <c r="W30" i="13"/>
  <c r="W29" i="13"/>
  <c r="W28" i="13"/>
  <c r="W27" i="13"/>
  <c r="W26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R123" i="13"/>
  <c r="R122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0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8" i="13"/>
  <c r="R37" i="13"/>
  <c r="R35" i="13"/>
  <c r="R34" i="13"/>
  <c r="R33" i="13"/>
  <c r="R32" i="13"/>
  <c r="R31" i="13"/>
  <c r="R30" i="13"/>
  <c r="R29" i="13"/>
  <c r="R28" i="13"/>
  <c r="R27" i="13"/>
  <c r="R26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M123" i="13"/>
  <c r="M122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0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8" i="13"/>
  <c r="M37" i="13"/>
  <c r="M35" i="13"/>
  <c r="M34" i="13"/>
  <c r="M33" i="13"/>
  <c r="M32" i="13"/>
  <c r="M31" i="13"/>
  <c r="M30" i="13"/>
  <c r="M29" i="13"/>
  <c r="M28" i="13"/>
  <c r="M27" i="13"/>
  <c r="M26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H123" i="13"/>
  <c r="H122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0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8" i="13"/>
  <c r="H37" i="13"/>
  <c r="H35" i="13"/>
  <c r="H34" i="13"/>
  <c r="H33" i="13"/>
  <c r="H32" i="13"/>
  <c r="H31" i="13"/>
  <c r="H30" i="13"/>
  <c r="H29" i="13"/>
  <c r="H28" i="13"/>
  <c r="H27" i="13"/>
  <c r="H26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AB6" i="13"/>
  <c r="W6" i="13"/>
  <c r="R6" i="13"/>
  <c r="M6" i="13"/>
  <c r="H6" i="13"/>
  <c r="O6" i="16"/>
  <c r="Q6" i="16"/>
  <c r="N6" i="16"/>
  <c r="P113" i="16"/>
  <c r="Q113" i="16" s="1"/>
  <c r="N113" i="16"/>
  <c r="O113" i="16" s="1"/>
  <c r="M113" i="16"/>
  <c r="N83" i="16"/>
  <c r="P82" i="16"/>
  <c r="Q82" i="16" s="1"/>
  <c r="N82" i="16"/>
  <c r="O82" i="16" s="1"/>
  <c r="M82" i="16"/>
  <c r="P83" i="16"/>
  <c r="Q83" i="16" s="1"/>
  <c r="O83" i="16"/>
  <c r="P47" i="16"/>
  <c r="N47" i="16"/>
  <c r="P67" i="16"/>
  <c r="Q67" i="16" s="1"/>
  <c r="N67" i="16"/>
  <c r="O67" i="16" s="1"/>
  <c r="M67" i="16"/>
  <c r="N114" i="16"/>
  <c r="P123" i="16"/>
  <c r="Q123" i="16" s="1"/>
  <c r="N123" i="16"/>
  <c r="O123" i="16" s="1"/>
  <c r="M123" i="16"/>
  <c r="P114" i="16"/>
  <c r="Q114" i="16" s="1"/>
  <c r="O114" i="16"/>
  <c r="P120" i="16"/>
  <c r="Q120" i="16" s="1"/>
  <c r="N120" i="16"/>
  <c r="O120" i="16" s="1"/>
  <c r="M120" i="16"/>
  <c r="P78" i="16"/>
  <c r="Q78" i="16" s="1"/>
  <c r="N78" i="16"/>
  <c r="O78" i="16" s="1"/>
  <c r="M78" i="16"/>
  <c r="P57" i="16"/>
  <c r="Q57" i="16" s="1"/>
  <c r="N57" i="16"/>
  <c r="O57" i="16" s="1"/>
  <c r="M57" i="16"/>
  <c r="P37" i="16"/>
  <c r="Q37" i="16" s="1"/>
  <c r="N37" i="16"/>
  <c r="O37" i="16" s="1"/>
  <c r="M37" i="16"/>
  <c r="P26" i="16"/>
  <c r="Q26" i="16" s="1"/>
  <c r="N26" i="16"/>
  <c r="O26" i="16" s="1"/>
  <c r="M26" i="16"/>
  <c r="P15" i="16"/>
  <c r="Q15" i="16" s="1"/>
  <c r="N15" i="16"/>
  <c r="O15" i="16" s="1"/>
  <c r="M15" i="16"/>
  <c r="P122" i="16"/>
  <c r="Q122" i="16" s="1"/>
  <c r="N122" i="16"/>
  <c r="O122" i="16" s="1"/>
  <c r="M122" i="16"/>
  <c r="P119" i="16"/>
  <c r="Q119" i="16" s="1"/>
  <c r="N119" i="16"/>
  <c r="O119" i="16" s="1"/>
  <c r="M119" i="16"/>
  <c r="P118" i="16"/>
  <c r="Q118" i="16" s="1"/>
  <c r="N118" i="16"/>
  <c r="O118" i="16" s="1"/>
  <c r="M118" i="16"/>
  <c r="P117" i="16"/>
  <c r="Q117" i="16" s="1"/>
  <c r="N117" i="16"/>
  <c r="O117" i="16" s="1"/>
  <c r="M117" i="16"/>
  <c r="P116" i="16"/>
  <c r="Q116" i="16" s="1"/>
  <c r="N116" i="16"/>
  <c r="O116" i="16" s="1"/>
  <c r="M116" i="16"/>
  <c r="P115" i="16"/>
  <c r="Q115" i="16" s="1"/>
  <c r="N115" i="16"/>
  <c r="O115" i="16" s="1"/>
  <c r="M115" i="16"/>
  <c r="M114" i="16"/>
  <c r="P112" i="16"/>
  <c r="Q112" i="16" s="1"/>
  <c r="N112" i="16"/>
  <c r="O112" i="16" s="1"/>
  <c r="M112" i="16"/>
  <c r="P111" i="16"/>
  <c r="Q111" i="16" s="1"/>
  <c r="N111" i="16"/>
  <c r="O111" i="16" s="1"/>
  <c r="M111" i="16"/>
  <c r="P110" i="16"/>
  <c r="Q110" i="16" s="1"/>
  <c r="N110" i="16"/>
  <c r="O110" i="16" s="1"/>
  <c r="M110" i="16"/>
  <c r="P109" i="16"/>
  <c r="Q109" i="16" s="1"/>
  <c r="N109" i="16"/>
  <c r="O109" i="16" s="1"/>
  <c r="M109" i="16"/>
  <c r="P108" i="16"/>
  <c r="Q108" i="16" s="1"/>
  <c r="N108" i="16"/>
  <c r="O108" i="16" s="1"/>
  <c r="M108" i="16"/>
  <c r="P107" i="16"/>
  <c r="Q107" i="16" s="1"/>
  <c r="N107" i="16"/>
  <c r="O107" i="16" s="1"/>
  <c r="M107" i="16"/>
  <c r="P106" i="16"/>
  <c r="Q106" i="16" s="1"/>
  <c r="N106" i="16"/>
  <c r="O106" i="16" s="1"/>
  <c r="M106" i="16"/>
  <c r="P105" i="16"/>
  <c r="Q105" i="16" s="1"/>
  <c r="N105" i="16"/>
  <c r="O105" i="16" s="1"/>
  <c r="M105" i="16"/>
  <c r="P104" i="16"/>
  <c r="Q104" i="16" s="1"/>
  <c r="N104" i="16"/>
  <c r="O104" i="16" s="1"/>
  <c r="M104" i="16"/>
  <c r="P103" i="16"/>
  <c r="Q103" i="16" s="1"/>
  <c r="N103" i="16"/>
  <c r="O103" i="16" s="1"/>
  <c r="M103" i="16"/>
  <c r="P102" i="16"/>
  <c r="Q102" i="16" s="1"/>
  <c r="N102" i="16"/>
  <c r="O102" i="16" s="1"/>
  <c r="M102" i="16"/>
  <c r="P101" i="16"/>
  <c r="Q101" i="16" s="1"/>
  <c r="N101" i="16"/>
  <c r="O101" i="16" s="1"/>
  <c r="M101" i="16"/>
  <c r="P100" i="16"/>
  <c r="Q100" i="16" s="1"/>
  <c r="N100" i="16"/>
  <c r="O100" i="16" s="1"/>
  <c r="M100" i="16"/>
  <c r="P99" i="16"/>
  <c r="Q99" i="16" s="1"/>
  <c r="N99" i="16"/>
  <c r="O99" i="16" s="1"/>
  <c r="M99" i="16"/>
  <c r="P98" i="16"/>
  <c r="Q98" i="16" s="1"/>
  <c r="N98" i="16"/>
  <c r="O98" i="16" s="1"/>
  <c r="M98" i="16"/>
  <c r="P97" i="16"/>
  <c r="Q97" i="16" s="1"/>
  <c r="N97" i="16"/>
  <c r="O97" i="16" s="1"/>
  <c r="M97" i="16"/>
  <c r="P96" i="16"/>
  <c r="Q96" i="16" s="1"/>
  <c r="N96" i="16"/>
  <c r="O96" i="16" s="1"/>
  <c r="M96" i="16"/>
  <c r="P95" i="16"/>
  <c r="Q95" i="16" s="1"/>
  <c r="N95" i="16"/>
  <c r="O95" i="16" s="1"/>
  <c r="M95" i="16"/>
  <c r="P94" i="16"/>
  <c r="Q94" i="16" s="1"/>
  <c r="N94" i="16"/>
  <c r="O94" i="16" s="1"/>
  <c r="M94" i="16"/>
  <c r="P93" i="16"/>
  <c r="Q93" i="16" s="1"/>
  <c r="N93" i="16"/>
  <c r="O93" i="16" s="1"/>
  <c r="M93" i="16"/>
  <c r="P92" i="16"/>
  <c r="Q92" i="16" s="1"/>
  <c r="N92" i="16"/>
  <c r="O92" i="16" s="1"/>
  <c r="M92" i="16"/>
  <c r="P91" i="16"/>
  <c r="Q91" i="16" s="1"/>
  <c r="N91" i="16"/>
  <c r="O91" i="16" s="1"/>
  <c r="M91" i="16"/>
  <c r="P89" i="16"/>
  <c r="Q89" i="16" s="1"/>
  <c r="N89" i="16"/>
  <c r="O89" i="16" s="1"/>
  <c r="M89" i="16"/>
  <c r="P88" i="16"/>
  <c r="Q88" i="16" s="1"/>
  <c r="N88" i="16"/>
  <c r="O88" i="16" s="1"/>
  <c r="M88" i="16"/>
  <c r="P87" i="16"/>
  <c r="Q87" i="16" s="1"/>
  <c r="N87" i="16"/>
  <c r="O87" i="16" s="1"/>
  <c r="M87" i="16"/>
  <c r="P86" i="16"/>
  <c r="Q86" i="16" s="1"/>
  <c r="N86" i="16"/>
  <c r="O86" i="16" s="1"/>
  <c r="M86" i="16"/>
  <c r="P85" i="16"/>
  <c r="Q85" i="16" s="1"/>
  <c r="N85" i="16"/>
  <c r="O85" i="16" s="1"/>
  <c r="M85" i="16"/>
  <c r="P84" i="16"/>
  <c r="Q84" i="16" s="1"/>
  <c r="N84" i="16"/>
  <c r="O84" i="16" s="1"/>
  <c r="M84" i="16"/>
  <c r="M83" i="16"/>
  <c r="P81" i="16"/>
  <c r="Q81" i="16" s="1"/>
  <c r="N81" i="16"/>
  <c r="O81" i="16" s="1"/>
  <c r="M81" i="16"/>
  <c r="P80" i="16"/>
  <c r="Q80" i="16" s="1"/>
  <c r="N80" i="16"/>
  <c r="O80" i="16" s="1"/>
  <c r="M80" i="16"/>
  <c r="P79" i="16"/>
  <c r="N79" i="16"/>
  <c r="O79" i="16" s="1"/>
  <c r="M79" i="16"/>
  <c r="P77" i="16"/>
  <c r="Q77" i="16" s="1"/>
  <c r="N77" i="16"/>
  <c r="O77" i="16" s="1"/>
  <c r="M77" i="16"/>
  <c r="P76" i="16"/>
  <c r="Q76" i="16" s="1"/>
  <c r="N76" i="16"/>
  <c r="O76" i="16" s="1"/>
  <c r="M76" i="16"/>
  <c r="P74" i="16"/>
  <c r="Q74" i="16" s="1"/>
  <c r="N74" i="16"/>
  <c r="O74" i="16" s="1"/>
  <c r="M74" i="16"/>
  <c r="P73" i="16"/>
  <c r="Q73" i="16" s="1"/>
  <c r="N73" i="16"/>
  <c r="O73" i="16" s="1"/>
  <c r="M73" i="16"/>
  <c r="P72" i="16"/>
  <c r="Q72" i="16" s="1"/>
  <c r="N72" i="16"/>
  <c r="O72" i="16" s="1"/>
  <c r="M72" i="16"/>
  <c r="P71" i="16"/>
  <c r="Q71" i="16" s="1"/>
  <c r="N71" i="16"/>
  <c r="O71" i="16" s="1"/>
  <c r="M71" i="16"/>
  <c r="P70" i="16"/>
  <c r="Q70" i="16" s="1"/>
  <c r="N70" i="16"/>
  <c r="O70" i="16" s="1"/>
  <c r="M70" i="16"/>
  <c r="P69" i="16"/>
  <c r="Q69" i="16" s="1"/>
  <c r="N69" i="16"/>
  <c r="O69" i="16" s="1"/>
  <c r="M69" i="16"/>
  <c r="M68" i="16"/>
  <c r="P66" i="16"/>
  <c r="Q66" i="16" s="1"/>
  <c r="N66" i="16"/>
  <c r="O66" i="16" s="1"/>
  <c r="M66" i="16"/>
  <c r="P65" i="16"/>
  <c r="Q65" i="16" s="1"/>
  <c r="N65" i="16"/>
  <c r="O65" i="16" s="1"/>
  <c r="M65" i="16"/>
  <c r="P64" i="16"/>
  <c r="Q64" i="16" s="1"/>
  <c r="N64" i="16"/>
  <c r="O64" i="16" s="1"/>
  <c r="M64" i="16"/>
  <c r="P63" i="16"/>
  <c r="Q63" i="16" s="1"/>
  <c r="N63" i="16"/>
  <c r="O63" i="16" s="1"/>
  <c r="M63" i="16"/>
  <c r="P62" i="16"/>
  <c r="Q62" i="16" s="1"/>
  <c r="N62" i="16"/>
  <c r="O62" i="16" s="1"/>
  <c r="M62" i="16"/>
  <c r="P60" i="16"/>
  <c r="Q60" i="16" s="1"/>
  <c r="N60" i="16"/>
  <c r="O60" i="16" s="1"/>
  <c r="M60" i="16"/>
  <c r="P58" i="16"/>
  <c r="Q58" i="16" s="1"/>
  <c r="N58" i="16"/>
  <c r="O58" i="16" s="1"/>
  <c r="M58" i="16"/>
  <c r="P56" i="16"/>
  <c r="Q56" i="16" s="1"/>
  <c r="N56" i="16"/>
  <c r="O56" i="16" s="1"/>
  <c r="M56" i="16"/>
  <c r="P55" i="16"/>
  <c r="Q55" i="16" s="1"/>
  <c r="N55" i="16"/>
  <c r="O55" i="16" s="1"/>
  <c r="M55" i="16"/>
  <c r="P54" i="16"/>
  <c r="Q54" i="16" s="1"/>
  <c r="N54" i="16"/>
  <c r="O54" i="16" s="1"/>
  <c r="M54" i="16"/>
  <c r="P53" i="16"/>
  <c r="Q53" i="16" s="1"/>
  <c r="N53" i="16"/>
  <c r="O53" i="16" s="1"/>
  <c r="M53" i="16"/>
  <c r="P52" i="16"/>
  <c r="Q52" i="16" s="1"/>
  <c r="N52" i="16"/>
  <c r="O52" i="16" s="1"/>
  <c r="M52" i="16"/>
  <c r="P51" i="16"/>
  <c r="Q51" i="16" s="1"/>
  <c r="N51" i="16"/>
  <c r="O51" i="16" s="1"/>
  <c r="M51" i="16"/>
  <c r="P50" i="16"/>
  <c r="Q50" i="16" s="1"/>
  <c r="N50" i="16"/>
  <c r="O50" i="16" s="1"/>
  <c r="M50" i="16"/>
  <c r="P49" i="16"/>
  <c r="Q49" i="16" s="1"/>
  <c r="N49" i="16"/>
  <c r="O49" i="16" s="1"/>
  <c r="M49" i="16"/>
  <c r="P48" i="16"/>
  <c r="Q48" i="16" s="1"/>
  <c r="N48" i="16"/>
  <c r="O48" i="16" s="1"/>
  <c r="M48" i="16"/>
  <c r="Q47" i="16"/>
  <c r="O47" i="16"/>
  <c r="M47" i="16"/>
  <c r="P46" i="16"/>
  <c r="Q46" i="16" s="1"/>
  <c r="N46" i="16"/>
  <c r="O46" i="16" s="1"/>
  <c r="M46" i="16"/>
  <c r="P45" i="16"/>
  <c r="Q45" i="16" s="1"/>
  <c r="N45" i="16"/>
  <c r="O45" i="16" s="1"/>
  <c r="M45" i="16"/>
  <c r="P44" i="16"/>
  <c r="Q44" i="16" s="1"/>
  <c r="N44" i="16"/>
  <c r="O44" i="16" s="1"/>
  <c r="M44" i="16"/>
  <c r="P43" i="16"/>
  <c r="Q43" i="16" s="1"/>
  <c r="N43" i="16"/>
  <c r="O43" i="16" s="1"/>
  <c r="M43" i="16"/>
  <c r="P42" i="16"/>
  <c r="Q42" i="16" s="1"/>
  <c r="N42" i="16"/>
  <c r="O42" i="16" s="1"/>
  <c r="M42" i="16"/>
  <c r="P41" i="16"/>
  <c r="Q41" i="16" s="1"/>
  <c r="N41" i="16"/>
  <c r="O41" i="16" s="1"/>
  <c r="M41" i="16"/>
  <c r="P40" i="16"/>
  <c r="Q40" i="16" s="1"/>
  <c r="N40" i="16"/>
  <c r="O40" i="16" s="1"/>
  <c r="M40" i="16"/>
  <c r="P38" i="16"/>
  <c r="Q38" i="16" s="1"/>
  <c r="N38" i="16"/>
  <c r="O38" i="16" s="1"/>
  <c r="M38" i="16"/>
  <c r="P35" i="16"/>
  <c r="Q35" i="16" s="1"/>
  <c r="N35" i="16"/>
  <c r="O35" i="16" s="1"/>
  <c r="M35" i="16"/>
  <c r="P34" i="16"/>
  <c r="Q34" i="16" s="1"/>
  <c r="N34" i="16"/>
  <c r="O34" i="16" s="1"/>
  <c r="M34" i="16"/>
  <c r="P33" i="16"/>
  <c r="Q33" i="16" s="1"/>
  <c r="N33" i="16"/>
  <c r="O33" i="16" s="1"/>
  <c r="M33" i="16"/>
  <c r="P32" i="16"/>
  <c r="Q32" i="16" s="1"/>
  <c r="N32" i="16"/>
  <c r="O32" i="16" s="1"/>
  <c r="M32" i="16"/>
  <c r="P31" i="16"/>
  <c r="Q31" i="16" s="1"/>
  <c r="N31" i="16"/>
  <c r="O31" i="16" s="1"/>
  <c r="M31" i="16"/>
  <c r="P30" i="16"/>
  <c r="Q30" i="16" s="1"/>
  <c r="N30" i="16"/>
  <c r="O30" i="16" s="1"/>
  <c r="M30" i="16"/>
  <c r="P29" i="16"/>
  <c r="Q29" i="16" s="1"/>
  <c r="N29" i="16"/>
  <c r="O29" i="16" s="1"/>
  <c r="M29" i="16"/>
  <c r="P28" i="16"/>
  <c r="Q28" i="16" s="1"/>
  <c r="N28" i="16"/>
  <c r="O28" i="16" s="1"/>
  <c r="M28" i="16"/>
  <c r="P27" i="16"/>
  <c r="Q27" i="16" s="1"/>
  <c r="N27" i="16"/>
  <c r="O27" i="16" s="1"/>
  <c r="M27" i="16"/>
  <c r="P23" i="16"/>
  <c r="Q23" i="16" s="1"/>
  <c r="N23" i="16"/>
  <c r="O23" i="16" s="1"/>
  <c r="M23" i="16"/>
  <c r="P22" i="16"/>
  <c r="Q22" i="16" s="1"/>
  <c r="N22" i="16"/>
  <c r="O22" i="16" s="1"/>
  <c r="M22" i="16"/>
  <c r="P21" i="16"/>
  <c r="Q21" i="16" s="1"/>
  <c r="N21" i="16"/>
  <c r="O21" i="16" s="1"/>
  <c r="M21" i="16"/>
  <c r="P20" i="16"/>
  <c r="Q20" i="16" s="1"/>
  <c r="N20" i="16"/>
  <c r="O20" i="16" s="1"/>
  <c r="M20" i="16"/>
  <c r="P19" i="16"/>
  <c r="Q19" i="16" s="1"/>
  <c r="N19" i="16"/>
  <c r="O19" i="16" s="1"/>
  <c r="M19" i="16"/>
  <c r="P18" i="16"/>
  <c r="Q18" i="16" s="1"/>
  <c r="N18" i="16"/>
  <c r="O18" i="16" s="1"/>
  <c r="M18" i="16"/>
  <c r="P17" i="16"/>
  <c r="Q17" i="16" s="1"/>
  <c r="N17" i="16"/>
  <c r="O17" i="16" s="1"/>
  <c r="M17" i="16"/>
  <c r="P16" i="16"/>
  <c r="Q16" i="16" s="1"/>
  <c r="N16" i="16"/>
  <c r="O16" i="16" s="1"/>
  <c r="M16" i="16"/>
  <c r="P14" i="16"/>
  <c r="Q14" i="16" s="1"/>
  <c r="N14" i="16"/>
  <c r="O14" i="16" s="1"/>
  <c r="M14" i="16"/>
  <c r="P13" i="16"/>
  <c r="Q13" i="16" s="1"/>
  <c r="N13" i="16"/>
  <c r="O13" i="16" s="1"/>
  <c r="M13" i="16"/>
  <c r="P12" i="16"/>
  <c r="Q12" i="16" s="1"/>
  <c r="N12" i="16"/>
  <c r="O12" i="16" s="1"/>
  <c r="M12" i="16"/>
  <c r="P11" i="16"/>
  <c r="Q11" i="16" s="1"/>
  <c r="N11" i="16"/>
  <c r="O11" i="16" s="1"/>
  <c r="M11" i="16"/>
  <c r="P10" i="16"/>
  <c r="Q10" i="16" s="1"/>
  <c r="N10" i="16"/>
  <c r="O10" i="16" s="1"/>
  <c r="M10" i="16"/>
  <c r="P9" i="16"/>
  <c r="Q9" i="16" s="1"/>
  <c r="N9" i="16"/>
  <c r="O9" i="16" s="1"/>
  <c r="M9" i="16"/>
  <c r="P8" i="16"/>
  <c r="Q8" i="16" s="1"/>
  <c r="N8" i="16"/>
  <c r="O8" i="16" s="1"/>
  <c r="M8" i="16"/>
  <c r="P7" i="16"/>
  <c r="Q7" i="16" s="1"/>
  <c r="N7" i="16"/>
  <c r="O7" i="16" s="1"/>
  <c r="M7" i="16"/>
  <c r="M6" i="16"/>
  <c r="K124" i="16"/>
  <c r="K114" i="16"/>
  <c r="J114" i="16"/>
  <c r="I114" i="16"/>
  <c r="H114" i="16"/>
  <c r="G114" i="16"/>
  <c r="F114" i="16"/>
  <c r="E114" i="16"/>
  <c r="D114" i="16"/>
  <c r="K83" i="16"/>
  <c r="J83" i="16"/>
  <c r="I83" i="16"/>
  <c r="H83" i="16"/>
  <c r="G83" i="16"/>
  <c r="F83" i="16"/>
  <c r="E83" i="16"/>
  <c r="D83" i="16"/>
  <c r="K68" i="16"/>
  <c r="J68" i="16"/>
  <c r="I68" i="16"/>
  <c r="H68" i="16"/>
  <c r="G68" i="16"/>
  <c r="F68" i="16"/>
  <c r="E68" i="16"/>
  <c r="D68" i="16"/>
  <c r="K47" i="16"/>
  <c r="J47" i="16"/>
  <c r="I47" i="16"/>
  <c r="H47" i="16"/>
  <c r="G47" i="16"/>
  <c r="F47" i="16"/>
  <c r="E47" i="16"/>
  <c r="D47" i="16"/>
  <c r="K29" i="16"/>
  <c r="J29" i="16"/>
  <c r="I29" i="16"/>
  <c r="H29" i="16"/>
  <c r="G29" i="16"/>
  <c r="F29" i="16"/>
  <c r="E29" i="16"/>
  <c r="D29" i="16"/>
  <c r="K16" i="16"/>
  <c r="J16" i="16"/>
  <c r="I16" i="16"/>
  <c r="H16" i="16"/>
  <c r="G16" i="16"/>
  <c r="F16" i="16"/>
  <c r="E16" i="16"/>
  <c r="D16" i="16"/>
  <c r="K7" i="16"/>
  <c r="J7" i="16"/>
  <c r="I7" i="16"/>
  <c r="H7" i="16"/>
  <c r="G7" i="16"/>
  <c r="F7" i="16"/>
  <c r="E7" i="16"/>
  <c r="D7" i="16"/>
  <c r="J6" i="16"/>
  <c r="I6" i="16"/>
  <c r="H6" i="16"/>
  <c r="G6" i="16"/>
  <c r="F6" i="16"/>
  <c r="E6" i="16"/>
  <c r="D6" i="16"/>
  <c r="P6" i="16" l="1"/>
  <c r="P68" i="16"/>
  <c r="Q68" i="16" s="1"/>
  <c r="N68" i="16"/>
  <c r="O68" i="16" s="1"/>
  <c r="Q79" i="16"/>
  <c r="AA123" i="13"/>
  <c r="AA122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8" i="13"/>
  <c r="AA77" i="13"/>
  <c r="AA76" i="13"/>
  <c r="AA75" i="13"/>
  <c r="AA74" i="13"/>
  <c r="AA73" i="13"/>
  <c r="AA72" i="13"/>
  <c r="AA71" i="13"/>
  <c r="AA70" i="13"/>
  <c r="AA69" i="13"/>
  <c r="AA68" i="13"/>
  <c r="AA66" i="13"/>
  <c r="AA65" i="13"/>
  <c r="AA64" i="13"/>
  <c r="AA63" i="13"/>
  <c r="AA62" i="13"/>
  <c r="AA60" i="13"/>
  <c r="AA58" i="13"/>
  <c r="AA56" i="13"/>
  <c r="AA55" i="13"/>
  <c r="AA54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8" i="13"/>
  <c r="AA35" i="13"/>
  <c r="AA34" i="13"/>
  <c r="AA33" i="13"/>
  <c r="AA32" i="13"/>
  <c r="AA31" i="13"/>
  <c r="AA30" i="13"/>
  <c r="AA29" i="13"/>
  <c r="AA28" i="13"/>
  <c r="AA27" i="13"/>
  <c r="AA25" i="13"/>
  <c r="AA24" i="13"/>
  <c r="AA23" i="13"/>
  <c r="AA22" i="13"/>
  <c r="AA21" i="13"/>
  <c r="AA20" i="13"/>
  <c r="AA19" i="13"/>
  <c r="AA18" i="13"/>
  <c r="AA17" i="13"/>
  <c r="AA16" i="13"/>
  <c r="AA14" i="13"/>
  <c r="AA13" i="13"/>
  <c r="AA12" i="13"/>
  <c r="AA11" i="13"/>
  <c r="AA10" i="13"/>
  <c r="AA9" i="13"/>
  <c r="AA8" i="13"/>
  <c r="V123" i="13"/>
  <c r="V122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8" i="13"/>
  <c r="V77" i="13"/>
  <c r="V76" i="13"/>
  <c r="V75" i="13"/>
  <c r="V74" i="13"/>
  <c r="V73" i="13"/>
  <c r="V72" i="13"/>
  <c r="V71" i="13"/>
  <c r="V70" i="13"/>
  <c r="V69" i="13"/>
  <c r="V68" i="13"/>
  <c r="V66" i="13"/>
  <c r="V65" i="13"/>
  <c r="V64" i="13"/>
  <c r="V63" i="13"/>
  <c r="V62" i="13"/>
  <c r="V60" i="13"/>
  <c r="V58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8" i="13"/>
  <c r="V35" i="13"/>
  <c r="V34" i="13"/>
  <c r="V33" i="13"/>
  <c r="V32" i="13"/>
  <c r="V31" i="13"/>
  <c r="V30" i="13"/>
  <c r="V29" i="13"/>
  <c r="V28" i="13"/>
  <c r="V27" i="13"/>
  <c r="V25" i="13"/>
  <c r="V24" i="13"/>
  <c r="V23" i="13"/>
  <c r="V22" i="13"/>
  <c r="V21" i="13"/>
  <c r="V20" i="13"/>
  <c r="V19" i="13"/>
  <c r="V18" i="13"/>
  <c r="V17" i="13"/>
  <c r="V16" i="13"/>
  <c r="V14" i="13"/>
  <c r="V13" i="13"/>
  <c r="V12" i="13"/>
  <c r="V11" i="13"/>
  <c r="V10" i="13"/>
  <c r="V9" i="13"/>
  <c r="V8" i="13"/>
  <c r="Q123" i="13"/>
  <c r="Q122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8" i="13"/>
  <c r="Q77" i="13"/>
  <c r="Q76" i="13"/>
  <c r="Q75" i="13"/>
  <c r="Q74" i="13"/>
  <c r="Q73" i="13"/>
  <c r="Q72" i="13"/>
  <c r="Q71" i="13"/>
  <c r="Q70" i="13"/>
  <c r="Q69" i="13"/>
  <c r="Q68" i="13"/>
  <c r="Q66" i="13"/>
  <c r="Q65" i="13"/>
  <c r="Q64" i="13"/>
  <c r="Q63" i="13"/>
  <c r="Q62" i="13"/>
  <c r="Q60" i="13"/>
  <c r="Q58" i="13"/>
  <c r="Q56" i="13"/>
  <c r="Q55" i="13"/>
  <c r="Q54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8" i="13"/>
  <c r="Q35" i="13"/>
  <c r="Q34" i="13"/>
  <c r="Q33" i="13"/>
  <c r="Q32" i="13"/>
  <c r="Q31" i="13"/>
  <c r="Q30" i="13"/>
  <c r="Q29" i="13"/>
  <c r="Q28" i="13"/>
  <c r="Q27" i="13"/>
  <c r="Q25" i="13"/>
  <c r="Q24" i="13"/>
  <c r="Q23" i="13"/>
  <c r="Q22" i="13"/>
  <c r="Q21" i="13"/>
  <c r="Q20" i="13"/>
  <c r="Q19" i="13"/>
  <c r="Q18" i="13"/>
  <c r="Q17" i="13"/>
  <c r="Q16" i="13"/>
  <c r="Q14" i="13"/>
  <c r="Q13" i="13"/>
  <c r="Q12" i="13"/>
  <c r="Q11" i="13"/>
  <c r="Q10" i="13"/>
  <c r="Q9" i="13"/>
  <c r="Q8" i="13"/>
  <c r="L123" i="13"/>
  <c r="L122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8" i="13"/>
  <c r="L77" i="13"/>
  <c r="L76" i="13"/>
  <c r="L75" i="13"/>
  <c r="L74" i="13"/>
  <c r="L73" i="13"/>
  <c r="L72" i="13"/>
  <c r="L71" i="13"/>
  <c r="L70" i="13"/>
  <c r="L69" i="13"/>
  <c r="L68" i="13"/>
  <c r="L66" i="13"/>
  <c r="L65" i="13"/>
  <c r="L64" i="13"/>
  <c r="L63" i="13"/>
  <c r="L62" i="13"/>
  <c r="L60" i="13"/>
  <c r="L58" i="13"/>
  <c r="L56" i="13"/>
  <c r="L55" i="13"/>
  <c r="L54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8" i="13"/>
  <c r="L35" i="13"/>
  <c r="L34" i="13"/>
  <c r="L33" i="13"/>
  <c r="L32" i="13"/>
  <c r="L31" i="13"/>
  <c r="L30" i="13"/>
  <c r="L29" i="13"/>
  <c r="L28" i="13"/>
  <c r="L27" i="13"/>
  <c r="L25" i="13"/>
  <c r="L24" i="13"/>
  <c r="L23" i="13"/>
  <c r="L22" i="13"/>
  <c r="L21" i="13"/>
  <c r="L20" i="13"/>
  <c r="L19" i="13"/>
  <c r="L18" i="13"/>
  <c r="L17" i="13"/>
  <c r="L16" i="13"/>
  <c r="L14" i="13"/>
  <c r="L13" i="13"/>
  <c r="L12" i="13"/>
  <c r="L11" i="13"/>
  <c r="L10" i="13"/>
  <c r="L9" i="13"/>
  <c r="L8" i="13"/>
  <c r="G123" i="13"/>
  <c r="G122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8" i="13"/>
  <c r="G77" i="13"/>
  <c r="G76" i="13"/>
  <c r="G75" i="13"/>
  <c r="G74" i="13"/>
  <c r="G73" i="13"/>
  <c r="G72" i="13"/>
  <c r="G71" i="13"/>
  <c r="G70" i="13"/>
  <c r="G69" i="13"/>
  <c r="G68" i="13"/>
  <c r="G66" i="13"/>
  <c r="G65" i="13"/>
  <c r="G64" i="13"/>
  <c r="G63" i="13"/>
  <c r="G62" i="13"/>
  <c r="G60" i="13"/>
  <c r="G58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8" i="13"/>
  <c r="G35" i="13"/>
  <c r="G34" i="13"/>
  <c r="G33" i="13"/>
  <c r="G32" i="13"/>
  <c r="G31" i="13"/>
  <c r="G30" i="13"/>
  <c r="G29" i="13"/>
  <c r="G28" i="13"/>
  <c r="G27" i="13"/>
  <c r="G25" i="13"/>
  <c r="G24" i="13"/>
  <c r="G23" i="13"/>
  <c r="G22" i="13"/>
  <c r="G21" i="13"/>
  <c r="G20" i="13"/>
  <c r="G19" i="13"/>
  <c r="G18" i="13"/>
  <c r="G17" i="13"/>
  <c r="G16" i="13"/>
  <c r="G14" i="13"/>
  <c r="G13" i="13"/>
  <c r="G12" i="13"/>
  <c r="G11" i="13"/>
  <c r="G10" i="13"/>
  <c r="G9" i="13"/>
  <c r="G8" i="13"/>
  <c r="AA7" i="13"/>
  <c r="AA6" i="13"/>
  <c r="V7" i="13"/>
  <c r="V6" i="13"/>
  <c r="Q7" i="13"/>
  <c r="Q6" i="13"/>
  <c r="L7" i="13"/>
  <c r="L6" i="13"/>
  <c r="G7" i="13"/>
  <c r="G6" i="13"/>
  <c r="K123" i="15"/>
  <c r="P122" i="15"/>
  <c r="Q122" i="15" s="1"/>
  <c r="N122" i="15"/>
  <c r="O122" i="15" s="1"/>
  <c r="M122" i="15"/>
  <c r="P121" i="15"/>
  <c r="Q121" i="15" s="1"/>
  <c r="N121" i="15"/>
  <c r="O121" i="15" s="1"/>
  <c r="M121" i="15"/>
  <c r="P119" i="15"/>
  <c r="Q119" i="15" s="1"/>
  <c r="N119" i="15"/>
  <c r="O119" i="15" s="1"/>
  <c r="M119" i="15"/>
  <c r="P118" i="15"/>
  <c r="Q118" i="15" s="1"/>
  <c r="N118" i="15"/>
  <c r="O118" i="15" s="1"/>
  <c r="M118" i="15"/>
  <c r="P117" i="15"/>
  <c r="Q117" i="15" s="1"/>
  <c r="N117" i="15"/>
  <c r="O117" i="15" s="1"/>
  <c r="M117" i="15"/>
  <c r="P116" i="15"/>
  <c r="Q116" i="15" s="1"/>
  <c r="N116" i="15"/>
  <c r="O116" i="15" s="1"/>
  <c r="M116" i="15"/>
  <c r="P115" i="15"/>
  <c r="Q115" i="15" s="1"/>
  <c r="N115" i="15"/>
  <c r="O115" i="15" s="1"/>
  <c r="M115" i="15"/>
  <c r="P114" i="15"/>
  <c r="Q114" i="15" s="1"/>
  <c r="N114" i="15"/>
  <c r="O114" i="15" s="1"/>
  <c r="M114" i="15"/>
  <c r="P113" i="15"/>
  <c r="N113" i="15"/>
  <c r="K113" i="15"/>
  <c r="J113" i="15"/>
  <c r="I113" i="15"/>
  <c r="H113" i="15"/>
  <c r="G113" i="15"/>
  <c r="F113" i="15"/>
  <c r="E113" i="15"/>
  <c r="D113" i="15"/>
  <c r="M113" i="15" s="1"/>
  <c r="P112" i="15"/>
  <c r="Q112" i="15" s="1"/>
  <c r="N112" i="15"/>
  <c r="O112" i="15" s="1"/>
  <c r="M112" i="15"/>
  <c r="P111" i="15"/>
  <c r="Q111" i="15" s="1"/>
  <c r="N111" i="15"/>
  <c r="O111" i="15" s="1"/>
  <c r="M111" i="15"/>
  <c r="P110" i="15"/>
  <c r="Q110" i="15" s="1"/>
  <c r="N110" i="15"/>
  <c r="O110" i="15" s="1"/>
  <c r="M110" i="15"/>
  <c r="P109" i="15"/>
  <c r="Q109" i="15" s="1"/>
  <c r="N109" i="15"/>
  <c r="O109" i="15" s="1"/>
  <c r="M109" i="15"/>
  <c r="P108" i="15"/>
  <c r="Q108" i="15" s="1"/>
  <c r="N108" i="15"/>
  <c r="O108" i="15" s="1"/>
  <c r="M108" i="15"/>
  <c r="P107" i="15"/>
  <c r="Q107" i="15" s="1"/>
  <c r="N107" i="15"/>
  <c r="O107" i="15" s="1"/>
  <c r="M107" i="15"/>
  <c r="P106" i="15"/>
  <c r="Q106" i="15" s="1"/>
  <c r="N106" i="15"/>
  <c r="O106" i="15" s="1"/>
  <c r="M106" i="15"/>
  <c r="P105" i="15"/>
  <c r="Q105" i="15" s="1"/>
  <c r="N105" i="15"/>
  <c r="O105" i="15" s="1"/>
  <c r="M105" i="15"/>
  <c r="P104" i="15"/>
  <c r="Q104" i="15" s="1"/>
  <c r="N104" i="15"/>
  <c r="O104" i="15" s="1"/>
  <c r="M104" i="15"/>
  <c r="P103" i="15"/>
  <c r="Q103" i="15" s="1"/>
  <c r="N103" i="15"/>
  <c r="O103" i="15" s="1"/>
  <c r="M103" i="15"/>
  <c r="P102" i="15"/>
  <c r="Q102" i="15" s="1"/>
  <c r="N102" i="15"/>
  <c r="O102" i="15" s="1"/>
  <c r="M102" i="15"/>
  <c r="P101" i="15"/>
  <c r="Q101" i="15" s="1"/>
  <c r="N101" i="15"/>
  <c r="O101" i="15" s="1"/>
  <c r="M101" i="15"/>
  <c r="P100" i="15"/>
  <c r="Q100" i="15" s="1"/>
  <c r="N100" i="15"/>
  <c r="O100" i="15" s="1"/>
  <c r="M100" i="15"/>
  <c r="P99" i="15"/>
  <c r="Q99" i="15" s="1"/>
  <c r="N99" i="15"/>
  <c r="O99" i="15" s="1"/>
  <c r="M99" i="15"/>
  <c r="P98" i="15"/>
  <c r="Q98" i="15" s="1"/>
  <c r="N98" i="15"/>
  <c r="O98" i="15" s="1"/>
  <c r="M98" i="15"/>
  <c r="P97" i="15"/>
  <c r="Q97" i="15" s="1"/>
  <c r="N97" i="15"/>
  <c r="O97" i="15" s="1"/>
  <c r="M97" i="15"/>
  <c r="P96" i="15"/>
  <c r="Q96" i="15" s="1"/>
  <c r="N96" i="15"/>
  <c r="O96" i="15" s="1"/>
  <c r="M96" i="15"/>
  <c r="P95" i="15"/>
  <c r="Q95" i="15" s="1"/>
  <c r="N95" i="15"/>
  <c r="O95" i="15" s="1"/>
  <c r="M95" i="15"/>
  <c r="P94" i="15"/>
  <c r="Q94" i="15" s="1"/>
  <c r="N94" i="15"/>
  <c r="O94" i="15" s="1"/>
  <c r="M94" i="15"/>
  <c r="P93" i="15"/>
  <c r="Q93" i="15" s="1"/>
  <c r="N93" i="15"/>
  <c r="O93" i="15" s="1"/>
  <c r="M93" i="15"/>
  <c r="P92" i="15"/>
  <c r="Q92" i="15" s="1"/>
  <c r="N92" i="15"/>
  <c r="O92" i="15" s="1"/>
  <c r="M92" i="15"/>
  <c r="P91" i="15"/>
  <c r="Q91" i="15" s="1"/>
  <c r="N91" i="15"/>
  <c r="O91" i="15" s="1"/>
  <c r="M91" i="15"/>
  <c r="P90" i="15"/>
  <c r="Q90" i="15" s="1"/>
  <c r="N90" i="15"/>
  <c r="O90" i="15" s="1"/>
  <c r="M90" i="15"/>
  <c r="P89" i="15"/>
  <c r="Q89" i="15" s="1"/>
  <c r="N89" i="15"/>
  <c r="O89" i="15" s="1"/>
  <c r="M89" i="15"/>
  <c r="P88" i="15"/>
  <c r="Q88" i="15" s="1"/>
  <c r="N88" i="15"/>
  <c r="O88" i="15" s="1"/>
  <c r="M88" i="15"/>
  <c r="P87" i="15"/>
  <c r="Q87" i="15" s="1"/>
  <c r="N87" i="15"/>
  <c r="O87" i="15" s="1"/>
  <c r="M87" i="15"/>
  <c r="P86" i="15"/>
  <c r="Q86" i="15" s="1"/>
  <c r="N86" i="15"/>
  <c r="O86" i="15" s="1"/>
  <c r="M86" i="15"/>
  <c r="P85" i="15"/>
  <c r="Q85" i="15" s="1"/>
  <c r="N85" i="15"/>
  <c r="O85" i="15" s="1"/>
  <c r="M85" i="15"/>
  <c r="P84" i="15"/>
  <c r="Q84" i="15" s="1"/>
  <c r="N84" i="15"/>
  <c r="O84" i="15" s="1"/>
  <c r="M84" i="15"/>
  <c r="P83" i="15"/>
  <c r="Q83" i="15" s="1"/>
  <c r="N83" i="15"/>
  <c r="O83" i="15" s="1"/>
  <c r="M83" i="15"/>
  <c r="P82" i="15"/>
  <c r="N82" i="15"/>
  <c r="K82" i="15"/>
  <c r="J82" i="15"/>
  <c r="I82" i="15"/>
  <c r="H82" i="15"/>
  <c r="G82" i="15"/>
  <c r="F82" i="15"/>
  <c r="E82" i="15"/>
  <c r="D82" i="15"/>
  <c r="M82" i="15" s="1"/>
  <c r="P81" i="15"/>
  <c r="Q81" i="15" s="1"/>
  <c r="N81" i="15"/>
  <c r="O81" i="15" s="1"/>
  <c r="M81" i="15"/>
  <c r="P80" i="15"/>
  <c r="N80" i="15"/>
  <c r="O80" i="15" s="1"/>
  <c r="M80" i="15"/>
  <c r="P79" i="15"/>
  <c r="Q79" i="15" s="1"/>
  <c r="N79" i="15"/>
  <c r="O79" i="15" s="1"/>
  <c r="M79" i="15"/>
  <c r="P77" i="15"/>
  <c r="Q77" i="15" s="1"/>
  <c r="N77" i="15"/>
  <c r="O77" i="15" s="1"/>
  <c r="M77" i="15"/>
  <c r="P76" i="15"/>
  <c r="Q76" i="15" s="1"/>
  <c r="N76" i="15"/>
  <c r="O76" i="15" s="1"/>
  <c r="M76" i="15"/>
  <c r="P75" i="15"/>
  <c r="Q75" i="15" s="1"/>
  <c r="N75" i="15"/>
  <c r="O75" i="15" s="1"/>
  <c r="M75" i="15"/>
  <c r="P74" i="15"/>
  <c r="Q74" i="15" s="1"/>
  <c r="N74" i="15"/>
  <c r="O74" i="15" s="1"/>
  <c r="M74" i="15"/>
  <c r="P73" i="15"/>
  <c r="Q73" i="15" s="1"/>
  <c r="N73" i="15"/>
  <c r="O73" i="15" s="1"/>
  <c r="M73" i="15"/>
  <c r="P72" i="15"/>
  <c r="Q72" i="15" s="1"/>
  <c r="N72" i="15"/>
  <c r="O72" i="15" s="1"/>
  <c r="M72" i="15"/>
  <c r="P71" i="15"/>
  <c r="Q71" i="15" s="1"/>
  <c r="N71" i="15"/>
  <c r="O71" i="15" s="1"/>
  <c r="M71" i="15"/>
  <c r="P70" i="15"/>
  <c r="Q70" i="15" s="1"/>
  <c r="N70" i="15"/>
  <c r="O70" i="15" s="1"/>
  <c r="M70" i="15"/>
  <c r="P69" i="15"/>
  <c r="Q69" i="15" s="1"/>
  <c r="N69" i="15"/>
  <c r="O69" i="15" s="1"/>
  <c r="M69" i="15"/>
  <c r="P68" i="15"/>
  <c r="Q68" i="15" s="1"/>
  <c r="N68" i="15"/>
  <c r="O68" i="15" s="1"/>
  <c r="M68" i="15"/>
  <c r="P67" i="15"/>
  <c r="N67" i="15"/>
  <c r="K67" i="15"/>
  <c r="J67" i="15"/>
  <c r="I67" i="15"/>
  <c r="H67" i="15"/>
  <c r="G67" i="15"/>
  <c r="F67" i="15"/>
  <c r="E67" i="15"/>
  <c r="D67" i="15"/>
  <c r="M67" i="15" s="1"/>
  <c r="P66" i="15"/>
  <c r="Q66" i="15" s="1"/>
  <c r="N66" i="15"/>
  <c r="O66" i="15" s="1"/>
  <c r="M66" i="15"/>
  <c r="P65" i="15"/>
  <c r="Q65" i="15" s="1"/>
  <c r="N65" i="15"/>
  <c r="O65" i="15" s="1"/>
  <c r="M65" i="15"/>
  <c r="P64" i="15"/>
  <c r="Q64" i="15" s="1"/>
  <c r="N64" i="15"/>
  <c r="O64" i="15" s="1"/>
  <c r="M64" i="15"/>
  <c r="P63" i="15"/>
  <c r="Q63" i="15" s="1"/>
  <c r="N63" i="15"/>
  <c r="O63" i="15" s="1"/>
  <c r="M63" i="15"/>
  <c r="P62" i="15"/>
  <c r="Q62" i="15" s="1"/>
  <c r="N62" i="15"/>
  <c r="O62" i="15" s="1"/>
  <c r="M62" i="15"/>
  <c r="P60" i="15"/>
  <c r="Q60" i="15" s="1"/>
  <c r="N60" i="15"/>
  <c r="O60" i="15" s="1"/>
  <c r="M60" i="15"/>
  <c r="P58" i="15"/>
  <c r="Q58" i="15" s="1"/>
  <c r="N58" i="15"/>
  <c r="O58" i="15" s="1"/>
  <c r="M58" i="15"/>
  <c r="P56" i="15"/>
  <c r="Q56" i="15" s="1"/>
  <c r="N56" i="15"/>
  <c r="O56" i="15" s="1"/>
  <c r="M56" i="15"/>
  <c r="P55" i="15"/>
  <c r="Q55" i="15" s="1"/>
  <c r="N55" i="15"/>
  <c r="O55" i="15" s="1"/>
  <c r="M55" i="15"/>
  <c r="P54" i="15"/>
  <c r="Q54" i="15" s="1"/>
  <c r="N54" i="15"/>
  <c r="O54" i="15" s="1"/>
  <c r="M54" i="15"/>
  <c r="P53" i="15"/>
  <c r="Q53" i="15" s="1"/>
  <c r="N53" i="15"/>
  <c r="O53" i="15" s="1"/>
  <c r="M53" i="15"/>
  <c r="P52" i="15"/>
  <c r="Q52" i="15" s="1"/>
  <c r="N52" i="15"/>
  <c r="O52" i="15" s="1"/>
  <c r="M52" i="15"/>
  <c r="P51" i="15"/>
  <c r="Q51" i="15" s="1"/>
  <c r="N51" i="15"/>
  <c r="O51" i="15" s="1"/>
  <c r="M51" i="15"/>
  <c r="P50" i="15"/>
  <c r="Q50" i="15" s="1"/>
  <c r="N50" i="15"/>
  <c r="O50" i="15" s="1"/>
  <c r="M50" i="15"/>
  <c r="P49" i="15"/>
  <c r="Q49" i="15" s="1"/>
  <c r="N49" i="15"/>
  <c r="O49" i="15" s="1"/>
  <c r="M49" i="15"/>
  <c r="P48" i="15"/>
  <c r="Q48" i="15" s="1"/>
  <c r="N48" i="15"/>
  <c r="O48" i="15" s="1"/>
  <c r="M48" i="15"/>
  <c r="P47" i="15"/>
  <c r="N47" i="15"/>
  <c r="K47" i="15"/>
  <c r="J47" i="15"/>
  <c r="I47" i="15"/>
  <c r="H47" i="15"/>
  <c r="G47" i="15"/>
  <c r="F47" i="15"/>
  <c r="E47" i="15"/>
  <c r="D47" i="15"/>
  <c r="M47" i="15" s="1"/>
  <c r="P46" i="15"/>
  <c r="Q46" i="15" s="1"/>
  <c r="N46" i="15"/>
  <c r="O46" i="15" s="1"/>
  <c r="M46" i="15"/>
  <c r="P45" i="15"/>
  <c r="Q45" i="15" s="1"/>
  <c r="N45" i="15"/>
  <c r="O45" i="15" s="1"/>
  <c r="M45" i="15"/>
  <c r="P44" i="15"/>
  <c r="Q44" i="15" s="1"/>
  <c r="N44" i="15"/>
  <c r="O44" i="15" s="1"/>
  <c r="M44" i="15"/>
  <c r="P43" i="15"/>
  <c r="Q43" i="15" s="1"/>
  <c r="N43" i="15"/>
  <c r="O43" i="15" s="1"/>
  <c r="M43" i="15"/>
  <c r="P42" i="15"/>
  <c r="Q42" i="15" s="1"/>
  <c r="N42" i="15"/>
  <c r="O42" i="15" s="1"/>
  <c r="M42" i="15"/>
  <c r="P41" i="15"/>
  <c r="Q41" i="15" s="1"/>
  <c r="N41" i="15"/>
  <c r="O41" i="15" s="1"/>
  <c r="M41" i="15"/>
  <c r="P40" i="15"/>
  <c r="Q40" i="15" s="1"/>
  <c r="N40" i="15"/>
  <c r="O40" i="15" s="1"/>
  <c r="M40" i="15"/>
  <c r="P38" i="15"/>
  <c r="Q38" i="15" s="1"/>
  <c r="N38" i="15"/>
  <c r="O38" i="15" s="1"/>
  <c r="M38" i="15"/>
  <c r="P35" i="15"/>
  <c r="Q35" i="15" s="1"/>
  <c r="N35" i="15"/>
  <c r="O35" i="15" s="1"/>
  <c r="M35" i="15"/>
  <c r="P34" i="15"/>
  <c r="Q34" i="15" s="1"/>
  <c r="N34" i="15"/>
  <c r="O34" i="15" s="1"/>
  <c r="M34" i="15"/>
  <c r="P33" i="15"/>
  <c r="Q33" i="15" s="1"/>
  <c r="N33" i="15"/>
  <c r="O33" i="15" s="1"/>
  <c r="M33" i="15"/>
  <c r="P32" i="15"/>
  <c r="Q32" i="15" s="1"/>
  <c r="N32" i="15"/>
  <c r="O32" i="15" s="1"/>
  <c r="M32" i="15"/>
  <c r="P31" i="15"/>
  <c r="Q31" i="15" s="1"/>
  <c r="N31" i="15"/>
  <c r="O31" i="15" s="1"/>
  <c r="M31" i="15"/>
  <c r="P30" i="15"/>
  <c r="Q30" i="15" s="1"/>
  <c r="N30" i="15"/>
  <c r="O30" i="15" s="1"/>
  <c r="M30" i="15"/>
  <c r="P29" i="15"/>
  <c r="N29" i="15"/>
  <c r="K29" i="15"/>
  <c r="J29" i="15"/>
  <c r="I29" i="15"/>
  <c r="H29" i="15"/>
  <c r="G29" i="15"/>
  <c r="F29" i="15"/>
  <c r="E29" i="15"/>
  <c r="D29" i="15"/>
  <c r="M29" i="15" s="1"/>
  <c r="P28" i="15"/>
  <c r="Q28" i="15" s="1"/>
  <c r="N28" i="15"/>
  <c r="O28" i="15" s="1"/>
  <c r="M28" i="15"/>
  <c r="P27" i="15"/>
  <c r="Q27" i="15" s="1"/>
  <c r="N27" i="15"/>
  <c r="O27" i="15" s="1"/>
  <c r="M27" i="15"/>
  <c r="P25" i="15"/>
  <c r="Q25" i="15" s="1"/>
  <c r="N25" i="15"/>
  <c r="O25" i="15" s="1"/>
  <c r="M25" i="15"/>
  <c r="P24" i="15"/>
  <c r="Q24" i="15" s="1"/>
  <c r="N24" i="15"/>
  <c r="O24" i="15" s="1"/>
  <c r="M24" i="15"/>
  <c r="P23" i="15"/>
  <c r="Q23" i="15" s="1"/>
  <c r="N23" i="15"/>
  <c r="O23" i="15" s="1"/>
  <c r="M23" i="15"/>
  <c r="P22" i="15"/>
  <c r="Q22" i="15" s="1"/>
  <c r="N22" i="15"/>
  <c r="O22" i="15" s="1"/>
  <c r="M22" i="15"/>
  <c r="P21" i="15"/>
  <c r="Q21" i="15" s="1"/>
  <c r="N21" i="15"/>
  <c r="O21" i="15" s="1"/>
  <c r="M21" i="15"/>
  <c r="P20" i="15"/>
  <c r="Q20" i="15" s="1"/>
  <c r="N20" i="15"/>
  <c r="O20" i="15" s="1"/>
  <c r="M20" i="15"/>
  <c r="P19" i="15"/>
  <c r="Q19" i="15" s="1"/>
  <c r="N19" i="15"/>
  <c r="O19" i="15" s="1"/>
  <c r="M19" i="15"/>
  <c r="P18" i="15"/>
  <c r="Q18" i="15" s="1"/>
  <c r="N18" i="15"/>
  <c r="O18" i="15" s="1"/>
  <c r="M18" i="15"/>
  <c r="P17" i="15"/>
  <c r="Q17" i="15" s="1"/>
  <c r="N17" i="15"/>
  <c r="O17" i="15" s="1"/>
  <c r="M17" i="15"/>
  <c r="P16" i="15"/>
  <c r="N16" i="15"/>
  <c r="K16" i="15"/>
  <c r="J16" i="15"/>
  <c r="I16" i="15"/>
  <c r="H16" i="15"/>
  <c r="G16" i="15"/>
  <c r="F16" i="15"/>
  <c r="E16" i="15"/>
  <c r="D16" i="15"/>
  <c r="M16" i="15" s="1"/>
  <c r="P14" i="15"/>
  <c r="Q14" i="15" s="1"/>
  <c r="N14" i="15"/>
  <c r="O14" i="15" s="1"/>
  <c r="M14" i="15"/>
  <c r="P13" i="15"/>
  <c r="Q13" i="15" s="1"/>
  <c r="N13" i="15"/>
  <c r="O13" i="15" s="1"/>
  <c r="M13" i="15"/>
  <c r="P12" i="15"/>
  <c r="Q12" i="15" s="1"/>
  <c r="N12" i="15"/>
  <c r="O12" i="15" s="1"/>
  <c r="M12" i="15"/>
  <c r="P11" i="15"/>
  <c r="Q11" i="15" s="1"/>
  <c r="N11" i="15"/>
  <c r="O11" i="15" s="1"/>
  <c r="M11" i="15"/>
  <c r="P10" i="15"/>
  <c r="Q10" i="15" s="1"/>
  <c r="N10" i="15"/>
  <c r="O10" i="15" s="1"/>
  <c r="M10" i="15"/>
  <c r="P9" i="15"/>
  <c r="Q9" i="15" s="1"/>
  <c r="N9" i="15"/>
  <c r="O9" i="15" s="1"/>
  <c r="M9" i="15"/>
  <c r="P8" i="15"/>
  <c r="Q8" i="15" s="1"/>
  <c r="N8" i="15"/>
  <c r="O8" i="15" s="1"/>
  <c r="M8" i="15"/>
  <c r="P7" i="15"/>
  <c r="N7" i="15"/>
  <c r="K7" i="15"/>
  <c r="J7" i="15"/>
  <c r="I7" i="15"/>
  <c r="H7" i="15"/>
  <c r="G7" i="15"/>
  <c r="F7" i="15"/>
  <c r="E7" i="15"/>
  <c r="D7" i="15"/>
  <c r="M7" i="15" s="1"/>
  <c r="P6" i="15"/>
  <c r="N6" i="15"/>
  <c r="J6" i="15"/>
  <c r="I6" i="15"/>
  <c r="H6" i="15"/>
  <c r="G6" i="15"/>
  <c r="F6" i="15"/>
  <c r="E6" i="15"/>
  <c r="D6" i="15"/>
  <c r="M6" i="15" s="1"/>
  <c r="O6" i="15" l="1"/>
  <c r="O7" i="15"/>
  <c r="Q7" i="15"/>
  <c r="O16" i="15"/>
  <c r="Q16" i="15"/>
  <c r="O29" i="15"/>
  <c r="Q29" i="15"/>
  <c r="O47" i="15"/>
  <c r="Q47" i="15"/>
  <c r="O67" i="15"/>
  <c r="Q67" i="15"/>
  <c r="Q80" i="15"/>
  <c r="Q6" i="15" s="1"/>
  <c r="O82" i="15"/>
  <c r="Q82" i="15"/>
  <c r="O113" i="15"/>
  <c r="Q113" i="15"/>
  <c r="K123" i="14"/>
  <c r="A6" i="13"/>
  <c r="Z85" i="13" l="1"/>
  <c r="Z59" i="13"/>
  <c r="Z57" i="13"/>
  <c r="Z56" i="13"/>
  <c r="Z25" i="13"/>
  <c r="Z24" i="13"/>
  <c r="U85" i="13"/>
  <c r="U59" i="13"/>
  <c r="U57" i="13"/>
  <c r="U56" i="13"/>
  <c r="U25" i="13"/>
  <c r="U24" i="13"/>
  <c r="P85" i="13"/>
  <c r="P59" i="13"/>
  <c r="P57" i="13"/>
  <c r="P56" i="13"/>
  <c r="P25" i="13"/>
  <c r="P24" i="13"/>
  <c r="Q37" i="14" l="1"/>
  <c r="Z37" i="13" s="1"/>
  <c r="O37" i="14"/>
  <c r="P37" i="13" s="1"/>
  <c r="M37" i="14"/>
  <c r="Q35" i="14"/>
  <c r="Z35" i="13" s="1"/>
  <c r="O35" i="14"/>
  <c r="P35" i="13" s="1"/>
  <c r="M35" i="14"/>
  <c r="Q58" i="14"/>
  <c r="Z58" i="13" s="1"/>
  <c r="O58" i="14"/>
  <c r="P58" i="13" s="1"/>
  <c r="M58" i="14"/>
  <c r="Q61" i="14"/>
  <c r="Z61" i="13" s="1"/>
  <c r="O61" i="14"/>
  <c r="P61" i="13" s="1"/>
  <c r="M61" i="14"/>
  <c r="Q76" i="14"/>
  <c r="Z77" i="13" s="1"/>
  <c r="O76" i="14"/>
  <c r="P77" i="13" s="1"/>
  <c r="M76" i="14"/>
  <c r="Q78" i="14"/>
  <c r="Z79" i="13" s="1"/>
  <c r="O78" i="14"/>
  <c r="P79" i="13" s="1"/>
  <c r="M78" i="14"/>
  <c r="Q81" i="14"/>
  <c r="Z82" i="13" s="1"/>
  <c r="O81" i="14"/>
  <c r="P82" i="13" s="1"/>
  <c r="M81" i="14"/>
  <c r="Q112" i="14"/>
  <c r="Z113" i="13" s="1"/>
  <c r="O112" i="14"/>
  <c r="P113" i="13" s="1"/>
  <c r="M112" i="14"/>
  <c r="Q120" i="14"/>
  <c r="Z121" i="13" s="1"/>
  <c r="O120" i="14"/>
  <c r="P121" i="13" s="1"/>
  <c r="M120" i="14"/>
  <c r="Q122" i="14"/>
  <c r="Z123" i="13" s="1"/>
  <c r="O122" i="14"/>
  <c r="P123" i="13" s="1"/>
  <c r="M122" i="14"/>
  <c r="Q121" i="14"/>
  <c r="Z122" i="13" s="1"/>
  <c r="O121" i="14"/>
  <c r="P122" i="13" s="1"/>
  <c r="M121" i="14"/>
  <c r="Q119" i="14"/>
  <c r="Z120" i="13" s="1"/>
  <c r="O119" i="14"/>
  <c r="P120" i="13" s="1"/>
  <c r="M119" i="14"/>
  <c r="Q118" i="14"/>
  <c r="Z119" i="13" s="1"/>
  <c r="O118" i="14"/>
  <c r="P119" i="13" s="1"/>
  <c r="M118" i="14"/>
  <c r="Q117" i="14"/>
  <c r="Z118" i="13" s="1"/>
  <c r="O117" i="14"/>
  <c r="P118" i="13" s="1"/>
  <c r="M117" i="14"/>
  <c r="Q116" i="14"/>
  <c r="Z117" i="13" s="1"/>
  <c r="O116" i="14"/>
  <c r="P117" i="13" s="1"/>
  <c r="M116" i="14"/>
  <c r="Q115" i="14"/>
  <c r="Z116" i="13" s="1"/>
  <c r="O115" i="14"/>
  <c r="P116" i="13" s="1"/>
  <c r="M115" i="14"/>
  <c r="Q114" i="14"/>
  <c r="Z115" i="13" s="1"/>
  <c r="O114" i="14"/>
  <c r="P115" i="13" s="1"/>
  <c r="M114" i="14"/>
  <c r="K113" i="14"/>
  <c r="D113" i="14"/>
  <c r="M113" i="14" s="1"/>
  <c r="F114" i="13" s="1"/>
  <c r="Q111" i="14"/>
  <c r="Z112" i="13" s="1"/>
  <c r="O111" i="14"/>
  <c r="P112" i="13" s="1"/>
  <c r="M111" i="14"/>
  <c r="Q110" i="14"/>
  <c r="Z111" i="13" s="1"/>
  <c r="O110" i="14"/>
  <c r="P111" i="13" s="1"/>
  <c r="M110" i="14"/>
  <c r="Q109" i="14"/>
  <c r="Z110" i="13" s="1"/>
  <c r="O109" i="14"/>
  <c r="P110" i="13" s="1"/>
  <c r="M109" i="14"/>
  <c r="Q108" i="14"/>
  <c r="Z109" i="13" s="1"/>
  <c r="O108" i="14"/>
  <c r="P109" i="13" s="1"/>
  <c r="M108" i="14"/>
  <c r="Q107" i="14"/>
  <c r="Z108" i="13" s="1"/>
  <c r="O107" i="14"/>
  <c r="P108" i="13" s="1"/>
  <c r="M107" i="14"/>
  <c r="Q106" i="14"/>
  <c r="Z107" i="13" s="1"/>
  <c r="O106" i="14"/>
  <c r="P107" i="13" s="1"/>
  <c r="M106" i="14"/>
  <c r="Q105" i="14"/>
  <c r="Z106" i="13" s="1"/>
  <c r="O105" i="14"/>
  <c r="P106" i="13" s="1"/>
  <c r="M105" i="14"/>
  <c r="Q104" i="14"/>
  <c r="Z105" i="13" s="1"/>
  <c r="O104" i="14"/>
  <c r="P105" i="13" s="1"/>
  <c r="M104" i="14"/>
  <c r="Q103" i="14"/>
  <c r="Z104" i="13" s="1"/>
  <c r="O103" i="14"/>
  <c r="P104" i="13" s="1"/>
  <c r="M103" i="14"/>
  <c r="Q102" i="14"/>
  <c r="Z103" i="13" s="1"/>
  <c r="O102" i="14"/>
  <c r="P103" i="13" s="1"/>
  <c r="M102" i="14"/>
  <c r="Q101" i="14"/>
  <c r="Z102" i="13" s="1"/>
  <c r="O101" i="14"/>
  <c r="P102" i="13" s="1"/>
  <c r="M101" i="14"/>
  <c r="Q100" i="14"/>
  <c r="Z101" i="13" s="1"/>
  <c r="O100" i="14"/>
  <c r="P101" i="13" s="1"/>
  <c r="M100" i="14"/>
  <c r="Q99" i="14"/>
  <c r="Z100" i="13" s="1"/>
  <c r="O99" i="14"/>
  <c r="P100" i="13" s="1"/>
  <c r="M99" i="14"/>
  <c r="Q98" i="14"/>
  <c r="Z99" i="13" s="1"/>
  <c r="O98" i="14"/>
  <c r="P99" i="13" s="1"/>
  <c r="M98" i="14"/>
  <c r="Q97" i="14"/>
  <c r="Z98" i="13" s="1"/>
  <c r="O97" i="14"/>
  <c r="P98" i="13" s="1"/>
  <c r="M97" i="14"/>
  <c r="Q96" i="14"/>
  <c r="Z97" i="13" s="1"/>
  <c r="O96" i="14"/>
  <c r="P97" i="13" s="1"/>
  <c r="M96" i="14"/>
  <c r="Q95" i="14"/>
  <c r="Z96" i="13" s="1"/>
  <c r="O95" i="14"/>
  <c r="P96" i="13" s="1"/>
  <c r="M95" i="14"/>
  <c r="Q94" i="14"/>
  <c r="Z95" i="13" s="1"/>
  <c r="O94" i="14"/>
  <c r="P95" i="13" s="1"/>
  <c r="M94" i="14"/>
  <c r="Q93" i="14"/>
  <c r="Z94" i="13" s="1"/>
  <c r="O93" i="14"/>
  <c r="P94" i="13" s="1"/>
  <c r="M93" i="14"/>
  <c r="Q92" i="14"/>
  <c r="Z93" i="13" s="1"/>
  <c r="O92" i="14"/>
  <c r="P93" i="13" s="1"/>
  <c r="M92" i="14"/>
  <c r="Q91" i="14"/>
  <c r="Z92" i="13" s="1"/>
  <c r="O91" i="14"/>
  <c r="P92" i="13" s="1"/>
  <c r="M91" i="14"/>
  <c r="Q90" i="14"/>
  <c r="Z91" i="13" s="1"/>
  <c r="O90" i="14"/>
  <c r="P91" i="13" s="1"/>
  <c r="M90" i="14"/>
  <c r="Q89" i="14"/>
  <c r="Z90" i="13" s="1"/>
  <c r="O89" i="14"/>
  <c r="P90" i="13" s="1"/>
  <c r="M89" i="14"/>
  <c r="Q88" i="14"/>
  <c r="Z89" i="13" s="1"/>
  <c r="O88" i="14"/>
  <c r="P89" i="13" s="1"/>
  <c r="M88" i="14"/>
  <c r="Q87" i="14"/>
  <c r="Z88" i="13" s="1"/>
  <c r="O87" i="14"/>
  <c r="P88" i="13" s="1"/>
  <c r="M87" i="14"/>
  <c r="Q86" i="14"/>
  <c r="Z87" i="13" s="1"/>
  <c r="O86" i="14"/>
  <c r="P87" i="13" s="1"/>
  <c r="M86" i="14"/>
  <c r="Q85" i="14"/>
  <c r="Z86" i="13" s="1"/>
  <c r="O85" i="14"/>
  <c r="P86" i="13" s="1"/>
  <c r="M85" i="14"/>
  <c r="Q83" i="14"/>
  <c r="Z84" i="13" s="1"/>
  <c r="O83" i="14"/>
  <c r="P84" i="13" s="1"/>
  <c r="M83" i="14"/>
  <c r="K82" i="14"/>
  <c r="D82" i="14"/>
  <c r="M82" i="14" s="1"/>
  <c r="F83" i="13" s="1"/>
  <c r="Q80" i="14"/>
  <c r="Z81" i="13" s="1"/>
  <c r="O80" i="14"/>
  <c r="P81" i="13" s="1"/>
  <c r="M80" i="14"/>
  <c r="Q79" i="14"/>
  <c r="Z80" i="13" s="1"/>
  <c r="O79" i="14"/>
  <c r="P80" i="13" s="1"/>
  <c r="M79" i="14"/>
  <c r="Q77" i="14"/>
  <c r="Z78" i="13" s="1"/>
  <c r="O77" i="14"/>
  <c r="P78" i="13" s="1"/>
  <c r="M77" i="14"/>
  <c r="Q75" i="14"/>
  <c r="Z76" i="13" s="1"/>
  <c r="O75" i="14"/>
  <c r="P76" i="13" s="1"/>
  <c r="M75" i="14"/>
  <c r="Q74" i="14"/>
  <c r="Z75" i="13" s="1"/>
  <c r="O74" i="14"/>
  <c r="P75" i="13" s="1"/>
  <c r="M74" i="14"/>
  <c r="Q73" i="14"/>
  <c r="Z74" i="13" s="1"/>
  <c r="O73" i="14"/>
  <c r="P74" i="13" s="1"/>
  <c r="M73" i="14"/>
  <c r="Q72" i="14"/>
  <c r="Z73" i="13" s="1"/>
  <c r="O72" i="14"/>
  <c r="P73" i="13" s="1"/>
  <c r="M72" i="14"/>
  <c r="Q71" i="14"/>
  <c r="Z72" i="13" s="1"/>
  <c r="O71" i="14"/>
  <c r="P72" i="13" s="1"/>
  <c r="M71" i="14"/>
  <c r="Q70" i="14"/>
  <c r="Z71" i="13" s="1"/>
  <c r="O70" i="14"/>
  <c r="P71" i="13" s="1"/>
  <c r="M70" i="14"/>
  <c r="Q69" i="14"/>
  <c r="Z70" i="13" s="1"/>
  <c r="O69" i="14"/>
  <c r="P70" i="13" s="1"/>
  <c r="M69" i="14"/>
  <c r="Q68" i="14"/>
  <c r="Z69" i="13" s="1"/>
  <c r="O68" i="14"/>
  <c r="P69" i="13" s="1"/>
  <c r="M68" i="14"/>
  <c r="K67" i="14"/>
  <c r="D67" i="14"/>
  <c r="M67" i="14" s="1"/>
  <c r="F68" i="13" s="1"/>
  <c r="Q66" i="14"/>
  <c r="Z66" i="13" s="1"/>
  <c r="O66" i="14"/>
  <c r="P66" i="13" s="1"/>
  <c r="M66" i="14"/>
  <c r="Q65" i="14"/>
  <c r="Z65" i="13" s="1"/>
  <c r="O65" i="14"/>
  <c r="P65" i="13" s="1"/>
  <c r="M65" i="14"/>
  <c r="Q64" i="14"/>
  <c r="Z64" i="13" s="1"/>
  <c r="O64" i="14"/>
  <c r="P64" i="13" s="1"/>
  <c r="M64" i="14"/>
  <c r="Q63" i="14"/>
  <c r="Z63" i="13" s="1"/>
  <c r="O63" i="14"/>
  <c r="P63" i="13" s="1"/>
  <c r="M63" i="14"/>
  <c r="Q62" i="14"/>
  <c r="Z62" i="13" s="1"/>
  <c r="O62" i="14"/>
  <c r="P62" i="13" s="1"/>
  <c r="M62" i="14"/>
  <c r="Q60" i="14"/>
  <c r="Z60" i="13" s="1"/>
  <c r="O60" i="14"/>
  <c r="P60" i="13" s="1"/>
  <c r="M60" i="14"/>
  <c r="Q55" i="14"/>
  <c r="Z55" i="13" s="1"/>
  <c r="O55" i="14"/>
  <c r="P55" i="13" s="1"/>
  <c r="M55" i="14"/>
  <c r="Q54" i="14"/>
  <c r="Z54" i="13" s="1"/>
  <c r="O54" i="14"/>
  <c r="P54" i="13" s="1"/>
  <c r="M54" i="14"/>
  <c r="Q53" i="14"/>
  <c r="Z53" i="13" s="1"/>
  <c r="O53" i="14"/>
  <c r="P53" i="13" s="1"/>
  <c r="M53" i="14"/>
  <c r="Q52" i="14"/>
  <c r="Z52" i="13" s="1"/>
  <c r="O52" i="14"/>
  <c r="P52" i="13" s="1"/>
  <c r="M52" i="14"/>
  <c r="Q51" i="14"/>
  <c r="Z51" i="13" s="1"/>
  <c r="O51" i="14"/>
  <c r="P51" i="13" s="1"/>
  <c r="M51" i="14"/>
  <c r="Q50" i="14"/>
  <c r="Z50" i="13" s="1"/>
  <c r="O50" i="14"/>
  <c r="P50" i="13" s="1"/>
  <c r="M50" i="14"/>
  <c r="Q49" i="14"/>
  <c r="Z49" i="13" s="1"/>
  <c r="O49" i="14"/>
  <c r="P49" i="13" s="1"/>
  <c r="M49" i="14"/>
  <c r="Q48" i="14"/>
  <c r="Z48" i="13" s="1"/>
  <c r="O48" i="14"/>
  <c r="P48" i="13" s="1"/>
  <c r="M48" i="14"/>
  <c r="K47" i="14"/>
  <c r="D47" i="14"/>
  <c r="M47" i="14" s="1"/>
  <c r="F47" i="13" s="1"/>
  <c r="Q46" i="14"/>
  <c r="Z46" i="13" s="1"/>
  <c r="O46" i="14"/>
  <c r="P46" i="13" s="1"/>
  <c r="M46" i="14"/>
  <c r="Q45" i="14"/>
  <c r="Z45" i="13" s="1"/>
  <c r="O45" i="14"/>
  <c r="P45" i="13" s="1"/>
  <c r="M45" i="14"/>
  <c r="Q44" i="14"/>
  <c r="Z44" i="13" s="1"/>
  <c r="O44" i="14"/>
  <c r="P44" i="13" s="1"/>
  <c r="M44" i="14"/>
  <c r="Q43" i="14"/>
  <c r="Z43" i="13" s="1"/>
  <c r="O43" i="14"/>
  <c r="P43" i="13" s="1"/>
  <c r="M43" i="14"/>
  <c r="Q42" i="14"/>
  <c r="Z42" i="13" s="1"/>
  <c r="O42" i="14"/>
  <c r="P42" i="13" s="1"/>
  <c r="M42" i="14"/>
  <c r="Q41" i="14"/>
  <c r="Z41" i="13" s="1"/>
  <c r="O41" i="14"/>
  <c r="P41" i="13" s="1"/>
  <c r="M41" i="14"/>
  <c r="Q40" i="14"/>
  <c r="Z40" i="13" s="1"/>
  <c r="O40" i="14"/>
  <c r="P40" i="13" s="1"/>
  <c r="M40" i="14"/>
  <c r="Q38" i="14"/>
  <c r="Z38" i="13" s="1"/>
  <c r="O38" i="14"/>
  <c r="P38" i="13" s="1"/>
  <c r="M38" i="14"/>
  <c r="Q34" i="14"/>
  <c r="Z34" i="13" s="1"/>
  <c r="O34" i="14"/>
  <c r="P34" i="13" s="1"/>
  <c r="M34" i="14"/>
  <c r="Q33" i="14"/>
  <c r="Z33" i="13" s="1"/>
  <c r="O33" i="14"/>
  <c r="P33" i="13" s="1"/>
  <c r="M33" i="14"/>
  <c r="Q32" i="14"/>
  <c r="Z32" i="13" s="1"/>
  <c r="O32" i="14"/>
  <c r="P32" i="13" s="1"/>
  <c r="M32" i="14"/>
  <c r="Q31" i="14"/>
  <c r="Z31" i="13" s="1"/>
  <c r="O31" i="14"/>
  <c r="P31" i="13" s="1"/>
  <c r="M31" i="14"/>
  <c r="Q30" i="14"/>
  <c r="Z30" i="13" s="1"/>
  <c r="O30" i="14"/>
  <c r="P30" i="13" s="1"/>
  <c r="M30" i="14"/>
  <c r="K29" i="14"/>
  <c r="D29" i="14"/>
  <c r="M29" i="14" s="1"/>
  <c r="F29" i="13" s="1"/>
  <c r="Q28" i="14"/>
  <c r="Z28" i="13" s="1"/>
  <c r="O28" i="14"/>
  <c r="P28" i="13" s="1"/>
  <c r="M28" i="14"/>
  <c r="Q27" i="14"/>
  <c r="Z27" i="13" s="1"/>
  <c r="O27" i="14"/>
  <c r="P27" i="13" s="1"/>
  <c r="M27" i="14"/>
  <c r="Q26" i="14"/>
  <c r="Z26" i="13" s="1"/>
  <c r="O26" i="14"/>
  <c r="P26" i="13" s="1"/>
  <c r="M26" i="14"/>
  <c r="Q23" i="14"/>
  <c r="Z23" i="13" s="1"/>
  <c r="O23" i="14"/>
  <c r="P23" i="13" s="1"/>
  <c r="M23" i="14"/>
  <c r="Q22" i="14"/>
  <c r="Z22" i="13" s="1"/>
  <c r="O22" i="14"/>
  <c r="P22" i="13" s="1"/>
  <c r="M22" i="14"/>
  <c r="Q21" i="14"/>
  <c r="Z21" i="13" s="1"/>
  <c r="O21" i="14"/>
  <c r="P21" i="13" s="1"/>
  <c r="M21" i="14"/>
  <c r="Q20" i="14"/>
  <c r="Z20" i="13" s="1"/>
  <c r="O20" i="14"/>
  <c r="P20" i="13" s="1"/>
  <c r="M20" i="14"/>
  <c r="Q19" i="14"/>
  <c r="Z19" i="13" s="1"/>
  <c r="O19" i="14"/>
  <c r="P19" i="13" s="1"/>
  <c r="M19" i="14"/>
  <c r="Q18" i="14"/>
  <c r="Z18" i="13" s="1"/>
  <c r="O18" i="14"/>
  <c r="P18" i="13" s="1"/>
  <c r="M18" i="14"/>
  <c r="Q17" i="14"/>
  <c r="Z17" i="13" s="1"/>
  <c r="O17" i="14"/>
  <c r="P17" i="13" s="1"/>
  <c r="M17" i="14"/>
  <c r="K16" i="14"/>
  <c r="D16" i="14"/>
  <c r="M16" i="14" s="1"/>
  <c r="F16" i="13" s="1"/>
  <c r="Q15" i="14"/>
  <c r="Z15" i="13" s="1"/>
  <c r="O15" i="14"/>
  <c r="P15" i="13" s="1"/>
  <c r="M15" i="14"/>
  <c r="Q14" i="14"/>
  <c r="Z14" i="13" s="1"/>
  <c r="O14" i="14"/>
  <c r="P14" i="13" s="1"/>
  <c r="M14" i="14"/>
  <c r="Q13" i="14"/>
  <c r="Z13" i="13" s="1"/>
  <c r="O13" i="14"/>
  <c r="P13" i="13" s="1"/>
  <c r="M13" i="14"/>
  <c r="Q12" i="14"/>
  <c r="Z12" i="13" s="1"/>
  <c r="O12" i="14"/>
  <c r="P12" i="13" s="1"/>
  <c r="M12" i="14"/>
  <c r="Q11" i="14"/>
  <c r="Z11" i="13" s="1"/>
  <c r="O11" i="14"/>
  <c r="P11" i="13" s="1"/>
  <c r="M11" i="14"/>
  <c r="Q10" i="14"/>
  <c r="Z10" i="13" s="1"/>
  <c r="O10" i="14"/>
  <c r="P10" i="13" s="1"/>
  <c r="M10" i="14"/>
  <c r="Q9" i="14"/>
  <c r="Z9" i="13" s="1"/>
  <c r="O9" i="14"/>
  <c r="P9" i="13" s="1"/>
  <c r="M9" i="14"/>
  <c r="Q8" i="14"/>
  <c r="Z8" i="13" s="1"/>
  <c r="O8" i="14"/>
  <c r="P8" i="13" s="1"/>
  <c r="M8" i="14"/>
  <c r="K7" i="14"/>
  <c r="D7" i="14"/>
  <c r="O6" i="14"/>
  <c r="P6" i="13" s="1"/>
  <c r="Q6" i="14"/>
  <c r="Z6" i="13" s="1"/>
  <c r="M7" i="14" l="1"/>
  <c r="F7" i="13" s="1"/>
  <c r="D6" i="14"/>
  <c r="M6" i="14" s="1"/>
  <c r="F6" i="13" s="1"/>
  <c r="P8" i="14"/>
  <c r="F8" i="13"/>
  <c r="P9" i="14"/>
  <c r="U9" i="13" s="1"/>
  <c r="F9" i="13"/>
  <c r="P10" i="14"/>
  <c r="U10" i="13" s="1"/>
  <c r="F10" i="13"/>
  <c r="P11" i="14"/>
  <c r="U11" i="13" s="1"/>
  <c r="F11" i="13"/>
  <c r="P12" i="14"/>
  <c r="U12" i="13" s="1"/>
  <c r="F12" i="13"/>
  <c r="P13" i="14"/>
  <c r="U13" i="13" s="1"/>
  <c r="F13" i="13"/>
  <c r="P14" i="14"/>
  <c r="U14" i="13" s="1"/>
  <c r="F14" i="13"/>
  <c r="P15" i="14"/>
  <c r="U15" i="13" s="1"/>
  <c r="F15" i="13"/>
  <c r="P17" i="14"/>
  <c r="F17" i="13"/>
  <c r="P18" i="14"/>
  <c r="U18" i="13" s="1"/>
  <c r="F18" i="13"/>
  <c r="P19" i="14"/>
  <c r="U19" i="13" s="1"/>
  <c r="F19" i="13"/>
  <c r="P20" i="14"/>
  <c r="U20" i="13" s="1"/>
  <c r="F20" i="13"/>
  <c r="P21" i="14"/>
  <c r="U21" i="13" s="1"/>
  <c r="F21" i="13"/>
  <c r="P22" i="14"/>
  <c r="U22" i="13" s="1"/>
  <c r="F22" i="13"/>
  <c r="P23" i="14"/>
  <c r="U23" i="13" s="1"/>
  <c r="F23" i="13"/>
  <c r="P26" i="14"/>
  <c r="U26" i="13" s="1"/>
  <c r="F26" i="13"/>
  <c r="P27" i="14"/>
  <c r="U27" i="13" s="1"/>
  <c r="F27" i="13"/>
  <c r="P28" i="14"/>
  <c r="U28" i="13" s="1"/>
  <c r="F28" i="13"/>
  <c r="P30" i="14"/>
  <c r="U30" i="13" s="1"/>
  <c r="F30" i="13"/>
  <c r="P31" i="14"/>
  <c r="U31" i="13" s="1"/>
  <c r="F31" i="13"/>
  <c r="P32" i="14"/>
  <c r="U32" i="13" s="1"/>
  <c r="F32" i="13"/>
  <c r="P33" i="14"/>
  <c r="U33" i="13" s="1"/>
  <c r="F33" i="13"/>
  <c r="P34" i="14"/>
  <c r="U34" i="13" s="1"/>
  <c r="F34" i="13"/>
  <c r="P38" i="14"/>
  <c r="U38" i="13" s="1"/>
  <c r="F38" i="13"/>
  <c r="P40" i="14"/>
  <c r="U40" i="13" s="1"/>
  <c r="F40" i="13"/>
  <c r="P41" i="14"/>
  <c r="U41" i="13" s="1"/>
  <c r="F41" i="13"/>
  <c r="P42" i="14"/>
  <c r="U42" i="13" s="1"/>
  <c r="F42" i="13"/>
  <c r="P43" i="14"/>
  <c r="U43" i="13" s="1"/>
  <c r="F43" i="13"/>
  <c r="P44" i="14"/>
  <c r="U44" i="13" s="1"/>
  <c r="F44" i="13"/>
  <c r="P45" i="14"/>
  <c r="U45" i="13" s="1"/>
  <c r="F45" i="13"/>
  <c r="P46" i="14"/>
  <c r="U46" i="13" s="1"/>
  <c r="F46" i="13"/>
  <c r="P48" i="14"/>
  <c r="U48" i="13" s="1"/>
  <c r="F48" i="13"/>
  <c r="P49" i="14"/>
  <c r="U49" i="13" s="1"/>
  <c r="F49" i="13"/>
  <c r="P50" i="14"/>
  <c r="U50" i="13" s="1"/>
  <c r="F50" i="13"/>
  <c r="P51" i="14"/>
  <c r="U51" i="13" s="1"/>
  <c r="F51" i="13"/>
  <c r="P52" i="14"/>
  <c r="U52" i="13" s="1"/>
  <c r="F52" i="13"/>
  <c r="P53" i="14"/>
  <c r="U53" i="13" s="1"/>
  <c r="F53" i="13"/>
  <c r="P54" i="14"/>
  <c r="U54" i="13" s="1"/>
  <c r="F54" i="13"/>
  <c r="P55" i="14"/>
  <c r="U55" i="13" s="1"/>
  <c r="F55" i="13"/>
  <c r="P60" i="14"/>
  <c r="U60" i="13" s="1"/>
  <c r="F60" i="13"/>
  <c r="P62" i="14"/>
  <c r="U62" i="13" s="1"/>
  <c r="F62" i="13"/>
  <c r="P63" i="14"/>
  <c r="U63" i="13" s="1"/>
  <c r="F63" i="13"/>
  <c r="P64" i="14"/>
  <c r="U64" i="13" s="1"/>
  <c r="F64" i="13"/>
  <c r="P65" i="14"/>
  <c r="U65" i="13" s="1"/>
  <c r="F65" i="13"/>
  <c r="P66" i="14"/>
  <c r="U66" i="13" s="1"/>
  <c r="F66" i="13"/>
  <c r="P68" i="14"/>
  <c r="U69" i="13" s="1"/>
  <c r="F69" i="13"/>
  <c r="P69" i="14"/>
  <c r="U70" i="13" s="1"/>
  <c r="F70" i="13"/>
  <c r="P70" i="14"/>
  <c r="U71" i="13" s="1"/>
  <c r="F71" i="13"/>
  <c r="P71" i="14"/>
  <c r="U72" i="13" s="1"/>
  <c r="F72" i="13"/>
  <c r="P72" i="14"/>
  <c r="U73" i="13" s="1"/>
  <c r="F73" i="13"/>
  <c r="P73" i="14"/>
  <c r="U74" i="13" s="1"/>
  <c r="F74" i="13"/>
  <c r="P74" i="14"/>
  <c r="U75" i="13" s="1"/>
  <c r="F75" i="13"/>
  <c r="P75" i="14"/>
  <c r="U76" i="13" s="1"/>
  <c r="F76" i="13"/>
  <c r="P77" i="14"/>
  <c r="U78" i="13" s="1"/>
  <c r="F78" i="13"/>
  <c r="P79" i="14"/>
  <c r="U80" i="13" s="1"/>
  <c r="F80" i="13"/>
  <c r="P80" i="14"/>
  <c r="U81" i="13" s="1"/>
  <c r="F81" i="13"/>
  <c r="P83" i="14"/>
  <c r="U84" i="13" s="1"/>
  <c r="F84" i="13"/>
  <c r="P85" i="14"/>
  <c r="U86" i="13" s="1"/>
  <c r="F86" i="13"/>
  <c r="P86" i="14"/>
  <c r="U87" i="13" s="1"/>
  <c r="F87" i="13"/>
  <c r="P87" i="14"/>
  <c r="U88" i="13" s="1"/>
  <c r="F88" i="13"/>
  <c r="P88" i="14"/>
  <c r="U89" i="13" s="1"/>
  <c r="F89" i="13"/>
  <c r="P89" i="14"/>
  <c r="U90" i="13" s="1"/>
  <c r="F90" i="13"/>
  <c r="P90" i="14"/>
  <c r="U91" i="13" s="1"/>
  <c r="F91" i="13"/>
  <c r="P91" i="14"/>
  <c r="U92" i="13" s="1"/>
  <c r="F92" i="13"/>
  <c r="P92" i="14"/>
  <c r="U93" i="13" s="1"/>
  <c r="F93" i="13"/>
  <c r="P93" i="14"/>
  <c r="U94" i="13" s="1"/>
  <c r="F94" i="13"/>
  <c r="P94" i="14"/>
  <c r="U95" i="13" s="1"/>
  <c r="F95" i="13"/>
  <c r="P95" i="14"/>
  <c r="U96" i="13" s="1"/>
  <c r="F96" i="13"/>
  <c r="P96" i="14"/>
  <c r="U97" i="13" s="1"/>
  <c r="F97" i="13"/>
  <c r="P97" i="14"/>
  <c r="U98" i="13" s="1"/>
  <c r="F98" i="13"/>
  <c r="P98" i="14"/>
  <c r="U99" i="13" s="1"/>
  <c r="F99" i="13"/>
  <c r="P99" i="14"/>
  <c r="U100" i="13" s="1"/>
  <c r="F100" i="13"/>
  <c r="P100" i="14"/>
  <c r="U101" i="13" s="1"/>
  <c r="F101" i="13"/>
  <c r="P101" i="14"/>
  <c r="U102" i="13" s="1"/>
  <c r="F102" i="13"/>
  <c r="P102" i="14"/>
  <c r="U103" i="13" s="1"/>
  <c r="F103" i="13"/>
  <c r="P103" i="14"/>
  <c r="U104" i="13" s="1"/>
  <c r="F104" i="13"/>
  <c r="P104" i="14"/>
  <c r="U105" i="13" s="1"/>
  <c r="F105" i="13"/>
  <c r="P105" i="14"/>
  <c r="U106" i="13" s="1"/>
  <c r="F106" i="13"/>
  <c r="P106" i="14"/>
  <c r="U107" i="13" s="1"/>
  <c r="F107" i="13"/>
  <c r="P107" i="14"/>
  <c r="U108" i="13" s="1"/>
  <c r="F108" i="13"/>
  <c r="P108" i="14"/>
  <c r="U109" i="13" s="1"/>
  <c r="F109" i="13"/>
  <c r="P109" i="14"/>
  <c r="U110" i="13" s="1"/>
  <c r="F110" i="13"/>
  <c r="P110" i="14"/>
  <c r="U111" i="13" s="1"/>
  <c r="F111" i="13"/>
  <c r="P111" i="14"/>
  <c r="U112" i="13" s="1"/>
  <c r="F112" i="13"/>
  <c r="P114" i="14"/>
  <c r="U115" i="13" s="1"/>
  <c r="F115" i="13"/>
  <c r="P115" i="14"/>
  <c r="U116" i="13" s="1"/>
  <c r="F116" i="13"/>
  <c r="P116" i="14"/>
  <c r="U117" i="13" s="1"/>
  <c r="F117" i="13"/>
  <c r="P117" i="14"/>
  <c r="U118" i="13" s="1"/>
  <c r="F118" i="13"/>
  <c r="P118" i="14"/>
  <c r="U119" i="13" s="1"/>
  <c r="F119" i="13"/>
  <c r="P119" i="14"/>
  <c r="U120" i="13" s="1"/>
  <c r="F120" i="13"/>
  <c r="P121" i="14"/>
  <c r="U122" i="13" s="1"/>
  <c r="F122" i="13"/>
  <c r="P122" i="14"/>
  <c r="U123" i="13" s="1"/>
  <c r="F123" i="13"/>
  <c r="P120" i="14"/>
  <c r="U121" i="13" s="1"/>
  <c r="F121" i="13"/>
  <c r="P112" i="14"/>
  <c r="U113" i="13" s="1"/>
  <c r="F113" i="13"/>
  <c r="P81" i="14"/>
  <c r="U82" i="13" s="1"/>
  <c r="F82" i="13"/>
  <c r="P78" i="14"/>
  <c r="U79" i="13" s="1"/>
  <c r="F79" i="13"/>
  <c r="P76" i="14"/>
  <c r="U77" i="13" s="1"/>
  <c r="F77" i="13"/>
  <c r="P61" i="14"/>
  <c r="U61" i="13" s="1"/>
  <c r="F61" i="13"/>
  <c r="P58" i="14"/>
  <c r="U58" i="13" s="1"/>
  <c r="F58" i="13"/>
  <c r="P35" i="14"/>
  <c r="U35" i="13" s="1"/>
  <c r="F35" i="13"/>
  <c r="P37" i="14"/>
  <c r="U37" i="13" s="1"/>
  <c r="F37" i="13"/>
  <c r="Q113" i="14"/>
  <c r="Z114" i="13" s="1"/>
  <c r="Q82" i="14"/>
  <c r="Z83" i="13" s="1"/>
  <c r="Q67" i="14"/>
  <c r="Z68" i="13" s="1"/>
  <c r="Q47" i="14"/>
  <c r="Z47" i="13" s="1"/>
  <c r="Q29" i="14"/>
  <c r="Z29" i="13" s="1"/>
  <c r="Q16" i="14"/>
  <c r="Z16" i="13" s="1"/>
  <c r="Q7" i="14"/>
  <c r="Z7" i="13" s="1"/>
  <c r="P29" i="14"/>
  <c r="U29" i="13" s="1"/>
  <c r="N35" i="14"/>
  <c r="K35" i="13" s="1"/>
  <c r="N37" i="14"/>
  <c r="K37" i="13" s="1"/>
  <c r="N58" i="14"/>
  <c r="K58" i="13" s="1"/>
  <c r="P47" i="14"/>
  <c r="U47" i="13" s="1"/>
  <c r="N61" i="14"/>
  <c r="K61" i="13" s="1"/>
  <c r="N76" i="14"/>
  <c r="K77" i="13" s="1"/>
  <c r="N78" i="14"/>
  <c r="K79" i="13" s="1"/>
  <c r="P67" i="14"/>
  <c r="U68" i="13" s="1"/>
  <c r="N81" i="14"/>
  <c r="K82" i="13" s="1"/>
  <c r="P82" i="14"/>
  <c r="U83" i="13" s="1"/>
  <c r="N112" i="14"/>
  <c r="K113" i="13" s="1"/>
  <c r="P113" i="14"/>
  <c r="N120" i="14"/>
  <c r="K121" i="13" s="1"/>
  <c r="O113" i="14"/>
  <c r="P114" i="13" s="1"/>
  <c r="O82" i="14"/>
  <c r="P83" i="13" s="1"/>
  <c r="O67" i="14"/>
  <c r="P68" i="13" s="1"/>
  <c r="O47" i="14"/>
  <c r="P47" i="13" s="1"/>
  <c r="O29" i="14"/>
  <c r="P29" i="13" s="1"/>
  <c r="O16" i="14"/>
  <c r="P16" i="13" s="1"/>
  <c r="O7" i="14"/>
  <c r="P7" i="13" s="1"/>
  <c r="N8" i="14"/>
  <c r="K8" i="13" s="1"/>
  <c r="N9" i="14"/>
  <c r="K9" i="13" s="1"/>
  <c r="N10" i="14"/>
  <c r="K10" i="13" s="1"/>
  <c r="N11" i="14"/>
  <c r="K11" i="13" s="1"/>
  <c r="N12" i="14"/>
  <c r="K12" i="13" s="1"/>
  <c r="N13" i="14"/>
  <c r="K13" i="13" s="1"/>
  <c r="N14" i="14"/>
  <c r="K14" i="13" s="1"/>
  <c r="N15" i="14"/>
  <c r="K15" i="13" s="1"/>
  <c r="N17" i="14"/>
  <c r="K17" i="13" s="1"/>
  <c r="N18" i="14"/>
  <c r="K18" i="13" s="1"/>
  <c r="N19" i="14"/>
  <c r="K19" i="13" s="1"/>
  <c r="N20" i="14"/>
  <c r="K20" i="13" s="1"/>
  <c r="N21" i="14"/>
  <c r="K21" i="13" s="1"/>
  <c r="N22" i="14"/>
  <c r="K22" i="13" s="1"/>
  <c r="N23" i="14"/>
  <c r="K23" i="13" s="1"/>
  <c r="N26" i="14"/>
  <c r="K26" i="13" s="1"/>
  <c r="N27" i="14"/>
  <c r="K27" i="13" s="1"/>
  <c r="N28" i="14"/>
  <c r="K28" i="13" s="1"/>
  <c r="N30" i="14"/>
  <c r="K30" i="13" s="1"/>
  <c r="N31" i="14"/>
  <c r="K31" i="13" s="1"/>
  <c r="N32" i="14"/>
  <c r="K32" i="13" s="1"/>
  <c r="N33" i="14"/>
  <c r="K33" i="13" s="1"/>
  <c r="N34" i="14"/>
  <c r="K34" i="13" s="1"/>
  <c r="N38" i="14"/>
  <c r="K38" i="13" s="1"/>
  <c r="N40" i="14"/>
  <c r="K40" i="13" s="1"/>
  <c r="N41" i="14"/>
  <c r="K41" i="13" s="1"/>
  <c r="N42" i="14"/>
  <c r="K42" i="13" s="1"/>
  <c r="N43" i="14"/>
  <c r="K43" i="13" s="1"/>
  <c r="N44" i="14"/>
  <c r="K44" i="13" s="1"/>
  <c r="N45" i="14"/>
  <c r="K45" i="13" s="1"/>
  <c r="N46" i="14"/>
  <c r="K46" i="13" s="1"/>
  <c r="N48" i="14"/>
  <c r="K48" i="13" s="1"/>
  <c r="N49" i="14"/>
  <c r="K49" i="13" s="1"/>
  <c r="N50" i="14"/>
  <c r="K50" i="13" s="1"/>
  <c r="N51" i="14"/>
  <c r="K51" i="13" s="1"/>
  <c r="N52" i="14"/>
  <c r="K52" i="13" s="1"/>
  <c r="N53" i="14"/>
  <c r="K53" i="13" s="1"/>
  <c r="N54" i="14"/>
  <c r="K54" i="13" s="1"/>
  <c r="N55" i="14"/>
  <c r="K55" i="13" s="1"/>
  <c r="N60" i="14"/>
  <c r="K60" i="13" s="1"/>
  <c r="N62" i="14"/>
  <c r="K62" i="13" s="1"/>
  <c r="N63" i="14"/>
  <c r="K63" i="13" s="1"/>
  <c r="N64" i="14"/>
  <c r="K64" i="13" s="1"/>
  <c r="N65" i="14"/>
  <c r="K65" i="13" s="1"/>
  <c r="N66" i="14"/>
  <c r="K66" i="13" s="1"/>
  <c r="N68" i="14"/>
  <c r="K69" i="13" s="1"/>
  <c r="N69" i="14"/>
  <c r="K70" i="13" s="1"/>
  <c r="N70" i="14"/>
  <c r="K71" i="13" s="1"/>
  <c r="N71" i="14"/>
  <c r="K72" i="13" s="1"/>
  <c r="N72" i="14"/>
  <c r="K73" i="13" s="1"/>
  <c r="N73" i="14"/>
  <c r="K74" i="13" s="1"/>
  <c r="N74" i="14"/>
  <c r="K75" i="13" s="1"/>
  <c r="N75" i="14"/>
  <c r="K76" i="13" s="1"/>
  <c r="N77" i="14"/>
  <c r="K78" i="13" s="1"/>
  <c r="N79" i="14"/>
  <c r="K80" i="13" s="1"/>
  <c r="N80" i="14"/>
  <c r="K81" i="13" s="1"/>
  <c r="N83" i="14"/>
  <c r="K84" i="13" s="1"/>
  <c r="N85" i="14"/>
  <c r="K86" i="13" s="1"/>
  <c r="N86" i="14"/>
  <c r="K87" i="13" s="1"/>
  <c r="N87" i="14"/>
  <c r="K88" i="13" s="1"/>
  <c r="N88" i="14"/>
  <c r="K89" i="13" s="1"/>
  <c r="N89" i="14"/>
  <c r="K90" i="13" s="1"/>
  <c r="N90" i="14"/>
  <c r="K91" i="13" s="1"/>
  <c r="N91" i="14"/>
  <c r="K92" i="13" s="1"/>
  <c r="N92" i="14"/>
  <c r="K93" i="13" s="1"/>
  <c r="N93" i="14"/>
  <c r="K94" i="13" s="1"/>
  <c r="N94" i="14"/>
  <c r="K95" i="13" s="1"/>
  <c r="N95" i="14"/>
  <c r="K96" i="13" s="1"/>
  <c r="N96" i="14"/>
  <c r="K97" i="13" s="1"/>
  <c r="N97" i="14"/>
  <c r="K98" i="13" s="1"/>
  <c r="N98" i="14"/>
  <c r="K99" i="13" s="1"/>
  <c r="N99" i="14"/>
  <c r="K100" i="13" s="1"/>
  <c r="N100" i="14"/>
  <c r="K101" i="13" s="1"/>
  <c r="N101" i="14"/>
  <c r="K102" i="13" s="1"/>
  <c r="N102" i="14"/>
  <c r="K103" i="13" s="1"/>
  <c r="N103" i="14"/>
  <c r="K104" i="13" s="1"/>
  <c r="N104" i="14"/>
  <c r="K105" i="13" s="1"/>
  <c r="N105" i="14"/>
  <c r="K106" i="13" s="1"/>
  <c r="N106" i="14"/>
  <c r="K107" i="13" s="1"/>
  <c r="N107" i="14"/>
  <c r="K108" i="13" s="1"/>
  <c r="N108" i="14"/>
  <c r="K109" i="13" s="1"/>
  <c r="N109" i="14"/>
  <c r="K110" i="13" s="1"/>
  <c r="N110" i="14"/>
  <c r="K111" i="13" s="1"/>
  <c r="N111" i="14"/>
  <c r="K112" i="13" s="1"/>
  <c r="N114" i="14"/>
  <c r="K115" i="13" s="1"/>
  <c r="N115" i="14"/>
  <c r="K116" i="13" s="1"/>
  <c r="N116" i="14"/>
  <c r="K117" i="13" s="1"/>
  <c r="N117" i="14"/>
  <c r="K118" i="13" s="1"/>
  <c r="N118" i="14"/>
  <c r="K119" i="13" s="1"/>
  <c r="N119" i="14"/>
  <c r="K120" i="13" s="1"/>
  <c r="N121" i="14"/>
  <c r="K122" i="13" s="1"/>
  <c r="N122" i="14"/>
  <c r="K123" i="13" s="1"/>
  <c r="M7" i="9"/>
  <c r="U114" i="13" l="1"/>
  <c r="P16" i="14"/>
  <c r="U16" i="13" s="1"/>
  <c r="U17" i="13"/>
  <c r="P7" i="14"/>
  <c r="U8" i="13"/>
  <c r="N113" i="14"/>
  <c r="K114" i="13" s="1"/>
  <c r="N82" i="14"/>
  <c r="K83" i="13" s="1"/>
  <c r="N67" i="14"/>
  <c r="K68" i="13" s="1"/>
  <c r="N47" i="14"/>
  <c r="K47" i="13" s="1"/>
  <c r="N29" i="14"/>
  <c r="K29" i="13" s="1"/>
  <c r="N16" i="14"/>
  <c r="K16" i="13" s="1"/>
  <c r="N7" i="14"/>
  <c r="Y123" i="13"/>
  <c r="Y122" i="13"/>
  <c r="X122" i="13"/>
  <c r="Y120" i="13"/>
  <c r="X120" i="13"/>
  <c r="Y119" i="13"/>
  <c r="X119" i="13"/>
  <c r="Y118" i="13"/>
  <c r="X118" i="13"/>
  <c r="Y117" i="13"/>
  <c r="X117" i="13"/>
  <c r="Y116" i="13"/>
  <c r="X116" i="13"/>
  <c r="Y115" i="13"/>
  <c r="X115" i="13"/>
  <c r="Y114" i="13"/>
  <c r="X114" i="13"/>
  <c r="Y112" i="13"/>
  <c r="Y111" i="13"/>
  <c r="X111" i="13"/>
  <c r="Y110" i="13"/>
  <c r="X110" i="13"/>
  <c r="Y109" i="13"/>
  <c r="X109" i="13"/>
  <c r="Y108" i="13"/>
  <c r="X108" i="13"/>
  <c r="Y107" i="13"/>
  <c r="X107" i="13"/>
  <c r="Y106" i="13"/>
  <c r="X106" i="13"/>
  <c r="Y105" i="13"/>
  <c r="X105" i="13"/>
  <c r="Y104" i="13"/>
  <c r="X104" i="13"/>
  <c r="Y103" i="13"/>
  <c r="X103" i="13"/>
  <c r="Y102" i="13"/>
  <c r="X102" i="13"/>
  <c r="Y101" i="13"/>
  <c r="X101" i="13"/>
  <c r="Y100" i="13"/>
  <c r="X100" i="13"/>
  <c r="Y99" i="13"/>
  <c r="X99" i="13"/>
  <c r="Y98" i="13"/>
  <c r="X98" i="13"/>
  <c r="Y97" i="13"/>
  <c r="X97" i="13"/>
  <c r="Y96" i="13"/>
  <c r="X96" i="13"/>
  <c r="Y95" i="13"/>
  <c r="X95" i="13"/>
  <c r="Y94" i="13"/>
  <c r="X94" i="13"/>
  <c r="Y93" i="13"/>
  <c r="X93" i="13"/>
  <c r="Y92" i="13"/>
  <c r="X92" i="13"/>
  <c r="Y91" i="13"/>
  <c r="X91" i="13"/>
  <c r="Y90" i="13"/>
  <c r="X90" i="13"/>
  <c r="Y89" i="13"/>
  <c r="X89" i="13"/>
  <c r="Y88" i="13"/>
  <c r="X88" i="13"/>
  <c r="Y87" i="13"/>
  <c r="X87" i="13"/>
  <c r="Y86" i="13"/>
  <c r="X86" i="13"/>
  <c r="Y84" i="13"/>
  <c r="X84" i="13"/>
  <c r="Y83" i="13"/>
  <c r="X83" i="13"/>
  <c r="Y81" i="13"/>
  <c r="X81" i="13"/>
  <c r="Y80" i="13"/>
  <c r="X80" i="13"/>
  <c r="Y78" i="13"/>
  <c r="X78" i="13"/>
  <c r="X77" i="13"/>
  <c r="Y76" i="13"/>
  <c r="X76" i="13"/>
  <c r="Y75" i="13"/>
  <c r="X75" i="13"/>
  <c r="Y74" i="13"/>
  <c r="X74" i="13"/>
  <c r="Y73" i="13"/>
  <c r="X73" i="13"/>
  <c r="Y72" i="13"/>
  <c r="X72" i="13"/>
  <c r="Y71" i="13"/>
  <c r="X71" i="13"/>
  <c r="Y70" i="13"/>
  <c r="X70" i="13"/>
  <c r="Y69" i="13"/>
  <c r="X69" i="13"/>
  <c r="Y68" i="13"/>
  <c r="X68" i="13"/>
  <c r="Y66" i="13"/>
  <c r="X66" i="13"/>
  <c r="Y65" i="13"/>
  <c r="X65" i="13"/>
  <c r="Y64" i="13"/>
  <c r="X64" i="13"/>
  <c r="Y63" i="13"/>
  <c r="X63" i="13"/>
  <c r="Y62" i="13"/>
  <c r="X62" i="13"/>
  <c r="X61" i="13"/>
  <c r="Y60" i="13"/>
  <c r="X60" i="13"/>
  <c r="Y59" i="13"/>
  <c r="Y57" i="13"/>
  <c r="X57" i="13"/>
  <c r="X56" i="13"/>
  <c r="Y55" i="13"/>
  <c r="X55" i="13"/>
  <c r="Y54" i="13"/>
  <c r="X54" i="13"/>
  <c r="Y53" i="13"/>
  <c r="X53" i="13"/>
  <c r="Y52" i="13"/>
  <c r="X52" i="13"/>
  <c r="Y51" i="13"/>
  <c r="X51" i="13"/>
  <c r="Y50" i="13"/>
  <c r="X50" i="13"/>
  <c r="Y49" i="13"/>
  <c r="X49" i="13"/>
  <c r="Y48" i="13"/>
  <c r="X48" i="13"/>
  <c r="Y47" i="13"/>
  <c r="X47" i="13"/>
  <c r="Y46" i="13"/>
  <c r="X46" i="13"/>
  <c r="Y45" i="13"/>
  <c r="X45" i="13"/>
  <c r="Y44" i="13"/>
  <c r="X44" i="13"/>
  <c r="Y43" i="13"/>
  <c r="Y42" i="13"/>
  <c r="Y41" i="13"/>
  <c r="X41" i="13"/>
  <c r="Y40" i="13"/>
  <c r="X40" i="13"/>
  <c r="Y39" i="13"/>
  <c r="Y38" i="13"/>
  <c r="X38" i="13"/>
  <c r="X37" i="13"/>
  <c r="Y36" i="13"/>
  <c r="X36" i="13"/>
  <c r="Y34" i="13"/>
  <c r="X34" i="13"/>
  <c r="Y33" i="13"/>
  <c r="X33" i="13"/>
  <c r="Y32" i="13"/>
  <c r="X32" i="13"/>
  <c r="Y31" i="13"/>
  <c r="X31" i="13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X13" i="13"/>
  <c r="Y12" i="13"/>
  <c r="X12" i="13"/>
  <c r="Y11" i="13"/>
  <c r="X11" i="13"/>
  <c r="Y10" i="13"/>
  <c r="X10" i="13"/>
  <c r="Y9" i="13"/>
  <c r="X9" i="13"/>
  <c r="Y8" i="13"/>
  <c r="X8" i="13"/>
  <c r="Y7" i="13"/>
  <c r="X7" i="13"/>
  <c r="Y6" i="13"/>
  <c r="X6" i="13"/>
  <c r="S60" i="13"/>
  <c r="T59" i="13"/>
  <c r="T123" i="13"/>
  <c r="T122" i="13"/>
  <c r="S122" i="13"/>
  <c r="T120" i="13"/>
  <c r="S120" i="13"/>
  <c r="T119" i="13"/>
  <c r="S119" i="13"/>
  <c r="T118" i="13"/>
  <c r="S118" i="13"/>
  <c r="T117" i="13"/>
  <c r="S117" i="13"/>
  <c r="T116" i="13"/>
  <c r="S116" i="13"/>
  <c r="T115" i="13"/>
  <c r="S115" i="13"/>
  <c r="T114" i="13"/>
  <c r="S114" i="13"/>
  <c r="T112" i="13"/>
  <c r="T111" i="13"/>
  <c r="S111" i="13"/>
  <c r="T110" i="13"/>
  <c r="S110" i="13"/>
  <c r="T109" i="13"/>
  <c r="S109" i="13"/>
  <c r="T108" i="13"/>
  <c r="S108" i="13"/>
  <c r="T107" i="13"/>
  <c r="S107" i="13"/>
  <c r="T106" i="13"/>
  <c r="S106" i="13"/>
  <c r="T105" i="13"/>
  <c r="S105" i="13"/>
  <c r="T104" i="13"/>
  <c r="S104" i="13"/>
  <c r="T103" i="13"/>
  <c r="S103" i="13"/>
  <c r="T102" i="13"/>
  <c r="S102" i="13"/>
  <c r="T101" i="13"/>
  <c r="S101" i="13"/>
  <c r="T100" i="13"/>
  <c r="S100" i="13"/>
  <c r="T99" i="13"/>
  <c r="S99" i="13"/>
  <c r="T98" i="13"/>
  <c r="S98" i="13"/>
  <c r="T97" i="13"/>
  <c r="S97" i="13"/>
  <c r="T96" i="13"/>
  <c r="S96" i="13"/>
  <c r="T95" i="13"/>
  <c r="S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4" i="13"/>
  <c r="S84" i="13"/>
  <c r="T83" i="13"/>
  <c r="S83" i="13"/>
  <c r="T81" i="13"/>
  <c r="S81" i="13"/>
  <c r="T80" i="13"/>
  <c r="S80" i="13"/>
  <c r="T78" i="13"/>
  <c r="S78" i="13"/>
  <c r="S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T70" i="13"/>
  <c r="S70" i="13"/>
  <c r="T69" i="13"/>
  <c r="S69" i="13"/>
  <c r="T68" i="13"/>
  <c r="S68" i="13"/>
  <c r="T66" i="13"/>
  <c r="S66" i="13"/>
  <c r="T65" i="13"/>
  <c r="S65" i="13"/>
  <c r="T64" i="13"/>
  <c r="S64" i="13"/>
  <c r="T63" i="13"/>
  <c r="S63" i="13"/>
  <c r="T62" i="13"/>
  <c r="S62" i="13"/>
  <c r="S61" i="13"/>
  <c r="T60" i="13"/>
  <c r="T57" i="13"/>
  <c r="S57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T48" i="13"/>
  <c r="S48" i="13"/>
  <c r="T47" i="13"/>
  <c r="S47" i="13"/>
  <c r="T46" i="13"/>
  <c r="S46" i="13"/>
  <c r="T45" i="13"/>
  <c r="S45" i="13"/>
  <c r="T44" i="13"/>
  <c r="S44" i="13"/>
  <c r="T43" i="13"/>
  <c r="T42" i="13"/>
  <c r="T41" i="13"/>
  <c r="S41" i="13"/>
  <c r="T40" i="13"/>
  <c r="S40" i="13"/>
  <c r="T39" i="13"/>
  <c r="T38" i="13"/>
  <c r="S38" i="13"/>
  <c r="S37" i="13"/>
  <c r="T36" i="13"/>
  <c r="S36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7" i="13"/>
  <c r="S17" i="13"/>
  <c r="T16" i="13"/>
  <c r="S16" i="13"/>
  <c r="T15" i="13"/>
  <c r="S15" i="13"/>
  <c r="T14" i="13"/>
  <c r="S14" i="13"/>
  <c r="T13" i="13"/>
  <c r="S13" i="13"/>
  <c r="T12" i="13"/>
  <c r="S12" i="13"/>
  <c r="T11" i="13"/>
  <c r="S11" i="13"/>
  <c r="T10" i="13"/>
  <c r="S10" i="13"/>
  <c r="T9" i="13"/>
  <c r="S9" i="13"/>
  <c r="T8" i="13"/>
  <c r="S8" i="13"/>
  <c r="T7" i="13"/>
  <c r="S7" i="13"/>
  <c r="S6" i="13"/>
  <c r="O123" i="13"/>
  <c r="O122" i="13"/>
  <c r="O120" i="13"/>
  <c r="O119" i="13"/>
  <c r="O118" i="13"/>
  <c r="O117" i="13"/>
  <c r="O116" i="13"/>
  <c r="O115" i="13"/>
  <c r="O114" i="13"/>
  <c r="N114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4" i="13"/>
  <c r="O83" i="13"/>
  <c r="N83" i="13"/>
  <c r="O81" i="13"/>
  <c r="O80" i="13"/>
  <c r="O78" i="13"/>
  <c r="O76" i="13"/>
  <c r="O75" i="13"/>
  <c r="O74" i="13"/>
  <c r="O73" i="13"/>
  <c r="O72" i="13"/>
  <c r="O71" i="13"/>
  <c r="O70" i="13"/>
  <c r="O69" i="13"/>
  <c r="O68" i="13"/>
  <c r="N68" i="13"/>
  <c r="O66" i="13"/>
  <c r="O65" i="13"/>
  <c r="O64" i="13"/>
  <c r="O63" i="13"/>
  <c r="O62" i="13"/>
  <c r="O60" i="13"/>
  <c r="O59" i="13"/>
  <c r="O57" i="13"/>
  <c r="O55" i="13"/>
  <c r="O54" i="13"/>
  <c r="O53" i="13"/>
  <c r="O52" i="13"/>
  <c r="O51" i="13"/>
  <c r="O50" i="13"/>
  <c r="O49" i="13"/>
  <c r="O48" i="13"/>
  <c r="O47" i="13"/>
  <c r="N47" i="13"/>
  <c r="O46" i="13"/>
  <c r="O45" i="13"/>
  <c r="O44" i="13"/>
  <c r="O43" i="13"/>
  <c r="O42" i="13"/>
  <c r="O41" i="13"/>
  <c r="O40" i="13"/>
  <c r="O39" i="13"/>
  <c r="O38" i="13"/>
  <c r="O36" i="13"/>
  <c r="O34" i="13"/>
  <c r="O33" i="13"/>
  <c r="O32" i="13"/>
  <c r="O31" i="13"/>
  <c r="O30" i="13"/>
  <c r="O29" i="13"/>
  <c r="N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N16" i="13"/>
  <c r="O15" i="13"/>
  <c r="O14" i="13"/>
  <c r="O13" i="13"/>
  <c r="O12" i="13"/>
  <c r="O11" i="13"/>
  <c r="O10" i="13"/>
  <c r="O9" i="13"/>
  <c r="O8" i="13"/>
  <c r="O7" i="13"/>
  <c r="N7" i="13"/>
  <c r="N6" i="13"/>
  <c r="I115" i="13"/>
  <c r="I116" i="13"/>
  <c r="I117" i="13"/>
  <c r="I118" i="13"/>
  <c r="I119" i="13"/>
  <c r="I120" i="13"/>
  <c r="I122" i="13"/>
  <c r="I111" i="13"/>
  <c r="I84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J123" i="13"/>
  <c r="J122" i="13"/>
  <c r="J120" i="13"/>
  <c r="J119" i="13"/>
  <c r="J118" i="13"/>
  <c r="J117" i="13"/>
  <c r="J116" i="13"/>
  <c r="J115" i="13"/>
  <c r="J114" i="13"/>
  <c r="I114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4" i="13"/>
  <c r="J83" i="13"/>
  <c r="I83" i="13"/>
  <c r="J81" i="13"/>
  <c r="I81" i="13"/>
  <c r="J80" i="13"/>
  <c r="I80" i="13"/>
  <c r="J78" i="13"/>
  <c r="I78" i="13"/>
  <c r="I77" i="13"/>
  <c r="J76" i="13"/>
  <c r="I76" i="13"/>
  <c r="J75" i="13"/>
  <c r="I75" i="13"/>
  <c r="J74" i="13"/>
  <c r="I74" i="13"/>
  <c r="J73" i="13"/>
  <c r="I73" i="13"/>
  <c r="J72" i="13"/>
  <c r="I72" i="13"/>
  <c r="J71" i="13"/>
  <c r="I71" i="13"/>
  <c r="J70" i="13"/>
  <c r="I70" i="13"/>
  <c r="J69" i="13"/>
  <c r="I69" i="13"/>
  <c r="J68" i="13"/>
  <c r="I68" i="13"/>
  <c r="J66" i="13"/>
  <c r="I66" i="13"/>
  <c r="J65" i="13"/>
  <c r="I65" i="13"/>
  <c r="J64" i="13"/>
  <c r="I64" i="13"/>
  <c r="J63" i="13"/>
  <c r="I63" i="13"/>
  <c r="J62" i="13"/>
  <c r="I62" i="13"/>
  <c r="I61" i="13"/>
  <c r="J60" i="13"/>
  <c r="I60" i="13"/>
  <c r="J59" i="13"/>
  <c r="J57" i="13"/>
  <c r="I57" i="13"/>
  <c r="I56" i="13"/>
  <c r="J55" i="13"/>
  <c r="I55" i="13"/>
  <c r="J54" i="13"/>
  <c r="I54" i="13"/>
  <c r="J53" i="13"/>
  <c r="I53" i="13"/>
  <c r="J52" i="13"/>
  <c r="I52" i="13"/>
  <c r="J51" i="13"/>
  <c r="I51" i="13"/>
  <c r="J50" i="13"/>
  <c r="I50" i="13"/>
  <c r="J49" i="13"/>
  <c r="I49" i="13"/>
  <c r="J48" i="13"/>
  <c r="I48" i="13"/>
  <c r="J47" i="13"/>
  <c r="I47" i="13"/>
  <c r="J46" i="13"/>
  <c r="I46" i="13"/>
  <c r="J45" i="13"/>
  <c r="I45" i="13"/>
  <c r="J44" i="13"/>
  <c r="I44" i="13"/>
  <c r="J43" i="13"/>
  <c r="J42" i="13"/>
  <c r="J41" i="13"/>
  <c r="I41" i="13"/>
  <c r="J40" i="13"/>
  <c r="I40" i="13"/>
  <c r="J39" i="13"/>
  <c r="J38" i="13"/>
  <c r="I38" i="13"/>
  <c r="I37" i="13"/>
  <c r="J36" i="13"/>
  <c r="I36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I6" i="13"/>
  <c r="E123" i="13"/>
  <c r="E122" i="13"/>
  <c r="D122" i="13"/>
  <c r="E120" i="13"/>
  <c r="D120" i="13"/>
  <c r="E119" i="13"/>
  <c r="D119" i="13"/>
  <c r="E118" i="13"/>
  <c r="D118" i="13"/>
  <c r="E117" i="13"/>
  <c r="D117" i="13"/>
  <c r="E116" i="13"/>
  <c r="D116" i="13"/>
  <c r="E115" i="13"/>
  <c r="D115" i="13"/>
  <c r="E114" i="13"/>
  <c r="D114" i="13"/>
  <c r="E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4" i="13"/>
  <c r="D84" i="13"/>
  <c r="E83" i="13"/>
  <c r="D83" i="13"/>
  <c r="E81" i="13"/>
  <c r="D81" i="13"/>
  <c r="E80" i="13"/>
  <c r="D80" i="13"/>
  <c r="E78" i="13"/>
  <c r="D78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6" i="13"/>
  <c r="D66" i="13"/>
  <c r="E65" i="13"/>
  <c r="D65" i="13"/>
  <c r="E64" i="13"/>
  <c r="D64" i="13"/>
  <c r="E63" i="13"/>
  <c r="D63" i="13"/>
  <c r="E62" i="13"/>
  <c r="D62" i="13"/>
  <c r="D61" i="13"/>
  <c r="E60" i="13"/>
  <c r="D60" i="13"/>
  <c r="E59" i="13"/>
  <c r="E57" i="13"/>
  <c r="D57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E42" i="13"/>
  <c r="E41" i="13"/>
  <c r="D41" i="13"/>
  <c r="E40" i="13"/>
  <c r="D40" i="13"/>
  <c r="E39" i="13"/>
  <c r="E38" i="13"/>
  <c r="D38" i="13"/>
  <c r="D37" i="13"/>
  <c r="E36" i="13"/>
  <c r="D36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D6" i="13"/>
  <c r="K7" i="13" l="1"/>
  <c r="N6" i="14"/>
  <c r="K6" i="13" s="1"/>
  <c r="U7" i="13"/>
  <c r="P6" i="14"/>
  <c r="U6" i="13"/>
  <c r="N115" i="10"/>
  <c r="N83" i="10"/>
  <c r="N68" i="10"/>
  <c r="N48" i="10"/>
  <c r="N30" i="10"/>
  <c r="N17" i="10"/>
  <c r="N8" i="10"/>
  <c r="N6" i="10"/>
  <c r="E68" i="10" l="1"/>
  <c r="E115" i="10"/>
  <c r="E83" i="10"/>
  <c r="E8" i="10"/>
  <c r="E17" i="10"/>
  <c r="E30" i="10"/>
  <c r="E48" i="10"/>
  <c r="E6" i="10"/>
  <c r="P112" i="10" l="1"/>
  <c r="O112" i="10" s="1"/>
  <c r="M112" i="10"/>
  <c r="P80" i="10"/>
  <c r="O80" i="10" s="1"/>
  <c r="M80" i="10"/>
  <c r="O124" i="9" l="1"/>
  <c r="O123" i="9"/>
  <c r="O121" i="9"/>
  <c r="O120" i="9"/>
  <c r="O119" i="9"/>
  <c r="O118" i="9"/>
  <c r="O117" i="9"/>
  <c r="O116" i="9"/>
  <c r="O115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2" i="9"/>
  <c r="O91" i="9"/>
  <c r="O90" i="9"/>
  <c r="O89" i="9"/>
  <c r="O88" i="9"/>
  <c r="O87" i="9"/>
  <c r="O86" i="9"/>
  <c r="O84" i="9"/>
  <c r="O83" i="9"/>
  <c r="O81" i="9"/>
  <c r="O80" i="9"/>
  <c r="O78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1" i="9"/>
  <c r="O60" i="9"/>
  <c r="O58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7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I6" i="9"/>
  <c r="H6" i="9"/>
  <c r="O6" i="9" s="1"/>
  <c r="O6" i="13" s="1"/>
  <c r="G6" i="9"/>
  <c r="F6" i="9"/>
  <c r="E6" i="9"/>
  <c r="H17" i="9"/>
  <c r="G17" i="9"/>
  <c r="K125" i="9"/>
  <c r="H115" i="9"/>
  <c r="G115" i="9"/>
  <c r="H83" i="9"/>
  <c r="G83" i="9"/>
  <c r="H68" i="9"/>
  <c r="G68" i="9"/>
  <c r="H48" i="9"/>
  <c r="G48" i="9"/>
  <c r="H30" i="9"/>
  <c r="G30" i="9"/>
  <c r="K8" i="9"/>
  <c r="H8" i="9"/>
  <c r="G8" i="9"/>
  <c r="D30" i="9"/>
  <c r="D17" i="9"/>
  <c r="D8" i="9"/>
  <c r="P120" i="10"/>
  <c r="O120" i="10" s="1"/>
  <c r="M120" i="10"/>
  <c r="P119" i="10"/>
  <c r="O119" i="10" s="1"/>
  <c r="M119" i="10"/>
  <c r="P118" i="10"/>
  <c r="O118" i="10" s="1"/>
  <c r="M118" i="10"/>
  <c r="P117" i="10"/>
  <c r="O117" i="10" s="1"/>
  <c r="M117" i="10"/>
  <c r="P116" i="10"/>
  <c r="O116" i="10" s="1"/>
  <c r="M116" i="10"/>
  <c r="P107" i="10"/>
  <c r="O107" i="10" s="1"/>
  <c r="M107" i="10"/>
  <c r="P106" i="10"/>
  <c r="O106" i="10" s="1"/>
  <c r="M106" i="10"/>
  <c r="P105" i="10"/>
  <c r="O105" i="10" s="1"/>
  <c r="M105" i="10"/>
  <c r="P104" i="10"/>
  <c r="O104" i="10" s="1"/>
  <c r="M104" i="10"/>
  <c r="P103" i="10"/>
  <c r="O103" i="10" s="1"/>
  <c r="M103" i="10"/>
  <c r="P102" i="10"/>
  <c r="O102" i="10" s="1"/>
  <c r="M102" i="10"/>
  <c r="P101" i="10"/>
  <c r="O101" i="10" s="1"/>
  <c r="M101" i="10"/>
  <c r="P100" i="10"/>
  <c r="O100" i="10" s="1"/>
  <c r="M100" i="10"/>
  <c r="P99" i="10"/>
  <c r="O99" i="10" s="1"/>
  <c r="M99" i="10"/>
  <c r="P98" i="10"/>
  <c r="O98" i="10" s="1"/>
  <c r="M98" i="10"/>
  <c r="P97" i="10"/>
  <c r="O97" i="10" s="1"/>
  <c r="M97" i="10"/>
  <c r="P96" i="10"/>
  <c r="O96" i="10" s="1"/>
  <c r="M96" i="10"/>
  <c r="P95" i="10"/>
  <c r="O95" i="10" s="1"/>
  <c r="M95" i="10"/>
  <c r="P89" i="10"/>
  <c r="O89" i="10" s="1"/>
  <c r="M89" i="10"/>
  <c r="P88" i="10"/>
  <c r="O88" i="10" s="1"/>
  <c r="M88" i="10"/>
  <c r="P87" i="10"/>
  <c r="O87" i="10" s="1"/>
  <c r="M87" i="10"/>
  <c r="P86" i="10"/>
  <c r="O86" i="10" s="1"/>
  <c r="M86" i="10"/>
  <c r="P81" i="10"/>
  <c r="P75" i="10"/>
  <c r="O75" i="10" s="1"/>
  <c r="M75" i="10"/>
  <c r="P74" i="10"/>
  <c r="O74" i="10" s="1"/>
  <c r="M74" i="10"/>
  <c r="P73" i="10"/>
  <c r="O73" i="10" s="1"/>
  <c r="M73" i="10"/>
  <c r="P72" i="10"/>
  <c r="O72" i="10" s="1"/>
  <c r="M72" i="10"/>
  <c r="P71" i="10"/>
  <c r="O71" i="10" s="1"/>
  <c r="M71" i="10"/>
  <c r="P63" i="10"/>
  <c r="O63" i="10" s="1"/>
  <c r="M63" i="10"/>
  <c r="P62" i="10"/>
  <c r="O62" i="10" s="1"/>
  <c r="M62" i="10"/>
  <c r="P61" i="10"/>
  <c r="O61" i="10" s="1"/>
  <c r="M61" i="10"/>
  <c r="P56" i="10"/>
  <c r="O56" i="10" s="1"/>
  <c r="M56" i="10"/>
  <c r="P55" i="10"/>
  <c r="O55" i="10" s="1"/>
  <c r="M55" i="10"/>
  <c r="P54" i="10"/>
  <c r="O54" i="10" s="1"/>
  <c r="M54" i="10"/>
  <c r="P53" i="10"/>
  <c r="O53" i="10" s="1"/>
  <c r="M53" i="10"/>
  <c r="P52" i="10"/>
  <c r="O52" i="10" s="1"/>
  <c r="M52" i="10"/>
  <c r="P51" i="10"/>
  <c r="O51" i="10" s="1"/>
  <c r="M51" i="10"/>
  <c r="P50" i="10"/>
  <c r="O50" i="10" s="1"/>
  <c r="M50" i="10"/>
  <c r="P49" i="10"/>
  <c r="O49" i="10" s="1"/>
  <c r="M49" i="10"/>
  <c r="P47" i="10"/>
  <c r="O47" i="10" s="1"/>
  <c r="M47" i="10"/>
  <c r="P46" i="10"/>
  <c r="O46" i="10" s="1"/>
  <c r="M46" i="10"/>
  <c r="P45" i="10"/>
  <c r="O45" i="10" s="1"/>
  <c r="M45" i="10"/>
  <c r="P42" i="10"/>
  <c r="O42" i="10" s="1"/>
  <c r="M42" i="10"/>
  <c r="P41" i="10"/>
  <c r="O41" i="10" s="1"/>
  <c r="M41" i="10"/>
  <c r="P39" i="10"/>
  <c r="O39" i="10" s="1"/>
  <c r="M39" i="10"/>
  <c r="P38" i="10"/>
  <c r="O38" i="10" s="1"/>
  <c r="M38" i="10"/>
  <c r="P37" i="10"/>
  <c r="O37" i="10" s="1"/>
  <c r="M37" i="10"/>
  <c r="P32" i="10"/>
  <c r="O32" i="10" s="1"/>
  <c r="M32" i="10"/>
  <c r="P29" i="10"/>
  <c r="O29" i="10" s="1"/>
  <c r="M29" i="10"/>
  <c r="P28" i="10"/>
  <c r="O28" i="10" s="1"/>
  <c r="M28" i="10"/>
  <c r="P27" i="10"/>
  <c r="O27" i="10" s="1"/>
  <c r="M27" i="10"/>
  <c r="P24" i="10"/>
  <c r="O24" i="10" s="1"/>
  <c r="M24" i="10"/>
  <c r="P20" i="10"/>
  <c r="O20" i="10" s="1"/>
  <c r="M20" i="10"/>
  <c r="P19" i="10"/>
  <c r="O19" i="10" s="1"/>
  <c r="M19" i="10"/>
  <c r="P18" i="10"/>
  <c r="O18" i="10" s="1"/>
  <c r="M18" i="10"/>
  <c r="P14" i="10"/>
  <c r="O14" i="10" s="1"/>
  <c r="M14" i="10"/>
  <c r="P10" i="10"/>
  <c r="O10" i="10" s="1"/>
  <c r="M10" i="10"/>
  <c r="P9" i="10"/>
  <c r="O9" i="10" s="1"/>
  <c r="M9" i="10"/>
  <c r="P7" i="10"/>
  <c r="O7" i="10" s="1"/>
  <c r="M7" i="10"/>
  <c r="J125" i="10"/>
  <c r="L120" i="10"/>
  <c r="L119" i="10"/>
  <c r="L118" i="10"/>
  <c r="L117" i="10"/>
  <c r="L116" i="10"/>
  <c r="L112" i="10"/>
  <c r="L107" i="10"/>
  <c r="L106" i="10"/>
  <c r="L105" i="10"/>
  <c r="L104" i="10"/>
  <c r="L103" i="10"/>
  <c r="L102" i="10"/>
  <c r="L101" i="10"/>
  <c r="L100" i="10"/>
  <c r="L99" i="10"/>
  <c r="L98" i="10"/>
  <c r="L95" i="10"/>
  <c r="L89" i="10"/>
  <c r="L88" i="10"/>
  <c r="L87" i="10"/>
  <c r="L86" i="10"/>
  <c r="L81" i="10"/>
  <c r="L80" i="10"/>
  <c r="L78" i="10"/>
  <c r="L77" i="10"/>
  <c r="L76" i="10"/>
  <c r="L75" i="10"/>
  <c r="L74" i="10"/>
  <c r="L73" i="10"/>
  <c r="L72" i="10"/>
  <c r="L71" i="10"/>
  <c r="L63" i="10"/>
  <c r="L62" i="10"/>
  <c r="L61" i="10"/>
  <c r="L58" i="10"/>
  <c r="L57" i="10"/>
  <c r="L56" i="10"/>
  <c r="L55" i="10"/>
  <c r="L54" i="10"/>
  <c r="L53" i="10"/>
  <c r="L52" i="10"/>
  <c r="L51" i="10"/>
  <c r="L50" i="10"/>
  <c r="L47" i="10"/>
  <c r="L46" i="10"/>
  <c r="L45" i="10"/>
  <c r="L42" i="10"/>
  <c r="L41" i="10"/>
  <c r="L39" i="10"/>
  <c r="L38" i="10"/>
  <c r="L37" i="10"/>
  <c r="L35" i="10"/>
  <c r="L34" i="10"/>
  <c r="L33" i="10"/>
  <c r="L32" i="10"/>
  <c r="L24" i="10"/>
  <c r="L20" i="10"/>
  <c r="L19" i="10"/>
  <c r="L18" i="10"/>
  <c r="L14" i="10"/>
  <c r="L10" i="10"/>
  <c r="L9" i="10"/>
  <c r="L7" i="10"/>
  <c r="I83" i="10"/>
  <c r="H83" i="10"/>
  <c r="G83" i="10"/>
  <c r="F83" i="10"/>
  <c r="I115" i="10"/>
  <c r="H115" i="10"/>
  <c r="G115" i="10"/>
  <c r="F115" i="10"/>
  <c r="I68" i="10"/>
  <c r="H68" i="10"/>
  <c r="G68" i="10"/>
  <c r="F68" i="10"/>
  <c r="I48" i="10"/>
  <c r="H48" i="10"/>
  <c r="G48" i="10"/>
  <c r="F48" i="10"/>
  <c r="I30" i="10"/>
  <c r="H30" i="10"/>
  <c r="G30" i="10"/>
  <c r="F30" i="10"/>
  <c r="L29" i="10"/>
  <c r="L28" i="10"/>
  <c r="L27" i="10"/>
  <c r="D17" i="10"/>
  <c r="D8" i="10"/>
  <c r="O81" i="10" l="1"/>
  <c r="M81" i="10"/>
  <c r="Q25" i="9"/>
  <c r="L49" i="10" l="1"/>
  <c r="P57" i="10"/>
  <c r="O57" i="10" s="1"/>
  <c r="P58" i="10"/>
  <c r="O58" i="10" s="1"/>
  <c r="L64" i="10"/>
  <c r="P64" i="10"/>
  <c r="O64" i="10" s="1"/>
  <c r="L65" i="10"/>
  <c r="P65" i="10"/>
  <c r="O65" i="10" s="1"/>
  <c r="L66" i="10"/>
  <c r="P66" i="10"/>
  <c r="O66" i="10" s="1"/>
  <c r="L67" i="10"/>
  <c r="P67" i="10"/>
  <c r="O67" i="10" s="1"/>
  <c r="P123" i="10"/>
  <c r="L123" i="10"/>
  <c r="P121" i="10"/>
  <c r="L121" i="10"/>
  <c r="J115" i="10"/>
  <c r="P115" i="10"/>
  <c r="D115" i="10"/>
  <c r="L115" i="10" s="1"/>
  <c r="P111" i="10"/>
  <c r="L111" i="10"/>
  <c r="P110" i="10"/>
  <c r="L110" i="10"/>
  <c r="P109" i="10"/>
  <c r="L109" i="10"/>
  <c r="P108" i="10"/>
  <c r="L108" i="10"/>
  <c r="L97" i="10"/>
  <c r="L96" i="10"/>
  <c r="P94" i="10"/>
  <c r="L94" i="10"/>
  <c r="P93" i="10"/>
  <c r="O93" i="10"/>
  <c r="M93" i="10"/>
  <c r="L93" i="10"/>
  <c r="P92" i="10"/>
  <c r="O92" i="10" s="1"/>
  <c r="M92" i="10"/>
  <c r="L92" i="10"/>
  <c r="P91" i="10"/>
  <c r="O91" i="10"/>
  <c r="M91" i="10"/>
  <c r="L91" i="10"/>
  <c r="P90" i="10"/>
  <c r="O90" i="10" s="1"/>
  <c r="M90" i="10"/>
  <c r="L90" i="10"/>
  <c r="P84" i="10"/>
  <c r="L84" i="10"/>
  <c r="P83" i="10"/>
  <c r="D83" i="10"/>
  <c r="L83" i="10" s="1"/>
  <c r="P78" i="10"/>
  <c r="P77" i="10"/>
  <c r="P76" i="10"/>
  <c r="P70" i="10"/>
  <c r="L70" i="10"/>
  <c r="P69" i="10"/>
  <c r="L69" i="10"/>
  <c r="J68" i="10"/>
  <c r="P68" i="10"/>
  <c r="D68" i="10"/>
  <c r="L68" i="10" s="1"/>
  <c r="P48" i="10"/>
  <c r="D48" i="10"/>
  <c r="L48" i="10" s="1"/>
  <c r="P35" i="10"/>
  <c r="P34" i="10"/>
  <c r="P33" i="10"/>
  <c r="P31" i="10"/>
  <c r="L31" i="10"/>
  <c r="P30" i="10"/>
  <c r="D30" i="10"/>
  <c r="L30" i="10" s="1"/>
  <c r="P26" i="10"/>
  <c r="L26" i="10"/>
  <c r="P23" i="10"/>
  <c r="L23" i="10"/>
  <c r="P22" i="10"/>
  <c r="L22" i="10"/>
  <c r="P21" i="10"/>
  <c r="L21" i="10"/>
  <c r="O21" i="10" s="1"/>
  <c r="P17" i="10"/>
  <c r="L17" i="10"/>
  <c r="P16" i="10"/>
  <c r="L16" i="10"/>
  <c r="P15" i="10"/>
  <c r="L15" i="10"/>
  <c r="P13" i="10"/>
  <c r="L13" i="10"/>
  <c r="P12" i="10"/>
  <c r="L12" i="10"/>
  <c r="P11" i="10"/>
  <c r="L11" i="10"/>
  <c r="J8" i="10"/>
  <c r="P8" i="10"/>
  <c r="L8" i="10"/>
  <c r="P6" i="10"/>
  <c r="O11" i="10" l="1"/>
  <c r="M94" i="10"/>
  <c r="M84" i="10"/>
  <c r="M108" i="10"/>
  <c r="M121" i="10"/>
  <c r="M123" i="10"/>
  <c r="O84" i="10"/>
  <c r="O94" i="10"/>
  <c r="J30" i="10"/>
  <c r="O121" i="10"/>
  <c r="O123" i="10"/>
  <c r="J83" i="10"/>
  <c r="M67" i="10"/>
  <c r="M65" i="10"/>
  <c r="J48" i="10"/>
  <c r="M57" i="10"/>
  <c r="M26" i="10"/>
  <c r="O108" i="10"/>
  <c r="O26" i="10"/>
  <c r="M11" i="10"/>
  <c r="M12" i="10"/>
  <c r="M13" i="10"/>
  <c r="M15" i="10"/>
  <c r="J17" i="10"/>
  <c r="M31" i="10"/>
  <c r="M33" i="10"/>
  <c r="M34" i="10"/>
  <c r="M35" i="10"/>
  <c r="M69" i="10"/>
  <c r="M70" i="10"/>
  <c r="M76" i="10"/>
  <c r="M77" i="10"/>
  <c r="M78" i="10"/>
  <c r="O109" i="10"/>
  <c r="O110" i="10"/>
  <c r="O111" i="10"/>
  <c r="M109" i="10"/>
  <c r="M110" i="10"/>
  <c r="M111" i="10"/>
  <c r="O69" i="10"/>
  <c r="O70" i="10"/>
  <c r="O76" i="10"/>
  <c r="O77" i="10"/>
  <c r="O78" i="10"/>
  <c r="M66" i="10"/>
  <c r="M64" i="10"/>
  <c r="M58" i="10"/>
  <c r="D6" i="10"/>
  <c r="L6" i="10" s="1"/>
  <c r="O31" i="10"/>
  <c r="O33" i="10"/>
  <c r="O34" i="10"/>
  <c r="O35" i="10"/>
  <c r="O48" i="10"/>
  <c r="O22" i="10"/>
  <c r="O23" i="10"/>
  <c r="M22" i="10"/>
  <c r="M23" i="10"/>
  <c r="M16" i="10"/>
  <c r="O12" i="10"/>
  <c r="O13" i="10"/>
  <c r="O15" i="10"/>
  <c r="O16" i="10"/>
  <c r="M21" i="10"/>
  <c r="Q124" i="9"/>
  <c r="M124" i="9"/>
  <c r="Q123" i="9"/>
  <c r="N123" i="9"/>
  <c r="M123" i="9"/>
  <c r="Q121" i="9"/>
  <c r="M121" i="9"/>
  <c r="Q120" i="9"/>
  <c r="M120" i="9"/>
  <c r="Q119" i="9"/>
  <c r="M119" i="9"/>
  <c r="N119" i="9" s="1"/>
  <c r="Q118" i="9"/>
  <c r="M118" i="9"/>
  <c r="Q117" i="9"/>
  <c r="M117" i="9"/>
  <c r="Q116" i="9"/>
  <c r="M116" i="9"/>
  <c r="Q113" i="9"/>
  <c r="M113" i="9"/>
  <c r="N113" i="9" s="1"/>
  <c r="Q112" i="9"/>
  <c r="M112" i="9"/>
  <c r="Q111" i="9"/>
  <c r="M111" i="9"/>
  <c r="N111" i="9" s="1"/>
  <c r="Q110" i="9"/>
  <c r="M110" i="9"/>
  <c r="Q109" i="9"/>
  <c r="M109" i="9"/>
  <c r="Q108" i="9"/>
  <c r="M108" i="9"/>
  <c r="Q107" i="9"/>
  <c r="M107" i="9"/>
  <c r="Q106" i="9"/>
  <c r="M106" i="9"/>
  <c r="Q105" i="9"/>
  <c r="M105" i="9"/>
  <c r="Q104" i="9"/>
  <c r="M104" i="9"/>
  <c r="Q103" i="9"/>
  <c r="M103" i="9"/>
  <c r="Q102" i="9"/>
  <c r="M102" i="9"/>
  <c r="Q101" i="9"/>
  <c r="M101" i="9"/>
  <c r="Q100" i="9"/>
  <c r="M100" i="9"/>
  <c r="Q99" i="9"/>
  <c r="M99" i="9"/>
  <c r="N99" i="9" s="1"/>
  <c r="Q98" i="9"/>
  <c r="M98" i="9"/>
  <c r="Q97" i="9"/>
  <c r="M97" i="9"/>
  <c r="Q96" i="9"/>
  <c r="M96" i="9"/>
  <c r="Q95" i="9"/>
  <c r="M95" i="9"/>
  <c r="N95" i="9" s="1"/>
  <c r="Q94" i="9"/>
  <c r="M94" i="9"/>
  <c r="Q92" i="9"/>
  <c r="M92" i="9"/>
  <c r="Q91" i="9"/>
  <c r="M91" i="9"/>
  <c r="N91" i="9" s="1"/>
  <c r="Q90" i="9"/>
  <c r="M90" i="9"/>
  <c r="Q89" i="9"/>
  <c r="M89" i="9"/>
  <c r="Q88" i="9"/>
  <c r="M88" i="9"/>
  <c r="Q87" i="9"/>
  <c r="M87" i="9"/>
  <c r="Q86" i="9"/>
  <c r="M86" i="9"/>
  <c r="Q84" i="9"/>
  <c r="M84" i="9"/>
  <c r="Q81" i="9"/>
  <c r="M81" i="9"/>
  <c r="Q80" i="9"/>
  <c r="M80" i="9"/>
  <c r="Q78" i="9"/>
  <c r="M78" i="9"/>
  <c r="Q76" i="9"/>
  <c r="M76" i="9"/>
  <c r="Q75" i="9"/>
  <c r="M75" i="9"/>
  <c r="Q74" i="9"/>
  <c r="N74" i="9"/>
  <c r="M74" i="9"/>
  <c r="Q73" i="9"/>
  <c r="M73" i="9"/>
  <c r="Q72" i="9"/>
  <c r="M72" i="9"/>
  <c r="Q71" i="9"/>
  <c r="M71" i="9"/>
  <c r="Q70" i="9"/>
  <c r="M70" i="9"/>
  <c r="Q69" i="9"/>
  <c r="M69" i="9"/>
  <c r="Q67" i="9"/>
  <c r="M67" i="9"/>
  <c r="Q66" i="9"/>
  <c r="M66" i="9"/>
  <c r="Q65" i="9"/>
  <c r="M65" i="9"/>
  <c r="Q64" i="9"/>
  <c r="M64" i="9"/>
  <c r="Q63" i="9"/>
  <c r="M63" i="9"/>
  <c r="Q61" i="9"/>
  <c r="M61" i="9"/>
  <c r="Q60" i="9"/>
  <c r="M60" i="9"/>
  <c r="Q58" i="9"/>
  <c r="M58" i="9"/>
  <c r="Q56" i="9"/>
  <c r="M56" i="9"/>
  <c r="Q55" i="9"/>
  <c r="M55" i="9"/>
  <c r="Q54" i="9"/>
  <c r="M54" i="9"/>
  <c r="Q53" i="9"/>
  <c r="M53" i="9"/>
  <c r="Q52" i="9"/>
  <c r="N52" i="9"/>
  <c r="M52" i="9"/>
  <c r="Q51" i="9"/>
  <c r="M51" i="9"/>
  <c r="Q50" i="9"/>
  <c r="M50" i="9"/>
  <c r="Q49" i="9"/>
  <c r="M49" i="9"/>
  <c r="Q47" i="9"/>
  <c r="M47" i="9"/>
  <c r="Q46" i="9"/>
  <c r="M46" i="9"/>
  <c r="Q45" i="9"/>
  <c r="M45" i="9"/>
  <c r="Q44" i="9"/>
  <c r="M44" i="9"/>
  <c r="Q43" i="9"/>
  <c r="M43" i="9"/>
  <c r="Q42" i="9"/>
  <c r="M42" i="9"/>
  <c r="Q41" i="9"/>
  <c r="M41" i="9"/>
  <c r="Q40" i="9"/>
  <c r="M40" i="9"/>
  <c r="Q39" i="9"/>
  <c r="M39" i="9"/>
  <c r="Q37" i="9"/>
  <c r="M37" i="9"/>
  <c r="Q35" i="9"/>
  <c r="N35" i="9"/>
  <c r="M35" i="9"/>
  <c r="Q34" i="9"/>
  <c r="M34" i="9"/>
  <c r="Q33" i="9"/>
  <c r="N33" i="9"/>
  <c r="M33" i="9"/>
  <c r="Q32" i="9"/>
  <c r="M32" i="9"/>
  <c r="Q31" i="9"/>
  <c r="N31" i="9"/>
  <c r="M31" i="9"/>
  <c r="Q29" i="9"/>
  <c r="M29" i="9"/>
  <c r="Q28" i="9"/>
  <c r="N28" i="9"/>
  <c r="M28" i="9"/>
  <c r="Q27" i="9"/>
  <c r="P27" i="9" s="1"/>
  <c r="N27" i="9"/>
  <c r="M27" i="9"/>
  <c r="Q26" i="9"/>
  <c r="M26" i="9"/>
  <c r="M25" i="9"/>
  <c r="Q24" i="9"/>
  <c r="N24" i="9"/>
  <c r="M24" i="9"/>
  <c r="Q23" i="9"/>
  <c r="M23" i="9"/>
  <c r="Q22" i="9"/>
  <c r="N22" i="9"/>
  <c r="M22" i="9"/>
  <c r="Q21" i="9"/>
  <c r="M21" i="9"/>
  <c r="Q20" i="9"/>
  <c r="M20" i="9"/>
  <c r="Q19" i="9"/>
  <c r="M19" i="9"/>
  <c r="Q18" i="9"/>
  <c r="M18" i="9"/>
  <c r="Q16" i="9"/>
  <c r="M16" i="9"/>
  <c r="Q15" i="9"/>
  <c r="M15" i="9"/>
  <c r="Q14" i="9"/>
  <c r="M14" i="9"/>
  <c r="Q13" i="9"/>
  <c r="N13" i="9"/>
  <c r="M13" i="9"/>
  <c r="Q12" i="9"/>
  <c r="M12" i="9"/>
  <c r="Q11" i="9"/>
  <c r="M11" i="9"/>
  <c r="Q10" i="9"/>
  <c r="M10" i="9"/>
  <c r="Q9" i="9"/>
  <c r="N9" i="9"/>
  <c r="M9" i="9"/>
  <c r="Q7" i="9"/>
  <c r="Q6" i="9"/>
  <c r="N19" i="9" l="1"/>
  <c r="N120" i="9"/>
  <c r="N117" i="9"/>
  <c r="P119" i="9"/>
  <c r="P120" i="9"/>
  <c r="N121" i="9"/>
  <c r="N71" i="9"/>
  <c r="N69" i="9"/>
  <c r="P71" i="9"/>
  <c r="N72" i="9"/>
  <c r="P74" i="9"/>
  <c r="N78" i="9"/>
  <c r="N67" i="9"/>
  <c r="N60" i="9"/>
  <c r="N65" i="9"/>
  <c r="N47" i="9"/>
  <c r="N42" i="9"/>
  <c r="N25" i="9"/>
  <c r="P25" i="9"/>
  <c r="P9" i="9"/>
  <c r="N10" i="9"/>
  <c r="P35" i="9"/>
  <c r="M115" i="10"/>
  <c r="M8" i="10"/>
  <c r="N96" i="9"/>
  <c r="N102" i="9"/>
  <c r="N112" i="9"/>
  <c r="N63" i="9"/>
  <c r="N55" i="9"/>
  <c r="N40" i="9"/>
  <c r="N39" i="9"/>
  <c r="N45" i="9"/>
  <c r="N18" i="9"/>
  <c r="N20" i="9"/>
  <c r="N11" i="9"/>
  <c r="N116" i="9"/>
  <c r="P95" i="9"/>
  <c r="P96" i="9"/>
  <c r="N97" i="9"/>
  <c r="P99" i="9"/>
  <c r="N100" i="9"/>
  <c r="P102" i="9"/>
  <c r="N103" i="9"/>
  <c r="N107" i="9"/>
  <c r="N109" i="9"/>
  <c r="P111" i="9"/>
  <c r="P112" i="9"/>
  <c r="P113" i="9"/>
  <c r="N84" i="9"/>
  <c r="N86" i="9"/>
  <c r="N88" i="9"/>
  <c r="N89" i="9"/>
  <c r="P91" i="9"/>
  <c r="N92" i="9"/>
  <c r="N104" i="9"/>
  <c r="N106" i="9"/>
  <c r="N108" i="9"/>
  <c r="N75" i="9"/>
  <c r="N80" i="9"/>
  <c r="N76" i="9"/>
  <c r="P78" i="9"/>
  <c r="N81" i="9"/>
  <c r="P67" i="9"/>
  <c r="N49" i="9"/>
  <c r="N53" i="9"/>
  <c r="P55" i="9"/>
  <c r="N56" i="9"/>
  <c r="N61" i="9"/>
  <c r="P63" i="9"/>
  <c r="N64" i="9"/>
  <c r="N37" i="9"/>
  <c r="P39" i="9"/>
  <c r="P40" i="9"/>
  <c r="N41" i="9"/>
  <c r="N43" i="9"/>
  <c r="P47" i="9"/>
  <c r="P18" i="9"/>
  <c r="P19" i="9"/>
  <c r="P20" i="9"/>
  <c r="N21" i="9"/>
  <c r="P14" i="9"/>
  <c r="N15" i="9"/>
  <c r="P10" i="9"/>
  <c r="P11" i="9"/>
  <c r="N12" i="9"/>
  <c r="N16" i="9"/>
  <c r="N7" i="9"/>
  <c r="P7" i="9"/>
  <c r="P12" i="9"/>
  <c r="P13" i="9"/>
  <c r="N14" i="9"/>
  <c r="P15" i="9"/>
  <c r="P16" i="9"/>
  <c r="P21" i="9"/>
  <c r="P22" i="9"/>
  <c r="N23" i="9"/>
  <c r="P24" i="9"/>
  <c r="N26" i="9"/>
  <c r="P28" i="9"/>
  <c r="N29" i="9"/>
  <c r="P31" i="9"/>
  <c r="N32" i="9"/>
  <c r="P33" i="9"/>
  <c r="N34" i="9"/>
  <c r="P37" i="9"/>
  <c r="P41" i="9"/>
  <c r="P42" i="9"/>
  <c r="P43" i="9"/>
  <c r="N44" i="9"/>
  <c r="P46" i="9"/>
  <c r="N50" i="9"/>
  <c r="P51" i="9"/>
  <c r="P23" i="9"/>
  <c r="P26" i="9"/>
  <c r="P29" i="9"/>
  <c r="P32" i="9"/>
  <c r="P34" i="9"/>
  <c r="P44" i="9"/>
  <c r="P54" i="9"/>
  <c r="P58" i="9"/>
  <c r="P66" i="9"/>
  <c r="P70" i="9"/>
  <c r="P73" i="9"/>
  <c r="P87" i="9"/>
  <c r="P90" i="9"/>
  <c r="P94" i="9"/>
  <c r="P98" i="9"/>
  <c r="P101" i="9"/>
  <c r="P105" i="9"/>
  <c r="P110" i="9"/>
  <c r="P118" i="9"/>
  <c r="P124" i="9"/>
  <c r="P45" i="9"/>
  <c r="N46" i="9"/>
  <c r="P49" i="9"/>
  <c r="P50" i="9"/>
  <c r="N51" i="9"/>
  <c r="P52" i="9"/>
  <c r="P53" i="9"/>
  <c r="N54" i="9"/>
  <c r="P56" i="9"/>
  <c r="N58" i="9"/>
  <c r="P60" i="9"/>
  <c r="P61" i="9"/>
  <c r="P64" i="9"/>
  <c r="P65" i="9"/>
  <c r="N66" i="9"/>
  <c r="P69" i="9"/>
  <c r="N70" i="9"/>
  <c r="P72" i="9"/>
  <c r="N73" i="9"/>
  <c r="P75" i="9"/>
  <c r="P76" i="9"/>
  <c r="P80" i="9"/>
  <c r="P81" i="9"/>
  <c r="P84" i="9"/>
  <c r="P86" i="9"/>
  <c r="N87" i="9"/>
  <c r="P88" i="9"/>
  <c r="P89" i="9"/>
  <c r="N90" i="9"/>
  <c r="P92" i="9"/>
  <c r="N94" i="9"/>
  <c r="P97" i="9"/>
  <c r="N98" i="9"/>
  <c r="P100" i="9"/>
  <c r="N101" i="9"/>
  <c r="P103" i="9"/>
  <c r="P104" i="9"/>
  <c r="N105" i="9"/>
  <c r="P106" i="9"/>
  <c r="P107" i="9"/>
  <c r="P108" i="9"/>
  <c r="P109" i="9"/>
  <c r="N110" i="9"/>
  <c r="P116" i="9"/>
  <c r="P117" i="9"/>
  <c r="N118" i="9"/>
  <c r="P121" i="9"/>
  <c r="P123" i="9"/>
  <c r="N124" i="9"/>
  <c r="O115" i="10"/>
  <c r="M48" i="10"/>
  <c r="M30" i="10"/>
  <c r="M17" i="10"/>
  <c r="O17" i="10"/>
  <c r="M68" i="10"/>
  <c r="O8" i="10"/>
  <c r="O83" i="10"/>
  <c r="M83" i="10"/>
  <c r="O68" i="10"/>
  <c r="O30" i="10"/>
  <c r="N8" i="9" l="1"/>
  <c r="N115" i="9"/>
  <c r="N17" i="9"/>
  <c r="P17" i="9"/>
  <c r="N83" i="9"/>
  <c r="N68" i="9"/>
  <c r="N48" i="9"/>
  <c r="N30" i="9"/>
  <c r="P8" i="9"/>
  <c r="P115" i="9"/>
  <c r="P68" i="9"/>
  <c r="P30" i="9"/>
  <c r="P83" i="9"/>
  <c r="P48" i="9"/>
  <c r="O6" i="10"/>
  <c r="M6" i="10"/>
  <c r="N6" i="9" l="1"/>
  <c r="J6" i="13" s="1"/>
  <c r="P6" i="9"/>
  <c r="T6" i="13" s="1"/>
  <c r="I115" i="9"/>
  <c r="F115" i="9"/>
  <c r="E115" i="9"/>
  <c r="Q115" i="9" s="1"/>
  <c r="I83" i="9"/>
  <c r="F83" i="9"/>
  <c r="E83" i="9"/>
  <c r="Q83" i="9" s="1"/>
  <c r="I68" i="9"/>
  <c r="F68" i="9"/>
  <c r="E68" i="9"/>
  <c r="Q68" i="9" s="1"/>
  <c r="I48" i="9"/>
  <c r="F48" i="9"/>
  <c r="E48" i="9"/>
  <c r="Q48" i="9" s="1"/>
  <c r="E17" i="9"/>
  <c r="Q17" i="9" s="1"/>
  <c r="I30" i="9"/>
  <c r="F30" i="9"/>
  <c r="E30" i="9"/>
  <c r="Q30" i="9" s="1"/>
  <c r="I17" i="9"/>
  <c r="F17" i="9"/>
  <c r="I8" i="9"/>
  <c r="F8" i="9"/>
  <c r="E8" i="9"/>
  <c r="Q8" i="9" s="1"/>
  <c r="K48" i="9" l="1"/>
  <c r="K17" i="9"/>
  <c r="K83" i="9" l="1"/>
  <c r="K30" i="9"/>
  <c r="K68" i="9"/>
  <c r="K115" i="9"/>
  <c r="M8" i="9" l="1"/>
  <c r="D115" i="9"/>
  <c r="M115" i="9" s="1"/>
  <c r="D83" i="9"/>
  <c r="M83" i="9" s="1"/>
  <c r="D68" i="9"/>
  <c r="M68" i="9" s="1"/>
  <c r="D48" i="9"/>
  <c r="M48" i="9" s="1"/>
  <c r="M30" i="9"/>
  <c r="M17" i="9"/>
  <c r="D6" i="9" l="1"/>
  <c r="M6" i="9" s="1"/>
  <c r="E6" i="13" s="1"/>
</calcChain>
</file>

<file path=xl/sharedStrings.xml><?xml version="1.0" encoding="utf-8"?>
<sst xmlns="http://schemas.openxmlformats.org/spreadsheetml/2006/main" count="1075" uniqueCount="206">
  <si>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</si>
  <si>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</si>
  <si>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</si>
  <si>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</si>
  <si>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</si>
  <si>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</si>
  <si>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</si>
  <si>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</si>
  <si>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</si>
  <si>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</si>
  <si>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</si>
  <si>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</si>
  <si>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</si>
  <si>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</si>
  <si>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</si>
  <si>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</si>
  <si>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</si>
  <si>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</si>
  <si>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</si>
  <si>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</si>
  <si>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</si>
  <si>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</si>
  <si>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</si>
  <si>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</si>
  <si>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</si>
  <si>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</si>
  <si>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</si>
  <si>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</si>
  <si>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</si>
  <si>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</si>
  <si>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</si>
  <si>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</si>
  <si>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</si>
  <si>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</si>
  <si>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</si>
  <si>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</si>
  <si>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</si>
  <si>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</si>
  <si>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</si>
  <si>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</si>
  <si>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</si>
  <si>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</si>
  <si>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</si>
  <si>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</si>
  <si>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</si>
  <si>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</si>
  <si>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</si>
  <si>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</si>
  <si>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</si>
  <si>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</si>
  <si>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</si>
  <si>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</si>
  <si>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</si>
  <si>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</si>
  <si>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</si>
  <si>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</si>
  <si>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</si>
  <si>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</si>
  <si>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</si>
  <si>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</si>
  <si>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</si>
  <si>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</si>
  <si>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</si>
  <si>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</si>
  <si>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</si>
  <si>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</si>
  <si>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</si>
  <si>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</si>
  <si>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</si>
  <si>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</si>
  <si>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</si>
  <si>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</si>
  <si>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</si>
  <si>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</si>
  <si>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</si>
  <si>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</si>
  <si>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</si>
  <si>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</si>
  <si>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</si>
  <si>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</si>
  <si>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</si>
  <si>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</si>
  <si>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</si>
  <si>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</si>
  <si>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</si>
  <si>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</si>
  <si>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</si>
  <si>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</si>
  <si>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</si>
  <si>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</si>
  <si>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</si>
  <si>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</si>
  <si>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</si>
  <si>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</si>
  <si>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</si>
  <si>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</si>
  <si>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</si>
  <si>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</si>
  <si>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</si>
  <si>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</si>
  <si>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</si>
  <si>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</si>
  <si>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</si>
  <si>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</si>
  <si>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</si>
  <si>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</si>
  <si>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</si>
  <si>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</si>
  <si>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</si>
  <si>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</si>
  <si>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</si>
  <si>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</si>
  <si>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</si>
  <si>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</si>
  <si>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</si>
  <si>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</si>
  <si>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</si>
  <si>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</si>
  <si>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МАОУ СШ "Комплекс Покровский"</t>
  </si>
  <si>
    <t>МБОУ СШ № 156</t>
  </si>
  <si>
    <t>МАОУ СШ № 155</t>
  </si>
  <si>
    <t>МБОУ СШ № 157</t>
  </si>
  <si>
    <t>Всего участников</t>
  </si>
  <si>
    <t>менее 27</t>
  </si>
  <si>
    <t>27-67</t>
  </si>
  <si>
    <t>68-79</t>
  </si>
  <si>
    <t>80-99</t>
  </si>
  <si>
    <t>МАТЕМАТИКА профильный уровень, 11 класс</t>
  </si>
  <si>
    <t>Сдали на 27% и ниже, чел.</t>
  </si>
  <si>
    <t>Сдали на 27% и ниже, %</t>
  </si>
  <si>
    <t>27-38</t>
  </si>
  <si>
    <t>Полученные баллы, %</t>
  </si>
  <si>
    <t>Сдали на 68% и выше, чел.</t>
  </si>
  <si>
    <t>Сдали на 68% и выше, %.</t>
  </si>
  <si>
    <t>МАОУ СШ № 154</t>
  </si>
  <si>
    <t>МАОУ СШ № 6</t>
  </si>
  <si>
    <t>отлично - с 90% по 100% сдали на 68% и выше и нет сдавших ниже 27%</t>
  </si>
  <si>
    <t xml:space="preserve">хорошо - сдали на 68% и выше со среднего значения по городу до 90% </t>
  </si>
  <si>
    <t>критично - сдали на 68% и выше меньше  50% и сдавших ниже 27% 10% и более или 10 чел. и более</t>
  </si>
  <si>
    <t>38-68</t>
  </si>
  <si>
    <t>69-79</t>
  </si>
  <si>
    <t>Сдали на 68% и выше, %</t>
  </si>
  <si>
    <t>Код КИАСУО</t>
  </si>
  <si>
    <t>Сумма (чел.)/Среднее значение по городу (%)</t>
  </si>
  <si>
    <t>МБОУ СШ № 6</t>
  </si>
  <si>
    <t>-</t>
  </si>
  <si>
    <t>МБОУ СШ № 154</t>
  </si>
  <si>
    <t>допустимо - сдали на 68% и выше с 50% до среднего значения по  городу и сдавших ниже 27% не более 10% или 10 чел.</t>
  </si>
  <si>
    <t>39-69</t>
  </si>
  <si>
    <t>70-79</t>
  </si>
  <si>
    <t>МАОУ СШ № 158 "Грани"</t>
  </si>
  <si>
    <t>Математика профильный уровень 11 кл.</t>
  </si>
  <si>
    <t>Полученные баллы</t>
  </si>
  <si>
    <t>Код ОУ            (по КИАСУО)</t>
  </si>
  <si>
    <t>МАОУ Гимназия № 8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</si>
  <si>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</si>
  <si>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</si>
  <si>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</si>
  <si>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</si>
  <si>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</si>
  <si>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</si>
  <si>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</si>
  <si>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</si>
  <si>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</si>
  <si>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</si>
  <si>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</si>
  <si>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53</t>
  </si>
  <si>
    <t>МАОУ СШ № 65</t>
  </si>
  <si>
    <t>МАОУ СШ № 89</t>
  </si>
  <si>
    <t>МАОУ "КУГ № 1 - Универс"</t>
  </si>
  <si>
    <t xml:space="preserve">МАОУ Школа-интернат № 1 </t>
  </si>
  <si>
    <t>МБОУ СШ № 3</t>
  </si>
  <si>
    <t>МАОУ СШ № 82</t>
  </si>
  <si>
    <t xml:space="preserve">МБОУ СШ № 133 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</si>
  <si>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</si>
  <si>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</si>
  <si>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</si>
  <si>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</si>
  <si>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</si>
  <si>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</si>
  <si>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</si>
  <si>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</si>
  <si>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</si>
  <si>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</si>
  <si>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</si>
  <si>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</si>
  <si>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</si>
  <si>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</si>
  <si>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</si>
  <si>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</si>
  <si>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</si>
  <si>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</si>
  <si>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</si>
  <si>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</si>
  <si>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</si>
  <si>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156</t>
  </si>
  <si>
    <t>МАОУ СШ № 157</t>
  </si>
  <si>
    <t>МБОУ Гимназия  № 16</t>
  </si>
  <si>
    <t>Расчётное среднее значение:</t>
  </si>
  <si>
    <t>отлично - более 75 баллов</t>
  </si>
  <si>
    <t>хорошо - между средним баллом по городу и 75</t>
  </si>
  <si>
    <t>нормально - между рассчётным средним баллом города и 50</t>
  </si>
  <si>
    <t>критично - меньше 50 баллов</t>
  </si>
  <si>
    <t>МАОУ Лицей № 28</t>
  </si>
  <si>
    <t>МБОУ СШ № 159</t>
  </si>
  <si>
    <t>МАОУ СШ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</si>
</sst>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D0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5">
    <xf numFmtId="0" fontId="0" fillId="0" borderId="0"/>
    <xf numFmtId="0" fontId="8" fillId="0" borderId="0"/>
    <xf numFmtId="0" fontId="1" fillId="0" borderId="0"/>
    <xf numFmtId="0" fontId="9" fillId="0" borderId="0"/>
    <xf numFmtId="165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0" fontId="1" fillId="0" borderId="0"/>
    <xf numFmtId="165" fontId="10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10" fillId="0" borderId="0" applyBorder="0" applyProtection="0"/>
    <xf numFmtId="0" fontId="10" fillId="0" borderId="0"/>
    <xf numFmtId="0" fontId="10" fillId="0" borderId="0"/>
    <xf numFmtId="165" fontId="10" fillId="0" borderId="0" applyBorder="0" applyProtection="0"/>
    <xf numFmtId="164" fontId="1" fillId="0" borderId="0" applyFont="0" applyFill="0" applyBorder="0" applyAlignment="0" applyProtection="0"/>
    <xf numFmtId="0" fontId="10" fillId="0" borderId="0"/>
    <xf numFmtId="0" fontId="8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6" fontId="0" fillId="0" borderId="0" xfId="0" applyNumberFormat="1" applyAlignment="1"/>
    <xf numFmtId="166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7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8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3" fontId="0" fillId="9" borderId="7" xfId="0" applyNumberFormat="1" applyFill="1" applyBorder="1"/>
    <xf numFmtId="0" fontId="7" fillId="10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0" fontId="10" fillId="0" borderId="34" xfId="8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/>
    </xf>
    <xf numFmtId="0" fontId="13" fillId="0" borderId="34" xfId="10" applyBorder="1"/>
    <xf numFmtId="2" fontId="3" fillId="0" borderId="32" xfId="0" applyNumberFormat="1" applyFont="1" applyBorder="1" applyAlignment="1">
      <alignment horizontal="lef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3" fillId="0" borderId="0" xfId="10" applyNumberFormat="1" applyBorder="1"/>
    <xf numFmtId="2" fontId="11" fillId="0" borderId="50" xfId="0" applyNumberFormat="1" applyFont="1" applyBorder="1" applyAlignment="1">
      <alignment horizontal="center"/>
    </xf>
    <xf numFmtId="0" fontId="7" fillId="0" borderId="11" xfId="0" applyFont="1" applyBorder="1"/>
    <xf numFmtId="0" fontId="3" fillId="0" borderId="1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/>
    </xf>
    <xf numFmtId="3" fontId="0" fillId="2" borderId="11" xfId="0" applyNumberFormat="1" applyFill="1" applyBorder="1"/>
    <xf numFmtId="2" fontId="11" fillId="0" borderId="47" xfId="0" applyNumberFormat="1" applyFont="1" applyBorder="1" applyAlignment="1">
      <alignment horizontal="center"/>
    </xf>
    <xf numFmtId="3" fontId="0" fillId="2" borderId="20" xfId="0" applyNumberFormat="1" applyFill="1" applyBorder="1"/>
    <xf numFmtId="2" fontId="1" fillId="0" borderId="53" xfId="13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center"/>
    </xf>
    <xf numFmtId="0" fontId="7" fillId="0" borderId="7" xfId="0" applyFont="1" applyBorder="1"/>
    <xf numFmtId="2" fontId="11" fillId="0" borderId="51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2" fontId="0" fillId="2" borderId="7" xfId="0" applyNumberFormat="1" applyFill="1" applyBorder="1"/>
    <xf numFmtId="2" fontId="1" fillId="0" borderId="52" xfId="13" applyNumberFormat="1" applyFont="1" applyBorder="1" applyAlignment="1">
      <alignment horizontal="right" vertical="center"/>
    </xf>
    <xf numFmtId="2" fontId="0" fillId="2" borderId="21" xfId="0" applyNumberFormat="1" applyFill="1" applyBorder="1"/>
    <xf numFmtId="3" fontId="0" fillId="0" borderId="7" xfId="0" applyNumberFormat="1" applyFill="1" applyBorder="1"/>
    <xf numFmtId="0" fontId="7" fillId="11" borderId="0" xfId="0" applyFont="1" applyFill="1"/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4" fillId="3" borderId="52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4" fillId="3" borderId="57" xfId="0" applyFont="1" applyFill="1" applyBorder="1" applyAlignment="1">
      <alignment wrapText="1"/>
    </xf>
    <xf numFmtId="0" fontId="4" fillId="3" borderId="58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5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0" fontId="2" fillId="0" borderId="54" xfId="0" applyFont="1" applyBorder="1" applyAlignment="1">
      <alignment horizontal="center" vertical="center" wrapText="1"/>
    </xf>
    <xf numFmtId="0" fontId="7" fillId="13" borderId="0" xfId="0" applyFont="1" applyFill="1"/>
    <xf numFmtId="4" fontId="0" fillId="0" borderId="63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3" fontId="0" fillId="0" borderId="23" xfId="0" applyNumberFormat="1" applyBorder="1" applyAlignment="1">
      <alignment horizontal="left"/>
    </xf>
    <xf numFmtId="3" fontId="0" fillId="0" borderId="12" xfId="0" applyNumberFormat="1" applyBorder="1" applyAlignment="1">
      <alignment horizontal="left"/>
    </xf>
    <xf numFmtId="2" fontId="0" fillId="0" borderId="12" xfId="0" applyNumberFormat="1" applyBorder="1" applyAlignment="1">
      <alignment horizontal="left"/>
    </xf>
    <xf numFmtId="2" fontId="0" fillId="0" borderId="24" xfId="0" applyNumberFormat="1" applyBorder="1" applyAlignment="1">
      <alignment horizontal="left"/>
    </xf>
    <xf numFmtId="0" fontId="4" fillId="3" borderId="12" xfId="0" applyFont="1" applyFill="1" applyBorder="1" applyAlignment="1">
      <alignment horizontal="center" wrapText="1"/>
    </xf>
    <xf numFmtId="0" fontId="4" fillId="3" borderId="59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0" fontId="8" fillId="0" borderId="0" xfId="1"/>
    <xf numFmtId="0" fontId="8" fillId="15" borderId="0" xfId="1" applyFill="1"/>
    <xf numFmtId="0" fontId="14" fillId="0" borderId="0" xfId="1" applyFont="1" applyAlignment="1"/>
    <xf numFmtId="0" fontId="2" fillId="0" borderId="0" xfId="1" applyFont="1" applyAlignment="1">
      <alignment horizontal="center"/>
    </xf>
    <xf numFmtId="0" fontId="8" fillId="12" borderId="0" xfId="1" applyFill="1"/>
    <xf numFmtId="0" fontId="14" fillId="0" borderId="0" xfId="1" applyFont="1" applyAlignment="1">
      <alignment horizontal="center"/>
    </xf>
    <xf numFmtId="0" fontId="8" fillId="14" borderId="0" xfId="1" applyFill="1"/>
    <xf numFmtId="0" fontId="8" fillId="9" borderId="0" xfId="1" applyFill="1"/>
    <xf numFmtId="0" fontId="2" fillId="0" borderId="9" xfId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62" xfId="1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2" fillId="0" borderId="29" xfId="1" applyFont="1" applyBorder="1" applyAlignment="1">
      <alignment horizontal="left" vertical="center" wrapText="1"/>
    </xf>
    <xf numFmtId="2" fontId="2" fillId="0" borderId="30" xfId="1" applyNumberFormat="1" applyFont="1" applyBorder="1" applyAlignment="1">
      <alignment horizontal="left" vertical="center" wrapText="1"/>
    </xf>
    <xf numFmtId="0" fontId="1" fillId="0" borderId="13" xfId="1" applyFont="1" applyBorder="1" applyAlignment="1">
      <alignment horizontal="right" vertical="center"/>
    </xf>
    <xf numFmtId="0" fontId="8" fillId="0" borderId="53" xfId="1" applyBorder="1" applyAlignment="1">
      <alignment horizontal="center"/>
    </xf>
    <xf numFmtId="0" fontId="8" fillId="0" borderId="7" xfId="1" applyBorder="1" applyAlignment="1">
      <alignment wrapText="1"/>
    </xf>
    <xf numFmtId="0" fontId="8" fillId="0" borderId="7" xfId="1" applyBorder="1"/>
    <xf numFmtId="2" fontId="8" fillId="16" borderId="21" xfId="1" applyNumberFormat="1" applyFill="1" applyBorder="1"/>
    <xf numFmtId="0" fontId="1" fillId="0" borderId="25" xfId="1" applyFont="1" applyBorder="1" applyAlignment="1">
      <alignment horizontal="right" vertical="center"/>
    </xf>
    <xf numFmtId="0" fontId="1" fillId="0" borderId="20" xfId="1" applyFont="1" applyBorder="1" applyAlignment="1"/>
    <xf numFmtId="2" fontId="8" fillId="17" borderId="21" xfId="1" applyNumberFormat="1" applyFill="1" applyBorder="1"/>
    <xf numFmtId="0" fontId="8" fillId="0" borderId="56" xfId="1" applyBorder="1" applyAlignment="1">
      <alignment horizontal="center"/>
    </xf>
    <xf numFmtId="0" fontId="8" fillId="0" borderId="11" xfId="1" applyBorder="1" applyAlignment="1">
      <alignment wrapText="1"/>
    </xf>
    <xf numFmtId="0" fontId="8" fillId="0" borderId="11" xfId="1" applyBorder="1"/>
    <xf numFmtId="2" fontId="8" fillId="16" borderId="26" xfId="1" applyNumberFormat="1" applyFill="1" applyBorder="1"/>
    <xf numFmtId="0" fontId="1" fillId="0" borderId="28" xfId="1" applyFont="1" applyBorder="1" applyAlignment="1"/>
    <xf numFmtId="0" fontId="2" fillId="0" borderId="29" xfId="1" applyFont="1" applyBorder="1" applyAlignment="1">
      <alignment horizontal="left"/>
    </xf>
    <xf numFmtId="2" fontId="2" fillId="16" borderId="30" xfId="1" applyNumberFormat="1" applyFont="1" applyFill="1" applyBorder="1" applyAlignment="1">
      <alignment horizontal="left"/>
    </xf>
    <xf numFmtId="0" fontId="1" fillId="0" borderId="25" xfId="1" applyFont="1" applyBorder="1" applyAlignment="1"/>
    <xf numFmtId="0" fontId="8" fillId="0" borderId="60" xfId="1" applyBorder="1" applyAlignment="1">
      <alignment horizontal="center"/>
    </xf>
    <xf numFmtId="0" fontId="8" fillId="0" borderId="10" xfId="1" applyBorder="1" applyAlignment="1">
      <alignment wrapText="1"/>
    </xf>
    <xf numFmtId="0" fontId="8" fillId="0" borderId="10" xfId="1" applyBorder="1"/>
    <xf numFmtId="2" fontId="8" fillId="16" borderId="22" xfId="1" applyNumberFormat="1" applyFill="1" applyBorder="1"/>
    <xf numFmtId="2" fontId="8" fillId="17" borderId="26" xfId="1" applyNumberFormat="1" applyFill="1" applyBorder="1"/>
    <xf numFmtId="2" fontId="8" fillId="17" borderId="21" xfId="1" applyNumberFormat="1" applyFill="1" applyBorder="1" applyAlignment="1">
      <alignment horizontal="right"/>
    </xf>
    <xf numFmtId="0" fontId="8" fillId="2" borderId="53" xfId="1" applyFill="1" applyBorder="1" applyAlignment="1">
      <alignment horizontal="center"/>
    </xf>
    <xf numFmtId="0" fontId="8" fillId="2" borderId="7" xfId="1" applyFill="1" applyBorder="1" applyAlignment="1">
      <alignment wrapText="1"/>
    </xf>
    <xf numFmtId="0" fontId="8" fillId="0" borderId="7" xfId="1" applyBorder="1" applyAlignment="1">
      <alignment horizontal="center"/>
    </xf>
    <xf numFmtId="0" fontId="1" fillId="0" borderId="7" xfId="63" applyBorder="1"/>
    <xf numFmtId="2" fontId="1" fillId="0" borderId="21" xfId="63" applyNumberFormat="1" applyBorder="1"/>
    <xf numFmtId="0" fontId="1" fillId="0" borderId="23" xfId="1" applyFont="1" applyBorder="1" applyAlignment="1"/>
    <xf numFmtId="0" fontId="8" fillId="0" borderId="59" xfId="1" applyBorder="1" applyAlignment="1">
      <alignment horizontal="center"/>
    </xf>
    <xf numFmtId="0" fontId="8" fillId="0" borderId="12" xfId="1" applyBorder="1" applyAlignment="1">
      <alignment wrapText="1"/>
    </xf>
    <xf numFmtId="0" fontId="1" fillId="0" borderId="12" xfId="63" applyBorder="1"/>
    <xf numFmtId="0" fontId="8" fillId="0" borderId="12" xfId="1" applyBorder="1"/>
    <xf numFmtId="2" fontId="1" fillId="0" borderId="24" xfId="63" applyNumberFormat="1" applyBorder="1"/>
    <xf numFmtId="0" fontId="1" fillId="0" borderId="15" xfId="1" applyFont="1" applyBorder="1" applyAlignment="1"/>
    <xf numFmtId="0" fontId="1" fillId="0" borderId="13" xfId="1" applyFont="1" applyBorder="1" applyAlignment="1"/>
    <xf numFmtId="0" fontId="8" fillId="0" borderId="14" xfId="1" applyBorder="1" applyAlignment="1">
      <alignment horizontal="center"/>
    </xf>
    <xf numFmtId="0" fontId="8" fillId="0" borderId="3" xfId="1" applyBorder="1" applyAlignment="1">
      <alignment wrapText="1"/>
    </xf>
    <xf numFmtId="0" fontId="8" fillId="0" borderId="3" xfId="1" applyBorder="1"/>
    <xf numFmtId="2" fontId="8" fillId="16" borderId="19" xfId="1" applyNumberFormat="1" applyFill="1" applyBorder="1"/>
    <xf numFmtId="2" fontId="2" fillId="17" borderId="30" xfId="1" applyNumberFormat="1" applyFont="1" applyFill="1" applyBorder="1" applyAlignment="1">
      <alignment horizontal="left"/>
    </xf>
    <xf numFmtId="2" fontId="8" fillId="17" borderId="19" xfId="1" applyNumberFormat="1" applyFill="1" applyBorder="1"/>
    <xf numFmtId="0" fontId="8" fillId="0" borderId="59" xfId="1" applyBorder="1" applyAlignment="1">
      <alignment wrapText="1"/>
    </xf>
    <xf numFmtId="0" fontId="8" fillId="0" borderId="59" xfId="1" applyBorder="1"/>
    <xf numFmtId="2" fontId="8" fillId="16" borderId="24" xfId="1" applyNumberFormat="1" applyFill="1" applyBorder="1"/>
    <xf numFmtId="0" fontId="7" fillId="0" borderId="60" xfId="1" applyFont="1" applyBorder="1" applyAlignment="1">
      <alignment horizontal="center"/>
    </xf>
    <xf numFmtId="0" fontId="7" fillId="0" borderId="60" xfId="1" applyFont="1" applyBorder="1" applyAlignment="1">
      <alignment wrapText="1"/>
    </xf>
    <xf numFmtId="0" fontId="7" fillId="0" borderId="60" xfId="1" applyFont="1" applyBorder="1"/>
    <xf numFmtId="2" fontId="7" fillId="4" borderId="22" xfId="1" applyNumberFormat="1" applyFont="1" applyFill="1" applyBorder="1"/>
    <xf numFmtId="0" fontId="1" fillId="0" borderId="0" xfId="1" applyFont="1" applyBorder="1"/>
    <xf numFmtId="0" fontId="8" fillId="0" borderId="0" xfId="1" applyBorder="1" applyAlignment="1"/>
    <xf numFmtId="2" fontId="1" fillId="0" borderId="0" xfId="1" applyNumberFormat="1" applyFont="1"/>
    <xf numFmtId="0" fontId="1" fillId="0" borderId="0" xfId="1" applyFont="1"/>
    <xf numFmtId="2" fontId="15" fillId="0" borderId="11" xfId="1" applyNumberFormat="1" applyFont="1" applyBorder="1" applyAlignment="1"/>
    <xf numFmtId="0" fontId="15" fillId="0" borderId="0" xfId="1" applyFont="1" applyAlignment="1"/>
    <xf numFmtId="0" fontId="15" fillId="0" borderId="0" xfId="1" applyFont="1" applyBorder="1" applyAlignment="1"/>
    <xf numFmtId="0" fontId="2" fillId="0" borderId="0" xfId="1" applyFont="1" applyFill="1" applyBorder="1" applyAlignment="1">
      <alignment horizontal="left" vertical="center" wrapText="1"/>
    </xf>
    <xf numFmtId="0" fontId="16" fillId="0" borderId="0" xfId="1" applyFont="1"/>
    <xf numFmtId="3" fontId="11" fillId="0" borderId="50" xfId="0" applyNumberFormat="1" applyFont="1" applyBorder="1" applyAlignment="1">
      <alignment horizontal="center"/>
    </xf>
    <xf numFmtId="3" fontId="2" fillId="0" borderId="50" xfId="0" applyNumberFormat="1" applyFont="1" applyBorder="1" applyAlignment="1">
      <alignment horizontal="left"/>
    </xf>
    <xf numFmtId="3" fontId="0" fillId="0" borderId="63" xfId="0" applyNumberForma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2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14" fillId="0" borderId="0" xfId="1" applyFont="1" applyAlignment="1">
      <alignment horizontal="center"/>
    </xf>
    <xf numFmtId="0" fontId="2" fillId="0" borderId="9" xfId="1" applyFont="1" applyBorder="1" applyAlignment="1">
      <alignment horizontal="center" vertical="center" wrapText="1"/>
    </xf>
    <xf numFmtId="0" fontId="7" fillId="0" borderId="0" xfId="1" applyFont="1"/>
    <xf numFmtId="0" fontId="8" fillId="18" borderId="0" xfId="1" applyFill="1"/>
    <xf numFmtId="2" fontId="15" fillId="0" borderId="3" xfId="1" applyNumberFormat="1" applyFont="1" applyBorder="1" applyAlignment="1"/>
    <xf numFmtId="3" fontId="0" fillId="0" borderId="13" xfId="0" applyNumberFormat="1" applyBorder="1"/>
    <xf numFmtId="3" fontId="0" fillId="0" borderId="3" xfId="0" applyNumberFormat="1" applyBorder="1"/>
    <xf numFmtId="2" fontId="0" fillId="0" borderId="3" xfId="0" applyNumberFormat="1" applyBorder="1"/>
    <xf numFmtId="2" fontId="0" fillId="0" borderId="19" xfId="0" applyNumberFormat="1" applyBorder="1"/>
    <xf numFmtId="0" fontId="8" fillId="0" borderId="15" xfId="1" applyBorder="1"/>
    <xf numFmtId="3" fontId="0" fillId="0" borderId="28" xfId="0" applyNumberFormat="1" applyBorder="1"/>
    <xf numFmtId="3" fontId="0" fillId="0" borderId="29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3" fontId="0" fillId="0" borderId="23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2" fontId="0" fillId="0" borderId="24" xfId="0" applyNumberFormat="1" applyFont="1" applyBorder="1" applyAlignment="1">
      <alignment horizontal="right"/>
    </xf>
    <xf numFmtId="2" fontId="8" fillId="0" borderId="10" xfId="1" applyNumberFormat="1" applyBorder="1"/>
    <xf numFmtId="2" fontId="8" fillId="0" borderId="22" xfId="1" applyNumberFormat="1" applyBorder="1"/>
    <xf numFmtId="3" fontId="0" fillId="0" borderId="8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2" fontId="0" fillId="0" borderId="9" xfId="0" applyNumberFormat="1" applyFont="1" applyBorder="1" applyAlignment="1">
      <alignment horizontal="right"/>
    </xf>
    <xf numFmtId="2" fontId="0" fillId="0" borderId="27" xfId="0" applyNumberFormat="1" applyFont="1" applyBorder="1" applyAlignment="1">
      <alignment horizontal="right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2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0" fontId="2" fillId="0" borderId="69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" fontId="11" fillId="0" borderId="30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4" fillId="3" borderId="68" xfId="0" applyFont="1" applyFill="1" applyBorder="1" applyAlignment="1">
      <alignment wrapText="1"/>
    </xf>
    <xf numFmtId="3" fontId="0" fillId="0" borderId="6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68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1" fontId="11" fillId="0" borderId="32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left"/>
    </xf>
    <xf numFmtId="1" fontId="0" fillId="0" borderId="55" xfId="0" applyNumberFormat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4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left"/>
    </xf>
    <xf numFmtId="0" fontId="2" fillId="0" borderId="31" xfId="1" applyFont="1" applyBorder="1" applyAlignment="1">
      <alignment horizontal="left"/>
    </xf>
    <xf numFmtId="0" fontId="15" fillId="0" borderId="0" xfId="1" applyFont="1" applyBorder="1" applyAlignment="1">
      <alignment horizontal="right"/>
    </xf>
    <xf numFmtId="0" fontId="15" fillId="0" borderId="67" xfId="1" applyFont="1" applyBorder="1" applyAlignment="1">
      <alignment horizontal="right"/>
    </xf>
    <xf numFmtId="0" fontId="2" fillId="0" borderId="19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125">
    <cellStyle name="Excel Built-in Normal" xfId="3"/>
    <cellStyle name="Excel Built-in Normal 1" xfId="4"/>
    <cellStyle name="Excel Built-in Normal 1 2" xfId="19"/>
    <cellStyle name="Excel Built-in Normal 1 3" xfId="16"/>
    <cellStyle name="Excel Built-in Normal 1 4" xfId="115"/>
    <cellStyle name="Excel Built-in Normal 1 5" xfId="118"/>
    <cellStyle name="Excel Built-in Normal 2" xfId="5"/>
    <cellStyle name="TableStyleLight1" xfId="6"/>
    <cellStyle name="Денежный 2" xfId="15"/>
    <cellStyle name="Денежный 2 2" xfId="17"/>
    <cellStyle name="Денежный 2 3" xfId="119"/>
    <cellStyle name="Денежный 2 4" xfId="124"/>
    <cellStyle name="Денежный 3" xfId="21"/>
    <cellStyle name="Денежный 3 10" xfId="96"/>
    <cellStyle name="Денежный 3 11" xfId="103"/>
    <cellStyle name="Денежный 3 12" xfId="108"/>
    <cellStyle name="Денежный 3 2" xfId="33"/>
    <cellStyle name="Денежный 3 3" xfId="41"/>
    <cellStyle name="Денежный 3 4" xfId="49"/>
    <cellStyle name="Денежный 3 5" xfId="57"/>
    <cellStyle name="Денежный 3 6" xfId="65"/>
    <cellStyle name="Денежный 3 7" xfId="73"/>
    <cellStyle name="Денежный 3 8" xfId="81"/>
    <cellStyle name="Денежный 3 9" xfId="89"/>
    <cellStyle name="Обычный" xfId="0" builtinId="0"/>
    <cellStyle name="Обычный 2" xfId="1"/>
    <cellStyle name="Обычный 2 10" xfId="63"/>
    <cellStyle name="Обычный 2 11" xfId="71"/>
    <cellStyle name="Обычный 2 12" xfId="79"/>
    <cellStyle name="Обычный 2 13" xfId="87"/>
    <cellStyle name="Обычный 2 14" xfId="114"/>
    <cellStyle name="Обычный 2 15" xfId="121"/>
    <cellStyle name="Обычный 2 2" xfId="2"/>
    <cellStyle name="Обычный 2 3" xfId="13"/>
    <cellStyle name="Обычный 2 4" xfId="25"/>
    <cellStyle name="Обычный 2 5" xfId="26"/>
    <cellStyle name="Обычный 2 6" xfId="31"/>
    <cellStyle name="Обычный 2 7" xfId="39"/>
    <cellStyle name="Обычный 2 8" xfId="47"/>
    <cellStyle name="Обычный 2 9" xfId="55"/>
    <cellStyle name="Обычный 3" xfId="7"/>
    <cellStyle name="Обычный 3 10" xfId="69"/>
    <cellStyle name="Обычный 3 11" xfId="77"/>
    <cellStyle name="Обычный 3 12" xfId="85"/>
    <cellStyle name="Обычный 3 13" xfId="93"/>
    <cellStyle name="Обычный 3 14" xfId="100"/>
    <cellStyle name="Обычный 3 15" xfId="116"/>
    <cellStyle name="Обычный 3 16" xfId="120"/>
    <cellStyle name="Обычный 3 2" xfId="8"/>
    <cellStyle name="Обычный 3 2 10" xfId="97"/>
    <cellStyle name="Обычный 3 2 11" xfId="104"/>
    <cellStyle name="Обычный 3 2 12" xfId="109"/>
    <cellStyle name="Обычный 3 2 13" xfId="22"/>
    <cellStyle name="Обычный 3 2 2" xfId="34"/>
    <cellStyle name="Обычный 3 2 3" xfId="42"/>
    <cellStyle name="Обычный 3 2 4" xfId="50"/>
    <cellStyle name="Обычный 3 2 5" xfId="58"/>
    <cellStyle name="Обычный 3 2 6" xfId="66"/>
    <cellStyle name="Обычный 3 2 7" xfId="74"/>
    <cellStyle name="Обычный 3 2 8" xfId="82"/>
    <cellStyle name="Обычный 3 2 9" xfId="90"/>
    <cellStyle name="Обычный 3 3" xfId="9"/>
    <cellStyle name="Обычный 3 4" xfId="27"/>
    <cellStyle name="Обычный 3 5" xfId="29"/>
    <cellStyle name="Обычный 3 6" xfId="37"/>
    <cellStyle name="Обычный 3 7" xfId="45"/>
    <cellStyle name="Обычный 3 8" xfId="53"/>
    <cellStyle name="Обычный 3 9" xfId="61"/>
    <cellStyle name="Обычный 4" xfId="10"/>
    <cellStyle name="Обычный 4 10" xfId="78"/>
    <cellStyle name="Обычный 4 11" xfId="86"/>
    <cellStyle name="Обычный 4 12" xfId="94"/>
    <cellStyle name="Обычный 4 13" xfId="101"/>
    <cellStyle name="Обычный 4 14" xfId="14"/>
    <cellStyle name="Обычный 4 15" xfId="117"/>
    <cellStyle name="Обычный 4 16" xfId="122"/>
    <cellStyle name="Обычный 4 2" xfId="12"/>
    <cellStyle name="Обычный 4 2 2" xfId="18"/>
    <cellStyle name="Обычный 4 3" xfId="28"/>
    <cellStyle name="Обычный 4 4" xfId="30"/>
    <cellStyle name="Обычный 4 5" xfId="38"/>
    <cellStyle name="Обычный 4 6" xfId="46"/>
    <cellStyle name="Обычный 4 7" xfId="54"/>
    <cellStyle name="Обычный 4 8" xfId="62"/>
    <cellStyle name="Обычный 4 9" xfId="70"/>
    <cellStyle name="Обычный 5" xfId="11"/>
    <cellStyle name="Обычный 5 10" xfId="88"/>
    <cellStyle name="Обычный 5 11" xfId="95"/>
    <cellStyle name="Обычный 5 12" xfId="102"/>
    <cellStyle name="Обычный 5 13" xfId="107"/>
    <cellStyle name="Обычный 5 14" xfId="20"/>
    <cellStyle name="Обычный 5 2" xfId="23"/>
    <cellStyle name="Обычный 5 2 10" xfId="98"/>
    <cellStyle name="Обычный 5 2 11" xfId="105"/>
    <cellStyle name="Обычный 5 2 12" xfId="110"/>
    <cellStyle name="Обычный 5 2 2" xfId="35"/>
    <cellStyle name="Обычный 5 2 3" xfId="43"/>
    <cellStyle name="Обычный 5 2 4" xfId="51"/>
    <cellStyle name="Обычный 5 2 5" xfId="59"/>
    <cellStyle name="Обычный 5 2 6" xfId="67"/>
    <cellStyle name="Обычный 5 2 7" xfId="75"/>
    <cellStyle name="Обычный 5 2 8" xfId="83"/>
    <cellStyle name="Обычный 5 2 9" xfId="91"/>
    <cellStyle name="Обычный 5 3" xfId="32"/>
    <cellStyle name="Обычный 5 4" xfId="40"/>
    <cellStyle name="Обычный 5 5" xfId="48"/>
    <cellStyle name="Обычный 5 6" xfId="56"/>
    <cellStyle name="Обычный 5 7" xfId="64"/>
    <cellStyle name="Обычный 5 8" xfId="72"/>
    <cellStyle name="Обычный 5 9" xfId="80"/>
    <cellStyle name="Обычный 6" xfId="24"/>
    <cellStyle name="Обычный 6 10" xfId="99"/>
    <cellStyle name="Обычный 6 11" xfId="106"/>
    <cellStyle name="Обычный 6 12" xfId="111"/>
    <cellStyle name="Обычный 6 2" xfId="36"/>
    <cellStyle name="Обычный 6 3" xfId="44"/>
    <cellStyle name="Обычный 6 4" xfId="52"/>
    <cellStyle name="Обычный 6 5" xfId="60"/>
    <cellStyle name="Обычный 6 6" xfId="68"/>
    <cellStyle name="Обычный 6 7" xfId="76"/>
    <cellStyle name="Обычный 6 8" xfId="84"/>
    <cellStyle name="Обычный 6 9" xfId="92"/>
    <cellStyle name="Обычный 7" xfId="112"/>
    <cellStyle name="Обычный 8" xfId="113"/>
    <cellStyle name="Обычный 9" xfId="123"/>
  </cellStyles>
  <dxfs count="94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93"/>
    </tableStyle>
  </tableStyles>
  <colors>
    <mruColors>
      <color rgb="FFFFCCCC"/>
      <color rgb="FFCCECFF"/>
      <color rgb="FFFFFF66"/>
      <color rgb="FFCCFF99"/>
      <color rgb="FFA0A0A0"/>
      <color rgb="FFFFAF0D"/>
      <color rgb="FFF1BC0D"/>
      <color rgb="FFEE6CF8"/>
      <color rgb="FF960BAD"/>
      <color rgb="FFFB56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7" width="7.7109375" customWidth="1"/>
    <col min="8" max="12" width="6.7109375" customWidth="1"/>
    <col min="13" max="18" width="7.7109375" customWidth="1"/>
    <col min="19" max="23" width="6.7109375" customWidth="1"/>
    <col min="24" max="28" width="7.7109375" customWidth="1"/>
  </cols>
  <sheetData>
    <row r="1" spans="1:28" ht="18" customHeight="1" x14ac:dyDescent="0.25">
      <c r="D1" s="113"/>
      <c r="E1" s="17" t="s">
        <v>136</v>
      </c>
      <c r="F1" s="199"/>
      <c r="G1" s="199"/>
      <c r="H1" s="17"/>
      <c r="I1" s="17"/>
      <c r="M1" s="224"/>
      <c r="N1" s="17"/>
      <c r="O1" s="198"/>
      <c r="P1" s="17" t="s">
        <v>147</v>
      </c>
    </row>
    <row r="2" spans="1:28" ht="18" customHeight="1" x14ac:dyDescent="0.25">
      <c r="A2" s="4"/>
      <c r="B2" s="419" t="s">
        <v>127</v>
      </c>
      <c r="C2" s="419"/>
      <c r="D2" s="27"/>
      <c r="E2" s="17" t="s">
        <v>137</v>
      </c>
      <c r="F2" s="199"/>
      <c r="G2" s="199"/>
      <c r="H2" s="17"/>
      <c r="I2" s="17"/>
      <c r="M2" s="224"/>
      <c r="N2" s="17"/>
      <c r="O2" s="18"/>
      <c r="P2" s="17" t="s">
        <v>138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22" t="s">
        <v>0</v>
      </c>
      <c r="B4" s="424" t="s">
        <v>142</v>
      </c>
      <c r="C4" s="426" t="s">
        <v>2</v>
      </c>
      <c r="D4" s="428" t="s">
        <v>122</v>
      </c>
      <c r="E4" s="429"/>
      <c r="F4" s="429"/>
      <c r="G4" s="429"/>
      <c r="H4" s="430"/>
      <c r="I4" s="428" t="s">
        <v>132</v>
      </c>
      <c r="J4" s="429"/>
      <c r="K4" s="429"/>
      <c r="L4" s="429"/>
      <c r="M4" s="430"/>
      <c r="N4" s="428" t="s">
        <v>133</v>
      </c>
      <c r="O4" s="429"/>
      <c r="P4" s="429"/>
      <c r="Q4" s="429"/>
      <c r="R4" s="430"/>
      <c r="S4" s="428" t="s">
        <v>128</v>
      </c>
      <c r="T4" s="429"/>
      <c r="U4" s="429"/>
      <c r="V4" s="429"/>
      <c r="W4" s="429"/>
      <c r="X4" s="428" t="s">
        <v>129</v>
      </c>
      <c r="Y4" s="429"/>
      <c r="Z4" s="429"/>
      <c r="AA4" s="429"/>
      <c r="AB4" s="430"/>
    </row>
    <row r="5" spans="1:28" ht="15" customHeight="1" thickBot="1" x14ac:dyDescent="0.3">
      <c r="A5" s="423"/>
      <c r="B5" s="425"/>
      <c r="C5" s="427"/>
      <c r="D5" s="87">
        <v>2020</v>
      </c>
      <c r="E5" s="88">
        <v>2021</v>
      </c>
      <c r="F5" s="223">
        <v>2022</v>
      </c>
      <c r="G5" s="381">
        <v>2023</v>
      </c>
      <c r="H5" s="266">
        <v>2024</v>
      </c>
      <c r="I5" s="87">
        <v>2020</v>
      </c>
      <c r="J5" s="88">
        <v>2021</v>
      </c>
      <c r="K5" s="223">
        <v>2022</v>
      </c>
      <c r="L5" s="381">
        <v>2023</v>
      </c>
      <c r="M5" s="266">
        <v>2024</v>
      </c>
      <c r="N5" s="87">
        <v>2020</v>
      </c>
      <c r="O5" s="88">
        <v>2021</v>
      </c>
      <c r="P5" s="223">
        <v>2022</v>
      </c>
      <c r="Q5" s="381">
        <v>2023</v>
      </c>
      <c r="R5" s="338">
        <v>2024</v>
      </c>
      <c r="S5" s="87">
        <v>2020</v>
      </c>
      <c r="T5" s="88">
        <v>2021</v>
      </c>
      <c r="U5" s="223">
        <v>2022</v>
      </c>
      <c r="V5" s="381">
        <v>2023</v>
      </c>
      <c r="W5" s="381">
        <v>2024</v>
      </c>
      <c r="X5" s="233">
        <v>2020</v>
      </c>
      <c r="Y5" s="234">
        <v>2021</v>
      </c>
      <c r="Z5" s="384">
        <v>2022</v>
      </c>
      <c r="AA5" s="234">
        <v>2023</v>
      </c>
      <c r="AB5" s="385">
        <v>2024</v>
      </c>
    </row>
    <row r="6" spans="1:28" ht="15" customHeight="1" thickBot="1" x14ac:dyDescent="0.3">
      <c r="A6" s="29">
        <f>A15+A28+A46+A66+A82+A113+A123</f>
        <v>109</v>
      </c>
      <c r="B6" s="420" t="s">
        <v>143</v>
      </c>
      <c r="C6" s="421"/>
      <c r="D6" s="235">
        <f>'Математика-11 2020 расклад'!L6</f>
        <v>2932</v>
      </c>
      <c r="E6" s="236">
        <f>'Математика-11 2021 расклад'!M6</f>
        <v>3046</v>
      </c>
      <c r="F6" s="332">
        <f>'Математика-11 2022 расклад'!M6</f>
        <v>2567</v>
      </c>
      <c r="G6" s="375">
        <f>'Математика-11 2023 расклад'!M6</f>
        <v>2300</v>
      </c>
      <c r="H6" s="339">
        <f>'Математ проф-11 2024 расклад'!M6</f>
        <v>2448</v>
      </c>
      <c r="I6" s="235">
        <f>'Математика-11 2020 расклад'!M6</f>
        <v>0</v>
      </c>
      <c r="J6" s="236">
        <f>'Математика-11 2021 расклад'!N6</f>
        <v>1009.9956</v>
      </c>
      <c r="K6" s="332">
        <f>'Математика-11 2022 расклад'!N6</f>
        <v>775</v>
      </c>
      <c r="L6" s="375">
        <f>'Математика-11 2023 расклад'!N6</f>
        <v>471</v>
      </c>
      <c r="M6" s="388">
        <f>'Математ проф-11 2024 расклад'!N6</f>
        <v>993</v>
      </c>
      <c r="N6" s="239">
        <f>'Математика-11 2020 расклад'!N6</f>
        <v>0</v>
      </c>
      <c r="O6" s="237">
        <f>'Математика-11 2021 расклад'!O6</f>
        <v>31.868540935672517</v>
      </c>
      <c r="P6" s="238">
        <f>'Математика-11 2022 расклад'!O6</f>
        <v>23.45068599800473</v>
      </c>
      <c r="Q6" s="240">
        <f>'Математика-11 2023 расклад'!O6</f>
        <v>20.478260869565219</v>
      </c>
      <c r="R6" s="345">
        <f>'Математ проф-11 2024 расклад'!O6</f>
        <v>40.563725490196077</v>
      </c>
      <c r="S6" s="235">
        <f>'Математика-11 2020 расклад'!O6</f>
        <v>229.97870000000003</v>
      </c>
      <c r="T6" s="236">
        <f>'Математика-11 2021 расклад'!P6</f>
        <v>182.9991</v>
      </c>
      <c r="U6" s="332">
        <f>'Математика-11 2022 расклад'!P6</f>
        <v>55</v>
      </c>
      <c r="V6" s="375">
        <f>'Математика-11 2023 расклад'!P6</f>
        <v>76</v>
      </c>
      <c r="W6" s="412">
        <f>'Математ проф-11 2024 расклад'!P6</f>
        <v>78</v>
      </c>
      <c r="X6" s="239">
        <f>'Математика-11 2020 расклад'!P6</f>
        <v>12.143333333333338</v>
      </c>
      <c r="Y6" s="237">
        <f>'Математика-11 2021 расклад'!Q6</f>
        <v>10.290461538461541</v>
      </c>
      <c r="Z6" s="190">
        <f>'Математика-11 2022 расклад'!Q6</f>
        <v>3.0028335617389468</v>
      </c>
      <c r="AA6" s="190">
        <f>'Математика-11 2023 расклад'!Q6</f>
        <v>3.4426673373998398</v>
      </c>
      <c r="AB6" s="241">
        <f>'Математ проф-11 2024 расклад'!Q6</f>
        <v>4.3981389938413615</v>
      </c>
    </row>
    <row r="7" spans="1:28" ht="15" customHeight="1" thickBot="1" x14ac:dyDescent="0.3">
      <c r="A7" s="32"/>
      <c r="B7" s="25"/>
      <c r="C7" s="200" t="s">
        <v>100</v>
      </c>
      <c r="D7" s="242">
        <f>'Математика-11 2020 расклад'!L8</f>
        <v>284</v>
      </c>
      <c r="E7" s="243">
        <f>'Математика-11 2021 расклад'!M8</f>
        <v>264</v>
      </c>
      <c r="F7" s="333">
        <f>'Математика-11 2022 расклад'!M7</f>
        <v>247</v>
      </c>
      <c r="G7" s="376">
        <f>'Математика-11 2023 расклад'!M7</f>
        <v>227</v>
      </c>
      <c r="H7" s="340">
        <f>'Математ проф-11 2024 расклад'!M7</f>
        <v>231</v>
      </c>
      <c r="I7" s="242">
        <f>'Математика-11 2020 расклад'!M8</f>
        <v>0</v>
      </c>
      <c r="J7" s="243">
        <f>'Математика-11 2021 расклад'!N8</f>
        <v>101.00330000000001</v>
      </c>
      <c r="K7" s="333">
        <f>'Математика-11 2022 расклад'!N7</f>
        <v>109</v>
      </c>
      <c r="L7" s="376">
        <f>'Математика-11 2023 расклад'!N7</f>
        <v>53</v>
      </c>
      <c r="M7" s="389">
        <f>'Математ проф-11 2024 расклад'!N7</f>
        <v>118</v>
      </c>
      <c r="N7" s="255">
        <f>'Математика-11 2020 расклад'!N8</f>
        <v>0</v>
      </c>
      <c r="O7" s="253">
        <f>'Математика-11 2021 расклад'!O8</f>
        <v>31.3675</v>
      </c>
      <c r="P7" s="254">
        <f>'Математика-11 2022 расклад'!O7</f>
        <v>31.452499377072431</v>
      </c>
      <c r="Q7" s="256">
        <f>'Математика-11 2023 расклад'!O7</f>
        <v>23.348017621145374</v>
      </c>
      <c r="R7" s="346">
        <f>'Математ проф-11 2024 расклад'!O7</f>
        <v>51.082251082251084</v>
      </c>
      <c r="S7" s="242">
        <f>'Математика-11 2020 расклад'!O8</f>
        <v>27.996299999999998</v>
      </c>
      <c r="T7" s="243">
        <f>'Математика-11 2021 расклад'!P8</f>
        <v>17.997300000000003</v>
      </c>
      <c r="U7" s="333">
        <f>'Математика-11 2022 расклад'!P7</f>
        <v>3</v>
      </c>
      <c r="V7" s="376">
        <f>'Математика-11 2023 расклад'!P7</f>
        <v>18</v>
      </c>
      <c r="W7" s="413">
        <f>'Математ проф-11 2024 расклад'!P7</f>
        <v>16</v>
      </c>
      <c r="X7" s="255">
        <f>'Математика-11 2020 расклад'!P8</f>
        <v>13.706250000000001</v>
      </c>
      <c r="Y7" s="253">
        <f>'Математика-11 2021 расклад'!Q8</f>
        <v>10.625714285714285</v>
      </c>
      <c r="Z7" s="244">
        <f>'Математика-11 2022 расклад'!Q7</f>
        <v>1.6559829059829059</v>
      </c>
      <c r="AA7" s="244">
        <f>'Математика-11 2023 расклад'!Q7</f>
        <v>7.929515418502203</v>
      </c>
      <c r="AB7" s="245">
        <f>'Математ проф-11 2024 расклад'!Q7</f>
        <v>6.9264069264069263</v>
      </c>
    </row>
    <row r="8" spans="1:28" s="1" customFormat="1" ht="15" customHeight="1" x14ac:dyDescent="0.25">
      <c r="A8" s="11">
        <v>1</v>
      </c>
      <c r="B8" s="48">
        <v>10002</v>
      </c>
      <c r="C8" s="206" t="s">
        <v>5</v>
      </c>
      <c r="D8" s="207">
        <f>'Математика-11 2020 расклад'!L9</f>
        <v>30</v>
      </c>
      <c r="E8" s="208">
        <f>'Математика-11 2021 расклад'!M9</f>
        <v>42</v>
      </c>
      <c r="F8" s="334">
        <f>'Математика-11 2022 расклад'!M8</f>
        <v>31</v>
      </c>
      <c r="G8" s="377">
        <f>'Математика-11 2023 расклад'!M8</f>
        <v>40</v>
      </c>
      <c r="H8" s="342">
        <f>'Математ проф-11 2024 расклад'!M8</f>
        <v>31</v>
      </c>
      <c r="I8" s="207">
        <f>'Математика-11 2020 расклад'!M9</f>
        <v>0</v>
      </c>
      <c r="J8" s="208">
        <f>'Математика-11 2021 расклад'!N9</f>
        <v>6.9972000000000003</v>
      </c>
      <c r="K8" s="334">
        <f>'Математика-11 2022 расклад'!N8</f>
        <v>14</v>
      </c>
      <c r="L8" s="377">
        <f>'Математика-11 2023 расклад'!N8</f>
        <v>6</v>
      </c>
      <c r="M8" s="390">
        <f>'Математ проф-11 2024 расклад'!N8</f>
        <v>13</v>
      </c>
      <c r="N8" s="229"/>
      <c r="O8" s="209">
        <f>'Математика-11 2021 расклад'!O9</f>
        <v>16.66</v>
      </c>
      <c r="P8" s="225">
        <f>'Математика-11 2022 расклад'!O8</f>
        <v>45.161290322580648</v>
      </c>
      <c r="Q8" s="210">
        <f>'Математика-11 2023 расклад'!O8</f>
        <v>15</v>
      </c>
      <c r="R8" s="347">
        <f>'Математ проф-11 2024 расклад'!O8</f>
        <v>41.935483870967744</v>
      </c>
      <c r="S8" s="207">
        <f>'Математика-11 2020 расклад'!O9</f>
        <v>6</v>
      </c>
      <c r="T8" s="208">
        <f>'Математика-11 2021 расклад'!P9</f>
        <v>6.0017999999999994</v>
      </c>
      <c r="U8" s="334">
        <f>'Математика-11 2022 расклад'!P8</f>
        <v>0</v>
      </c>
      <c r="V8" s="379">
        <f>'Математика-11 2023 расклад'!P8</f>
        <v>2</v>
      </c>
      <c r="W8" s="414">
        <f>'Математ проф-11 2024 расклад'!P8</f>
        <v>0</v>
      </c>
      <c r="X8" s="231">
        <f>'Математика-11 2020 расклад'!P9</f>
        <v>20</v>
      </c>
      <c r="Y8" s="204">
        <f>'Математика-11 2021 расклад'!Q9</f>
        <v>14.29</v>
      </c>
      <c r="Z8" s="387">
        <f>'Математика-11 2022 расклад'!Q8</f>
        <v>0</v>
      </c>
      <c r="AA8" s="387">
        <f>'Математика-11 2023 расклад'!Q8</f>
        <v>5</v>
      </c>
      <c r="AB8" s="407">
        <f>'Математ проф-11 2024 расклад'!Q8</f>
        <v>0</v>
      </c>
    </row>
    <row r="9" spans="1:28" s="1" customFormat="1" ht="15" customHeight="1" x14ac:dyDescent="0.25">
      <c r="A9" s="11">
        <v>2</v>
      </c>
      <c r="B9" s="48">
        <v>10090</v>
      </c>
      <c r="C9" s="206" t="s">
        <v>7</v>
      </c>
      <c r="D9" s="207">
        <f>'Математика-11 2020 расклад'!L10</f>
        <v>45</v>
      </c>
      <c r="E9" s="208">
        <f>'Математика-11 2021 расклад'!M10</f>
        <v>40</v>
      </c>
      <c r="F9" s="334">
        <f>'Математика-11 2022 расклад'!M9</f>
        <v>40</v>
      </c>
      <c r="G9" s="377">
        <f>'Математика-11 2023 расклад'!M9</f>
        <v>50</v>
      </c>
      <c r="H9" s="342">
        <f>'Математ проф-11 2024 расклад'!M9</f>
        <v>45</v>
      </c>
      <c r="I9" s="207">
        <f>'Математика-11 2020 расклад'!M10</f>
        <v>0</v>
      </c>
      <c r="J9" s="208">
        <f>'Математика-11 2021 расклад'!N10</f>
        <v>18</v>
      </c>
      <c r="K9" s="334">
        <f>'Математика-11 2022 расклад'!N9</f>
        <v>13</v>
      </c>
      <c r="L9" s="377">
        <f>'Математика-11 2023 расклад'!N9</f>
        <v>7</v>
      </c>
      <c r="M9" s="390">
        <f>'Математ проф-11 2024 расклад'!N9</f>
        <v>24</v>
      </c>
      <c r="N9" s="229"/>
      <c r="O9" s="209">
        <f>'Математика-11 2021 расклад'!O10</f>
        <v>45</v>
      </c>
      <c r="P9" s="225">
        <f>'Математика-11 2022 расклад'!O9</f>
        <v>32.5</v>
      </c>
      <c r="Q9" s="210">
        <f>'Математика-11 2023 расклад'!O9</f>
        <v>14</v>
      </c>
      <c r="R9" s="347">
        <f>'Математ проф-11 2024 расклад'!O9</f>
        <v>53.333333333333336</v>
      </c>
      <c r="S9" s="207">
        <f>'Математика-11 2020 расклад'!O10</f>
        <v>5.9984999999999999</v>
      </c>
      <c r="T9" s="208">
        <f>'Математика-11 2021 расклад'!P10</f>
        <v>1</v>
      </c>
      <c r="U9" s="334">
        <f>'Математика-11 2022 расклад'!P9</f>
        <v>0</v>
      </c>
      <c r="V9" s="377">
        <f>'Математика-11 2023 расклад'!P9</f>
        <v>4</v>
      </c>
      <c r="W9" s="415">
        <f>'Математ проф-11 2024 расклад'!P9</f>
        <v>3</v>
      </c>
      <c r="X9" s="229">
        <f>'Математика-11 2020 расклад'!P10</f>
        <v>13.33</v>
      </c>
      <c r="Y9" s="209">
        <f>'Математика-11 2021 расклад'!Q10</f>
        <v>2.5</v>
      </c>
      <c r="Z9" s="382">
        <f>'Математика-11 2022 расклад'!Q9</f>
        <v>0</v>
      </c>
      <c r="AA9" s="382">
        <f>'Математика-11 2023 расклад'!Q9</f>
        <v>8</v>
      </c>
      <c r="AB9" s="408">
        <f>'Математ проф-11 2024 расклад'!Q9</f>
        <v>6.666666666666667</v>
      </c>
    </row>
    <row r="10" spans="1:28" s="1" customFormat="1" ht="15" customHeight="1" x14ac:dyDescent="0.25">
      <c r="A10" s="11">
        <v>3</v>
      </c>
      <c r="B10" s="50">
        <v>10004</v>
      </c>
      <c r="C10" s="211" t="s">
        <v>6</v>
      </c>
      <c r="D10" s="207">
        <f>'Математика-11 2020 расклад'!L11</f>
        <v>95</v>
      </c>
      <c r="E10" s="208">
        <f>'Математика-11 2021 расклад'!M11</f>
        <v>89</v>
      </c>
      <c r="F10" s="334">
        <f>'Математика-11 2022 расклад'!M10</f>
        <v>88</v>
      </c>
      <c r="G10" s="377">
        <f>'Математика-11 2023 расклад'!M10</f>
        <v>64</v>
      </c>
      <c r="H10" s="342">
        <f>'Математ проф-11 2024 расклад'!M10</f>
        <v>81</v>
      </c>
      <c r="I10" s="207">
        <f>'Математика-11 2020 расклад'!M11</f>
        <v>0</v>
      </c>
      <c r="J10" s="208">
        <f>'Математика-11 2021 расклад'!N11</f>
        <v>57.0045</v>
      </c>
      <c r="K10" s="334">
        <f>'Математика-11 2022 расклад'!N10</f>
        <v>61</v>
      </c>
      <c r="L10" s="377">
        <f>'Математика-11 2023 расклад'!N10</f>
        <v>30</v>
      </c>
      <c r="M10" s="390">
        <f>'Математ проф-11 2024 расклад'!N10</f>
        <v>54</v>
      </c>
      <c r="N10" s="229"/>
      <c r="O10" s="209">
        <f>'Математика-11 2021 расклад'!O11</f>
        <v>64.05</v>
      </c>
      <c r="P10" s="225">
        <f>'Математика-11 2022 расклад'!O10</f>
        <v>69.318181818181813</v>
      </c>
      <c r="Q10" s="210">
        <f>'Математика-11 2023 расклад'!O10</f>
        <v>46.875</v>
      </c>
      <c r="R10" s="347">
        <f>'Математ проф-11 2024 расклад'!O10</f>
        <v>66.666666666666671</v>
      </c>
      <c r="S10" s="207">
        <f>'Математика-11 2020 расклад'!O11</f>
        <v>0.99750000000000005</v>
      </c>
      <c r="T10" s="208">
        <f>'Математика-11 2021 расклад'!P11</f>
        <v>0.99680000000000002</v>
      </c>
      <c r="U10" s="334">
        <f>'Математика-11 2022 расклад'!P10</f>
        <v>0</v>
      </c>
      <c r="V10" s="377">
        <f>'Математика-11 2023 расклад'!P10</f>
        <v>1</v>
      </c>
      <c r="W10" s="415">
        <f>'Математ проф-11 2024 расклад'!P10</f>
        <v>2</v>
      </c>
      <c r="X10" s="229">
        <f>'Математика-11 2020 расклад'!P11</f>
        <v>1.05</v>
      </c>
      <c r="Y10" s="209">
        <f>'Математика-11 2021 расклад'!Q11</f>
        <v>1.1200000000000001</v>
      </c>
      <c r="Z10" s="382">
        <f>'Математика-11 2022 расклад'!Q10</f>
        <v>0</v>
      </c>
      <c r="AA10" s="382">
        <f>'Математика-11 2023 расклад'!Q10</f>
        <v>1.5625</v>
      </c>
      <c r="AB10" s="408">
        <f>'Математ проф-11 2024 расклад'!Q10</f>
        <v>2.4691358024691357</v>
      </c>
    </row>
    <row r="11" spans="1:28" s="1" customFormat="1" ht="14.25" customHeight="1" x14ac:dyDescent="0.25">
      <c r="A11" s="11">
        <v>4</v>
      </c>
      <c r="B11" s="48">
        <v>10001</v>
      </c>
      <c r="C11" s="206" t="s">
        <v>4</v>
      </c>
      <c r="D11" s="207">
        <f>'Математика-11 2020 расклад'!L12</f>
        <v>31</v>
      </c>
      <c r="E11" s="208">
        <f>'Математика-11 2021 расклад'!M12</f>
        <v>24</v>
      </c>
      <c r="F11" s="334">
        <f>'Математика-11 2022 расклад'!M11</f>
        <v>26</v>
      </c>
      <c r="G11" s="377">
        <f>'Математика-11 2023 расклад'!M11</f>
        <v>20</v>
      </c>
      <c r="H11" s="342">
        <f>'Математ проф-11 2024 расклад'!M11</f>
        <v>15</v>
      </c>
      <c r="I11" s="207">
        <f>'Математика-11 2020 расклад'!M12</f>
        <v>0</v>
      </c>
      <c r="J11" s="208">
        <f>'Математика-11 2021 расклад'!N12</f>
        <v>4.9991999999999992</v>
      </c>
      <c r="K11" s="334">
        <f>'Математика-11 2022 расклад'!N11</f>
        <v>13</v>
      </c>
      <c r="L11" s="377">
        <f>'Математика-11 2023 расклад'!N11</f>
        <v>5</v>
      </c>
      <c r="M11" s="390">
        <f>'Математ проф-11 2024 расклад'!N11</f>
        <v>10</v>
      </c>
      <c r="N11" s="229"/>
      <c r="O11" s="209">
        <f>'Математика-11 2021 расклад'!O12</f>
        <v>20.83</v>
      </c>
      <c r="P11" s="225">
        <f>'Математика-11 2022 расклад'!O11</f>
        <v>50</v>
      </c>
      <c r="Q11" s="210">
        <f>'Математика-11 2023 расклад'!O11</f>
        <v>25</v>
      </c>
      <c r="R11" s="347">
        <f>'Математ проф-11 2024 расклад'!O11</f>
        <v>66.666666666666671</v>
      </c>
      <c r="S11" s="207">
        <f>'Математика-11 2020 расклад'!O12</f>
        <v>1.9995000000000003</v>
      </c>
      <c r="T11" s="208">
        <f>'Математика-11 2021 расклад'!P12</f>
        <v>3</v>
      </c>
      <c r="U11" s="334">
        <f>'Математика-11 2022 расклад'!P11</f>
        <v>2</v>
      </c>
      <c r="V11" s="377">
        <f>'Математика-11 2023 расклад'!P11</f>
        <v>0</v>
      </c>
      <c r="W11" s="415">
        <f>'Математ проф-11 2024 расклад'!P11</f>
        <v>0</v>
      </c>
      <c r="X11" s="229">
        <f>'Математика-11 2020 расклад'!P12</f>
        <v>6.45</v>
      </c>
      <c r="Y11" s="209">
        <f>'Математика-11 2021 расклад'!Q12</f>
        <v>12.5</v>
      </c>
      <c r="Z11" s="382">
        <f>'Математика-11 2022 расклад'!Q11</f>
        <v>7.6923076923076925</v>
      </c>
      <c r="AA11" s="382">
        <f>'Математика-11 2023 расклад'!Q11</f>
        <v>0</v>
      </c>
      <c r="AB11" s="408">
        <f>'Математ проф-11 2024 расклад'!Q11</f>
        <v>0</v>
      </c>
    </row>
    <row r="12" spans="1:28" s="1" customFormat="1" ht="15" customHeight="1" x14ac:dyDescent="0.25">
      <c r="A12" s="11">
        <v>5</v>
      </c>
      <c r="B12" s="48">
        <v>10120</v>
      </c>
      <c r="C12" s="206" t="s">
        <v>8</v>
      </c>
      <c r="D12" s="207">
        <f>'Математика-11 2020 расклад'!L13</f>
        <v>10</v>
      </c>
      <c r="E12" s="208">
        <f>'Математика-11 2021 расклад'!M13</f>
        <v>15</v>
      </c>
      <c r="F12" s="334">
        <f>'Математика-11 2022 расклад'!M12</f>
        <v>10</v>
      </c>
      <c r="G12" s="377">
        <f>'Математика-11 2023 расклад'!M12</f>
        <v>18</v>
      </c>
      <c r="H12" s="342">
        <f>'Математ проф-11 2024 расклад'!M12</f>
        <v>13</v>
      </c>
      <c r="I12" s="207">
        <f>'Математика-11 2020 расклад'!M13</f>
        <v>0</v>
      </c>
      <c r="J12" s="208">
        <f>'Математика-11 2021 расклад'!N13</f>
        <v>1.0004999999999999</v>
      </c>
      <c r="K12" s="334">
        <f>'Математика-11 2022 расклад'!N12</f>
        <v>2</v>
      </c>
      <c r="L12" s="377">
        <f>'Математика-11 2023 расклад'!N12</f>
        <v>1</v>
      </c>
      <c r="M12" s="390">
        <f>'Математ проф-11 2024 расклад'!N12</f>
        <v>1</v>
      </c>
      <c r="N12" s="229"/>
      <c r="O12" s="209">
        <f>'Математика-11 2021 расклад'!O13</f>
        <v>6.67</v>
      </c>
      <c r="P12" s="225">
        <f>'Математика-11 2022 расклад'!O12</f>
        <v>20</v>
      </c>
      <c r="Q12" s="210">
        <f>'Математика-11 2023 расклад'!O12</f>
        <v>5.5555555555555554</v>
      </c>
      <c r="R12" s="347">
        <f>'Математ проф-11 2024 расклад'!O12</f>
        <v>7.6923076923076925</v>
      </c>
      <c r="S12" s="207">
        <f>'Математика-11 2020 расклад'!O13</f>
        <v>2</v>
      </c>
      <c r="T12" s="208">
        <f>'Математика-11 2021 расклад'!P13</f>
        <v>4.9995000000000003</v>
      </c>
      <c r="U12" s="334">
        <f>'Математика-11 2022 расклад'!P12</f>
        <v>0</v>
      </c>
      <c r="V12" s="377">
        <f>'Математика-11 2023 расклад'!P12</f>
        <v>5</v>
      </c>
      <c r="W12" s="415">
        <f>'Математ проф-11 2024 расклад'!P12</f>
        <v>5</v>
      </c>
      <c r="X12" s="229">
        <f>'Математика-11 2020 расклад'!P13</f>
        <v>20</v>
      </c>
      <c r="Y12" s="209">
        <f>'Математика-11 2021 расклад'!Q13</f>
        <v>33.33</v>
      </c>
      <c r="Z12" s="382">
        <f>'Математика-11 2022 расклад'!Q12</f>
        <v>0</v>
      </c>
      <c r="AA12" s="382">
        <f>'Математика-11 2023 расклад'!Q12</f>
        <v>27.777777777777779</v>
      </c>
      <c r="AB12" s="408">
        <f>'Математ проф-11 2024 расклад'!Q12</f>
        <v>38.46153846153846</v>
      </c>
    </row>
    <row r="13" spans="1:28" s="1" customFormat="1" ht="15" customHeight="1" x14ac:dyDescent="0.25">
      <c r="A13" s="11">
        <v>6</v>
      </c>
      <c r="B13" s="48">
        <v>10190</v>
      </c>
      <c r="C13" s="206" t="s">
        <v>9</v>
      </c>
      <c r="D13" s="207">
        <f>'Математика-11 2020 расклад'!L14</f>
        <v>30</v>
      </c>
      <c r="E13" s="208">
        <f>'Математика-11 2021 расклад'!M14</f>
        <v>16</v>
      </c>
      <c r="F13" s="334">
        <f>'Математика-11 2022 расклад'!M13</f>
        <v>17</v>
      </c>
      <c r="G13" s="377">
        <f>'Математика-11 2023 расклад'!M13</f>
        <v>18</v>
      </c>
      <c r="H13" s="342">
        <f>'Математ проф-11 2024 расклад'!M13</f>
        <v>20</v>
      </c>
      <c r="I13" s="207">
        <f>'Математика-11 2020 расклад'!M14</f>
        <v>0</v>
      </c>
      <c r="J13" s="208">
        <f>'Математика-11 2021 расклад'!N14</f>
        <v>3</v>
      </c>
      <c r="K13" s="334">
        <f>'Математика-11 2022 расклад'!N13</f>
        <v>2</v>
      </c>
      <c r="L13" s="377">
        <f>'Математика-11 2023 расклад'!N13</f>
        <v>3</v>
      </c>
      <c r="M13" s="390">
        <f>'Математ проф-11 2024 расклад'!N13</f>
        <v>7</v>
      </c>
      <c r="N13" s="229"/>
      <c r="O13" s="209">
        <f>'Математика-11 2021 расклад'!O14</f>
        <v>18.75</v>
      </c>
      <c r="P13" s="225">
        <f>'Математика-11 2022 расклад'!O13</f>
        <v>11.764705882352942</v>
      </c>
      <c r="Q13" s="210">
        <f>'Математика-11 2023 расклад'!O13</f>
        <v>16.666666666666668</v>
      </c>
      <c r="R13" s="347">
        <f>'Математ проф-11 2024 расклад'!O13</f>
        <v>35</v>
      </c>
      <c r="S13" s="207">
        <f>'Математика-11 2020 расклад'!O14</f>
        <v>3</v>
      </c>
      <c r="T13" s="208">
        <f>'Математика-11 2021 расклад'!P14</f>
        <v>0</v>
      </c>
      <c r="U13" s="334">
        <f>'Математика-11 2022 расклад'!P13</f>
        <v>0</v>
      </c>
      <c r="V13" s="377">
        <f>'Математика-11 2023 расклад'!P13</f>
        <v>0</v>
      </c>
      <c r="W13" s="415">
        <f>'Математ проф-11 2024 расклад'!P13</f>
        <v>1</v>
      </c>
      <c r="X13" s="229">
        <f>'Математика-11 2020 расклад'!P14</f>
        <v>10</v>
      </c>
      <c r="Y13" s="209">
        <f>'Математика-11 2021 расклад'!Q14</f>
        <v>0</v>
      </c>
      <c r="Z13" s="382">
        <f>'Математика-11 2022 расклад'!Q13</f>
        <v>0</v>
      </c>
      <c r="AA13" s="382">
        <f>'Математика-11 2023 расклад'!Q13</f>
        <v>0</v>
      </c>
      <c r="AB13" s="408">
        <f>'Математ проф-11 2024 расклад'!Q13</f>
        <v>5</v>
      </c>
    </row>
    <row r="14" spans="1:28" s="1" customFormat="1" ht="15" customHeight="1" x14ac:dyDescent="0.25">
      <c r="A14" s="11">
        <v>7</v>
      </c>
      <c r="B14" s="48">
        <v>10320</v>
      </c>
      <c r="C14" s="206" t="s">
        <v>10</v>
      </c>
      <c r="D14" s="207">
        <f>'Математика-11 2020 расклад'!L15</f>
        <v>19</v>
      </c>
      <c r="E14" s="208">
        <f>'Математика-11 2021 расклад'!M15</f>
        <v>21</v>
      </c>
      <c r="F14" s="334">
        <f>'Математика-11 2022 расклад'!M14</f>
        <v>18</v>
      </c>
      <c r="G14" s="377">
        <f>'Математика-11 2023 расклад'!M14</f>
        <v>17</v>
      </c>
      <c r="H14" s="342">
        <f>'Математ проф-11 2024 расклад'!M14</f>
        <v>19</v>
      </c>
      <c r="I14" s="207">
        <f>'Математика-11 2020 расклад'!M15</f>
        <v>0</v>
      </c>
      <c r="J14" s="208">
        <f>'Математика-11 2021 расклад'!N15</f>
        <v>7.0014000000000012</v>
      </c>
      <c r="K14" s="334">
        <f>'Математика-11 2022 расклад'!N14</f>
        <v>2</v>
      </c>
      <c r="L14" s="377">
        <f>'Математика-11 2023 расклад'!N14</f>
        <v>1</v>
      </c>
      <c r="M14" s="390">
        <f>'Математ проф-11 2024 расклад'!N14</f>
        <v>5</v>
      </c>
      <c r="N14" s="229"/>
      <c r="O14" s="209">
        <f>'Математика-11 2021 расклад'!O15</f>
        <v>33.340000000000003</v>
      </c>
      <c r="P14" s="225">
        <f>'Математика-11 2022 расклад'!O14</f>
        <v>11.111111111111111</v>
      </c>
      <c r="Q14" s="210">
        <f>'Математика-11 2023 расклад'!O14</f>
        <v>5.882352941176471</v>
      </c>
      <c r="R14" s="347">
        <f>'Математ проф-11 2024 расклад'!O14</f>
        <v>26.315789473684209</v>
      </c>
      <c r="S14" s="207">
        <f>'Математика-11 2020 расклад'!O15</f>
        <v>5.0007999999999999</v>
      </c>
      <c r="T14" s="208">
        <f>'Математика-11 2021 расклад'!P15</f>
        <v>0.99959999999999993</v>
      </c>
      <c r="U14" s="334">
        <f>'Математика-11 2022 расклад'!P14</f>
        <v>1</v>
      </c>
      <c r="V14" s="377">
        <f>'Математика-11 2023 расклад'!P14</f>
        <v>6</v>
      </c>
      <c r="W14" s="415">
        <f>'Математ проф-11 2024 расклад'!P14</f>
        <v>4</v>
      </c>
      <c r="X14" s="229">
        <f>'Математика-11 2020 расклад'!P15</f>
        <v>26.32</v>
      </c>
      <c r="Y14" s="209">
        <f>'Математика-11 2021 расклад'!Q15</f>
        <v>4.76</v>
      </c>
      <c r="Z14" s="382">
        <f>'Математика-11 2022 расклад'!Q14</f>
        <v>5.5555555555555554</v>
      </c>
      <c r="AA14" s="382">
        <f>'Математика-11 2023 расклад'!Q14</f>
        <v>35.294117647058826</v>
      </c>
      <c r="AB14" s="408">
        <f>'Математ проф-11 2024 расклад'!Q14</f>
        <v>21.05263157894737</v>
      </c>
    </row>
    <row r="15" spans="1:28" s="1" customFormat="1" ht="15" customHeight="1" thickBot="1" x14ac:dyDescent="0.3">
      <c r="A15" s="12">
        <v>8</v>
      </c>
      <c r="B15" s="52">
        <v>10860</v>
      </c>
      <c r="C15" s="212" t="s">
        <v>111</v>
      </c>
      <c r="D15" s="213">
        <f>'Математика-11 2020 расклад'!L16</f>
        <v>24</v>
      </c>
      <c r="E15" s="214">
        <f>'Математика-11 2021 расклад'!M16</f>
        <v>17</v>
      </c>
      <c r="F15" s="335">
        <f>'Математика-11 2022 расклад'!M15</f>
        <v>17</v>
      </c>
      <c r="G15" s="378" t="s">
        <v>145</v>
      </c>
      <c r="H15" s="343">
        <f>'Математ проф-11 2024 расклад'!M15</f>
        <v>7</v>
      </c>
      <c r="I15" s="213">
        <f>'Математика-11 2020 расклад'!M16</f>
        <v>0</v>
      </c>
      <c r="J15" s="214">
        <f>'Математика-11 2021 расклад'!N16</f>
        <v>3.0004999999999997</v>
      </c>
      <c r="K15" s="335">
        <f>'Математика-11 2022 расклад'!N15</f>
        <v>2</v>
      </c>
      <c r="L15" s="378" t="s">
        <v>145</v>
      </c>
      <c r="M15" s="391">
        <f>'Математ проф-11 2024 расклад'!N15</f>
        <v>4</v>
      </c>
      <c r="N15" s="230"/>
      <c r="O15" s="215">
        <f>'Математика-11 2021 расклад'!O16</f>
        <v>17.649999999999999</v>
      </c>
      <c r="P15" s="226">
        <f>'Математика-11 2022 расклад'!O15</f>
        <v>11.764705882352942</v>
      </c>
      <c r="Q15" s="378" t="s">
        <v>145</v>
      </c>
      <c r="R15" s="348">
        <f>'Математ проф-11 2024 расклад'!O15</f>
        <v>57.142857142857146</v>
      </c>
      <c r="S15" s="213">
        <f>'Математика-11 2020 расклад'!O16</f>
        <v>3</v>
      </c>
      <c r="T15" s="214">
        <f>'Математика-11 2021 расклад'!P16</f>
        <v>0.99959999999999993</v>
      </c>
      <c r="U15" s="335">
        <f>'Математика-11 2022 расклад'!P15</f>
        <v>0</v>
      </c>
      <c r="V15" s="378" t="s">
        <v>145</v>
      </c>
      <c r="W15" s="416">
        <f>'Математ проф-11 2024 расклад'!P15</f>
        <v>1</v>
      </c>
      <c r="X15" s="230">
        <f>'Математика-11 2020 расклад'!P16</f>
        <v>12.5</v>
      </c>
      <c r="Y15" s="215">
        <f>'Математика-11 2021 расклад'!Q16</f>
        <v>5.88</v>
      </c>
      <c r="Z15" s="386">
        <f>'Математика-11 2022 расклад'!Q15</f>
        <v>0</v>
      </c>
      <c r="AA15" s="214" t="s">
        <v>145</v>
      </c>
      <c r="AB15" s="409">
        <f>'Математ проф-11 2024 расклад'!Q15</f>
        <v>14.285714285714286</v>
      </c>
    </row>
    <row r="16" spans="1:28" s="1" customFormat="1" ht="15" customHeight="1" thickBot="1" x14ac:dyDescent="0.3">
      <c r="A16" s="35"/>
      <c r="B16" s="51"/>
      <c r="C16" s="217" t="s">
        <v>101</v>
      </c>
      <c r="D16" s="242">
        <f>'Математика-11 2020 расклад'!L17</f>
        <v>303</v>
      </c>
      <c r="E16" s="243">
        <f>'Математика-11 2021 расклад'!M17</f>
        <v>326</v>
      </c>
      <c r="F16" s="333">
        <f>'Математика-11 2022 расклад'!M16</f>
        <v>241</v>
      </c>
      <c r="G16" s="376">
        <f>'Математика-11 2023 расклад'!M16</f>
        <v>224</v>
      </c>
      <c r="H16" s="340">
        <f>'Математ проф-11 2024 расклад'!M16</f>
        <v>207</v>
      </c>
      <c r="I16" s="242">
        <f>'Математика-11 2020 расклад'!M17</f>
        <v>0</v>
      </c>
      <c r="J16" s="243">
        <f>'Математика-11 2021 расклад'!N17</f>
        <v>98.0077</v>
      </c>
      <c r="K16" s="333">
        <f>'Математика-11 2022 расклад'!N16</f>
        <v>73</v>
      </c>
      <c r="L16" s="376">
        <f>'Математика-11 2023 расклад'!N16</f>
        <v>45</v>
      </c>
      <c r="M16" s="389">
        <f>'Математ проф-11 2024 расклад'!N16</f>
        <v>71</v>
      </c>
      <c r="N16" s="255">
        <f>'Математика-11 2020 расклад'!N17</f>
        <v>0</v>
      </c>
      <c r="O16" s="253">
        <f>'Математика-11 2021 расклад'!O17</f>
        <v>30.058285714285716</v>
      </c>
      <c r="P16" s="254">
        <f>'Математика-11 2022 расклад'!O16</f>
        <v>25.848811753875044</v>
      </c>
      <c r="Q16" s="256">
        <f>'Математика-11 2023 расклад'!O16</f>
        <v>20.089285714285715</v>
      </c>
      <c r="R16" s="346">
        <f>'Математ проф-11 2024 расклад'!O16</f>
        <v>34.29951690821256</v>
      </c>
      <c r="S16" s="242">
        <f>'Математика-11 2020 расклад'!O17</f>
        <v>21.999900000000004</v>
      </c>
      <c r="T16" s="243">
        <f>'Математика-11 2021 расклад'!P17</f>
        <v>8.0035999999999987</v>
      </c>
      <c r="U16" s="333">
        <f>'Математика-11 2022 расклад'!P16</f>
        <v>0</v>
      </c>
      <c r="V16" s="376">
        <f>'Математика-11 2023 расклад'!P16</f>
        <v>6</v>
      </c>
      <c r="W16" s="413">
        <f>'Математ проф-11 2024 расклад'!P16</f>
        <v>1</v>
      </c>
      <c r="X16" s="255">
        <f>'Математика-11 2020 расклад'!P17</f>
        <v>10.42818181818182</v>
      </c>
      <c r="Y16" s="253">
        <f>'Математика-11 2021 расклад'!Q17</f>
        <v>6.4316666666666675</v>
      </c>
      <c r="Z16" s="244">
        <f>'Математика-11 2022 расклад'!Q16</f>
        <v>0</v>
      </c>
      <c r="AA16" s="244">
        <f>'Математика-11 2023 расклад'!Q16</f>
        <v>2.6785714285714284</v>
      </c>
      <c r="AB16" s="245">
        <f>'Математ проф-11 2024 расклад'!Q16</f>
        <v>0.48309178743961351</v>
      </c>
    </row>
    <row r="17" spans="1:28" s="1" customFormat="1" ht="15" customHeight="1" x14ac:dyDescent="0.25">
      <c r="A17" s="10">
        <v>1</v>
      </c>
      <c r="B17" s="49">
        <v>20040</v>
      </c>
      <c r="C17" s="201" t="s">
        <v>11</v>
      </c>
      <c r="D17" s="202">
        <f>'Математика-11 2020 расклад'!L18</f>
        <v>46</v>
      </c>
      <c r="E17" s="203">
        <f>'Математика-11 2021 расклад'!M18</f>
        <v>46</v>
      </c>
      <c r="F17" s="336">
        <f>'Математика-11 2022 расклад'!M17</f>
        <v>26</v>
      </c>
      <c r="G17" s="379">
        <f>'Математика-11 2023 расклад'!M17</f>
        <v>32</v>
      </c>
      <c r="H17" s="341">
        <f>'Математ проф-11 2024 расклад'!M17</f>
        <v>19</v>
      </c>
      <c r="I17" s="202">
        <f>'Математика-11 2020 расклад'!M18</f>
        <v>0</v>
      </c>
      <c r="J17" s="203">
        <f>'Математика-11 2021 расклад'!N18</f>
        <v>11.003200000000001</v>
      </c>
      <c r="K17" s="336">
        <f>'Математика-11 2022 расклад'!N17</f>
        <v>4</v>
      </c>
      <c r="L17" s="379">
        <f>'Математика-11 2023 расклад'!N17</f>
        <v>0</v>
      </c>
      <c r="M17" s="392">
        <f>'Математ проф-11 2024 расклад'!N17</f>
        <v>8</v>
      </c>
      <c r="N17" s="231"/>
      <c r="O17" s="204">
        <f>'Математика-11 2021 расклад'!O18</f>
        <v>23.92</v>
      </c>
      <c r="P17" s="227">
        <f>'Математика-11 2022 расклад'!O17</f>
        <v>15.384615384615385</v>
      </c>
      <c r="Q17" s="205">
        <f>'Математика-11 2023 расклад'!O17</f>
        <v>0</v>
      </c>
      <c r="R17" s="349">
        <f>'Математ проф-11 2024 расклад'!O17</f>
        <v>42.10526315789474</v>
      </c>
      <c r="S17" s="202">
        <f>'Математика-11 2020 расклад'!O18</f>
        <v>7.0011999999999999</v>
      </c>
      <c r="T17" s="203">
        <f>'Математика-11 2021 расклад'!P18</f>
        <v>2.0009999999999999</v>
      </c>
      <c r="U17" s="336">
        <f>'Математика-11 2022 расклад'!P17</f>
        <v>0</v>
      </c>
      <c r="V17" s="379">
        <f>'Математика-11 2023 расклад'!P17</f>
        <v>3</v>
      </c>
      <c r="W17" s="414">
        <f>'Математ проф-11 2024 расклад'!P17</f>
        <v>0</v>
      </c>
      <c r="X17" s="231">
        <f>'Математика-11 2020 расклад'!P18</f>
        <v>15.22</v>
      </c>
      <c r="Y17" s="204">
        <f>'Математика-11 2021 расклад'!Q18</f>
        <v>4.3499999999999996</v>
      </c>
      <c r="Z17" s="387">
        <f>'Математика-11 2022 расклад'!Q17</f>
        <v>0</v>
      </c>
      <c r="AA17" s="387">
        <f>'Математика-11 2023 расклад'!Q17</f>
        <v>9.375</v>
      </c>
      <c r="AB17" s="407">
        <f>'Математ проф-11 2024 расклад'!Q17</f>
        <v>0</v>
      </c>
    </row>
    <row r="18" spans="1:28" s="1" customFormat="1" ht="15" customHeight="1" x14ac:dyDescent="0.25">
      <c r="A18" s="16">
        <v>2</v>
      </c>
      <c r="B18" s="48">
        <v>20061</v>
      </c>
      <c r="C18" s="206" t="s">
        <v>13</v>
      </c>
      <c r="D18" s="207">
        <f>'Математика-11 2020 расклад'!L19</f>
        <v>22</v>
      </c>
      <c r="E18" s="208">
        <f>'Математика-11 2021 расклад'!M19</f>
        <v>30</v>
      </c>
      <c r="F18" s="334">
        <f>'Математика-11 2022 расклад'!M18</f>
        <v>11</v>
      </c>
      <c r="G18" s="377">
        <f>'Математика-11 2023 расклад'!M18</f>
        <v>18</v>
      </c>
      <c r="H18" s="342">
        <f>'Математ проф-11 2024 расклад'!M18</f>
        <v>18</v>
      </c>
      <c r="I18" s="207">
        <f>'Математика-11 2020 расклад'!M19</f>
        <v>0</v>
      </c>
      <c r="J18" s="208">
        <f>'Математика-11 2021 расклад'!N19</f>
        <v>12</v>
      </c>
      <c r="K18" s="334">
        <f>'Математика-11 2022 расклад'!N18</f>
        <v>1.0000000000000002</v>
      </c>
      <c r="L18" s="377">
        <f>'Математика-11 2023 расклад'!N18</f>
        <v>0</v>
      </c>
      <c r="M18" s="390">
        <f>'Математ проф-11 2024 расклад'!N18</f>
        <v>5</v>
      </c>
      <c r="N18" s="229"/>
      <c r="O18" s="209">
        <f>'Математика-11 2021 расклад'!O19</f>
        <v>40</v>
      </c>
      <c r="P18" s="225">
        <f>'Математика-11 2022 расклад'!O18</f>
        <v>9.0909090909090917</v>
      </c>
      <c r="Q18" s="210">
        <f>'Математика-11 2023 расклад'!O18</f>
        <v>0</v>
      </c>
      <c r="R18" s="347">
        <f>'Математ проф-11 2024 расклад'!O18</f>
        <v>27.777777777777779</v>
      </c>
      <c r="S18" s="207">
        <f>'Математика-11 2020 расклад'!O19</f>
        <v>1.9997999999999998</v>
      </c>
      <c r="T18" s="208">
        <f>'Математика-11 2021 расклад'!P19</f>
        <v>2.0009999999999999</v>
      </c>
      <c r="U18" s="334">
        <f>'Математика-11 2022 расклад'!P18</f>
        <v>0</v>
      </c>
      <c r="V18" s="377">
        <f>'Математика-11 2023 расклад'!P18</f>
        <v>0</v>
      </c>
      <c r="W18" s="415">
        <f>'Математ проф-11 2024 расклад'!P18</f>
        <v>0</v>
      </c>
      <c r="X18" s="229">
        <f>'Математика-11 2020 расклад'!P19</f>
        <v>9.09</v>
      </c>
      <c r="Y18" s="209">
        <f>'Математика-11 2021 расклад'!Q19</f>
        <v>6.67</v>
      </c>
      <c r="Z18" s="382">
        <f>'Математика-11 2022 расклад'!Q18</f>
        <v>0</v>
      </c>
      <c r="AA18" s="382">
        <f>'Математика-11 2023 расклад'!Q18</f>
        <v>0</v>
      </c>
      <c r="AB18" s="408">
        <f>'Математ проф-11 2024 расклад'!Q18</f>
        <v>0</v>
      </c>
    </row>
    <row r="19" spans="1:28" s="1" customFormat="1" ht="15" customHeight="1" x14ac:dyDescent="0.25">
      <c r="A19" s="16">
        <v>3</v>
      </c>
      <c r="B19" s="48">
        <v>21020</v>
      </c>
      <c r="C19" s="206" t="s">
        <v>21</v>
      </c>
      <c r="D19" s="207">
        <f>'Математика-11 2020 расклад'!L20</f>
        <v>42</v>
      </c>
      <c r="E19" s="208">
        <f>'Математика-11 2021 расклад'!M20</f>
        <v>28</v>
      </c>
      <c r="F19" s="334">
        <f>'Математика-11 2022 расклад'!M19</f>
        <v>24</v>
      </c>
      <c r="G19" s="377">
        <f>'Математика-11 2023 расклад'!M19</f>
        <v>29</v>
      </c>
      <c r="H19" s="342">
        <f>'Математ проф-11 2024 расклад'!M19</f>
        <v>26</v>
      </c>
      <c r="I19" s="207">
        <f>'Математика-11 2020 расклад'!M20</f>
        <v>0</v>
      </c>
      <c r="J19" s="208">
        <f>'Математика-11 2021 расклад'!N20</f>
        <v>9.0019999999999989</v>
      </c>
      <c r="K19" s="334">
        <f>'Математика-11 2022 расклад'!N19</f>
        <v>10.000000000000002</v>
      </c>
      <c r="L19" s="377">
        <f>'Математика-11 2023 расклад'!N19</f>
        <v>9</v>
      </c>
      <c r="M19" s="390">
        <f>'Математ проф-11 2024 расклад'!N19</f>
        <v>12</v>
      </c>
      <c r="N19" s="229"/>
      <c r="O19" s="209">
        <f>'Математика-11 2021 расклад'!O20</f>
        <v>32.15</v>
      </c>
      <c r="P19" s="225">
        <f>'Математика-11 2022 расклад'!O19</f>
        <v>41.666666666666671</v>
      </c>
      <c r="Q19" s="210">
        <f>'Математика-11 2023 расклад'!O19</f>
        <v>31.03448275862069</v>
      </c>
      <c r="R19" s="347">
        <f>'Математ проф-11 2024 расклад'!O19</f>
        <v>46.153846153846153</v>
      </c>
      <c r="S19" s="207">
        <f>'Математика-11 2020 расклад'!O20</f>
        <v>0.99959999999999993</v>
      </c>
      <c r="T19" s="208">
        <f>'Математика-11 2021 расклад'!P20</f>
        <v>0.99959999999999993</v>
      </c>
      <c r="U19" s="334">
        <f>'Математика-11 2022 расклад'!P19</f>
        <v>0</v>
      </c>
      <c r="V19" s="377">
        <f>'Математика-11 2023 расклад'!P19</f>
        <v>0</v>
      </c>
      <c r="W19" s="415">
        <f>'Математ проф-11 2024 расклад'!P19</f>
        <v>0</v>
      </c>
      <c r="X19" s="229">
        <f>'Математика-11 2020 расклад'!P20</f>
        <v>2.38</v>
      </c>
      <c r="Y19" s="209">
        <f>'Математика-11 2021 расклад'!Q20</f>
        <v>3.57</v>
      </c>
      <c r="Z19" s="382">
        <f>'Математика-11 2022 расклад'!Q19</f>
        <v>0</v>
      </c>
      <c r="AA19" s="382">
        <f>'Математика-11 2023 расклад'!Q19</f>
        <v>0</v>
      </c>
      <c r="AB19" s="408">
        <f>'Математ проф-11 2024 расклад'!Q19</f>
        <v>0</v>
      </c>
    </row>
    <row r="20" spans="1:28" s="1" customFormat="1" ht="15" customHeight="1" x14ac:dyDescent="0.25">
      <c r="A20" s="11">
        <v>4</v>
      </c>
      <c r="B20" s="48">
        <v>20060</v>
      </c>
      <c r="C20" s="206" t="s">
        <v>12</v>
      </c>
      <c r="D20" s="207">
        <f>'Математика-11 2020 расклад'!L21</f>
        <v>71</v>
      </c>
      <c r="E20" s="208">
        <f>'Математика-11 2021 расклад'!M21</f>
        <v>62</v>
      </c>
      <c r="F20" s="334">
        <f>'Математика-11 2022 расклад'!M20</f>
        <v>79</v>
      </c>
      <c r="G20" s="377">
        <f>'Математика-11 2023 расклад'!M20</f>
        <v>61</v>
      </c>
      <c r="H20" s="342">
        <f>'Математ проф-11 2024 расклад'!M20</f>
        <v>56</v>
      </c>
      <c r="I20" s="207">
        <f>'Математика-11 2020 расклад'!M21</f>
        <v>0</v>
      </c>
      <c r="J20" s="208">
        <f>'Математика-11 2021 расклад'!N21</f>
        <v>31</v>
      </c>
      <c r="K20" s="334">
        <f>'Математика-11 2022 расклад'!N20</f>
        <v>29.000000000000004</v>
      </c>
      <c r="L20" s="377">
        <f>'Математика-11 2023 расклад'!N20</f>
        <v>25</v>
      </c>
      <c r="M20" s="390">
        <f>'Математ проф-11 2024 расклад'!N20</f>
        <v>24</v>
      </c>
      <c r="N20" s="229"/>
      <c r="O20" s="209">
        <f>'Математика-11 2021 расклад'!O21</f>
        <v>50</v>
      </c>
      <c r="P20" s="225">
        <f>'Математика-11 2022 расклад'!O20</f>
        <v>36.708860759493675</v>
      </c>
      <c r="Q20" s="210">
        <f>'Математика-11 2023 расклад'!O20</f>
        <v>40.983606557377051</v>
      </c>
      <c r="R20" s="347">
        <f>'Математ проф-11 2024 расклад'!O20</f>
        <v>42.857142857142854</v>
      </c>
      <c r="S20" s="207">
        <f>'Математика-11 2020 расклад'!O21</f>
        <v>1.0011000000000001</v>
      </c>
      <c r="T20" s="208">
        <f>'Математика-11 2021 расклад'!P21</f>
        <v>0</v>
      </c>
      <c r="U20" s="334">
        <f>'Математика-11 2022 расклад'!P20</f>
        <v>0</v>
      </c>
      <c r="V20" s="377">
        <f>'Математика-11 2023 расклад'!P20</f>
        <v>0</v>
      </c>
      <c r="W20" s="415">
        <f>'Математ проф-11 2024 расклад'!P20</f>
        <v>1</v>
      </c>
      <c r="X20" s="229">
        <f>'Математика-11 2020 расклад'!P21</f>
        <v>1.41</v>
      </c>
      <c r="Y20" s="209">
        <f>'Математика-11 2021 расклад'!Q21</f>
        <v>0</v>
      </c>
      <c r="Z20" s="382">
        <f>'Математика-11 2022 расклад'!Q20</f>
        <v>0</v>
      </c>
      <c r="AA20" s="382">
        <f>'Математика-11 2023 расклад'!Q20</f>
        <v>0</v>
      </c>
      <c r="AB20" s="408">
        <f>'Математ проф-11 2024 расклад'!Q20</f>
        <v>1.7857142857142858</v>
      </c>
    </row>
    <row r="21" spans="1:28" s="1" customFormat="1" ht="15" customHeight="1" x14ac:dyDescent="0.25">
      <c r="A21" s="11">
        <v>5</v>
      </c>
      <c r="B21" s="48">
        <v>20400</v>
      </c>
      <c r="C21" s="206" t="s">
        <v>15</v>
      </c>
      <c r="D21" s="207">
        <f>'Математика-11 2020 расклад'!L22</f>
        <v>40</v>
      </c>
      <c r="E21" s="208">
        <f>'Математика-11 2021 расклад'!M22</f>
        <v>43</v>
      </c>
      <c r="F21" s="334">
        <f>'Математика-11 2022 расклад'!M21</f>
        <v>37</v>
      </c>
      <c r="G21" s="377">
        <f>'Математика-11 2023 расклад'!M21</f>
        <v>29</v>
      </c>
      <c r="H21" s="342">
        <f>'Математ проф-11 2024 расклад'!M21</f>
        <v>26</v>
      </c>
      <c r="I21" s="207">
        <f>'Математика-11 2020 расклад'!M22</f>
        <v>0</v>
      </c>
      <c r="J21" s="208">
        <f>'Математика-11 2021 расклад'!N22</f>
        <v>17.9998</v>
      </c>
      <c r="K21" s="334">
        <f>'Математика-11 2022 расклад'!N21</f>
        <v>19</v>
      </c>
      <c r="L21" s="377">
        <f>'Математика-11 2023 расклад'!N21</f>
        <v>5</v>
      </c>
      <c r="M21" s="390">
        <f>'Математ проф-11 2024 расклад'!N21</f>
        <v>6</v>
      </c>
      <c r="N21" s="229"/>
      <c r="O21" s="209">
        <f>'Математика-11 2021 расклад'!O22</f>
        <v>41.86</v>
      </c>
      <c r="P21" s="225">
        <f>'Математика-11 2022 расклад'!O21</f>
        <v>51.351351351351354</v>
      </c>
      <c r="Q21" s="210">
        <f>'Математика-11 2023 расклад'!O21</f>
        <v>17.241379310344829</v>
      </c>
      <c r="R21" s="347">
        <f>'Математ проф-11 2024 расклад'!O21</f>
        <v>23.076923076923077</v>
      </c>
      <c r="S21" s="207">
        <f>'Математика-11 2020 расклад'!O22</f>
        <v>2</v>
      </c>
      <c r="T21" s="208">
        <f>'Математика-11 2021 расклад'!P22</f>
        <v>0</v>
      </c>
      <c r="U21" s="334">
        <f>'Математика-11 2022 расклад'!P21</f>
        <v>0</v>
      </c>
      <c r="V21" s="377">
        <f>'Математика-11 2023 расклад'!P21</f>
        <v>0</v>
      </c>
      <c r="W21" s="415">
        <f>'Математ проф-11 2024 расклад'!P21</f>
        <v>0</v>
      </c>
      <c r="X21" s="229">
        <f>'Математика-11 2020 расклад'!P22</f>
        <v>5</v>
      </c>
      <c r="Y21" s="209">
        <f>'Математика-11 2021 расклад'!Q22</f>
        <v>0</v>
      </c>
      <c r="Z21" s="382">
        <f>'Математика-11 2022 расклад'!Q21</f>
        <v>0</v>
      </c>
      <c r="AA21" s="382">
        <f>'Математика-11 2023 расклад'!Q21</f>
        <v>0</v>
      </c>
      <c r="AB21" s="408">
        <f>'Математ проф-11 2024 расклад'!Q21</f>
        <v>0</v>
      </c>
    </row>
    <row r="22" spans="1:28" s="1" customFormat="1" ht="15" customHeight="1" x14ac:dyDescent="0.25">
      <c r="A22" s="11">
        <v>6</v>
      </c>
      <c r="B22" s="48">
        <v>20080</v>
      </c>
      <c r="C22" s="206" t="s">
        <v>14</v>
      </c>
      <c r="D22" s="207">
        <f>'Математика-11 2020 расклад'!L23</f>
        <v>16</v>
      </c>
      <c r="E22" s="208">
        <f>'Математика-11 2021 расклад'!M23</f>
        <v>8</v>
      </c>
      <c r="F22" s="334">
        <f>'Математика-11 2022 расклад'!M22</f>
        <v>4</v>
      </c>
      <c r="G22" s="377">
        <f>'Математика-11 2023 расклад'!M22</f>
        <v>3</v>
      </c>
      <c r="H22" s="342">
        <f>'Математ проф-11 2024 расклад'!M22</f>
        <v>13</v>
      </c>
      <c r="I22" s="207">
        <f>'Математика-11 2020 расклад'!M23</f>
        <v>0</v>
      </c>
      <c r="J22" s="208">
        <f>'Математика-11 2021 расклад'!N23</f>
        <v>2</v>
      </c>
      <c r="K22" s="334">
        <f>'Математика-11 2022 расклад'!N22</f>
        <v>1</v>
      </c>
      <c r="L22" s="377">
        <f>'Математика-11 2023 расклад'!N22</f>
        <v>0</v>
      </c>
      <c r="M22" s="390">
        <f>'Математ проф-11 2024 расклад'!N22</f>
        <v>2</v>
      </c>
      <c r="N22" s="229"/>
      <c r="O22" s="209">
        <f>'Математика-11 2021 расклад'!O23</f>
        <v>25</v>
      </c>
      <c r="P22" s="225">
        <f>'Математика-11 2022 расклад'!O22</f>
        <v>25</v>
      </c>
      <c r="Q22" s="210">
        <f>'Математика-11 2023 расклад'!O22</f>
        <v>0</v>
      </c>
      <c r="R22" s="347">
        <f>'Математ проф-11 2024 расклад'!O22</f>
        <v>15.384615384615385</v>
      </c>
      <c r="S22" s="207">
        <f>'Математика-11 2020 расклад'!O23</f>
        <v>1</v>
      </c>
      <c r="T22" s="208">
        <f>'Математика-11 2021 расклад'!P23</f>
        <v>0</v>
      </c>
      <c r="U22" s="334">
        <f>'Математика-11 2022 расклад'!P22</f>
        <v>0</v>
      </c>
      <c r="V22" s="377">
        <f>'Математика-11 2023 расклад'!P22</f>
        <v>0</v>
      </c>
      <c r="W22" s="415">
        <f>'Математ проф-11 2024 расклад'!P22</f>
        <v>0</v>
      </c>
      <c r="X22" s="229">
        <f>'Математика-11 2020 расклад'!P23</f>
        <v>6.25</v>
      </c>
      <c r="Y22" s="209">
        <f>'Математика-11 2021 расклад'!Q23</f>
        <v>0</v>
      </c>
      <c r="Z22" s="382">
        <f>'Математика-11 2022 расклад'!Q22</f>
        <v>0</v>
      </c>
      <c r="AA22" s="382">
        <f>'Математика-11 2023 расклад'!Q22</f>
        <v>0</v>
      </c>
      <c r="AB22" s="408">
        <f>'Математ проф-11 2024 расклад'!Q22</f>
        <v>0</v>
      </c>
    </row>
    <row r="23" spans="1:28" s="1" customFormat="1" ht="15" customHeight="1" x14ac:dyDescent="0.25">
      <c r="A23" s="11">
        <v>7</v>
      </c>
      <c r="B23" s="48">
        <v>20460</v>
      </c>
      <c r="C23" s="206" t="s">
        <v>16</v>
      </c>
      <c r="D23" s="207">
        <f>'Математика-11 2020 расклад'!L24</f>
        <v>27</v>
      </c>
      <c r="E23" s="208">
        <f>'Математика-11 2021 расклад'!M24</f>
        <v>36</v>
      </c>
      <c r="F23" s="334">
        <f>'Математика-11 2022 расклад'!M23</f>
        <v>30</v>
      </c>
      <c r="G23" s="377">
        <f>'Математика-11 2023 расклад'!M23</f>
        <v>17</v>
      </c>
      <c r="H23" s="342">
        <f>'Математ проф-11 2024 расклад'!M23</f>
        <v>11</v>
      </c>
      <c r="I23" s="207">
        <f>'Математика-11 2020 расклад'!M24</f>
        <v>0</v>
      </c>
      <c r="J23" s="208">
        <f>'Математика-11 2021 расклад'!N24</f>
        <v>9</v>
      </c>
      <c r="K23" s="334">
        <f>'Математика-11 2022 расклад'!N23</f>
        <v>2</v>
      </c>
      <c r="L23" s="377">
        <f>'Математика-11 2023 расклад'!N23</f>
        <v>4</v>
      </c>
      <c r="M23" s="390">
        <f>'Математ проф-11 2024 расклад'!N23</f>
        <v>2</v>
      </c>
      <c r="N23" s="229"/>
      <c r="O23" s="209">
        <f>'Математика-11 2021 расклад'!O24</f>
        <v>25</v>
      </c>
      <c r="P23" s="225">
        <f>'Математика-11 2022 расклад'!O23</f>
        <v>6.666666666666667</v>
      </c>
      <c r="Q23" s="210">
        <f>'Математика-11 2023 расклад'!O23</f>
        <v>23.529411764705884</v>
      </c>
      <c r="R23" s="347">
        <f>'Математ проф-11 2024 расклад'!O23</f>
        <v>18.181818181818183</v>
      </c>
      <c r="S23" s="207">
        <f>'Математика-11 2020 расклад'!O24</f>
        <v>0.99900000000000011</v>
      </c>
      <c r="T23" s="208">
        <f>'Математика-11 2021 расклад'!P24</f>
        <v>1.0007999999999999</v>
      </c>
      <c r="U23" s="334">
        <f>'Математика-11 2022 расклад'!P23</f>
        <v>0</v>
      </c>
      <c r="V23" s="377">
        <f>'Математика-11 2023 расклад'!P23</f>
        <v>1</v>
      </c>
      <c r="W23" s="415">
        <f>'Математ проф-11 2024 расклад'!P23</f>
        <v>0</v>
      </c>
      <c r="X23" s="229">
        <f>'Математика-11 2020 расклад'!P24</f>
        <v>3.7</v>
      </c>
      <c r="Y23" s="209">
        <f>'Математика-11 2021 расклад'!Q24</f>
        <v>2.78</v>
      </c>
      <c r="Z23" s="382">
        <f>'Математика-11 2022 расклад'!Q23</f>
        <v>0</v>
      </c>
      <c r="AA23" s="382">
        <f>'Математика-11 2023 расклад'!Q23</f>
        <v>5.882352941176471</v>
      </c>
      <c r="AB23" s="408">
        <f>'Математ проф-11 2024 расклад'!Q23</f>
        <v>0</v>
      </c>
    </row>
    <row r="24" spans="1:28" s="1" customFormat="1" ht="15" customHeight="1" x14ac:dyDescent="0.25">
      <c r="A24" s="11">
        <v>8</v>
      </c>
      <c r="B24" s="48">
        <v>20550</v>
      </c>
      <c r="C24" s="206" t="s">
        <v>17</v>
      </c>
      <c r="D24" s="207" t="s">
        <v>145</v>
      </c>
      <c r="E24" s="208">
        <f>'Математика-11 2021 расклад'!M25</f>
        <v>22</v>
      </c>
      <c r="F24" s="334" t="s">
        <v>145</v>
      </c>
      <c r="G24" s="377">
        <f>'Математика-11 2023 расклад'!M24</f>
        <v>5</v>
      </c>
      <c r="H24" s="342" t="s">
        <v>145</v>
      </c>
      <c r="I24" s="207" t="s">
        <v>145</v>
      </c>
      <c r="J24" s="208">
        <f>'Математика-11 2021 расклад'!N25</f>
        <v>1.0009999999999999</v>
      </c>
      <c r="K24" s="334" t="s">
        <v>145</v>
      </c>
      <c r="L24" s="377">
        <f>'Математика-11 2023 расклад'!N24</f>
        <v>0</v>
      </c>
      <c r="M24" s="390" t="s">
        <v>145</v>
      </c>
      <c r="N24" s="229"/>
      <c r="O24" s="209">
        <f>'Математика-11 2021 расклад'!O25</f>
        <v>4.55</v>
      </c>
      <c r="P24" s="225">
        <f>'Математика-11 2022 расклад'!O24</f>
        <v>0</v>
      </c>
      <c r="Q24" s="210">
        <f>'Математика-11 2023 расклад'!O24</f>
        <v>0</v>
      </c>
      <c r="R24" s="347" t="s">
        <v>145</v>
      </c>
      <c r="S24" s="207" t="s">
        <v>145</v>
      </c>
      <c r="T24" s="208">
        <f>'Математика-11 2021 расклад'!P25</f>
        <v>1.0009999999999999</v>
      </c>
      <c r="U24" s="334">
        <f>'Математика-11 2022 расклад'!P24</f>
        <v>0</v>
      </c>
      <c r="V24" s="377">
        <f>'Математика-11 2023 расклад'!P24</f>
        <v>1</v>
      </c>
      <c r="W24" s="415" t="s">
        <v>145</v>
      </c>
      <c r="X24" s="229" t="s">
        <v>145</v>
      </c>
      <c r="Y24" s="209">
        <f>'Математика-11 2021 расклад'!Q25</f>
        <v>4.55</v>
      </c>
      <c r="Z24" s="382">
        <f>'Математика-11 2022 расклад'!Q24</f>
        <v>0</v>
      </c>
      <c r="AA24" s="382">
        <f>'Математика-11 2023 расклад'!Q24</f>
        <v>20</v>
      </c>
      <c r="AB24" s="408" t="s">
        <v>145</v>
      </c>
    </row>
    <row r="25" spans="1:28" s="1" customFormat="1" ht="15" customHeight="1" x14ac:dyDescent="0.25">
      <c r="A25" s="11">
        <v>9</v>
      </c>
      <c r="B25" s="48">
        <v>20630</v>
      </c>
      <c r="C25" s="206" t="s">
        <v>18</v>
      </c>
      <c r="D25" s="207">
        <f>'Математика-11 2020 расклад'!L26</f>
        <v>10</v>
      </c>
      <c r="E25" s="208">
        <f>'Математика-11 2021 расклад'!M26</f>
        <v>11</v>
      </c>
      <c r="F25" s="334" t="s">
        <v>145</v>
      </c>
      <c r="G25" s="377">
        <f>'Математика-11 2023 расклад'!M25</f>
        <v>14</v>
      </c>
      <c r="H25" s="342" t="s">
        <v>145</v>
      </c>
      <c r="I25" s="207">
        <f>'Математика-11 2020 расклад'!M26</f>
        <v>0</v>
      </c>
      <c r="J25" s="208">
        <f>'Математика-11 2021 расклад'!N26</f>
        <v>0.9998999999999999</v>
      </c>
      <c r="K25" s="334" t="s">
        <v>145</v>
      </c>
      <c r="L25" s="377">
        <f>'Математика-11 2023 расклад'!N25</f>
        <v>1</v>
      </c>
      <c r="M25" s="390" t="s">
        <v>145</v>
      </c>
      <c r="N25" s="229"/>
      <c r="O25" s="209">
        <f>'Математика-11 2021 расклад'!O26</f>
        <v>9.09</v>
      </c>
      <c r="P25" s="225">
        <f>'Математика-11 2022 расклад'!O25</f>
        <v>0</v>
      </c>
      <c r="Q25" s="210">
        <f>'Математика-11 2023 расклад'!O25</f>
        <v>7.1428571428571432</v>
      </c>
      <c r="R25" s="347" t="s">
        <v>145</v>
      </c>
      <c r="S25" s="207">
        <f>'Математика-11 2020 расклад'!O26</f>
        <v>1</v>
      </c>
      <c r="T25" s="208">
        <f>'Математика-11 2021 расклад'!P26</f>
        <v>0</v>
      </c>
      <c r="U25" s="334">
        <f>'Математика-11 2022 расклад'!P25</f>
        <v>0</v>
      </c>
      <c r="V25" s="377">
        <f>'Математика-11 2023 расклад'!P25</f>
        <v>0</v>
      </c>
      <c r="W25" s="415" t="s">
        <v>145</v>
      </c>
      <c r="X25" s="229">
        <f>'Математика-11 2020 расклад'!P26</f>
        <v>10</v>
      </c>
      <c r="Y25" s="209">
        <f>'Математика-11 2021 расклад'!Q26</f>
        <v>0</v>
      </c>
      <c r="Z25" s="382">
        <f>'Математика-11 2022 расклад'!Q25</f>
        <v>0</v>
      </c>
      <c r="AA25" s="382">
        <f>'Математика-11 2023 расклад'!Q25</f>
        <v>0</v>
      </c>
      <c r="AB25" s="408" t="s">
        <v>145</v>
      </c>
    </row>
    <row r="26" spans="1:28" s="1" customFormat="1" ht="15" customHeight="1" x14ac:dyDescent="0.25">
      <c r="A26" s="11">
        <v>10</v>
      </c>
      <c r="B26" s="48">
        <v>20810</v>
      </c>
      <c r="C26" s="206" t="s">
        <v>19</v>
      </c>
      <c r="D26" s="207">
        <f>'Математика-11 2020 расклад'!L27</f>
        <v>12</v>
      </c>
      <c r="E26" s="208">
        <f>'Математика-11 2021 расклад'!M27</f>
        <v>6</v>
      </c>
      <c r="F26" s="334">
        <f>'Математика-11 2022 расклад'!M26</f>
        <v>4</v>
      </c>
      <c r="G26" s="378" t="s">
        <v>145</v>
      </c>
      <c r="H26" s="342">
        <f>'Математ проф-11 2024 расклад'!M26</f>
        <v>9</v>
      </c>
      <c r="I26" s="207">
        <f>'Математика-11 2020 расклад'!M27</f>
        <v>0</v>
      </c>
      <c r="J26" s="208">
        <f>'Математика-11 2021 расклад'!N27</f>
        <v>0</v>
      </c>
      <c r="K26" s="334">
        <f>'Математика-11 2022 расклад'!N26</f>
        <v>1</v>
      </c>
      <c r="L26" s="378" t="s">
        <v>145</v>
      </c>
      <c r="M26" s="390">
        <f>'Математ проф-11 2024 расклад'!N26</f>
        <v>0</v>
      </c>
      <c r="N26" s="229"/>
      <c r="O26" s="209">
        <f>'Математика-11 2021 расклад'!O27</f>
        <v>0</v>
      </c>
      <c r="P26" s="225">
        <f>'Математика-11 2022 расклад'!O26</f>
        <v>25</v>
      </c>
      <c r="Q26" s="378" t="s">
        <v>145</v>
      </c>
      <c r="R26" s="347">
        <f>'Математ проф-11 2024 расклад'!O26</f>
        <v>0</v>
      </c>
      <c r="S26" s="207">
        <f>'Математика-11 2020 расклад'!O27</f>
        <v>0.99960000000000004</v>
      </c>
      <c r="T26" s="208">
        <f>'Математика-11 2021 расклад'!P27</f>
        <v>1.0002000000000002</v>
      </c>
      <c r="U26" s="334">
        <f>'Математика-11 2022 расклад'!P26</f>
        <v>0</v>
      </c>
      <c r="V26" s="378" t="s">
        <v>145</v>
      </c>
      <c r="W26" s="415">
        <f>'Математ проф-11 2024 расклад'!P26</f>
        <v>0</v>
      </c>
      <c r="X26" s="229">
        <f>'Математика-11 2020 расклад'!P27</f>
        <v>8.33</v>
      </c>
      <c r="Y26" s="209">
        <f>'Математика-11 2021 расклад'!Q27</f>
        <v>16.670000000000002</v>
      </c>
      <c r="Z26" s="382">
        <f>'Математика-11 2022 расклад'!Q26</f>
        <v>0</v>
      </c>
      <c r="AA26" s="208" t="s">
        <v>145</v>
      </c>
      <c r="AB26" s="408">
        <f>'Математ проф-11 2024 расклад'!Q26</f>
        <v>0</v>
      </c>
    </row>
    <row r="27" spans="1:28" s="1" customFormat="1" ht="15" customHeight="1" x14ac:dyDescent="0.25">
      <c r="A27" s="11">
        <v>11</v>
      </c>
      <c r="B27" s="48">
        <v>20900</v>
      </c>
      <c r="C27" s="206" t="s">
        <v>20</v>
      </c>
      <c r="D27" s="207">
        <f>'Математика-11 2020 расклад'!L28</f>
        <v>12</v>
      </c>
      <c r="E27" s="208">
        <f>'Математика-11 2021 расклад'!M28</f>
        <v>22</v>
      </c>
      <c r="F27" s="334">
        <f>'Математика-11 2022 расклад'!M27</f>
        <v>14</v>
      </c>
      <c r="G27" s="377">
        <f>'Математика-11 2023 расклад'!M27</f>
        <v>14</v>
      </c>
      <c r="H27" s="342">
        <f>'Математ проф-11 2024 расклад'!M27</f>
        <v>17</v>
      </c>
      <c r="I27" s="207">
        <f>'Математика-11 2020 расклад'!M28</f>
        <v>0</v>
      </c>
      <c r="J27" s="208">
        <f>'Математика-11 2021 расклад'!N28</f>
        <v>4.0018000000000002</v>
      </c>
      <c r="K27" s="334">
        <f>'Математика-11 2022 расклад'!N27</f>
        <v>2</v>
      </c>
      <c r="L27" s="377">
        <f>'Математика-11 2023 расклад'!N27</f>
        <v>1</v>
      </c>
      <c r="M27" s="390">
        <f>'Математ проф-11 2024 расклад'!N27</f>
        <v>7</v>
      </c>
      <c r="N27" s="229"/>
      <c r="O27" s="209">
        <f>'Математика-11 2021 расклад'!O28</f>
        <v>18.190000000000001</v>
      </c>
      <c r="P27" s="225">
        <f>'Математика-11 2022 расклад'!O27</f>
        <v>14.285714285714286</v>
      </c>
      <c r="Q27" s="210">
        <f>'Математика-11 2023 расклад'!O27</f>
        <v>7.1428571428571432</v>
      </c>
      <c r="R27" s="347">
        <f>'Математ проф-11 2024 расклад'!O27</f>
        <v>41.176470588235297</v>
      </c>
      <c r="S27" s="207">
        <f>'Математика-11 2020 расклад'!O28</f>
        <v>3.9995999999999996</v>
      </c>
      <c r="T27" s="208">
        <f>'Математика-11 2021 расклад'!P28</f>
        <v>0</v>
      </c>
      <c r="U27" s="334">
        <f>'Математика-11 2022 расклад'!P27</f>
        <v>0</v>
      </c>
      <c r="V27" s="377">
        <f>'Математика-11 2023 расклад'!P27</f>
        <v>1</v>
      </c>
      <c r="W27" s="415">
        <f>'Математ проф-11 2024 расклад'!P27</f>
        <v>0</v>
      </c>
      <c r="X27" s="229">
        <f>'Математика-11 2020 расклад'!P28</f>
        <v>33.33</v>
      </c>
      <c r="Y27" s="209">
        <f>'Математика-11 2021 расклад'!Q28</f>
        <v>0</v>
      </c>
      <c r="Z27" s="382">
        <f>'Математика-11 2022 расклад'!Q27</f>
        <v>0</v>
      </c>
      <c r="AA27" s="382">
        <f>'Математика-11 2023 расклад'!Q27</f>
        <v>7.1428571428571432</v>
      </c>
      <c r="AB27" s="408">
        <f>'Математ проф-11 2024 расклад'!Q27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12" t="s">
        <v>22</v>
      </c>
      <c r="D28" s="213">
        <f>'Математика-11 2020 расклад'!L29</f>
        <v>5</v>
      </c>
      <c r="E28" s="214">
        <f>'Математика-11 2021 расклад'!M29</f>
        <v>12</v>
      </c>
      <c r="F28" s="335">
        <f>'Математика-11 2022 расклад'!M28</f>
        <v>12</v>
      </c>
      <c r="G28" s="378">
        <f>'Математика-11 2023 расклад'!M28</f>
        <v>2</v>
      </c>
      <c r="H28" s="343">
        <f>'Математ проф-11 2024 расклад'!M28</f>
        <v>12</v>
      </c>
      <c r="I28" s="213">
        <f>'Математика-11 2020 расклад'!M29</f>
        <v>0</v>
      </c>
      <c r="J28" s="214">
        <f>'Математика-11 2021 расклад'!N29</f>
        <v>0</v>
      </c>
      <c r="K28" s="335">
        <f>'Математика-11 2022 расклад'!N28</f>
        <v>4</v>
      </c>
      <c r="L28" s="378">
        <f>'Математика-11 2023 расклад'!N28</f>
        <v>0</v>
      </c>
      <c r="M28" s="391">
        <f>'Математ проф-11 2024 расклад'!N28</f>
        <v>5</v>
      </c>
      <c r="N28" s="230"/>
      <c r="O28" s="215">
        <f>'Математика-11 2021 расклад'!O29</f>
        <v>0</v>
      </c>
      <c r="P28" s="226">
        <f>'Математика-11 2022 расклад'!O28</f>
        <v>33.333333333333336</v>
      </c>
      <c r="Q28" s="216">
        <f>'Математика-11 2023 расклад'!O28</f>
        <v>0</v>
      </c>
      <c r="R28" s="348">
        <f>'Математ проф-11 2024 расклад'!O28</f>
        <v>41.666666666666664</v>
      </c>
      <c r="S28" s="213">
        <f>'Математика-11 2020 расклад'!O29</f>
        <v>1</v>
      </c>
      <c r="T28" s="214">
        <f>'Математика-11 2021 расклад'!P29</f>
        <v>0</v>
      </c>
      <c r="U28" s="335">
        <f>'Математика-11 2022 расклад'!P28</f>
        <v>0</v>
      </c>
      <c r="V28" s="378">
        <f>'Математика-11 2023 расклад'!P28</f>
        <v>0</v>
      </c>
      <c r="W28" s="416">
        <f>'Математ проф-11 2024 расклад'!P28</f>
        <v>0</v>
      </c>
      <c r="X28" s="230">
        <f>'Математика-11 2020 расклад'!P29</f>
        <v>20</v>
      </c>
      <c r="Y28" s="215">
        <f>'Математика-11 2021 расклад'!Q29</f>
        <v>0</v>
      </c>
      <c r="Z28" s="386">
        <f>'Математика-11 2022 расклад'!Q28</f>
        <v>0</v>
      </c>
      <c r="AA28" s="386">
        <f>'Математика-11 2023 расклад'!Q28</f>
        <v>0</v>
      </c>
      <c r="AB28" s="409">
        <f>'Математ проф-11 2024 расклад'!Q28</f>
        <v>0</v>
      </c>
    </row>
    <row r="29" spans="1:28" s="1" customFormat="1" ht="15" customHeight="1" thickBot="1" x14ac:dyDescent="0.3">
      <c r="A29" s="35"/>
      <c r="B29" s="51"/>
      <c r="C29" s="217" t="s">
        <v>102</v>
      </c>
      <c r="D29" s="242">
        <f>'Математика-11 2020 расклад'!L30</f>
        <v>332</v>
      </c>
      <c r="E29" s="243">
        <f>'Математика-11 2021 расклад'!M30</f>
        <v>351</v>
      </c>
      <c r="F29" s="333">
        <f>'Математика-11 2022 расклад'!M29</f>
        <v>252</v>
      </c>
      <c r="G29" s="376">
        <f>'Математика-11 2023 расклад'!M29</f>
        <v>230</v>
      </c>
      <c r="H29" s="340">
        <f>'Математ проф-11 2024 расклад'!M29</f>
        <v>255</v>
      </c>
      <c r="I29" s="242">
        <f>'Математика-11 2020 расклад'!M30</f>
        <v>0</v>
      </c>
      <c r="J29" s="243">
        <f>'Математика-11 2021 расклад'!N30</f>
        <v>97.002099999999999</v>
      </c>
      <c r="K29" s="333">
        <f>'Математика-11 2022 расклад'!N29</f>
        <v>57</v>
      </c>
      <c r="L29" s="376">
        <f>'Математика-11 2023 расклад'!N29</f>
        <v>48</v>
      </c>
      <c r="M29" s="389">
        <f>'Математ проф-11 2024 расклад'!N29</f>
        <v>95</v>
      </c>
      <c r="N29" s="255">
        <f>'Математика-11 2020 расклад'!N30</f>
        <v>0</v>
      </c>
      <c r="O29" s="253">
        <f>'Математика-11 2021 расклад'!O30</f>
        <v>29.715664335664336</v>
      </c>
      <c r="P29" s="254">
        <f>'Математика-11 2022 расклад'!O29</f>
        <v>17.078092071900123</v>
      </c>
      <c r="Q29" s="256">
        <f>'Математика-11 2023 расклад'!O29</f>
        <v>20.869565217391305</v>
      </c>
      <c r="R29" s="346">
        <f>'Математ проф-11 2024 расклад'!O29</f>
        <v>37.254901960784316</v>
      </c>
      <c r="S29" s="242">
        <f>'Математика-11 2020 расклад'!O30</f>
        <v>39.003799999999998</v>
      </c>
      <c r="T29" s="243">
        <f>'Математика-11 2021 расклад'!P30</f>
        <v>19.994900000000001</v>
      </c>
      <c r="U29" s="333">
        <f>'Математика-11 2022 расклад'!P29</f>
        <v>3</v>
      </c>
      <c r="V29" s="376">
        <f>'Математика-11 2023 расклад'!P29</f>
        <v>6</v>
      </c>
      <c r="W29" s="413">
        <f>'Математ проф-11 2024 расклад'!P29</f>
        <v>7</v>
      </c>
      <c r="X29" s="255">
        <f>'Математика-11 2020 расклад'!P30</f>
        <v>12.75</v>
      </c>
      <c r="Y29" s="253">
        <f>'Математика-11 2021 расклад'!Q30</f>
        <v>11.625555555555556</v>
      </c>
      <c r="Z29" s="244">
        <f>'Математика-11 2022 расклад'!Q29</f>
        <v>1.7645502645502646</v>
      </c>
      <c r="AA29" s="244">
        <f>'Математика-11 2023 расклад'!Q29</f>
        <v>2.6086956521739131</v>
      </c>
      <c r="AB29" s="245">
        <f>'Математ проф-11 2024 расклад'!Q29</f>
        <v>2.7450980392156863</v>
      </c>
    </row>
    <row r="30" spans="1:28" s="1" customFormat="1" ht="15" customHeight="1" x14ac:dyDescent="0.25">
      <c r="A30" s="10">
        <v>1</v>
      </c>
      <c r="B30" s="49">
        <v>30070</v>
      </c>
      <c r="C30" s="201" t="s">
        <v>24</v>
      </c>
      <c r="D30" s="202">
        <f>'Математика-11 2020 расклад'!L31</f>
        <v>41</v>
      </c>
      <c r="E30" s="203">
        <f>'Математика-11 2021 расклад'!M31</f>
        <v>41</v>
      </c>
      <c r="F30" s="336">
        <f>'Математика-11 2022 расклад'!M30</f>
        <v>35</v>
      </c>
      <c r="G30" s="379">
        <f>'Математика-11 2023 расклад'!M30</f>
        <v>23</v>
      </c>
      <c r="H30" s="341">
        <f>'Математ проф-11 2024 расклад'!M30</f>
        <v>24</v>
      </c>
      <c r="I30" s="202">
        <f>'Математика-11 2020 расклад'!M31</f>
        <v>0</v>
      </c>
      <c r="J30" s="203">
        <f>'Математика-11 2021 расклад'!N31</f>
        <v>17.002700000000001</v>
      </c>
      <c r="K30" s="336">
        <f>'Математика-11 2022 расклад'!N30</f>
        <v>21</v>
      </c>
      <c r="L30" s="379">
        <f>'Математика-11 2023 расклад'!N30</f>
        <v>4</v>
      </c>
      <c r="M30" s="392">
        <f>'Математ проф-11 2024 расклад'!N30</f>
        <v>14</v>
      </c>
      <c r="N30" s="231"/>
      <c r="O30" s="204">
        <f>'Математика-11 2021 расклад'!O31</f>
        <v>41.47</v>
      </c>
      <c r="P30" s="227">
        <f>'Математика-11 2022 расклад'!O30</f>
        <v>60</v>
      </c>
      <c r="Q30" s="205">
        <f>'Математика-11 2023 расклад'!O30</f>
        <v>17.391304347826086</v>
      </c>
      <c r="R30" s="349">
        <f>'Математ проф-11 2024 расклад'!O30</f>
        <v>58.333333333333336</v>
      </c>
      <c r="S30" s="202">
        <f>'Математика-11 2020 расклад'!O31</f>
        <v>5.0019999999999998</v>
      </c>
      <c r="T30" s="203">
        <f>'Математика-11 2021 расклад'!P31</f>
        <v>0</v>
      </c>
      <c r="U30" s="336">
        <f>'Математика-11 2022 расклад'!P30</f>
        <v>0</v>
      </c>
      <c r="V30" s="379">
        <f>'Математика-11 2023 расклад'!P30</f>
        <v>0</v>
      </c>
      <c r="W30" s="414">
        <f>'Математ проф-11 2024 расклад'!P30</f>
        <v>0</v>
      </c>
      <c r="X30" s="231">
        <f>'Математика-11 2020 расклад'!P31</f>
        <v>12.2</v>
      </c>
      <c r="Y30" s="204">
        <f>'Математика-11 2021 расклад'!Q31</f>
        <v>0</v>
      </c>
      <c r="Z30" s="387">
        <f>'Математика-11 2022 расклад'!Q30</f>
        <v>0</v>
      </c>
      <c r="AA30" s="387">
        <f>'Математика-11 2023 расклад'!Q30</f>
        <v>0</v>
      </c>
      <c r="AB30" s="407">
        <f>'Математ проф-11 2024 расклад'!Q30</f>
        <v>0</v>
      </c>
    </row>
    <row r="31" spans="1:28" s="1" customFormat="1" ht="15" customHeight="1" x14ac:dyDescent="0.25">
      <c r="A31" s="11">
        <v>2</v>
      </c>
      <c r="B31" s="48">
        <v>30480</v>
      </c>
      <c r="C31" s="206" t="s">
        <v>110</v>
      </c>
      <c r="D31" s="207">
        <f>'Математика-11 2020 расклад'!L32</f>
        <v>53</v>
      </c>
      <c r="E31" s="208">
        <f>'Математика-11 2021 расклад'!M32</f>
        <v>29</v>
      </c>
      <c r="F31" s="334">
        <f>'Математика-11 2022 расклад'!M31</f>
        <v>28</v>
      </c>
      <c r="G31" s="377">
        <f>'Математика-11 2023 расклад'!M31</f>
        <v>26</v>
      </c>
      <c r="H31" s="342">
        <f>'Математ проф-11 2024 расклад'!M31</f>
        <v>21</v>
      </c>
      <c r="I31" s="207">
        <f>'Математика-11 2020 расклад'!M32</f>
        <v>0</v>
      </c>
      <c r="J31" s="208">
        <f>'Математика-11 2021 расклад'!N32</f>
        <v>9.0015999999999998</v>
      </c>
      <c r="K31" s="334">
        <f>'Математика-11 2022 расклад'!N31</f>
        <v>9.0000000000000018</v>
      </c>
      <c r="L31" s="377">
        <f>'Математика-11 2023 расклад'!N31</f>
        <v>8</v>
      </c>
      <c r="M31" s="390">
        <f>'Математ проф-11 2024 расклад'!N31</f>
        <v>13</v>
      </c>
      <c r="N31" s="229"/>
      <c r="O31" s="209">
        <f>'Математика-11 2021 расклад'!O32</f>
        <v>31.04</v>
      </c>
      <c r="P31" s="225">
        <f>'Математика-11 2022 расклад'!O31</f>
        <v>32.142857142857146</v>
      </c>
      <c r="Q31" s="210">
        <f>'Математика-11 2023 расклад'!O31</f>
        <v>30.76923076923077</v>
      </c>
      <c r="R31" s="347">
        <f>'Математ проф-11 2024 расклад'!O31</f>
        <v>61.904761904761905</v>
      </c>
      <c r="S31" s="207">
        <f>'Математика-11 2020 расклад'!O32</f>
        <v>5.9996</v>
      </c>
      <c r="T31" s="208">
        <f>'Математика-11 2021 расклад'!P32</f>
        <v>0</v>
      </c>
      <c r="U31" s="334">
        <f>'Математика-11 2022 расклад'!P31</f>
        <v>0</v>
      </c>
      <c r="V31" s="377">
        <f>'Математика-11 2023 расклад'!P31</f>
        <v>0</v>
      </c>
      <c r="W31" s="415">
        <f>'Математ проф-11 2024 расклад'!P31</f>
        <v>0</v>
      </c>
      <c r="X31" s="229">
        <f>'Математика-11 2020 расклад'!P32</f>
        <v>11.32</v>
      </c>
      <c r="Y31" s="209">
        <f>'Математика-11 2021 расклад'!Q32</f>
        <v>0</v>
      </c>
      <c r="Z31" s="382">
        <f>'Математика-11 2022 расклад'!Q31</f>
        <v>0</v>
      </c>
      <c r="AA31" s="382">
        <f>'Математика-11 2023 расклад'!Q31</f>
        <v>0</v>
      </c>
      <c r="AB31" s="408">
        <f>'Математ проф-11 2024 расклад'!Q31</f>
        <v>0</v>
      </c>
    </row>
    <row r="32" spans="1:28" s="1" customFormat="1" ht="15" customHeight="1" x14ac:dyDescent="0.25">
      <c r="A32" s="11">
        <v>3</v>
      </c>
      <c r="B32" s="50">
        <v>30460</v>
      </c>
      <c r="C32" s="211" t="s">
        <v>29</v>
      </c>
      <c r="D32" s="207">
        <f>'Математика-11 2020 расклад'!L33</f>
        <v>24</v>
      </c>
      <c r="E32" s="208">
        <f>'Математика-11 2021 расклад'!M33</f>
        <v>27</v>
      </c>
      <c r="F32" s="334">
        <f>'Математика-11 2022 расклад'!M32</f>
        <v>13</v>
      </c>
      <c r="G32" s="377">
        <f>'Математика-11 2023 расклад'!M32</f>
        <v>12</v>
      </c>
      <c r="H32" s="342">
        <f>'Математ проф-11 2024 расклад'!M32</f>
        <v>11</v>
      </c>
      <c r="I32" s="207">
        <f>'Математика-11 2020 расклад'!M33</f>
        <v>0</v>
      </c>
      <c r="J32" s="208">
        <f>'Математика-11 2021 расклад'!N33</f>
        <v>5.9993999999999996</v>
      </c>
      <c r="K32" s="334">
        <f>'Математика-11 2022 расклад'!N32</f>
        <v>2</v>
      </c>
      <c r="L32" s="377">
        <f>'Математика-11 2023 расклад'!N32</f>
        <v>2</v>
      </c>
      <c r="M32" s="390">
        <f>'Математ проф-11 2024 расклад'!N32</f>
        <v>2</v>
      </c>
      <c r="N32" s="229"/>
      <c r="O32" s="209">
        <f>'Математика-11 2021 расклад'!O33</f>
        <v>22.22</v>
      </c>
      <c r="P32" s="225">
        <f>'Математика-11 2022 расклад'!O32</f>
        <v>15.384615384615385</v>
      </c>
      <c r="Q32" s="210">
        <f>'Математика-11 2023 расклад'!O32</f>
        <v>16.666666666666668</v>
      </c>
      <c r="R32" s="347">
        <f>'Математ проф-11 2024 расклад'!O32</f>
        <v>18.181818181818183</v>
      </c>
      <c r="S32" s="207">
        <f>'Математика-11 2020 расклад'!O33</f>
        <v>1.0007999999999999</v>
      </c>
      <c r="T32" s="208">
        <f>'Математика-11 2021 расклад'!P33</f>
        <v>0.99900000000000011</v>
      </c>
      <c r="U32" s="334">
        <f>'Математика-11 2022 расклад'!P32</f>
        <v>0</v>
      </c>
      <c r="V32" s="377">
        <f>'Математика-11 2023 расклад'!P32</f>
        <v>0</v>
      </c>
      <c r="W32" s="415">
        <f>'Математ проф-11 2024 расклад'!P32</f>
        <v>0</v>
      </c>
      <c r="X32" s="229">
        <f>'Математика-11 2020 расклад'!P33</f>
        <v>4.17</v>
      </c>
      <c r="Y32" s="209">
        <f>'Математика-11 2021 расклад'!Q33</f>
        <v>3.7</v>
      </c>
      <c r="Z32" s="382">
        <f>'Математика-11 2022 расклад'!Q32</f>
        <v>0</v>
      </c>
      <c r="AA32" s="382">
        <f>'Математика-11 2023 расклад'!Q32</f>
        <v>0</v>
      </c>
      <c r="AB32" s="408">
        <f>'Математ проф-11 2024 расклад'!Q32</f>
        <v>0</v>
      </c>
    </row>
    <row r="33" spans="1:28" s="1" customFormat="1" ht="15" customHeight="1" x14ac:dyDescent="0.25">
      <c r="A33" s="11">
        <v>4</v>
      </c>
      <c r="B33" s="48">
        <v>30030</v>
      </c>
      <c r="C33" s="206" t="s">
        <v>23</v>
      </c>
      <c r="D33" s="207">
        <f>'Математика-11 2020 расклад'!L34</f>
        <v>20</v>
      </c>
      <c r="E33" s="208">
        <f>'Математика-11 2021 расклад'!M34</f>
        <v>28</v>
      </c>
      <c r="F33" s="334">
        <f>'Математика-11 2022 расклад'!M33</f>
        <v>20</v>
      </c>
      <c r="G33" s="377">
        <f>'Математика-11 2023 расклад'!M33</f>
        <v>24</v>
      </c>
      <c r="H33" s="342">
        <f>'Математ проф-11 2024 расклад'!M33</f>
        <v>14</v>
      </c>
      <c r="I33" s="207">
        <f>'Математика-11 2020 расклад'!M34</f>
        <v>0</v>
      </c>
      <c r="J33" s="208">
        <f>'Математика-11 2021 расклад'!N34</f>
        <v>11.001199999999999</v>
      </c>
      <c r="K33" s="334">
        <f>'Математика-11 2022 расклад'!N33</f>
        <v>4</v>
      </c>
      <c r="L33" s="377">
        <f>'Математика-11 2023 расклад'!N33</f>
        <v>7</v>
      </c>
      <c r="M33" s="390">
        <f>'Математ проф-11 2024 расклад'!N33</f>
        <v>10</v>
      </c>
      <c r="N33" s="229"/>
      <c r="O33" s="209">
        <f>'Математика-11 2021 расклад'!O34</f>
        <v>39.29</v>
      </c>
      <c r="P33" s="225">
        <f>'Математика-11 2022 расклад'!O33</f>
        <v>20</v>
      </c>
      <c r="Q33" s="210">
        <f>'Математика-11 2023 расклад'!O33</f>
        <v>29.166666666666668</v>
      </c>
      <c r="R33" s="347">
        <f>'Математ проф-11 2024 расклад'!O33</f>
        <v>71.428571428571431</v>
      </c>
      <c r="S33" s="207">
        <f>'Математика-11 2020 расклад'!O34</f>
        <v>0</v>
      </c>
      <c r="T33" s="208">
        <f>'Математика-11 2021 расклад'!P34</f>
        <v>0.99959999999999993</v>
      </c>
      <c r="U33" s="334">
        <f>'Математика-11 2022 расклад'!P33</f>
        <v>0</v>
      </c>
      <c r="V33" s="377">
        <f>'Математика-11 2023 расклад'!P33</f>
        <v>1</v>
      </c>
      <c r="W33" s="415">
        <f>'Математ проф-11 2024 расклад'!P33</f>
        <v>0</v>
      </c>
      <c r="X33" s="229">
        <f>'Математика-11 2020 расклад'!P34</f>
        <v>0</v>
      </c>
      <c r="Y33" s="209">
        <f>'Математика-11 2021 расклад'!Q34</f>
        <v>3.57</v>
      </c>
      <c r="Z33" s="382">
        <f>'Математика-11 2022 расклад'!Q33</f>
        <v>0</v>
      </c>
      <c r="AA33" s="382">
        <f>'Математика-11 2023 расклад'!Q33</f>
        <v>4.166666666666667</v>
      </c>
      <c r="AB33" s="408">
        <f>'Математ проф-11 2024 расклад'!Q33</f>
        <v>0</v>
      </c>
    </row>
    <row r="34" spans="1:28" s="1" customFormat="1" ht="15" customHeight="1" x14ac:dyDescent="0.25">
      <c r="A34" s="11">
        <v>5</v>
      </c>
      <c r="B34" s="48">
        <v>31000</v>
      </c>
      <c r="C34" s="206" t="s">
        <v>37</v>
      </c>
      <c r="D34" s="207">
        <f>'Математика-11 2020 расклад'!L35</f>
        <v>45</v>
      </c>
      <c r="E34" s="208">
        <f>'Математика-11 2021 расклад'!M35</f>
        <v>33</v>
      </c>
      <c r="F34" s="334">
        <f>'Математика-11 2022 расклад'!M34</f>
        <v>19</v>
      </c>
      <c r="G34" s="377">
        <f>'Математика-11 2023 расклад'!M34</f>
        <v>19</v>
      </c>
      <c r="H34" s="342">
        <f>'Математ проф-11 2024 расклад'!M34</f>
        <v>22</v>
      </c>
      <c r="I34" s="207">
        <f>'Математика-11 2020 расклад'!M35</f>
        <v>0</v>
      </c>
      <c r="J34" s="208">
        <f>'Математика-11 2021 расклад'!N35</f>
        <v>7.9991999999999992</v>
      </c>
      <c r="K34" s="334">
        <f>'Математика-11 2022 расклад'!N34</f>
        <v>3</v>
      </c>
      <c r="L34" s="377">
        <f>'Математика-11 2023 расклад'!N34</f>
        <v>3</v>
      </c>
      <c r="M34" s="390">
        <f>'Математ проф-11 2024 расклад'!N34</f>
        <v>6</v>
      </c>
      <c r="N34" s="229"/>
      <c r="O34" s="209">
        <f>'Математика-11 2021 расклад'!O35</f>
        <v>24.24</v>
      </c>
      <c r="P34" s="225">
        <f>'Математика-11 2022 расклад'!O34</f>
        <v>15.789473684210527</v>
      </c>
      <c r="Q34" s="210">
        <f>'Математика-11 2023 расклад'!O34</f>
        <v>15.789473684210526</v>
      </c>
      <c r="R34" s="347">
        <f>'Математ проф-11 2024 расклад'!O34</f>
        <v>27.272727272727273</v>
      </c>
      <c r="S34" s="207">
        <f>'Математика-11 2020 расклад'!O35</f>
        <v>3.0014999999999996</v>
      </c>
      <c r="T34" s="208">
        <f>'Математика-11 2021 расклад'!P35</f>
        <v>2.9996999999999998</v>
      </c>
      <c r="U34" s="334">
        <f>'Математика-11 2022 расклад'!P34</f>
        <v>0</v>
      </c>
      <c r="V34" s="377">
        <f>'Математика-11 2023 расклад'!P34</f>
        <v>2</v>
      </c>
      <c r="W34" s="415">
        <f>'Математ проф-11 2024 расклад'!P34</f>
        <v>0</v>
      </c>
      <c r="X34" s="229">
        <f>'Математика-11 2020 расклад'!P35</f>
        <v>6.67</v>
      </c>
      <c r="Y34" s="209">
        <f>'Математика-11 2021 расклад'!Q35</f>
        <v>9.09</v>
      </c>
      <c r="Z34" s="382">
        <f>'Математика-11 2022 расклад'!Q34</f>
        <v>0</v>
      </c>
      <c r="AA34" s="382">
        <f>'Математика-11 2023 расклад'!Q34</f>
        <v>10.526315789473685</v>
      </c>
      <c r="AB34" s="408">
        <f>'Математ проф-11 2024 расклад'!Q34</f>
        <v>0</v>
      </c>
    </row>
    <row r="35" spans="1:28" s="1" customFormat="1" ht="15" customHeight="1" x14ac:dyDescent="0.25">
      <c r="A35" s="11">
        <v>6</v>
      </c>
      <c r="B35" s="48">
        <v>30130</v>
      </c>
      <c r="C35" s="206" t="s">
        <v>25</v>
      </c>
      <c r="D35" s="207" t="s">
        <v>145</v>
      </c>
      <c r="E35" s="208" t="s">
        <v>145</v>
      </c>
      <c r="F35" s="334">
        <f>'Математика-11 2022 расклад'!M35</f>
        <v>5</v>
      </c>
      <c r="G35" s="377">
        <f>'Математика-11 2023 расклад'!M35</f>
        <v>2</v>
      </c>
      <c r="H35" s="342">
        <f>'Математ проф-11 2024 расклад'!M35</f>
        <v>6</v>
      </c>
      <c r="I35" s="207" t="s">
        <v>145</v>
      </c>
      <c r="J35" s="208" t="s">
        <v>145</v>
      </c>
      <c r="K35" s="334">
        <f>'Математика-11 2022 расклад'!N35</f>
        <v>0</v>
      </c>
      <c r="L35" s="377">
        <f>'Математика-11 2023 расклад'!N35</f>
        <v>0</v>
      </c>
      <c r="M35" s="390">
        <f>'Математ проф-11 2024 расклад'!N35</f>
        <v>0</v>
      </c>
      <c r="N35" s="229"/>
      <c r="O35" s="209" t="s">
        <v>145</v>
      </c>
      <c r="P35" s="225">
        <f>'Математика-11 2022 расклад'!O35</f>
        <v>0</v>
      </c>
      <c r="Q35" s="210">
        <f>'Математика-11 2023 расклад'!O35</f>
        <v>0</v>
      </c>
      <c r="R35" s="347">
        <f>'Математ проф-11 2024 расклад'!O35</f>
        <v>0</v>
      </c>
      <c r="S35" s="207" t="s">
        <v>145</v>
      </c>
      <c r="T35" s="208" t="s">
        <v>145</v>
      </c>
      <c r="U35" s="334">
        <f>'Математика-11 2022 расклад'!P35</f>
        <v>0</v>
      </c>
      <c r="V35" s="377">
        <f>'Математика-11 2023 расклад'!P35</f>
        <v>0</v>
      </c>
      <c r="W35" s="415">
        <f>'Математ проф-11 2024 расклад'!P35</f>
        <v>1</v>
      </c>
      <c r="X35" s="229" t="s">
        <v>145</v>
      </c>
      <c r="Y35" s="209" t="s">
        <v>145</v>
      </c>
      <c r="Z35" s="382">
        <f>'Математика-11 2022 расклад'!Q35</f>
        <v>0</v>
      </c>
      <c r="AA35" s="382">
        <f>'Математика-11 2023 расклад'!Q35</f>
        <v>0</v>
      </c>
      <c r="AB35" s="408">
        <f>'Математ проф-11 2024 расклад'!Q35</f>
        <v>16.666666666666668</v>
      </c>
    </row>
    <row r="36" spans="1:28" s="1" customFormat="1" ht="15" customHeight="1" x14ac:dyDescent="0.25">
      <c r="A36" s="11">
        <v>7</v>
      </c>
      <c r="B36" s="48">
        <v>30160</v>
      </c>
      <c r="C36" s="206" t="s">
        <v>26</v>
      </c>
      <c r="D36" s="207">
        <f>'Математика-11 2020 расклад'!L37</f>
        <v>10</v>
      </c>
      <c r="E36" s="208">
        <f>'Математика-11 2021 расклад'!M37</f>
        <v>6</v>
      </c>
      <c r="F36" s="334" t="s">
        <v>145</v>
      </c>
      <c r="G36" s="377" t="s">
        <v>145</v>
      </c>
      <c r="H36" s="342" t="s">
        <v>145</v>
      </c>
      <c r="I36" s="207">
        <f>'Математика-11 2020 расклад'!M37</f>
        <v>0</v>
      </c>
      <c r="J36" s="208">
        <f>'Математика-11 2021 расклад'!N37</f>
        <v>1.0002000000000002</v>
      </c>
      <c r="K36" s="334" t="s">
        <v>145</v>
      </c>
      <c r="L36" s="377" t="s">
        <v>145</v>
      </c>
      <c r="M36" s="390" t="s">
        <v>145</v>
      </c>
      <c r="N36" s="229"/>
      <c r="O36" s="209">
        <f>'Математика-11 2021 расклад'!O37</f>
        <v>16.670000000000002</v>
      </c>
      <c r="P36" s="225" t="s">
        <v>145</v>
      </c>
      <c r="Q36" s="210" t="s">
        <v>145</v>
      </c>
      <c r="R36" s="347" t="s">
        <v>145</v>
      </c>
      <c r="S36" s="207">
        <f>'Математика-11 2020 расклад'!O37</f>
        <v>1</v>
      </c>
      <c r="T36" s="208">
        <f>'Математика-11 2021 расклад'!P37</f>
        <v>0</v>
      </c>
      <c r="U36" s="334" t="s">
        <v>145</v>
      </c>
      <c r="V36" s="377" t="s">
        <v>145</v>
      </c>
      <c r="W36" s="415" t="s">
        <v>145</v>
      </c>
      <c r="X36" s="229">
        <f>'Математика-11 2020 расклад'!P37</f>
        <v>10</v>
      </c>
      <c r="Y36" s="209">
        <f>'Математика-11 2021 расклад'!Q37</f>
        <v>0</v>
      </c>
      <c r="Z36" s="382" t="s">
        <v>145</v>
      </c>
      <c r="AA36" s="382" t="s">
        <v>145</v>
      </c>
      <c r="AB36" s="408" t="s">
        <v>145</v>
      </c>
    </row>
    <row r="37" spans="1:28" s="1" customFormat="1" ht="15" customHeight="1" x14ac:dyDescent="0.25">
      <c r="A37" s="11">
        <v>8</v>
      </c>
      <c r="B37" s="48">
        <v>30310</v>
      </c>
      <c r="C37" s="206" t="s">
        <v>27</v>
      </c>
      <c r="D37" s="207">
        <f>'Математика-11 2020 расклад'!L38</f>
        <v>11</v>
      </c>
      <c r="E37" s="208" t="s">
        <v>145</v>
      </c>
      <c r="F37" s="334">
        <f>'Математика-11 2022 расклад'!M37</f>
        <v>11</v>
      </c>
      <c r="G37" s="377" t="s">
        <v>145</v>
      </c>
      <c r="H37" s="342">
        <f>'Математ проф-11 2024 расклад'!M37</f>
        <v>16</v>
      </c>
      <c r="I37" s="207">
        <f>'Математика-11 2020 расклад'!M38</f>
        <v>0</v>
      </c>
      <c r="J37" s="208" t="s">
        <v>145</v>
      </c>
      <c r="K37" s="334">
        <f>'Математика-11 2022 расклад'!N37</f>
        <v>2.0000000000000004</v>
      </c>
      <c r="L37" s="377" t="s">
        <v>145</v>
      </c>
      <c r="M37" s="390">
        <f>'Математ проф-11 2024 расклад'!N37</f>
        <v>4</v>
      </c>
      <c r="N37" s="229"/>
      <c r="O37" s="209" t="s">
        <v>145</v>
      </c>
      <c r="P37" s="225">
        <f>'Математика-11 2022 расклад'!O37</f>
        <v>18.181818181818183</v>
      </c>
      <c r="Q37" s="210" t="s">
        <v>145</v>
      </c>
      <c r="R37" s="347">
        <f>'Математ проф-11 2024 расклад'!O37</f>
        <v>25</v>
      </c>
      <c r="S37" s="207">
        <f>'Математика-11 2020 расклад'!O38</f>
        <v>0.9998999999999999</v>
      </c>
      <c r="T37" s="208" t="s">
        <v>145</v>
      </c>
      <c r="U37" s="334">
        <f>'Математика-11 2022 расклад'!P37</f>
        <v>0</v>
      </c>
      <c r="V37" s="377" t="s">
        <v>145</v>
      </c>
      <c r="W37" s="415">
        <f>'Математ проф-11 2024 расклад'!P37</f>
        <v>1</v>
      </c>
      <c r="X37" s="229">
        <f>'Математика-11 2020 расклад'!P38</f>
        <v>9.09</v>
      </c>
      <c r="Y37" s="209" t="s">
        <v>145</v>
      </c>
      <c r="Z37" s="382">
        <f>'Математика-11 2022 расклад'!Q37</f>
        <v>0</v>
      </c>
      <c r="AA37" s="382" t="s">
        <v>145</v>
      </c>
      <c r="AB37" s="408">
        <f>'Математ проф-11 2024 расклад'!Q37</f>
        <v>6.25</v>
      </c>
    </row>
    <row r="38" spans="1:28" s="1" customFormat="1" ht="15" customHeight="1" x14ac:dyDescent="0.25">
      <c r="A38" s="11">
        <v>9</v>
      </c>
      <c r="B38" s="48">
        <v>30440</v>
      </c>
      <c r="C38" s="206" t="s">
        <v>28</v>
      </c>
      <c r="D38" s="207">
        <f>'Математика-11 2020 расклад'!L39</f>
        <v>14</v>
      </c>
      <c r="E38" s="208">
        <f>'Математика-11 2021 расклад'!M39</f>
        <v>19</v>
      </c>
      <c r="F38" s="334">
        <f>'Математика-11 2022 расклад'!M38</f>
        <v>9</v>
      </c>
      <c r="G38" s="377">
        <f>'Математика-11 2023 расклад'!M38</f>
        <v>8</v>
      </c>
      <c r="H38" s="342">
        <f>'Математ проф-11 2024 расклад'!M38</f>
        <v>7</v>
      </c>
      <c r="I38" s="207">
        <f>'Математика-11 2020 расклад'!M39</f>
        <v>0</v>
      </c>
      <c r="J38" s="208">
        <f>'Математика-11 2021 расклад'!N39</f>
        <v>6.0001999999999995</v>
      </c>
      <c r="K38" s="334">
        <f>'Математика-11 2022 расклад'!N38</f>
        <v>1</v>
      </c>
      <c r="L38" s="377">
        <f>'Математика-11 2023 расклад'!N38</f>
        <v>0</v>
      </c>
      <c r="M38" s="390">
        <f>'Математ проф-11 2024 расклад'!N38</f>
        <v>2</v>
      </c>
      <c r="N38" s="229"/>
      <c r="O38" s="209">
        <f>'Математика-11 2021 расклад'!O39</f>
        <v>31.58</v>
      </c>
      <c r="P38" s="225">
        <f>'Математика-11 2022 расклад'!O38</f>
        <v>11.111111111111111</v>
      </c>
      <c r="Q38" s="210">
        <f>'Математика-11 2023 расклад'!O38</f>
        <v>0</v>
      </c>
      <c r="R38" s="347">
        <f>'Математ проф-11 2024 расклад'!O38</f>
        <v>28.571428571428573</v>
      </c>
      <c r="S38" s="207">
        <f>'Математика-11 2020 расклад'!O39</f>
        <v>0.99959999999999993</v>
      </c>
      <c r="T38" s="208">
        <f>'Математика-11 2021 расклад'!P39</f>
        <v>3.0000999999999998</v>
      </c>
      <c r="U38" s="334">
        <f>'Математика-11 2022 расклад'!P38</f>
        <v>1</v>
      </c>
      <c r="V38" s="377">
        <f>'Математика-11 2023 расклад'!P38</f>
        <v>2</v>
      </c>
      <c r="W38" s="415">
        <f>'Математ проф-11 2024 расклад'!P38</f>
        <v>1</v>
      </c>
      <c r="X38" s="229">
        <f>'Математика-11 2020 расклад'!P39</f>
        <v>7.14</v>
      </c>
      <c r="Y38" s="209">
        <f>'Математика-11 2021 расклад'!Q39</f>
        <v>15.79</v>
      </c>
      <c r="Z38" s="382">
        <f>'Математика-11 2022 расклад'!Q38</f>
        <v>11.111111111111111</v>
      </c>
      <c r="AA38" s="382">
        <f>'Математика-11 2023 расклад'!Q38</f>
        <v>25</v>
      </c>
      <c r="AB38" s="408">
        <f>'Математ проф-11 2024 расклад'!Q38</f>
        <v>14.285714285714286</v>
      </c>
    </row>
    <row r="39" spans="1:28" s="1" customFormat="1" ht="15" customHeight="1" x14ac:dyDescent="0.25">
      <c r="A39" s="11">
        <v>10</v>
      </c>
      <c r="B39" s="48">
        <v>30500</v>
      </c>
      <c r="C39" s="206" t="s">
        <v>30</v>
      </c>
      <c r="D39" s="207" t="s">
        <v>145</v>
      </c>
      <c r="E39" s="208">
        <f>'Математика-11 2021 расклад'!M40</f>
        <v>9</v>
      </c>
      <c r="F39" s="334" t="s">
        <v>145</v>
      </c>
      <c r="G39" s="377" t="s">
        <v>145</v>
      </c>
      <c r="H39" s="342" t="s">
        <v>145</v>
      </c>
      <c r="I39" s="207" t="s">
        <v>145</v>
      </c>
      <c r="J39" s="208">
        <f>'Математика-11 2021 расклад'!N40</f>
        <v>1.9997999999999998</v>
      </c>
      <c r="K39" s="334" t="s">
        <v>145</v>
      </c>
      <c r="L39" s="377" t="s">
        <v>145</v>
      </c>
      <c r="M39" s="390" t="s">
        <v>145</v>
      </c>
      <c r="N39" s="229"/>
      <c r="O39" s="209">
        <f>'Математика-11 2021 расклад'!O40</f>
        <v>22.22</v>
      </c>
      <c r="P39" s="225" t="s">
        <v>145</v>
      </c>
      <c r="Q39" s="210" t="s">
        <v>145</v>
      </c>
      <c r="R39" s="347" t="s">
        <v>145</v>
      </c>
      <c r="S39" s="207" t="s">
        <v>145</v>
      </c>
      <c r="T39" s="208">
        <f>'Математика-11 2021 расклад'!P40</f>
        <v>1.9997999999999998</v>
      </c>
      <c r="U39" s="334" t="s">
        <v>145</v>
      </c>
      <c r="V39" s="377" t="s">
        <v>145</v>
      </c>
      <c r="W39" s="415" t="s">
        <v>145</v>
      </c>
      <c r="X39" s="229" t="s">
        <v>145</v>
      </c>
      <c r="Y39" s="209">
        <f>'Математика-11 2021 расклад'!Q40</f>
        <v>22.22</v>
      </c>
      <c r="Z39" s="382" t="s">
        <v>145</v>
      </c>
      <c r="AA39" s="382" t="s">
        <v>145</v>
      </c>
      <c r="AB39" s="408" t="s">
        <v>145</v>
      </c>
    </row>
    <row r="40" spans="1:28" s="1" customFormat="1" ht="15" customHeight="1" x14ac:dyDescent="0.25">
      <c r="A40" s="11">
        <v>11</v>
      </c>
      <c r="B40" s="48">
        <v>30530</v>
      </c>
      <c r="C40" s="206" t="s">
        <v>31</v>
      </c>
      <c r="D40" s="207">
        <f>'Математика-11 2020 расклад'!L41</f>
        <v>23</v>
      </c>
      <c r="E40" s="208">
        <f>'Математика-11 2021 расклад'!M41</f>
        <v>9</v>
      </c>
      <c r="F40" s="334">
        <f>'Математика-11 2022 расклад'!M40</f>
        <v>19</v>
      </c>
      <c r="G40" s="377">
        <f>'Математика-11 2023 расклад'!M40</f>
        <v>13</v>
      </c>
      <c r="H40" s="342">
        <f>'Математ проф-11 2024 расклад'!M40</f>
        <v>14</v>
      </c>
      <c r="I40" s="207">
        <f>'Математика-11 2020 расклад'!M41</f>
        <v>0</v>
      </c>
      <c r="J40" s="208">
        <f>'Математика-11 2021 расклад'!N41</f>
        <v>0.9998999999999999</v>
      </c>
      <c r="K40" s="334">
        <f>'Математика-11 2022 расклад'!N40</f>
        <v>3</v>
      </c>
      <c r="L40" s="377">
        <f>'Математика-11 2023 расклад'!N40</f>
        <v>2</v>
      </c>
      <c r="M40" s="390">
        <f>'Математ проф-11 2024 расклад'!N40</f>
        <v>7</v>
      </c>
      <c r="N40" s="229"/>
      <c r="O40" s="209">
        <f>'Математика-11 2021 расклад'!O41</f>
        <v>11.11</v>
      </c>
      <c r="P40" s="225">
        <f>'Математика-11 2022 расклад'!O40</f>
        <v>15.789473684210526</v>
      </c>
      <c r="Q40" s="210">
        <f>'Математика-11 2023 расклад'!O40</f>
        <v>15.384615384615385</v>
      </c>
      <c r="R40" s="347">
        <f>'Математ проф-11 2024 расклад'!O40</f>
        <v>50</v>
      </c>
      <c r="S40" s="207">
        <f>'Математика-11 2020 расклад'!O41</f>
        <v>5.0001999999999995</v>
      </c>
      <c r="T40" s="208">
        <f>'Математика-11 2021 расклад'!P41</f>
        <v>0</v>
      </c>
      <c r="U40" s="334">
        <f>'Математика-11 2022 расклад'!P40</f>
        <v>0</v>
      </c>
      <c r="V40" s="377">
        <f>'Математика-11 2023 расклад'!P40</f>
        <v>0</v>
      </c>
      <c r="W40" s="415">
        <f>'Математ проф-11 2024 расклад'!P40</f>
        <v>1</v>
      </c>
      <c r="X40" s="229">
        <f>'Математика-11 2020 расклад'!P41</f>
        <v>21.74</v>
      </c>
      <c r="Y40" s="209">
        <f>'Математика-11 2021 расклад'!Q41</f>
        <v>0</v>
      </c>
      <c r="Z40" s="382">
        <f>'Математика-11 2022 расклад'!Q40</f>
        <v>0</v>
      </c>
      <c r="AA40" s="382">
        <f>'Математика-11 2023 расклад'!Q40</f>
        <v>0</v>
      </c>
      <c r="AB40" s="408">
        <f>'Математ проф-11 2024 расклад'!Q40</f>
        <v>7.1428571428571432</v>
      </c>
    </row>
    <row r="41" spans="1:28" s="1" customFormat="1" ht="15" customHeight="1" x14ac:dyDescent="0.25">
      <c r="A41" s="11">
        <v>12</v>
      </c>
      <c r="B41" s="48">
        <v>30640</v>
      </c>
      <c r="C41" s="206" t="s">
        <v>32</v>
      </c>
      <c r="D41" s="207">
        <f>'Математика-11 2020 расклад'!L42</f>
        <v>13</v>
      </c>
      <c r="E41" s="208">
        <f>'Математика-11 2021 расклад'!M42</f>
        <v>26</v>
      </c>
      <c r="F41" s="334">
        <f>'Математика-11 2022 расклад'!M41</f>
        <v>18</v>
      </c>
      <c r="G41" s="377">
        <f>'Математика-11 2023 расклад'!M41</f>
        <v>18</v>
      </c>
      <c r="H41" s="342">
        <f>'Математ проф-11 2024 расклад'!M41</f>
        <v>21</v>
      </c>
      <c r="I41" s="207">
        <f>'Математика-11 2020 расклад'!M42</f>
        <v>0</v>
      </c>
      <c r="J41" s="208">
        <f>'Математика-11 2021 расклад'!N42</f>
        <v>13.998399999999998</v>
      </c>
      <c r="K41" s="334">
        <f>'Математика-11 2022 расклад'!N41</f>
        <v>2.9999999999999996</v>
      </c>
      <c r="L41" s="377">
        <f>'Математика-11 2023 расклад'!N41</f>
        <v>9</v>
      </c>
      <c r="M41" s="390">
        <f>'Математ проф-11 2024 расклад'!N41</f>
        <v>14</v>
      </c>
      <c r="N41" s="229"/>
      <c r="O41" s="209">
        <f>'Математика-11 2021 расклад'!O42</f>
        <v>53.839999999999996</v>
      </c>
      <c r="P41" s="225">
        <f>'Математика-11 2022 расклад'!O41</f>
        <v>16.666666666666664</v>
      </c>
      <c r="Q41" s="210">
        <f>'Математика-11 2023 расклад'!O41</f>
        <v>50</v>
      </c>
      <c r="R41" s="347">
        <f>'Математ проф-11 2024 расклад'!O41</f>
        <v>66.666666666666671</v>
      </c>
      <c r="S41" s="207">
        <f>'Математика-11 2020 расклад'!O42</f>
        <v>0</v>
      </c>
      <c r="T41" s="208">
        <f>'Математика-11 2021 расклад'!P42</f>
        <v>0</v>
      </c>
      <c r="U41" s="334">
        <f>'Математика-11 2022 расклад'!P41</f>
        <v>0</v>
      </c>
      <c r="V41" s="377">
        <f>'Математика-11 2023 расклад'!P41</f>
        <v>1</v>
      </c>
      <c r="W41" s="415">
        <f>'Математ проф-11 2024 расклад'!P41</f>
        <v>0</v>
      </c>
      <c r="X41" s="229">
        <f>'Математика-11 2020 расклад'!P42</f>
        <v>0</v>
      </c>
      <c r="Y41" s="209">
        <f>'Математика-11 2021 расклад'!Q42</f>
        <v>0</v>
      </c>
      <c r="Z41" s="382">
        <f>'Математика-11 2022 расклад'!Q41</f>
        <v>0</v>
      </c>
      <c r="AA41" s="382">
        <f>'Математика-11 2023 расклад'!Q41</f>
        <v>5.5555555555555554</v>
      </c>
      <c r="AB41" s="408">
        <f>'Математ проф-11 2024 расклад'!Q41</f>
        <v>0</v>
      </c>
    </row>
    <row r="42" spans="1:28" s="1" customFormat="1" ht="15" customHeight="1" x14ac:dyDescent="0.25">
      <c r="A42" s="11">
        <v>13</v>
      </c>
      <c r="B42" s="48">
        <v>30650</v>
      </c>
      <c r="C42" s="206" t="s">
        <v>33</v>
      </c>
      <c r="D42" s="207" t="s">
        <v>145</v>
      </c>
      <c r="E42" s="208">
        <f>'Математика-11 2021 расклад'!M43</f>
        <v>9</v>
      </c>
      <c r="F42" s="334">
        <f>'Математика-11 2022 расклад'!M42</f>
        <v>2</v>
      </c>
      <c r="G42" s="377">
        <f>'Математика-11 2023 расклад'!M42</f>
        <v>3</v>
      </c>
      <c r="H42" s="342">
        <f>'Математ проф-11 2024 расклад'!M42</f>
        <v>6</v>
      </c>
      <c r="I42" s="207" t="s">
        <v>145</v>
      </c>
      <c r="J42" s="208">
        <f>'Математика-11 2021 расклад'!N43</f>
        <v>0.9998999999999999</v>
      </c>
      <c r="K42" s="334">
        <f>'Математика-11 2022 расклад'!N42</f>
        <v>0</v>
      </c>
      <c r="L42" s="377">
        <f>'Математика-11 2023 расклад'!N42</f>
        <v>0</v>
      </c>
      <c r="M42" s="390">
        <f>'Математ проф-11 2024 расклад'!N42</f>
        <v>2</v>
      </c>
      <c r="N42" s="229"/>
      <c r="O42" s="209">
        <f>'Математика-11 2021 расклад'!O43</f>
        <v>11.11</v>
      </c>
      <c r="P42" s="225">
        <f>'Математика-11 2022 расклад'!O42</f>
        <v>0</v>
      </c>
      <c r="Q42" s="210">
        <f>'Математика-11 2023 расклад'!O42</f>
        <v>0</v>
      </c>
      <c r="R42" s="347">
        <f>'Математ проф-11 2024 расклад'!O42</f>
        <v>33.333333333333336</v>
      </c>
      <c r="S42" s="207" t="s">
        <v>145</v>
      </c>
      <c r="T42" s="208">
        <f>'Математика-11 2021 расклад'!P43</f>
        <v>1.9997999999999998</v>
      </c>
      <c r="U42" s="334">
        <f>'Математика-11 2022 расклад'!P42</f>
        <v>0</v>
      </c>
      <c r="V42" s="377">
        <f>'Математика-11 2023 расклад'!P42</f>
        <v>0</v>
      </c>
      <c r="W42" s="415">
        <f>'Математ проф-11 2024 расклад'!P42</f>
        <v>0</v>
      </c>
      <c r="X42" s="229" t="s">
        <v>145</v>
      </c>
      <c r="Y42" s="209">
        <f>'Математика-11 2021 расклад'!Q43</f>
        <v>22.22</v>
      </c>
      <c r="Z42" s="382">
        <f>'Математика-11 2022 расклад'!Q42</f>
        <v>0</v>
      </c>
      <c r="AA42" s="382">
        <f>'Математика-11 2023 расклад'!Q42</f>
        <v>0</v>
      </c>
      <c r="AB42" s="408">
        <f>'Математ проф-11 2024 расклад'!Q42</f>
        <v>0</v>
      </c>
    </row>
    <row r="43" spans="1:28" s="1" customFormat="1" ht="15" customHeight="1" x14ac:dyDescent="0.25">
      <c r="A43" s="11">
        <v>14</v>
      </c>
      <c r="B43" s="48">
        <v>30790</v>
      </c>
      <c r="C43" s="206" t="s">
        <v>34</v>
      </c>
      <c r="D43" s="207" t="s">
        <v>145</v>
      </c>
      <c r="E43" s="208">
        <f>'Математика-11 2021 расклад'!M44</f>
        <v>17</v>
      </c>
      <c r="F43" s="334">
        <f>'Математика-11 2022 расклад'!M43</f>
        <v>8</v>
      </c>
      <c r="G43" s="377">
        <f>'Математика-11 2023 расклад'!M43</f>
        <v>8</v>
      </c>
      <c r="H43" s="342">
        <f>'Математ проф-11 2024 расклад'!M43</f>
        <v>7</v>
      </c>
      <c r="I43" s="207" t="s">
        <v>145</v>
      </c>
      <c r="J43" s="208">
        <f>'Математика-11 2021 расклад'!N44</f>
        <v>4.0000999999999998</v>
      </c>
      <c r="K43" s="334">
        <f>'Математика-11 2022 расклад'!N43</f>
        <v>0</v>
      </c>
      <c r="L43" s="377">
        <f>'Математика-11 2023 расклад'!N43</f>
        <v>1</v>
      </c>
      <c r="M43" s="390">
        <f>'Математ проф-11 2024 расклад'!N43</f>
        <v>2</v>
      </c>
      <c r="N43" s="229"/>
      <c r="O43" s="209">
        <f>'Математика-11 2021 расклад'!O44</f>
        <v>23.529999999999998</v>
      </c>
      <c r="P43" s="225">
        <f>'Математика-11 2022 расклад'!O43</f>
        <v>0</v>
      </c>
      <c r="Q43" s="210">
        <f>'Математика-11 2023 расклад'!O43</f>
        <v>12.5</v>
      </c>
      <c r="R43" s="347">
        <f>'Математ проф-11 2024 расклад'!O43</f>
        <v>28.571428571428573</v>
      </c>
      <c r="S43" s="207" t="s">
        <v>145</v>
      </c>
      <c r="T43" s="208">
        <f>'Математика-11 2021 расклад'!P44</f>
        <v>0</v>
      </c>
      <c r="U43" s="334">
        <f>'Математика-11 2022 расклад'!P43</f>
        <v>1</v>
      </c>
      <c r="V43" s="377">
        <f>'Математика-11 2023 расклад'!P43</f>
        <v>0</v>
      </c>
      <c r="W43" s="415">
        <f>'Математ проф-11 2024 расклад'!P43</f>
        <v>0</v>
      </c>
      <c r="X43" s="229" t="s">
        <v>145</v>
      </c>
      <c r="Y43" s="209">
        <f>'Математика-11 2021 расклад'!Q44</f>
        <v>0</v>
      </c>
      <c r="Z43" s="382">
        <f>'Математика-11 2022 расклад'!Q43</f>
        <v>12.5</v>
      </c>
      <c r="AA43" s="382">
        <f>'Математика-11 2023 расклад'!Q43</f>
        <v>0</v>
      </c>
      <c r="AB43" s="408">
        <f>'Математ проф-11 2024 расклад'!Q43</f>
        <v>0</v>
      </c>
    </row>
    <row r="44" spans="1:28" s="1" customFormat="1" ht="15" customHeight="1" x14ac:dyDescent="0.25">
      <c r="A44" s="11">
        <v>15</v>
      </c>
      <c r="B44" s="48">
        <v>30890</v>
      </c>
      <c r="C44" s="206" t="s">
        <v>35</v>
      </c>
      <c r="D44" s="207">
        <f>'Математика-11 2020 расклад'!L45</f>
        <v>6</v>
      </c>
      <c r="E44" s="208">
        <f>'Математика-11 2021 расклад'!M45</f>
        <v>15</v>
      </c>
      <c r="F44" s="334">
        <f>'Математика-11 2022 расклад'!M44</f>
        <v>13</v>
      </c>
      <c r="G44" s="377">
        <f>'Математика-11 2023 расклад'!M44</f>
        <v>5</v>
      </c>
      <c r="H44" s="342">
        <f>'Математ проф-11 2024 расклад'!M44</f>
        <v>6</v>
      </c>
      <c r="I44" s="207">
        <f>'Математика-11 2020 расклад'!M45</f>
        <v>0</v>
      </c>
      <c r="J44" s="208">
        <f>'Математика-11 2021 расклад'!N45</f>
        <v>0</v>
      </c>
      <c r="K44" s="334">
        <f>'Математика-11 2022 расклад'!N44</f>
        <v>4</v>
      </c>
      <c r="L44" s="377">
        <f>'Математика-11 2023 расклад'!N44</f>
        <v>1</v>
      </c>
      <c r="M44" s="390">
        <f>'Математ проф-11 2024 расклад'!N44</f>
        <v>2</v>
      </c>
      <c r="N44" s="229"/>
      <c r="O44" s="209">
        <f>'Математика-11 2021 расклад'!O45</f>
        <v>0</v>
      </c>
      <c r="P44" s="225">
        <f>'Математика-11 2022 расклад'!O44</f>
        <v>30.76923076923077</v>
      </c>
      <c r="Q44" s="210">
        <f>'Математика-11 2023 расклад'!O44</f>
        <v>20</v>
      </c>
      <c r="R44" s="347">
        <f>'Математ проф-11 2024 расклад'!O44</f>
        <v>33.333333333333336</v>
      </c>
      <c r="S44" s="207">
        <f>'Математика-11 2020 расклад'!O45</f>
        <v>1.0002000000000002</v>
      </c>
      <c r="T44" s="208">
        <f>'Математика-11 2021 расклад'!P45</f>
        <v>1.9994999999999998</v>
      </c>
      <c r="U44" s="334">
        <f>'Математика-11 2022 расклад'!P44</f>
        <v>0</v>
      </c>
      <c r="V44" s="377">
        <f>'Математика-11 2023 расклад'!P44</f>
        <v>0</v>
      </c>
      <c r="W44" s="415">
        <f>'Математ проф-11 2024 расклад'!P44</f>
        <v>0</v>
      </c>
      <c r="X44" s="229">
        <f>'Математика-11 2020 расклад'!P45</f>
        <v>16.670000000000002</v>
      </c>
      <c r="Y44" s="209">
        <f>'Математика-11 2021 расклад'!Q45</f>
        <v>13.33</v>
      </c>
      <c r="Z44" s="382">
        <f>'Математика-11 2022 расклад'!Q44</f>
        <v>0</v>
      </c>
      <c r="AA44" s="382">
        <f>'Математика-11 2023 расклад'!Q44</f>
        <v>0</v>
      </c>
      <c r="AB44" s="408">
        <f>'Математ проф-11 2024 расклад'!Q44</f>
        <v>0</v>
      </c>
    </row>
    <row r="45" spans="1:28" s="1" customFormat="1" ht="15" customHeight="1" x14ac:dyDescent="0.25">
      <c r="A45" s="11">
        <v>16</v>
      </c>
      <c r="B45" s="48">
        <v>30940</v>
      </c>
      <c r="C45" s="206" t="s">
        <v>36</v>
      </c>
      <c r="D45" s="207">
        <f>'Математика-11 2020 расклад'!L46</f>
        <v>32</v>
      </c>
      <c r="E45" s="208">
        <f>'Математика-11 2021 расклад'!M46</f>
        <v>36</v>
      </c>
      <c r="F45" s="334">
        <f>'Математика-11 2022 расклад'!M45</f>
        <v>17</v>
      </c>
      <c r="G45" s="377">
        <f>'Математика-11 2023 расклад'!M45</f>
        <v>30</v>
      </c>
      <c r="H45" s="342">
        <f>'Математ проф-11 2024 расклад'!M45</f>
        <v>37</v>
      </c>
      <c r="I45" s="207">
        <f>'Математика-11 2020 расклад'!M46</f>
        <v>0</v>
      </c>
      <c r="J45" s="208">
        <f>'Математика-11 2021 расклад'!N46</f>
        <v>5.0004</v>
      </c>
      <c r="K45" s="334">
        <f>'Математика-11 2022 расклад'!N45</f>
        <v>2</v>
      </c>
      <c r="L45" s="377">
        <f>'Математика-11 2023 расклад'!N45</f>
        <v>4</v>
      </c>
      <c r="M45" s="390">
        <f>'Математ проф-11 2024 расклад'!N45</f>
        <v>12</v>
      </c>
      <c r="N45" s="229"/>
      <c r="O45" s="209">
        <f>'Математика-11 2021 расклад'!O46</f>
        <v>13.889999999999999</v>
      </c>
      <c r="P45" s="225">
        <f>'Математика-11 2022 расклад'!O45</f>
        <v>11.764705882352942</v>
      </c>
      <c r="Q45" s="210">
        <f>'Математика-11 2023 расклад'!O45</f>
        <v>13.333333333333334</v>
      </c>
      <c r="R45" s="347">
        <f>'Математ проф-11 2024 расклад'!O45</f>
        <v>32.432432432432435</v>
      </c>
      <c r="S45" s="207">
        <f>'Математика-11 2020 расклад'!O46</f>
        <v>6</v>
      </c>
      <c r="T45" s="208">
        <f>'Математика-11 2021 расклад'!P46</f>
        <v>2.9988000000000001</v>
      </c>
      <c r="U45" s="334">
        <f>'Математика-11 2022 расклад'!P45</f>
        <v>0</v>
      </c>
      <c r="V45" s="377">
        <f>'Математика-11 2023 расклад'!P45</f>
        <v>0</v>
      </c>
      <c r="W45" s="415">
        <f>'Математ проф-11 2024 расклад'!P45</f>
        <v>0</v>
      </c>
      <c r="X45" s="229">
        <f>'Математика-11 2020 расклад'!P46</f>
        <v>18.75</v>
      </c>
      <c r="Y45" s="209">
        <f>'Математика-11 2021 расклад'!Q46</f>
        <v>8.33</v>
      </c>
      <c r="Z45" s="382">
        <f>'Математика-11 2022 расклад'!Q45</f>
        <v>0</v>
      </c>
      <c r="AA45" s="382">
        <f>'Математика-11 2023 расклад'!Q45</f>
        <v>0</v>
      </c>
      <c r="AB45" s="408">
        <f>'Математ проф-11 2024 расклад'!Q45</f>
        <v>0</v>
      </c>
    </row>
    <row r="46" spans="1:28" s="1" customFormat="1" ht="15" customHeight="1" thickBot="1" x14ac:dyDescent="0.3">
      <c r="A46" s="11">
        <v>17</v>
      </c>
      <c r="B46" s="52">
        <v>31480</v>
      </c>
      <c r="C46" s="212" t="s">
        <v>38</v>
      </c>
      <c r="D46" s="213">
        <f>'Математика-11 2020 расклад'!L47</f>
        <v>40</v>
      </c>
      <c r="E46" s="214">
        <f>'Математика-11 2021 расклад'!M47</f>
        <v>47</v>
      </c>
      <c r="F46" s="335">
        <f>'Математика-11 2022 расклад'!M46</f>
        <v>35</v>
      </c>
      <c r="G46" s="378">
        <f>'Математика-11 2023 расклад'!M46</f>
        <v>39</v>
      </c>
      <c r="H46" s="343">
        <f>'Математ проф-11 2024 расклад'!M46</f>
        <v>43</v>
      </c>
      <c r="I46" s="213">
        <f>'Математика-11 2020 расклад'!M47</f>
        <v>0</v>
      </c>
      <c r="J46" s="214">
        <f>'Математика-11 2021 расклад'!N47</f>
        <v>11.9991</v>
      </c>
      <c r="K46" s="335">
        <f>'Математика-11 2022 расклад'!N46</f>
        <v>3</v>
      </c>
      <c r="L46" s="378">
        <f>'Математика-11 2023 расклад'!N46</f>
        <v>7</v>
      </c>
      <c r="M46" s="391">
        <f>'Математ проф-11 2024 расклад'!N46</f>
        <v>5</v>
      </c>
      <c r="N46" s="230"/>
      <c r="O46" s="215">
        <f>'Математика-11 2021 расклад'!O47</f>
        <v>25.53</v>
      </c>
      <c r="P46" s="226">
        <f>'Математика-11 2022 расклад'!O46</f>
        <v>8.5714285714285712</v>
      </c>
      <c r="Q46" s="216">
        <f>'Математика-11 2023 расклад'!O46</f>
        <v>17.948717948717949</v>
      </c>
      <c r="R46" s="348">
        <f>'Математ проф-11 2024 расклад'!O46</f>
        <v>11.627906976744185</v>
      </c>
      <c r="S46" s="213">
        <f>'Математика-11 2020 расклад'!O47</f>
        <v>9</v>
      </c>
      <c r="T46" s="214">
        <f>'Математика-11 2021 расклад'!P47</f>
        <v>2.9986000000000002</v>
      </c>
      <c r="U46" s="335">
        <f>'Математика-11 2022 расклад'!P46</f>
        <v>1</v>
      </c>
      <c r="V46" s="378">
        <f>'Математика-11 2023 расклад'!P46</f>
        <v>0</v>
      </c>
      <c r="W46" s="416">
        <f>'Математ проф-11 2024 расклад'!P46</f>
        <v>3</v>
      </c>
      <c r="X46" s="230">
        <f>'Математика-11 2020 расклад'!P47</f>
        <v>22.5</v>
      </c>
      <c r="Y46" s="215">
        <f>'Математика-11 2021 расклад'!Q47</f>
        <v>6.38</v>
      </c>
      <c r="Z46" s="386">
        <f>'Математика-11 2022 расклад'!Q46</f>
        <v>2.8571428571428572</v>
      </c>
      <c r="AA46" s="386">
        <f>'Математика-11 2023 расклад'!Q46</f>
        <v>0</v>
      </c>
      <c r="AB46" s="409">
        <f>'Математ проф-11 2024 расклад'!Q46</f>
        <v>6.9767441860465116</v>
      </c>
    </row>
    <row r="47" spans="1:28" s="1" customFormat="1" ht="15" customHeight="1" thickBot="1" x14ac:dyDescent="0.3">
      <c r="A47" s="35"/>
      <c r="B47" s="51"/>
      <c r="C47" s="217" t="s">
        <v>103</v>
      </c>
      <c r="D47" s="242">
        <f>'Математика-11 2020 расклад'!L48</f>
        <v>512</v>
      </c>
      <c r="E47" s="243">
        <f>'Математика-11 2021 расклад'!M48</f>
        <v>553</v>
      </c>
      <c r="F47" s="333">
        <f>'Математика-11 2022 расклад'!M47</f>
        <v>439</v>
      </c>
      <c r="G47" s="376">
        <f>'Математика-11 2023 расклад'!M47</f>
        <v>398</v>
      </c>
      <c r="H47" s="340">
        <f>'Математ проф-11 2024 расклад'!M47</f>
        <v>452</v>
      </c>
      <c r="I47" s="242">
        <f>'Математика-11 2020 расклад'!M48</f>
        <v>0</v>
      </c>
      <c r="J47" s="243">
        <f>'Математика-11 2021 расклад'!N48</f>
        <v>213.999</v>
      </c>
      <c r="K47" s="333">
        <f>'Математика-11 2022 расклад'!N47</f>
        <v>137</v>
      </c>
      <c r="L47" s="376">
        <f>'Математика-11 2023 расклад'!N47</f>
        <v>93</v>
      </c>
      <c r="M47" s="389">
        <f>'Математ проф-11 2024 расклад'!N47</f>
        <v>178</v>
      </c>
      <c r="N47" s="255">
        <f>'Математика-11 2020 расклад'!N48</f>
        <v>0</v>
      </c>
      <c r="O47" s="253">
        <f>'Математика-11 2021 расклад'!O48</f>
        <v>34.531833333333324</v>
      </c>
      <c r="P47" s="254">
        <f>'Математика-11 2022 расклад'!O47</f>
        <v>22.508654344311083</v>
      </c>
      <c r="Q47" s="256">
        <f>'Математика-11 2023 расклад'!O47</f>
        <v>23.366834170854272</v>
      </c>
      <c r="R47" s="346">
        <f>'Математ проф-11 2024 расклад'!O47</f>
        <v>39.380530973451329</v>
      </c>
      <c r="S47" s="242">
        <f>'Математика-11 2020 расклад'!O48</f>
        <v>23.991099999999999</v>
      </c>
      <c r="T47" s="243">
        <f>'Математика-11 2021 расклад'!P48</f>
        <v>11.998200000000001</v>
      </c>
      <c r="U47" s="333">
        <f>'Математика-11 2022 расклад'!P47</f>
        <v>5</v>
      </c>
      <c r="V47" s="376">
        <f>'Математика-11 2023 расклад'!P47</f>
        <v>5</v>
      </c>
      <c r="W47" s="413">
        <f>'Математ проф-11 2024 расклад'!P47</f>
        <v>4</v>
      </c>
      <c r="X47" s="255">
        <f>'Математика-11 2020 расклад'!P48</f>
        <v>19.937272727272727</v>
      </c>
      <c r="Y47" s="253">
        <f>'Математика-11 2021 расклад'!Q48</f>
        <v>5.2316666666666665</v>
      </c>
      <c r="Z47" s="244">
        <f>'Математика-11 2022 расклад'!Q47</f>
        <v>0.88367578601953611</v>
      </c>
      <c r="AA47" s="244">
        <f>'Математика-11 2023 расклад'!Q47</f>
        <v>1.256281407035176</v>
      </c>
      <c r="AB47" s="245">
        <f>'Математ проф-11 2024 расклад'!Q47</f>
        <v>0.88495575221238942</v>
      </c>
    </row>
    <row r="48" spans="1:28" s="1" customFormat="1" ht="15" customHeight="1" x14ac:dyDescent="0.25">
      <c r="A48" s="59">
        <v>1</v>
      </c>
      <c r="B48" s="49">
        <v>40010</v>
      </c>
      <c r="C48" s="201" t="s">
        <v>39</v>
      </c>
      <c r="D48" s="202">
        <f>'Математика-11 2020 расклад'!L49</f>
        <v>96</v>
      </c>
      <c r="E48" s="203">
        <f>'Математика-11 2021 расклад'!M49</f>
        <v>100</v>
      </c>
      <c r="F48" s="336">
        <f>'Математика-11 2022 расклад'!M48</f>
        <v>87</v>
      </c>
      <c r="G48" s="379">
        <f>'Математика-11 2023 расклад'!M48</f>
        <v>98</v>
      </c>
      <c r="H48" s="341">
        <f>'Математ проф-11 2024 расклад'!M48</f>
        <v>91</v>
      </c>
      <c r="I48" s="202">
        <f>'Математика-11 2020 расклад'!M49</f>
        <v>0</v>
      </c>
      <c r="J48" s="203">
        <f>'Математика-11 2021 расклад'!N49</f>
        <v>38</v>
      </c>
      <c r="K48" s="336">
        <f>'Математика-11 2022 расклад'!N48</f>
        <v>29.999999999999996</v>
      </c>
      <c r="L48" s="379">
        <f>'Математика-11 2023 расклад'!N48</f>
        <v>41</v>
      </c>
      <c r="M48" s="392">
        <f>'Математ проф-11 2024 расклад'!N48</f>
        <v>52</v>
      </c>
      <c r="N48" s="231"/>
      <c r="O48" s="204">
        <f>'Математика-11 2021 расклад'!O49</f>
        <v>38</v>
      </c>
      <c r="P48" s="227">
        <f>'Математика-11 2022 расклад'!O48</f>
        <v>34.482758620689651</v>
      </c>
      <c r="Q48" s="205">
        <f>'Математика-11 2023 расклад'!O48</f>
        <v>41.836734693877553</v>
      </c>
      <c r="R48" s="349">
        <f>'Математ проф-11 2024 расклад'!O48</f>
        <v>57.142857142857146</v>
      </c>
      <c r="S48" s="202">
        <f>'Математика-11 2020 расклад'!O49</f>
        <v>1.9968000000000001</v>
      </c>
      <c r="T48" s="203">
        <f>'Математика-11 2021 расклад'!P49</f>
        <v>3</v>
      </c>
      <c r="U48" s="336">
        <f>'Математика-11 2022 расклад'!P48</f>
        <v>0</v>
      </c>
      <c r="V48" s="379">
        <f>'Математика-11 2023 расклад'!P48</f>
        <v>2</v>
      </c>
      <c r="W48" s="414">
        <f>'Математ проф-11 2024 расклад'!P48</f>
        <v>0</v>
      </c>
      <c r="X48" s="231">
        <f>'Математика-11 2020 расклад'!P49</f>
        <v>2.08</v>
      </c>
      <c r="Y48" s="204">
        <f>'Математика-11 2021 расклад'!Q49</f>
        <v>3</v>
      </c>
      <c r="Z48" s="387">
        <f>'Математика-11 2022 расклад'!Q48</f>
        <v>0</v>
      </c>
      <c r="AA48" s="387">
        <f>'Математика-11 2023 расклад'!Q48</f>
        <v>2.0408163265306123</v>
      </c>
      <c r="AB48" s="407">
        <f>'Математ проф-11 2024 расклад'!Q48</f>
        <v>0</v>
      </c>
    </row>
    <row r="49" spans="1:28" s="1" customFormat="1" ht="15" customHeight="1" x14ac:dyDescent="0.25">
      <c r="A49" s="23">
        <v>2</v>
      </c>
      <c r="B49" s="48">
        <v>40030</v>
      </c>
      <c r="C49" s="206" t="s">
        <v>41</v>
      </c>
      <c r="D49" s="207">
        <f>'Математика-11 2020 расклад'!L50</f>
        <v>28</v>
      </c>
      <c r="E49" s="208">
        <f>'Математика-11 2021 расклад'!M50</f>
        <v>31</v>
      </c>
      <c r="F49" s="334">
        <f>'Математика-11 2022 расклад'!M49</f>
        <v>20</v>
      </c>
      <c r="G49" s="377">
        <f>'Математика-11 2023 расклад'!M49</f>
        <v>18</v>
      </c>
      <c r="H49" s="342">
        <f>'Математ проф-11 2024 расклад'!M49</f>
        <v>17</v>
      </c>
      <c r="I49" s="207">
        <f>'Математика-11 2020 расклад'!M50</f>
        <v>0</v>
      </c>
      <c r="J49" s="208">
        <f>'Математика-11 2021 расклад'!N50</f>
        <v>12.000099999999998</v>
      </c>
      <c r="K49" s="334">
        <f>'Математика-11 2022 расклад'!N49</f>
        <v>6</v>
      </c>
      <c r="L49" s="377">
        <f>'Математика-11 2023 расклад'!N49</f>
        <v>6</v>
      </c>
      <c r="M49" s="390">
        <f>'Математ проф-11 2024 расклад'!N49</f>
        <v>5</v>
      </c>
      <c r="N49" s="229"/>
      <c r="O49" s="209">
        <f>'Математика-11 2021 расклад'!O50</f>
        <v>38.709999999999994</v>
      </c>
      <c r="P49" s="225">
        <f>'Математика-11 2022 расклад'!O49</f>
        <v>30</v>
      </c>
      <c r="Q49" s="210">
        <f>'Математика-11 2023 расклад'!O49</f>
        <v>33.333333333333336</v>
      </c>
      <c r="R49" s="347">
        <f>'Математ проф-11 2024 расклад'!O49</f>
        <v>29.411764705882351</v>
      </c>
      <c r="S49" s="207">
        <f>'Математика-11 2020 расклад'!O50</f>
        <v>0</v>
      </c>
      <c r="T49" s="208">
        <f>'Математика-11 2021 расклад'!P50</f>
        <v>0</v>
      </c>
      <c r="U49" s="334">
        <f>'Математика-11 2022 расклад'!P49</f>
        <v>0</v>
      </c>
      <c r="V49" s="377">
        <f>'Математика-11 2023 расклад'!P49</f>
        <v>0</v>
      </c>
      <c r="W49" s="415">
        <f>'Математ проф-11 2024 расклад'!P49</f>
        <v>0</v>
      </c>
      <c r="X49" s="229">
        <f>'Математика-11 2020 расклад'!P50</f>
        <v>0</v>
      </c>
      <c r="Y49" s="209">
        <f>'Математика-11 2021 расклад'!Q50</f>
        <v>0</v>
      </c>
      <c r="Z49" s="382">
        <f>'Математика-11 2022 расклад'!Q49</f>
        <v>0</v>
      </c>
      <c r="AA49" s="382">
        <f>'Математика-11 2023 расклад'!Q49</f>
        <v>0</v>
      </c>
      <c r="AB49" s="408">
        <f>'Математ проф-11 2024 расклад'!Q49</f>
        <v>0</v>
      </c>
    </row>
    <row r="50" spans="1:28" s="1" customFormat="1" ht="15" customHeight="1" x14ac:dyDescent="0.25">
      <c r="A50" s="23">
        <v>3</v>
      </c>
      <c r="B50" s="48">
        <v>40410</v>
      </c>
      <c r="C50" s="206" t="s">
        <v>48</v>
      </c>
      <c r="D50" s="207">
        <f>'Математика-11 2020 расклад'!L51</f>
        <v>104</v>
      </c>
      <c r="E50" s="208">
        <f>'Математика-11 2021 расклад'!M51</f>
        <v>101</v>
      </c>
      <c r="F50" s="334">
        <f>'Математика-11 2022 расклад'!M50</f>
        <v>64</v>
      </c>
      <c r="G50" s="377">
        <f>'Математика-11 2023 расклад'!M50</f>
        <v>59</v>
      </c>
      <c r="H50" s="342">
        <f>'Математ проф-11 2024 расклад'!M50</f>
        <v>57</v>
      </c>
      <c r="I50" s="207">
        <f>'Математика-11 2020 расклад'!M51</f>
        <v>0</v>
      </c>
      <c r="J50" s="208">
        <f>'Математика-11 2021 расклад'!N51</f>
        <v>57.994199999999999</v>
      </c>
      <c r="K50" s="334">
        <f>'Математика-11 2022 расклад'!N50</f>
        <v>39</v>
      </c>
      <c r="L50" s="377">
        <f>'Математика-11 2023 расклад'!N50</f>
        <v>17</v>
      </c>
      <c r="M50" s="390">
        <f>'Математ проф-11 2024 расклад'!N50</f>
        <v>21</v>
      </c>
      <c r="N50" s="229"/>
      <c r="O50" s="209">
        <f>'Математика-11 2021 расклад'!O51</f>
        <v>57.42</v>
      </c>
      <c r="P50" s="225">
        <f>'Математика-11 2022 расклад'!O50</f>
        <v>60.9375</v>
      </c>
      <c r="Q50" s="210">
        <f>'Математика-11 2023 расклад'!O50</f>
        <v>28.8135593220339</v>
      </c>
      <c r="R50" s="347">
        <f>'Математ проф-11 2024 расклад'!O50</f>
        <v>36.842105263157897</v>
      </c>
      <c r="S50" s="207">
        <f>'Математика-11 2020 расклад'!O51</f>
        <v>2.9951999999999996</v>
      </c>
      <c r="T50" s="208">
        <f>'Математика-11 2021 расклад'!P51</f>
        <v>2.9997000000000003</v>
      </c>
      <c r="U50" s="334">
        <f>'Математика-11 2022 расклад'!P50</f>
        <v>1</v>
      </c>
      <c r="V50" s="377">
        <f>'Математика-11 2023 расклад'!P50</f>
        <v>0</v>
      </c>
      <c r="W50" s="415">
        <f>'Математ проф-11 2024 расклад'!P50</f>
        <v>2</v>
      </c>
      <c r="X50" s="229">
        <f>'Математика-11 2020 расклад'!P51</f>
        <v>2.88</v>
      </c>
      <c r="Y50" s="209">
        <f>'Математика-11 2021 расклад'!Q51</f>
        <v>2.97</v>
      </c>
      <c r="Z50" s="382">
        <f>'Математика-11 2022 расклад'!Q50</f>
        <v>1.5625</v>
      </c>
      <c r="AA50" s="382">
        <f>'Математика-11 2023 расклад'!Q50</f>
        <v>0</v>
      </c>
      <c r="AB50" s="408">
        <f>'Математ проф-11 2024 расклад'!Q50</f>
        <v>3.5087719298245612</v>
      </c>
    </row>
    <row r="51" spans="1:28" s="1" customFormat="1" ht="15" customHeight="1" x14ac:dyDescent="0.25">
      <c r="A51" s="23">
        <v>4</v>
      </c>
      <c r="B51" s="48">
        <v>40011</v>
      </c>
      <c r="C51" s="206" t="s">
        <v>40</v>
      </c>
      <c r="D51" s="207">
        <f>'Математика-11 2020 расклад'!L52</f>
        <v>68</v>
      </c>
      <c r="E51" s="208">
        <f>'Математика-11 2021 расклад'!M52</f>
        <v>73</v>
      </c>
      <c r="F51" s="334">
        <f>'Математика-11 2022 расклад'!M51</f>
        <v>56</v>
      </c>
      <c r="G51" s="377">
        <f>'Математика-11 2023 расклад'!M51</f>
        <v>41</v>
      </c>
      <c r="H51" s="342">
        <f>'Математ проф-11 2024 расклад'!M51</f>
        <v>75</v>
      </c>
      <c r="I51" s="207">
        <f>'Математика-11 2020 расклад'!M52</f>
        <v>0</v>
      </c>
      <c r="J51" s="208">
        <f>'Математика-11 2021 расклад'!N52</f>
        <v>32.0032</v>
      </c>
      <c r="K51" s="334">
        <f>'Математика-11 2022 расклад'!N51</f>
        <v>19</v>
      </c>
      <c r="L51" s="377">
        <f>'Математика-11 2023 расклад'!N51</f>
        <v>7</v>
      </c>
      <c r="M51" s="390">
        <f>'Математ проф-11 2024 расклад'!N51</f>
        <v>24</v>
      </c>
      <c r="N51" s="229"/>
      <c r="O51" s="209">
        <f>'Математика-11 2021 расклад'!O52</f>
        <v>43.84</v>
      </c>
      <c r="P51" s="225">
        <f>'Математика-11 2022 расклад'!O51</f>
        <v>33.928571428571431</v>
      </c>
      <c r="Q51" s="210">
        <f>'Математика-11 2023 расклад'!O51</f>
        <v>17.073170731707318</v>
      </c>
      <c r="R51" s="347">
        <f>'Математ проф-11 2024 расклад'!O51</f>
        <v>32</v>
      </c>
      <c r="S51" s="207">
        <f>'Математика-11 2020 расклад'!O52</f>
        <v>6.9971999999999994</v>
      </c>
      <c r="T51" s="208">
        <f>'Математика-11 2021 расклад'!P52</f>
        <v>2.0002</v>
      </c>
      <c r="U51" s="334">
        <f>'Математика-11 2022 расклад'!P51</f>
        <v>1</v>
      </c>
      <c r="V51" s="377">
        <f>'Математика-11 2023 расклад'!P51</f>
        <v>0</v>
      </c>
      <c r="W51" s="415">
        <f>'Математ проф-11 2024 расклад'!P51</f>
        <v>2</v>
      </c>
      <c r="X51" s="229">
        <f>'Математика-11 2020 расклад'!P52</f>
        <v>10.29</v>
      </c>
      <c r="Y51" s="209">
        <f>'Математика-11 2021 расклад'!Q52</f>
        <v>2.74</v>
      </c>
      <c r="Z51" s="382">
        <f>'Математика-11 2022 расклад'!Q51</f>
        <v>1.7857142857142858</v>
      </c>
      <c r="AA51" s="382">
        <f>'Математика-11 2023 расклад'!Q51</f>
        <v>0</v>
      </c>
      <c r="AB51" s="408">
        <f>'Математ проф-11 2024 расклад'!Q51</f>
        <v>2.6666666666666665</v>
      </c>
    </row>
    <row r="52" spans="1:28" s="1" customFormat="1" ht="15" customHeight="1" x14ac:dyDescent="0.25">
      <c r="A52" s="23">
        <v>5</v>
      </c>
      <c r="B52" s="48">
        <v>40080</v>
      </c>
      <c r="C52" s="206" t="s">
        <v>95</v>
      </c>
      <c r="D52" s="207">
        <f>'Математика-11 2020 расклад'!L53</f>
        <v>29</v>
      </c>
      <c r="E52" s="208">
        <f>'Математика-11 2021 расклад'!M53</f>
        <v>38</v>
      </c>
      <c r="F52" s="334">
        <f>'Математика-11 2022 расклад'!M52</f>
        <v>30</v>
      </c>
      <c r="G52" s="377">
        <f>'Математика-11 2023 расклад'!M52</f>
        <v>20</v>
      </c>
      <c r="H52" s="342">
        <f>'Математ проф-11 2024 расклад'!M52</f>
        <v>31</v>
      </c>
      <c r="I52" s="207">
        <f>'Математика-11 2020 расклад'!M53</f>
        <v>0</v>
      </c>
      <c r="J52" s="208">
        <f>'Математика-11 2021 расклад'!N53</f>
        <v>11.000999999999999</v>
      </c>
      <c r="K52" s="334">
        <f>'Математика-11 2022 расклад'!N52</f>
        <v>6</v>
      </c>
      <c r="L52" s="377">
        <f>'Математика-11 2023 расклад'!N52</f>
        <v>1</v>
      </c>
      <c r="M52" s="390">
        <f>'Математ проф-11 2024 расклад'!N52</f>
        <v>12</v>
      </c>
      <c r="N52" s="229"/>
      <c r="O52" s="209">
        <f>'Математика-11 2021 расклад'!O53</f>
        <v>28.95</v>
      </c>
      <c r="P52" s="225">
        <f>'Математика-11 2022 расклад'!O52</f>
        <v>20</v>
      </c>
      <c r="Q52" s="210">
        <f>'Математика-11 2023 расклад'!O52</f>
        <v>5</v>
      </c>
      <c r="R52" s="347">
        <f>'Математ проф-11 2024 расклад'!O52</f>
        <v>38.70967741935484</v>
      </c>
      <c r="S52" s="207">
        <f>'Математика-11 2020 расклад'!O53</f>
        <v>1.0005000000000002</v>
      </c>
      <c r="T52" s="208">
        <f>'Математика-11 2021 расклад'!P53</f>
        <v>1.9987999999999999</v>
      </c>
      <c r="U52" s="334">
        <f>'Математика-11 2022 расклад'!P52</f>
        <v>0</v>
      </c>
      <c r="V52" s="377">
        <f>'Математика-11 2023 расклад'!P52</f>
        <v>0</v>
      </c>
      <c r="W52" s="415">
        <f>'Математ проф-11 2024 расклад'!P52</f>
        <v>0</v>
      </c>
      <c r="X52" s="229">
        <f>'Математика-11 2020 расклад'!P53</f>
        <v>3.45</v>
      </c>
      <c r="Y52" s="209">
        <f>'Математика-11 2021 расклад'!Q53</f>
        <v>5.26</v>
      </c>
      <c r="Z52" s="382">
        <f>'Математика-11 2022 расклад'!Q52</f>
        <v>0</v>
      </c>
      <c r="AA52" s="382">
        <f>'Математика-11 2023 расклад'!Q52</f>
        <v>0</v>
      </c>
      <c r="AB52" s="408">
        <f>'Математ проф-11 2024 расклад'!Q52</f>
        <v>0</v>
      </c>
    </row>
    <row r="53" spans="1:28" s="1" customFormat="1" ht="15" customHeight="1" x14ac:dyDescent="0.25">
      <c r="A53" s="23">
        <v>6</v>
      </c>
      <c r="B53" s="48">
        <v>40100</v>
      </c>
      <c r="C53" s="206" t="s">
        <v>42</v>
      </c>
      <c r="D53" s="207">
        <f>'Математика-11 2020 расклад'!L54</f>
        <v>32</v>
      </c>
      <c r="E53" s="208">
        <f>'Математика-11 2021 расклад'!M54</f>
        <v>37</v>
      </c>
      <c r="F53" s="334">
        <f>'Математика-11 2022 расклад'!M53</f>
        <v>23</v>
      </c>
      <c r="G53" s="377">
        <f>'Математика-11 2023 расклад'!M53</f>
        <v>31</v>
      </c>
      <c r="H53" s="342">
        <f>'Математ проф-11 2024 расклад'!M53</f>
        <v>15</v>
      </c>
      <c r="I53" s="207">
        <f>'Математика-11 2020 расклад'!M54</f>
        <v>0</v>
      </c>
      <c r="J53" s="208">
        <f>'Математика-11 2021 расклад'!N54</f>
        <v>14.000800000000002</v>
      </c>
      <c r="K53" s="334">
        <f>'Математика-11 2022 расклад'!N53</f>
        <v>6</v>
      </c>
      <c r="L53" s="377">
        <f>'Математика-11 2023 расклад'!N53</f>
        <v>3</v>
      </c>
      <c r="M53" s="390">
        <f>'Математ проф-11 2024 расклад'!N53</f>
        <v>3</v>
      </c>
      <c r="N53" s="229"/>
      <c r="O53" s="209">
        <f>'Математика-11 2021 расклад'!O54</f>
        <v>37.840000000000003</v>
      </c>
      <c r="P53" s="225">
        <f>'Математика-11 2022 расклад'!O53</f>
        <v>26.086956521739129</v>
      </c>
      <c r="Q53" s="210">
        <f>'Математика-11 2023 расклад'!O53</f>
        <v>9.67741935483871</v>
      </c>
      <c r="R53" s="347">
        <f>'Математ проф-11 2024 расклад'!O53</f>
        <v>20</v>
      </c>
      <c r="S53" s="207">
        <f>'Математика-11 2020 расклад'!O54</f>
        <v>0</v>
      </c>
      <c r="T53" s="208">
        <f>'Математика-11 2021 расклад'!P54</f>
        <v>0</v>
      </c>
      <c r="U53" s="334">
        <f>'Математика-11 2022 расклад'!P53</f>
        <v>0</v>
      </c>
      <c r="V53" s="377">
        <f>'Математика-11 2023 расклад'!P53</f>
        <v>0</v>
      </c>
      <c r="W53" s="415">
        <f>'Математ проф-11 2024 расклад'!P53</f>
        <v>0</v>
      </c>
      <c r="X53" s="229">
        <f>'Математика-11 2020 расклад'!P54</f>
        <v>0</v>
      </c>
      <c r="Y53" s="209">
        <f>'Математика-11 2021 расклад'!Q54</f>
        <v>0</v>
      </c>
      <c r="Z53" s="382">
        <f>'Математика-11 2022 расклад'!Q53</f>
        <v>0</v>
      </c>
      <c r="AA53" s="382">
        <f>'Математика-11 2023 расклад'!Q53</f>
        <v>0</v>
      </c>
      <c r="AB53" s="408">
        <f>'Математ проф-11 2024 расклад'!Q53</f>
        <v>0</v>
      </c>
    </row>
    <row r="54" spans="1:28" s="1" customFormat="1" ht="15" customHeight="1" x14ac:dyDescent="0.25">
      <c r="A54" s="23">
        <v>7</v>
      </c>
      <c r="B54" s="48">
        <v>40020</v>
      </c>
      <c r="C54" s="206" t="s">
        <v>109</v>
      </c>
      <c r="D54" s="207">
        <f>'Математика-11 2020 расклад'!L55</f>
        <v>15</v>
      </c>
      <c r="E54" s="208">
        <f>'Математика-11 2021 расклад'!M55</f>
        <v>17</v>
      </c>
      <c r="F54" s="334">
        <f>'Математика-11 2022 расклад'!M54</f>
        <v>9</v>
      </c>
      <c r="G54" s="377">
        <f>'Математика-11 2023 расклад'!M54</f>
        <v>9</v>
      </c>
      <c r="H54" s="342">
        <f>'Математ проф-11 2024 расклад'!M54</f>
        <v>9</v>
      </c>
      <c r="I54" s="207">
        <f>'Математика-11 2020 расклад'!M55</f>
        <v>0</v>
      </c>
      <c r="J54" s="208">
        <f>'Математика-11 2021 расклад'!N55</f>
        <v>4.9997000000000007</v>
      </c>
      <c r="K54" s="334">
        <f>'Математика-11 2022 расклад'!N54</f>
        <v>1</v>
      </c>
      <c r="L54" s="377">
        <f>'Математика-11 2023 расклад'!N54</f>
        <v>0</v>
      </c>
      <c r="M54" s="390">
        <f>'Математ проф-11 2024 расклад'!N54</f>
        <v>3</v>
      </c>
      <c r="N54" s="229"/>
      <c r="O54" s="209">
        <f>'Математика-11 2021 расклад'!O55</f>
        <v>29.41</v>
      </c>
      <c r="P54" s="225">
        <f>'Математика-11 2022 расклад'!O54</f>
        <v>11.111111111111111</v>
      </c>
      <c r="Q54" s="210">
        <f>'Математика-11 2023 расклад'!O54</f>
        <v>0</v>
      </c>
      <c r="R54" s="347">
        <f>'Математ проф-11 2024 расклад'!O54</f>
        <v>33.333333333333336</v>
      </c>
      <c r="S54" s="207">
        <f>'Математика-11 2020 расклад'!O55</f>
        <v>0</v>
      </c>
      <c r="T54" s="208">
        <f>'Математика-11 2021 расклад'!P55</f>
        <v>0</v>
      </c>
      <c r="U54" s="334">
        <f>'Математика-11 2022 расклад'!P54</f>
        <v>0</v>
      </c>
      <c r="V54" s="377">
        <f>'Математика-11 2023 расклад'!P54</f>
        <v>0</v>
      </c>
      <c r="W54" s="415">
        <f>'Математ проф-11 2024 расклад'!P54</f>
        <v>0</v>
      </c>
      <c r="X54" s="229">
        <f>'Математика-11 2020 расклад'!P55</f>
        <v>0</v>
      </c>
      <c r="Y54" s="209">
        <f>'Математика-11 2021 расклад'!Q55</f>
        <v>0</v>
      </c>
      <c r="Z54" s="382">
        <f>'Математика-11 2022 расклад'!Q54</f>
        <v>0</v>
      </c>
      <c r="AA54" s="382">
        <f>'Математика-11 2023 расклад'!Q54</f>
        <v>0</v>
      </c>
      <c r="AB54" s="408">
        <f>'Математ проф-11 2024 расклад'!Q54</f>
        <v>0</v>
      </c>
    </row>
    <row r="55" spans="1:28" s="1" customFormat="1" ht="15" customHeight="1" x14ac:dyDescent="0.25">
      <c r="A55" s="23">
        <v>8</v>
      </c>
      <c r="B55" s="48">
        <v>40031</v>
      </c>
      <c r="C55" s="206" t="s">
        <v>112</v>
      </c>
      <c r="D55" s="207">
        <f>'Математика-11 2020 расклад'!L56</f>
        <v>15</v>
      </c>
      <c r="E55" s="208">
        <f>'Математика-11 2021 расклад'!M56</f>
        <v>12</v>
      </c>
      <c r="F55" s="334">
        <f>'Математика-11 2022 расклад'!M55</f>
        <v>15</v>
      </c>
      <c r="G55" s="377">
        <f>'Математика-11 2023 расклад'!M55</f>
        <v>13</v>
      </c>
      <c r="H55" s="342">
        <f>'Математ проф-11 2024 расклад'!M55</f>
        <v>15</v>
      </c>
      <c r="I55" s="207">
        <f>'Математика-11 2020 расклад'!M56</f>
        <v>0</v>
      </c>
      <c r="J55" s="208">
        <f>'Математика-11 2021 расклад'!N56</f>
        <v>1.9992000000000001</v>
      </c>
      <c r="K55" s="334">
        <f>'Математика-11 2022 расклад'!N55</f>
        <v>4</v>
      </c>
      <c r="L55" s="377">
        <f>'Математика-11 2023 расклад'!N55</f>
        <v>3</v>
      </c>
      <c r="M55" s="390">
        <f>'Математ проф-11 2024 расклад'!N55</f>
        <v>9</v>
      </c>
      <c r="N55" s="229"/>
      <c r="O55" s="209">
        <f>'Математика-11 2021 расклад'!O56</f>
        <v>16.66</v>
      </c>
      <c r="P55" s="225">
        <f>'Математика-11 2022 расклад'!O55</f>
        <v>26.666666666666668</v>
      </c>
      <c r="Q55" s="210">
        <f>'Математика-11 2023 расклад'!O55</f>
        <v>23.076923076923077</v>
      </c>
      <c r="R55" s="347">
        <f>'Математ проф-11 2024 расклад'!O55</f>
        <v>60</v>
      </c>
      <c r="S55" s="207">
        <f>'Математика-11 2020 расклад'!O56</f>
        <v>0</v>
      </c>
      <c r="T55" s="208">
        <f>'Математика-11 2021 расклад'!P56</f>
        <v>0.99960000000000004</v>
      </c>
      <c r="U55" s="334">
        <f>'Математика-11 2022 расклад'!P55</f>
        <v>0</v>
      </c>
      <c r="V55" s="377">
        <f>'Математика-11 2023 расклад'!P55</f>
        <v>0</v>
      </c>
      <c r="W55" s="415">
        <f>'Математ проф-11 2024 расклад'!P55</f>
        <v>0</v>
      </c>
      <c r="X55" s="229">
        <f>'Математика-11 2020 расклад'!P56</f>
        <v>0</v>
      </c>
      <c r="Y55" s="209">
        <f>'Математика-11 2021 расклад'!Q56</f>
        <v>8.33</v>
      </c>
      <c r="Z55" s="382">
        <f>'Математика-11 2022 расклад'!Q55</f>
        <v>0</v>
      </c>
      <c r="AA55" s="382">
        <f>'Математика-11 2023 расклад'!Q55</f>
        <v>0</v>
      </c>
      <c r="AB55" s="408">
        <f>'Математ проф-11 2024 расклад'!Q55</f>
        <v>0</v>
      </c>
    </row>
    <row r="56" spans="1:28" s="1" customFormat="1" ht="15" customHeight="1" x14ac:dyDescent="0.25">
      <c r="A56" s="23">
        <v>9</v>
      </c>
      <c r="B56" s="48">
        <v>40210</v>
      </c>
      <c r="C56" s="206" t="s">
        <v>44</v>
      </c>
      <c r="D56" s="207">
        <f>'Математика-11 2020 расклад'!L57</f>
        <v>21</v>
      </c>
      <c r="E56" s="208" t="s">
        <v>145</v>
      </c>
      <c r="F56" s="334" t="s">
        <v>145</v>
      </c>
      <c r="G56" s="377">
        <f>'Математика-11 2023 расклад'!M56</f>
        <v>4</v>
      </c>
      <c r="H56" s="342">
        <f>'Математ проф-11 2024 расклад'!M56</f>
        <v>6</v>
      </c>
      <c r="I56" s="207">
        <f>'Математика-11 2020 расклад'!M57</f>
        <v>0</v>
      </c>
      <c r="J56" s="208" t="s">
        <v>145</v>
      </c>
      <c r="K56" s="334" t="s">
        <v>145</v>
      </c>
      <c r="L56" s="377">
        <f>'Математика-11 2023 расклад'!N56</f>
        <v>0</v>
      </c>
      <c r="M56" s="390">
        <f>'Математ проф-11 2024 расклад'!N56</f>
        <v>1</v>
      </c>
      <c r="N56" s="229"/>
      <c r="O56" s="209" t="s">
        <v>145</v>
      </c>
      <c r="P56" s="225">
        <f>'Математика-11 2022 расклад'!O56</f>
        <v>0</v>
      </c>
      <c r="Q56" s="210">
        <f>'Математика-11 2023 расклад'!O56</f>
        <v>0</v>
      </c>
      <c r="R56" s="347">
        <f>'Математ проф-11 2024 расклад'!O56</f>
        <v>16.666666666666668</v>
      </c>
      <c r="S56" s="207">
        <f>'Математика-11 2020 расклад'!O57</f>
        <v>0.99959999999999993</v>
      </c>
      <c r="T56" s="208" t="s">
        <v>145</v>
      </c>
      <c r="U56" s="334">
        <f>'Математика-11 2022 расклад'!P56</f>
        <v>0</v>
      </c>
      <c r="V56" s="377">
        <f>'Математика-11 2023 расклад'!P56</f>
        <v>0</v>
      </c>
      <c r="W56" s="415">
        <f>'Математ проф-11 2024 расклад'!P56</f>
        <v>0</v>
      </c>
      <c r="X56" s="229">
        <f>'Математика-11 2020 расклад'!P57</f>
        <v>4.76</v>
      </c>
      <c r="Y56" s="209" t="s">
        <v>145</v>
      </c>
      <c r="Z56" s="382">
        <f>'Математика-11 2022 расклад'!Q56</f>
        <v>0</v>
      </c>
      <c r="AA56" s="382">
        <f>'Математика-11 2023 расклад'!Q56</f>
        <v>0</v>
      </c>
      <c r="AB56" s="408">
        <f>'Математ проф-11 2024 расклад'!Q56</f>
        <v>0</v>
      </c>
    </row>
    <row r="57" spans="1:28" s="1" customFormat="1" ht="15" customHeight="1" x14ac:dyDescent="0.25">
      <c r="A57" s="23">
        <v>10</v>
      </c>
      <c r="B57" s="48">
        <v>40300</v>
      </c>
      <c r="C57" s="206" t="s">
        <v>45</v>
      </c>
      <c r="D57" s="207">
        <f>'Математика-11 2020 расклад'!L58</f>
        <v>7</v>
      </c>
      <c r="E57" s="208">
        <f>'Математика-11 2021 расклад'!M58</f>
        <v>12</v>
      </c>
      <c r="F57" s="334" t="s">
        <v>145</v>
      </c>
      <c r="G57" s="377" t="s">
        <v>145</v>
      </c>
      <c r="H57" s="342">
        <f>'Математ проф-11 2024 расклад'!M57</f>
        <v>6</v>
      </c>
      <c r="I57" s="207">
        <f>'Математика-11 2020 расклад'!M58</f>
        <v>0</v>
      </c>
      <c r="J57" s="208">
        <f>'Математика-11 2021 расклад'!N58</f>
        <v>0.99960000000000004</v>
      </c>
      <c r="K57" s="334" t="s">
        <v>145</v>
      </c>
      <c r="L57" s="377" t="s">
        <v>145</v>
      </c>
      <c r="M57" s="390">
        <f>'Математ проф-11 2024 расклад'!N57</f>
        <v>0</v>
      </c>
      <c r="N57" s="229"/>
      <c r="O57" s="209">
        <f>'Математика-11 2021 расклад'!O58</f>
        <v>8.33</v>
      </c>
      <c r="P57" s="225">
        <f>'Математика-11 2022 расклад'!O57</f>
        <v>0</v>
      </c>
      <c r="Q57" s="210" t="s">
        <v>145</v>
      </c>
      <c r="R57" s="347">
        <f>'Математ проф-11 2024 расклад'!O57</f>
        <v>0</v>
      </c>
      <c r="S57" s="207">
        <f>'Математика-11 2020 расклад'!O58</f>
        <v>1.9999</v>
      </c>
      <c r="T57" s="208">
        <f>'Математика-11 2021 расклад'!P58</f>
        <v>0</v>
      </c>
      <c r="U57" s="334">
        <f>'Математика-11 2022 расклад'!P57</f>
        <v>0</v>
      </c>
      <c r="V57" s="377" t="s">
        <v>145</v>
      </c>
      <c r="W57" s="415">
        <f>'Математ проф-11 2024 расклад'!P57</f>
        <v>0</v>
      </c>
      <c r="X57" s="229">
        <f>'Математика-11 2020 расклад'!P58</f>
        <v>28.57</v>
      </c>
      <c r="Y57" s="209">
        <f>'Математика-11 2021 расклад'!Q58</f>
        <v>0</v>
      </c>
      <c r="Z57" s="382">
        <f>'Математика-11 2022 расклад'!Q57</f>
        <v>0</v>
      </c>
      <c r="AA57" s="382" t="s">
        <v>145</v>
      </c>
      <c r="AB57" s="408">
        <f>'Математ проф-11 2024 расклад'!Q57</f>
        <v>0</v>
      </c>
    </row>
    <row r="58" spans="1:28" s="1" customFormat="1" ht="15" customHeight="1" x14ac:dyDescent="0.25">
      <c r="A58" s="23">
        <v>11</v>
      </c>
      <c r="B58" s="48">
        <v>40360</v>
      </c>
      <c r="C58" s="206" t="s">
        <v>46</v>
      </c>
      <c r="D58" s="207" t="s">
        <v>145</v>
      </c>
      <c r="E58" s="208" t="s">
        <v>145</v>
      </c>
      <c r="F58" s="334">
        <f>'Математика-11 2022 расклад'!M58</f>
        <v>5</v>
      </c>
      <c r="G58" s="377">
        <f>'Математика-11 2023 расклад'!M58</f>
        <v>11</v>
      </c>
      <c r="H58" s="342">
        <f>'Математ проф-11 2024 расклад'!M58</f>
        <v>8</v>
      </c>
      <c r="I58" s="207" t="s">
        <v>145</v>
      </c>
      <c r="J58" s="208" t="s">
        <v>145</v>
      </c>
      <c r="K58" s="334">
        <f>'Математика-11 2022 расклад'!N58</f>
        <v>0</v>
      </c>
      <c r="L58" s="377">
        <f>'Математика-11 2023 расклад'!N58</f>
        <v>2</v>
      </c>
      <c r="M58" s="390">
        <f>'Математ проф-11 2024 расклад'!N58</f>
        <v>0</v>
      </c>
      <c r="N58" s="229"/>
      <c r="O58" s="209" t="s">
        <v>145</v>
      </c>
      <c r="P58" s="225">
        <f>'Математика-11 2022 расклад'!O58</f>
        <v>0</v>
      </c>
      <c r="Q58" s="210">
        <f>'Математика-11 2023 расклад'!O58</f>
        <v>18.181818181818183</v>
      </c>
      <c r="R58" s="347">
        <f>'Математ проф-11 2024 расклад'!O58</f>
        <v>0</v>
      </c>
      <c r="S58" s="207" t="s">
        <v>145</v>
      </c>
      <c r="T58" s="208" t="s">
        <v>145</v>
      </c>
      <c r="U58" s="334">
        <f>'Математика-11 2022 расклад'!P58</f>
        <v>0</v>
      </c>
      <c r="V58" s="377">
        <f>'Математика-11 2023 расклад'!P58</f>
        <v>1</v>
      </c>
      <c r="W58" s="415">
        <f>'Математ проф-11 2024 расклад'!P58</f>
        <v>0</v>
      </c>
      <c r="X58" s="229" t="s">
        <v>145</v>
      </c>
      <c r="Y58" s="209" t="s">
        <v>145</v>
      </c>
      <c r="Z58" s="382">
        <f>'Математика-11 2022 расклад'!Q58</f>
        <v>0</v>
      </c>
      <c r="AA58" s="382">
        <f>'Математика-11 2023 расклад'!Q58</f>
        <v>9.0909090909090917</v>
      </c>
      <c r="AB58" s="408">
        <f>'Математ проф-11 2024 расклад'!Q58</f>
        <v>0</v>
      </c>
    </row>
    <row r="59" spans="1:28" s="1" customFormat="1" ht="15" customHeight="1" x14ac:dyDescent="0.25">
      <c r="A59" s="23">
        <v>12</v>
      </c>
      <c r="B59" s="48">
        <v>40390</v>
      </c>
      <c r="C59" s="206" t="s">
        <v>47</v>
      </c>
      <c r="D59" s="207" t="s">
        <v>145</v>
      </c>
      <c r="E59" s="208">
        <f>'Математика-11 2021 расклад'!M60</f>
        <v>6</v>
      </c>
      <c r="F59" s="334" t="s">
        <v>145</v>
      </c>
      <c r="G59" s="377" t="s">
        <v>145</v>
      </c>
      <c r="H59" s="342" t="s">
        <v>145</v>
      </c>
      <c r="I59" s="207" t="s">
        <v>145</v>
      </c>
      <c r="J59" s="208">
        <f>'Математика-11 2021 расклад'!N60</f>
        <v>0</v>
      </c>
      <c r="K59" s="334" t="s">
        <v>145</v>
      </c>
      <c r="L59" s="377" t="s">
        <v>145</v>
      </c>
      <c r="M59" s="390" t="s">
        <v>145</v>
      </c>
      <c r="N59" s="229"/>
      <c r="O59" s="209">
        <f>'Математика-11 2021 расклад'!O60</f>
        <v>0</v>
      </c>
      <c r="P59" s="225">
        <f>'Математика-11 2022 расклад'!O59</f>
        <v>0</v>
      </c>
      <c r="Q59" s="210" t="s">
        <v>145</v>
      </c>
      <c r="R59" s="347" t="s">
        <v>145</v>
      </c>
      <c r="S59" s="207" t="s">
        <v>145</v>
      </c>
      <c r="T59" s="208">
        <f>'Математика-11 2021 расклад'!P60</f>
        <v>0</v>
      </c>
      <c r="U59" s="334">
        <f>'Математика-11 2022 расклад'!P59</f>
        <v>0</v>
      </c>
      <c r="V59" s="377" t="s">
        <v>145</v>
      </c>
      <c r="W59" s="415" t="s">
        <v>145</v>
      </c>
      <c r="X59" s="229" t="s">
        <v>145</v>
      </c>
      <c r="Y59" s="209">
        <f>'Математика-11 2021 расклад'!Q60</f>
        <v>0</v>
      </c>
      <c r="Z59" s="382">
        <f>'Математика-11 2022 расклад'!Q59</f>
        <v>0</v>
      </c>
      <c r="AA59" s="382" t="s">
        <v>145</v>
      </c>
      <c r="AB59" s="408" t="s">
        <v>145</v>
      </c>
    </row>
    <row r="60" spans="1:28" s="1" customFormat="1" ht="15" customHeight="1" x14ac:dyDescent="0.25">
      <c r="A60" s="23">
        <v>13</v>
      </c>
      <c r="B60" s="48">
        <v>40720</v>
      </c>
      <c r="C60" s="206" t="s">
        <v>108</v>
      </c>
      <c r="D60" s="207">
        <f>'Математика-11 2020 расклад'!L61</f>
        <v>20</v>
      </c>
      <c r="E60" s="208">
        <f>'Математика-11 2021 расклад'!M61</f>
        <v>24</v>
      </c>
      <c r="F60" s="334">
        <f>'Математика-11 2022 расклад'!M60</f>
        <v>26</v>
      </c>
      <c r="G60" s="377">
        <f>'Математика-11 2023 расклад'!M60</f>
        <v>22</v>
      </c>
      <c r="H60" s="342">
        <f>'Математ проф-11 2024 расклад'!M60</f>
        <v>23</v>
      </c>
      <c r="I60" s="207">
        <f>'Математика-11 2020 расклад'!M61</f>
        <v>0</v>
      </c>
      <c r="J60" s="208">
        <f>'Математика-11 2021 расклад'!N61</f>
        <v>18</v>
      </c>
      <c r="K60" s="334">
        <f>'Математика-11 2022 расклад'!N60</f>
        <v>6</v>
      </c>
      <c r="L60" s="377">
        <f>'Математика-11 2023 расклад'!N60</f>
        <v>3</v>
      </c>
      <c r="M60" s="390">
        <f>'Математ проф-11 2024 расклад'!N60</f>
        <v>16</v>
      </c>
      <c r="N60" s="229"/>
      <c r="O60" s="209">
        <f>'Математика-11 2021 расклад'!O61</f>
        <v>75</v>
      </c>
      <c r="P60" s="225">
        <f>'Математика-11 2022 расклад'!O60</f>
        <v>23.076923076923077</v>
      </c>
      <c r="Q60" s="210">
        <f>'Математика-11 2023 расклад'!O60</f>
        <v>13.636363636363637</v>
      </c>
      <c r="R60" s="347">
        <f>'Математ проф-11 2024 расклад'!O60</f>
        <v>69.565217391304344</v>
      </c>
      <c r="S60" s="207">
        <f>'Математика-11 2020 расклад'!O61</f>
        <v>0</v>
      </c>
      <c r="T60" s="208">
        <f>'Математика-11 2021 расклад'!P61</f>
        <v>0</v>
      </c>
      <c r="U60" s="334">
        <f>'Математика-11 2022 расклад'!P60</f>
        <v>1</v>
      </c>
      <c r="V60" s="377">
        <f>'Математика-11 2023 расклад'!P60</f>
        <v>1</v>
      </c>
      <c r="W60" s="415">
        <f>'Математ проф-11 2024 расклад'!P60</f>
        <v>0</v>
      </c>
      <c r="X60" s="229">
        <f>'Математика-11 2020 расклад'!P61</f>
        <v>0</v>
      </c>
      <c r="Y60" s="209">
        <f>'Математика-11 2021 расклад'!Q61</f>
        <v>0</v>
      </c>
      <c r="Z60" s="382">
        <f>'Математика-11 2022 расклад'!Q60</f>
        <v>3.8461538461538463</v>
      </c>
      <c r="AA60" s="382">
        <f>'Математика-11 2023 расклад'!Q60</f>
        <v>4.5454545454545459</v>
      </c>
      <c r="AB60" s="408">
        <f>'Математ проф-11 2024 расклад'!Q60</f>
        <v>0</v>
      </c>
    </row>
    <row r="61" spans="1:28" s="1" customFormat="1" ht="15" customHeight="1" x14ac:dyDescent="0.25">
      <c r="A61" s="23">
        <v>14</v>
      </c>
      <c r="B61" s="48">
        <v>40730</v>
      </c>
      <c r="C61" s="206" t="s">
        <v>49</v>
      </c>
      <c r="D61" s="207">
        <f>'Математика-11 2020 расклад'!L62</f>
        <v>1</v>
      </c>
      <c r="E61" s="208" t="s">
        <v>145</v>
      </c>
      <c r="F61" s="334">
        <f>'Математика-11 2022 расклад'!M61</f>
        <v>3</v>
      </c>
      <c r="G61" s="377" t="s">
        <v>145</v>
      </c>
      <c r="H61" s="342" t="s">
        <v>145</v>
      </c>
      <c r="I61" s="207">
        <f>'Математика-11 2020 расклад'!M62</f>
        <v>0</v>
      </c>
      <c r="J61" s="208" t="s">
        <v>145</v>
      </c>
      <c r="K61" s="334">
        <f>'Математика-11 2022 расклад'!N61</f>
        <v>0</v>
      </c>
      <c r="L61" s="377" t="s">
        <v>145</v>
      </c>
      <c r="M61" s="390" t="s">
        <v>145</v>
      </c>
      <c r="N61" s="229"/>
      <c r="O61" s="209" t="s">
        <v>145</v>
      </c>
      <c r="P61" s="225">
        <f>'Математика-11 2022 расклад'!O61</f>
        <v>0</v>
      </c>
      <c r="Q61" s="210" t="s">
        <v>145</v>
      </c>
      <c r="R61" s="347" t="s">
        <v>145</v>
      </c>
      <c r="S61" s="207">
        <f>'Математика-11 2020 расклад'!O62</f>
        <v>1</v>
      </c>
      <c r="T61" s="208" t="s">
        <v>145</v>
      </c>
      <c r="U61" s="334">
        <f>'Математика-11 2022 расклад'!P61</f>
        <v>0</v>
      </c>
      <c r="V61" s="377" t="s">
        <v>145</v>
      </c>
      <c r="W61" s="415" t="s">
        <v>145</v>
      </c>
      <c r="X61" s="229">
        <f>'Математика-11 2020 расклад'!P62</f>
        <v>100</v>
      </c>
      <c r="Y61" s="209" t="s">
        <v>145</v>
      </c>
      <c r="Z61" s="382">
        <f>'Математика-11 2022 расклад'!Q61</f>
        <v>0</v>
      </c>
      <c r="AA61" s="382" t="s">
        <v>145</v>
      </c>
      <c r="AB61" s="408" t="s">
        <v>145</v>
      </c>
    </row>
    <row r="62" spans="1:28" s="1" customFormat="1" ht="15" customHeight="1" x14ac:dyDescent="0.25">
      <c r="A62" s="23">
        <v>15</v>
      </c>
      <c r="B62" s="48">
        <v>40820</v>
      </c>
      <c r="C62" s="206" t="s">
        <v>50</v>
      </c>
      <c r="D62" s="207">
        <f>'Математика-11 2020 расклад'!L63</f>
        <v>16</v>
      </c>
      <c r="E62" s="208">
        <f>'Математика-11 2021 расклад'!M63</f>
        <v>32</v>
      </c>
      <c r="F62" s="334">
        <f>'Математика-11 2022 расклад'!M62</f>
        <v>24</v>
      </c>
      <c r="G62" s="377">
        <f>'Математика-11 2023 расклад'!M62</f>
        <v>17</v>
      </c>
      <c r="H62" s="342">
        <f>'Математ проф-11 2024 расклад'!M62</f>
        <v>10</v>
      </c>
      <c r="I62" s="207">
        <f>'Математика-11 2020 расклад'!M63</f>
        <v>0</v>
      </c>
      <c r="J62" s="208">
        <f>'Математика-11 2021 расклад'!N63</f>
        <v>7.0016000000000007</v>
      </c>
      <c r="K62" s="334">
        <f>'Математика-11 2022 расклад'!N62</f>
        <v>6</v>
      </c>
      <c r="L62" s="377">
        <f>'Математика-11 2023 расклад'!N62</f>
        <v>1</v>
      </c>
      <c r="M62" s="390">
        <f>'Математ проф-11 2024 расклад'!N62</f>
        <v>2</v>
      </c>
      <c r="N62" s="229"/>
      <c r="O62" s="209">
        <f>'Математика-11 2021 расклад'!O63</f>
        <v>21.880000000000003</v>
      </c>
      <c r="P62" s="225">
        <f>'Математика-11 2022 расклад'!O62</f>
        <v>25</v>
      </c>
      <c r="Q62" s="210">
        <f>'Математика-11 2023 расклад'!O62</f>
        <v>5.882352941176471</v>
      </c>
      <c r="R62" s="347">
        <f>'Математ проф-11 2024 расклад'!O62</f>
        <v>20</v>
      </c>
      <c r="S62" s="207">
        <f>'Математика-11 2020 расклад'!O63</f>
        <v>0</v>
      </c>
      <c r="T62" s="208">
        <f>'Математика-11 2021 расклад'!P63</f>
        <v>0</v>
      </c>
      <c r="U62" s="334">
        <f>'Математика-11 2022 расклад'!P62</f>
        <v>1</v>
      </c>
      <c r="V62" s="377">
        <f>'Математика-11 2023 расклад'!P62</f>
        <v>1</v>
      </c>
      <c r="W62" s="415">
        <f>'Математ проф-11 2024 расклад'!P62</f>
        <v>0</v>
      </c>
      <c r="X62" s="229">
        <f>'Математика-11 2020 расклад'!P63</f>
        <v>0</v>
      </c>
      <c r="Y62" s="209">
        <f>'Математика-11 2021 расклад'!Q63</f>
        <v>0</v>
      </c>
      <c r="Z62" s="382">
        <f>'Математика-11 2022 расклад'!Q62</f>
        <v>4.166666666666667</v>
      </c>
      <c r="AA62" s="382">
        <f>'Математика-11 2023 расклад'!Q62</f>
        <v>5.882352941176471</v>
      </c>
      <c r="AB62" s="408">
        <f>'Математ проф-11 2024 расклад'!Q62</f>
        <v>0</v>
      </c>
    </row>
    <row r="63" spans="1:28" s="1" customFormat="1" ht="15" customHeight="1" x14ac:dyDescent="0.25">
      <c r="A63" s="23">
        <v>16</v>
      </c>
      <c r="B63" s="48">
        <v>40840</v>
      </c>
      <c r="C63" s="206" t="s">
        <v>51</v>
      </c>
      <c r="D63" s="207">
        <f>'Математика-11 2020 расклад'!L64</f>
        <v>8</v>
      </c>
      <c r="E63" s="208">
        <f>'Математика-11 2021 расклад'!M64</f>
        <v>11</v>
      </c>
      <c r="F63" s="334">
        <f>'Математика-11 2022 расклад'!M63</f>
        <v>13</v>
      </c>
      <c r="G63" s="377">
        <f>'Математика-11 2023 расклад'!M63</f>
        <v>5</v>
      </c>
      <c r="H63" s="342">
        <f>'Математ проф-11 2024 расклад'!M63</f>
        <v>8</v>
      </c>
      <c r="I63" s="207">
        <f>'Математика-11 2020 расклад'!M64</f>
        <v>0</v>
      </c>
      <c r="J63" s="208">
        <f>'Математика-11 2021 расклад'!N64</f>
        <v>0.9998999999999999</v>
      </c>
      <c r="K63" s="334">
        <f>'Математика-11 2022 расклад'!N63</f>
        <v>1</v>
      </c>
      <c r="L63" s="377">
        <f>'Математика-11 2023 расклад'!N63</f>
        <v>0</v>
      </c>
      <c r="M63" s="390">
        <f>'Математ проф-11 2024 расклад'!N63</f>
        <v>1</v>
      </c>
      <c r="N63" s="229"/>
      <c r="O63" s="209">
        <f>'Математика-11 2021 расклад'!O64</f>
        <v>9.09</v>
      </c>
      <c r="P63" s="225">
        <f>'Математика-11 2022 расклад'!O63</f>
        <v>7.6923076923076925</v>
      </c>
      <c r="Q63" s="210">
        <f>'Математика-11 2023 расклад'!O63</f>
        <v>0</v>
      </c>
      <c r="R63" s="347">
        <f>'Математ проф-11 2024 расклад'!O63</f>
        <v>12.5</v>
      </c>
      <c r="S63" s="207">
        <f>'Математика-11 2020 расклад'!O64</f>
        <v>1</v>
      </c>
      <c r="T63" s="208">
        <f>'Математика-11 2021 расклад'!P64</f>
        <v>0.9998999999999999</v>
      </c>
      <c r="U63" s="334">
        <f>'Математика-11 2022 расклад'!P63</f>
        <v>0</v>
      </c>
      <c r="V63" s="377">
        <f>'Математика-11 2023 расклад'!P63</f>
        <v>0</v>
      </c>
      <c r="W63" s="415">
        <f>'Математ проф-11 2024 расклад'!P63</f>
        <v>0</v>
      </c>
      <c r="X63" s="229">
        <f>'Математика-11 2020 расклад'!P64</f>
        <v>12.5</v>
      </c>
      <c r="Y63" s="209">
        <f>'Математика-11 2021 расклад'!Q64</f>
        <v>9.09</v>
      </c>
      <c r="Z63" s="382">
        <f>'Математика-11 2022 расклад'!Q63</f>
        <v>0</v>
      </c>
      <c r="AA63" s="382">
        <f>'Математика-11 2023 расклад'!Q63</f>
        <v>0</v>
      </c>
      <c r="AB63" s="408">
        <f>'Математ проф-11 2024 расклад'!Q63</f>
        <v>0</v>
      </c>
    </row>
    <row r="64" spans="1:28" s="1" customFormat="1" ht="15" customHeight="1" x14ac:dyDescent="0.25">
      <c r="A64" s="23">
        <v>17</v>
      </c>
      <c r="B64" s="48">
        <v>40950</v>
      </c>
      <c r="C64" s="206" t="s">
        <v>52</v>
      </c>
      <c r="D64" s="207">
        <f>'Математика-11 2020 расклад'!L65</f>
        <v>13</v>
      </c>
      <c r="E64" s="208">
        <f>'Математика-11 2021 расклад'!M65</f>
        <v>14</v>
      </c>
      <c r="F64" s="334">
        <f>'Математика-11 2022 расклад'!M64</f>
        <v>11</v>
      </c>
      <c r="G64" s="377">
        <f>'Математика-11 2023 расклад'!M64</f>
        <v>7</v>
      </c>
      <c r="H64" s="342">
        <f>'Математ проф-11 2024 расклад'!M64</f>
        <v>11</v>
      </c>
      <c r="I64" s="207">
        <f>'Математика-11 2020 расклад'!M65</f>
        <v>0</v>
      </c>
      <c r="J64" s="208">
        <f>'Математика-11 2021 расклад'!N65</f>
        <v>3.0002</v>
      </c>
      <c r="K64" s="334">
        <f>'Математика-11 2022 расклад'!N64</f>
        <v>2.0000000000000004</v>
      </c>
      <c r="L64" s="377">
        <f>'Математика-11 2023 расклад'!N64</f>
        <v>1</v>
      </c>
      <c r="M64" s="390">
        <f>'Математ проф-11 2024 расклад'!N64</f>
        <v>1</v>
      </c>
      <c r="N64" s="229"/>
      <c r="O64" s="209">
        <f>'Математика-11 2021 расклад'!O65</f>
        <v>21.43</v>
      </c>
      <c r="P64" s="225">
        <f>'Математика-11 2022 расклад'!O64</f>
        <v>18.181818181818183</v>
      </c>
      <c r="Q64" s="210">
        <f>'Математика-11 2023 расклад'!O64</f>
        <v>14.285714285714286</v>
      </c>
      <c r="R64" s="347">
        <f>'Математ проф-11 2024 расклад'!O64</f>
        <v>9.0909090909090917</v>
      </c>
      <c r="S64" s="207">
        <f>'Математика-11 2020 расклад'!O65</f>
        <v>3.0003999999999995</v>
      </c>
      <c r="T64" s="208">
        <f>'Математика-11 2021 расклад'!P65</f>
        <v>0</v>
      </c>
      <c r="U64" s="334">
        <f>'Математика-11 2022 расклад'!P64</f>
        <v>0</v>
      </c>
      <c r="V64" s="377">
        <f>'Математика-11 2023 расклад'!P64</f>
        <v>0</v>
      </c>
      <c r="W64" s="415">
        <f>'Математ проф-11 2024 расклад'!P64</f>
        <v>0</v>
      </c>
      <c r="X64" s="229">
        <f>'Математика-11 2020 расклад'!P65</f>
        <v>23.08</v>
      </c>
      <c r="Y64" s="209">
        <f>'Математика-11 2021 расклад'!Q65</f>
        <v>0</v>
      </c>
      <c r="Z64" s="382">
        <f>'Математика-11 2022 расклад'!Q64</f>
        <v>0</v>
      </c>
      <c r="AA64" s="382">
        <f>'Математика-11 2023 расклад'!Q64</f>
        <v>0</v>
      </c>
      <c r="AB64" s="408">
        <f>'Математ проф-11 2024 расклад'!Q64</f>
        <v>0</v>
      </c>
    </row>
    <row r="65" spans="1:28" s="1" customFormat="1" ht="15" customHeight="1" x14ac:dyDescent="0.25">
      <c r="A65" s="23">
        <v>18</v>
      </c>
      <c r="B65" s="50">
        <v>40990</v>
      </c>
      <c r="C65" s="211" t="s">
        <v>53</v>
      </c>
      <c r="D65" s="207">
        <f>'Математика-11 2020 расклад'!L66</f>
        <v>32</v>
      </c>
      <c r="E65" s="208">
        <f>'Математика-11 2021 расклад'!M66</f>
        <v>31</v>
      </c>
      <c r="F65" s="334">
        <f>'Математика-11 2022 расклад'!M65</f>
        <v>36</v>
      </c>
      <c r="G65" s="377">
        <f>'Математика-11 2023 расклад'!M65</f>
        <v>30</v>
      </c>
      <c r="H65" s="342">
        <f>'Математ проф-11 2024 расклад'!M65</f>
        <v>32</v>
      </c>
      <c r="I65" s="207">
        <f>'Математика-11 2020 расклад'!M66</f>
        <v>0</v>
      </c>
      <c r="J65" s="208">
        <f>'Математика-11 2021 расклад'!N66</f>
        <v>8.9992999999999999</v>
      </c>
      <c r="K65" s="334">
        <f>'Математика-11 2022 расклад'!N65</f>
        <v>7</v>
      </c>
      <c r="L65" s="377">
        <f>'Математика-11 2023 расклад'!N65</f>
        <v>6</v>
      </c>
      <c r="M65" s="390">
        <f>'Математ проф-11 2024 расклад'!N65</f>
        <v>11</v>
      </c>
      <c r="N65" s="229"/>
      <c r="O65" s="209">
        <f>'Математика-11 2021 расклад'!O66</f>
        <v>29.029999999999998</v>
      </c>
      <c r="P65" s="225">
        <f>'Математика-11 2022 расклад'!O65</f>
        <v>19.444444444444443</v>
      </c>
      <c r="Q65" s="210">
        <f>'Математика-11 2023 расклад'!O65</f>
        <v>20</v>
      </c>
      <c r="R65" s="347">
        <f>'Математ проф-11 2024 расклад'!O65</f>
        <v>34.375</v>
      </c>
      <c r="S65" s="207">
        <f>'Математика-11 2020 расклад'!O66</f>
        <v>1.0016</v>
      </c>
      <c r="T65" s="208">
        <f>'Математика-11 2021 расклад'!P66</f>
        <v>0</v>
      </c>
      <c r="U65" s="334">
        <f>'Математика-11 2022 расклад'!P65</f>
        <v>1</v>
      </c>
      <c r="V65" s="377">
        <f>'Математика-11 2023 расклад'!P65</f>
        <v>0</v>
      </c>
      <c r="W65" s="415">
        <f>'Математ проф-11 2024 расклад'!P65</f>
        <v>0</v>
      </c>
      <c r="X65" s="229">
        <f>'Математика-11 2020 расклад'!P66</f>
        <v>3.13</v>
      </c>
      <c r="Y65" s="209">
        <f>'Математика-11 2021 расклад'!Q66</f>
        <v>0</v>
      </c>
      <c r="Z65" s="382">
        <f>'Математика-11 2022 расклад'!Q65</f>
        <v>2.7777777777777777</v>
      </c>
      <c r="AA65" s="382">
        <f>'Математика-11 2023 расклад'!Q65</f>
        <v>0</v>
      </c>
      <c r="AB65" s="408">
        <f>'Математ проф-11 2024 расклад'!Q65</f>
        <v>0</v>
      </c>
    </row>
    <row r="66" spans="1:28" s="1" customFormat="1" ht="15" customHeight="1" x14ac:dyDescent="0.25">
      <c r="A66" s="59">
        <v>19</v>
      </c>
      <c r="B66" s="48">
        <v>40133</v>
      </c>
      <c r="C66" s="206" t="s">
        <v>43</v>
      </c>
      <c r="D66" s="207">
        <f>'Математика-11 2020 расклад'!L67</f>
        <v>7</v>
      </c>
      <c r="E66" s="208">
        <f>'Математика-11 2021 расклад'!M67</f>
        <v>14</v>
      </c>
      <c r="F66" s="334">
        <f>'Математика-11 2022 расклад'!M66</f>
        <v>17</v>
      </c>
      <c r="G66" s="377">
        <f>'Математика-11 2023 расклад'!M66</f>
        <v>13</v>
      </c>
      <c r="H66" s="342">
        <f>'Математ проф-11 2024 расклад'!M66</f>
        <v>25</v>
      </c>
      <c r="I66" s="207">
        <f>'Математика-11 2020 расклад'!M67</f>
        <v>0</v>
      </c>
      <c r="J66" s="208">
        <f>'Математика-11 2021 расклад'!N67</f>
        <v>3.0002</v>
      </c>
      <c r="K66" s="334">
        <f>'Математика-11 2022 расклад'!N66</f>
        <v>4</v>
      </c>
      <c r="L66" s="377">
        <f>'Математика-11 2023 расклад'!N66</f>
        <v>2</v>
      </c>
      <c r="M66" s="390">
        <f>'Математ проф-11 2024 расклад'!N66</f>
        <v>14</v>
      </c>
      <c r="N66" s="229"/>
      <c r="O66" s="209">
        <f>'Математика-11 2021 расклад'!O67</f>
        <v>21.43</v>
      </c>
      <c r="P66" s="225">
        <f>'Математика-11 2022 расклад'!O66</f>
        <v>23.529411764705884</v>
      </c>
      <c r="Q66" s="210">
        <f>'Математика-11 2023 расклад'!O66</f>
        <v>15.384615384615385</v>
      </c>
      <c r="R66" s="347">
        <f>'Математ проф-11 2024 расклад'!O66</f>
        <v>56</v>
      </c>
      <c r="S66" s="207">
        <f>'Математика-11 2020 расклад'!O67</f>
        <v>1.9999</v>
      </c>
      <c r="T66" s="208">
        <f>'Математика-11 2021 расклад'!P67</f>
        <v>0</v>
      </c>
      <c r="U66" s="334">
        <f>'Математика-11 2022 расклад'!P66</f>
        <v>0</v>
      </c>
      <c r="V66" s="377">
        <f>'Математика-11 2023 расклад'!P66</f>
        <v>0</v>
      </c>
      <c r="W66" s="415">
        <f>'Математ проф-11 2024 расклад'!P66</f>
        <v>0</v>
      </c>
      <c r="X66" s="229">
        <f>'Математика-11 2020 расклад'!P67</f>
        <v>28.57</v>
      </c>
      <c r="Y66" s="209">
        <f>'Математика-11 2021 расклад'!Q67</f>
        <v>0</v>
      </c>
      <c r="Z66" s="382">
        <f>'Математика-11 2022 расклад'!Q66</f>
        <v>0</v>
      </c>
      <c r="AA66" s="382">
        <f>'Математика-11 2023 расклад'!Q66</f>
        <v>0</v>
      </c>
      <c r="AB66" s="408">
        <f>'Математ проф-11 2024 расклад'!Q66</f>
        <v>0</v>
      </c>
    </row>
    <row r="67" spans="1:28" s="1" customFormat="1" ht="15" customHeight="1" thickBot="1" x14ac:dyDescent="0.3">
      <c r="A67" s="24">
        <v>20</v>
      </c>
      <c r="B67" s="54">
        <v>40400</v>
      </c>
      <c r="C67" s="394" t="s">
        <v>204</v>
      </c>
      <c r="D67" s="395"/>
      <c r="E67" s="396"/>
      <c r="F67" s="397"/>
      <c r="G67" s="398"/>
      <c r="H67" s="399">
        <f>'Математ проф-11 2024 расклад'!M67</f>
        <v>13</v>
      </c>
      <c r="I67" s="395" t="s">
        <v>145</v>
      </c>
      <c r="J67" s="396" t="s">
        <v>145</v>
      </c>
      <c r="K67" s="397" t="s">
        <v>145</v>
      </c>
      <c r="L67" s="398" t="s">
        <v>145</v>
      </c>
      <c r="M67" s="400">
        <f>'Математ проф-11 2024 расклад'!N67</f>
        <v>3</v>
      </c>
      <c r="N67" s="401"/>
      <c r="O67" s="402" t="s">
        <v>145</v>
      </c>
      <c r="P67" s="403" t="s">
        <v>145</v>
      </c>
      <c r="Q67" s="404" t="s">
        <v>145</v>
      </c>
      <c r="R67" s="406">
        <f>'Математ проф-11 2024 расклад'!O67</f>
        <v>23.076923076923077</v>
      </c>
      <c r="S67" s="395" t="s">
        <v>145</v>
      </c>
      <c r="T67" s="396" t="s">
        <v>145</v>
      </c>
      <c r="U67" s="397" t="s">
        <v>145</v>
      </c>
      <c r="V67" s="398" t="s">
        <v>145</v>
      </c>
      <c r="W67" s="417">
        <f>'Математ проф-11 2024 расклад'!P67</f>
        <v>0</v>
      </c>
      <c r="X67" s="401" t="s">
        <v>145</v>
      </c>
      <c r="Y67" s="402" t="s">
        <v>145</v>
      </c>
      <c r="Z67" s="405" t="s">
        <v>145</v>
      </c>
      <c r="AA67" s="405" t="s">
        <v>145</v>
      </c>
      <c r="AB67" s="410">
        <f>'Математ проф-11 2024 расклад'!Q67</f>
        <v>0</v>
      </c>
    </row>
    <row r="68" spans="1:28" s="1" customFormat="1" ht="15" customHeight="1" thickBot="1" x14ac:dyDescent="0.3">
      <c r="A68" s="35"/>
      <c r="B68" s="51"/>
      <c r="C68" s="217" t="s">
        <v>104</v>
      </c>
      <c r="D68" s="242">
        <f>'Математика-11 2020 расклад'!L68</f>
        <v>265</v>
      </c>
      <c r="E68" s="243">
        <f>'Математика-11 2021 расклад'!M68</f>
        <v>277</v>
      </c>
      <c r="F68" s="333">
        <f>'Математика-11 2022 расклад'!M67</f>
        <v>274</v>
      </c>
      <c r="G68" s="376">
        <f>'Математика-11 2023 расклад'!M67</f>
        <v>222</v>
      </c>
      <c r="H68" s="340">
        <f>'Математ проф-11 2024 расклад'!M68</f>
        <v>225</v>
      </c>
      <c r="I68" s="242">
        <f>'Математика-11 2020 расклад'!M68</f>
        <v>0</v>
      </c>
      <c r="J68" s="243">
        <f>'Математика-11 2021 расклад'!N68</f>
        <v>81.999400000000009</v>
      </c>
      <c r="K68" s="333">
        <f>'Математика-11 2022 расклад'!N67</f>
        <v>61</v>
      </c>
      <c r="L68" s="376">
        <f>'Математика-11 2023 расклад'!N67</f>
        <v>44</v>
      </c>
      <c r="M68" s="389">
        <f>'Математ проф-11 2024 расклад'!N68</f>
        <v>68</v>
      </c>
      <c r="N68" s="255">
        <f>'Математика-11 2020 расклад'!N68</f>
        <v>0</v>
      </c>
      <c r="O68" s="253">
        <f>'Математика-11 2021 расклад'!O68</f>
        <v>30.716444444444441</v>
      </c>
      <c r="P68" s="254">
        <f>'Математика-11 2022 расклад'!O67</f>
        <v>19.037299751585465</v>
      </c>
      <c r="Q68" s="256">
        <f>'Математика-11 2023 расклад'!O67</f>
        <v>19.81981981981982</v>
      </c>
      <c r="R68" s="346">
        <f>'Математ проф-11 2024 расклад'!O68</f>
        <v>30.222222222222221</v>
      </c>
      <c r="S68" s="242">
        <f>'Математика-11 2020 расклад'!O68</f>
        <v>21.997100000000003</v>
      </c>
      <c r="T68" s="243">
        <f>'Математика-11 2021 расклад'!P68</f>
        <v>25.001200000000004</v>
      </c>
      <c r="U68" s="333">
        <f>'Математика-11 2022 расклад'!P67</f>
        <v>7</v>
      </c>
      <c r="V68" s="376">
        <f>'Математика-11 2023 расклад'!P67</f>
        <v>4</v>
      </c>
      <c r="W68" s="413">
        <f>'Математ проф-11 2024 расклад'!P68</f>
        <v>2</v>
      </c>
      <c r="X68" s="255">
        <f>'Математика-11 2020 расклад'!P68</f>
        <v>12.228</v>
      </c>
      <c r="Y68" s="253">
        <f>'Математика-11 2021 расклад'!Q68</f>
        <v>13.5075</v>
      </c>
      <c r="Z68" s="244">
        <f>'Математика-11 2022 расклад'!Q67</f>
        <v>6.9677871148459385</v>
      </c>
      <c r="AA68" s="244">
        <f>'Математика-11 2023 расклад'!Q67</f>
        <v>1.8018018018018018</v>
      </c>
      <c r="AB68" s="245">
        <f>'Математ проф-11 2024 расклад'!Q68</f>
        <v>0.88888888888888884</v>
      </c>
    </row>
    <row r="69" spans="1:28" s="1" customFormat="1" ht="15" customHeight="1" x14ac:dyDescent="0.25">
      <c r="A69" s="16">
        <v>1</v>
      </c>
      <c r="B69" s="48">
        <v>50040</v>
      </c>
      <c r="C69" s="206" t="s">
        <v>54</v>
      </c>
      <c r="D69" s="202">
        <f>'Математика-11 2020 расклад'!L69</f>
        <v>37</v>
      </c>
      <c r="E69" s="203">
        <f>'Математика-11 2021 расклад'!M69</f>
        <v>21</v>
      </c>
      <c r="F69" s="336">
        <f>'Математика-11 2022 расклад'!M68</f>
        <v>20</v>
      </c>
      <c r="G69" s="379">
        <f>'Математика-11 2023 расклад'!M68</f>
        <v>17</v>
      </c>
      <c r="H69" s="341">
        <f>'Математ проф-11 2024 расклад'!M69</f>
        <v>13</v>
      </c>
      <c r="I69" s="202">
        <f>'Математика-11 2020 расклад'!M69</f>
        <v>0</v>
      </c>
      <c r="J69" s="203">
        <f>'Математика-11 2021 расклад'!N69</f>
        <v>5.0000999999999998</v>
      </c>
      <c r="K69" s="336">
        <f>'Математика-11 2022 расклад'!N68</f>
        <v>8</v>
      </c>
      <c r="L69" s="379">
        <f>'Математика-11 2023 расклад'!N68</f>
        <v>5</v>
      </c>
      <c r="M69" s="392">
        <f>'Математ проф-11 2024 расклад'!N69</f>
        <v>4</v>
      </c>
      <c r="N69" s="231"/>
      <c r="O69" s="204">
        <f>'Математика-11 2021 расклад'!O69</f>
        <v>23.81</v>
      </c>
      <c r="P69" s="227">
        <f>'Математика-11 2022 расклад'!O68</f>
        <v>40</v>
      </c>
      <c r="Q69" s="205">
        <f>'Математика-11 2023 расклад'!O68</f>
        <v>29.411764705882351</v>
      </c>
      <c r="R69" s="349">
        <f>'Математ проф-11 2024 расклад'!O69</f>
        <v>30.76923076923077</v>
      </c>
      <c r="S69" s="202">
        <f>'Математика-11 2020 расклад'!O69</f>
        <v>0</v>
      </c>
      <c r="T69" s="203">
        <f>'Математика-11 2021 расклад'!P69</f>
        <v>0</v>
      </c>
      <c r="U69" s="336">
        <f>'Математика-11 2022 расклад'!P68</f>
        <v>0</v>
      </c>
      <c r="V69" s="379">
        <f>'Математика-11 2023 расклад'!P68</f>
        <v>0</v>
      </c>
      <c r="W69" s="414">
        <f>'Математ проф-11 2024 расклад'!P69</f>
        <v>0</v>
      </c>
      <c r="X69" s="231">
        <f>'Математика-11 2020 расклад'!P69</f>
        <v>0</v>
      </c>
      <c r="Y69" s="204">
        <f>'Математика-11 2021 расклад'!Q69</f>
        <v>0</v>
      </c>
      <c r="Z69" s="387">
        <f>'Математика-11 2022 расклад'!Q68</f>
        <v>0</v>
      </c>
      <c r="AA69" s="387">
        <f>'Математика-11 2023 расклад'!Q68</f>
        <v>0</v>
      </c>
      <c r="AB69" s="407">
        <f>'Математ проф-11 2024 расклад'!Q69</f>
        <v>0</v>
      </c>
    </row>
    <row r="70" spans="1:28" s="1" customFormat="1" ht="15" customHeight="1" x14ac:dyDescent="0.25">
      <c r="A70" s="11">
        <v>2</v>
      </c>
      <c r="B70" s="48">
        <v>50003</v>
      </c>
      <c r="C70" s="206" t="s">
        <v>96</v>
      </c>
      <c r="D70" s="207">
        <f>'Математика-11 2020 расклад'!L70</f>
        <v>44</v>
      </c>
      <c r="E70" s="208">
        <f>'Математика-11 2021 расклад'!M70</f>
        <v>50</v>
      </c>
      <c r="F70" s="334">
        <f>'Математика-11 2022 расклад'!M69</f>
        <v>37</v>
      </c>
      <c r="G70" s="377">
        <f>'Математика-11 2023 расклад'!M69</f>
        <v>19</v>
      </c>
      <c r="H70" s="342">
        <f>'Математ проф-11 2024 расклад'!M70</f>
        <v>19</v>
      </c>
      <c r="I70" s="207">
        <f>'Математика-11 2020 расклад'!M70</f>
        <v>0</v>
      </c>
      <c r="J70" s="208">
        <f>'Математика-11 2021 расклад'!N70</f>
        <v>24</v>
      </c>
      <c r="K70" s="334">
        <f>'Математика-11 2022 расклад'!N69</f>
        <v>11</v>
      </c>
      <c r="L70" s="377">
        <f>'Математика-11 2023 расклад'!N69</f>
        <v>3</v>
      </c>
      <c r="M70" s="390">
        <f>'Математ проф-11 2024 расклад'!N70</f>
        <v>7</v>
      </c>
      <c r="N70" s="229"/>
      <c r="O70" s="209">
        <f>'Математика-11 2021 расклад'!O70</f>
        <v>48</v>
      </c>
      <c r="P70" s="225">
        <f>'Математика-11 2022 расклад'!O69</f>
        <v>29.72972972972973</v>
      </c>
      <c r="Q70" s="210">
        <f>'Математика-11 2023 расклад'!O69</f>
        <v>15.789473684210526</v>
      </c>
      <c r="R70" s="347">
        <f>'Математ проф-11 2024 расклад'!O70</f>
        <v>36.842105263157897</v>
      </c>
      <c r="S70" s="207">
        <f>'Математика-11 2020 расклад'!O70</f>
        <v>0.99879999999999991</v>
      </c>
      <c r="T70" s="208">
        <f>'Математика-11 2021 расклад'!P70</f>
        <v>2</v>
      </c>
      <c r="U70" s="334">
        <f>'Математика-11 2022 расклад'!P69</f>
        <v>0</v>
      </c>
      <c r="V70" s="377">
        <f>'Математика-11 2023 расклад'!P69</f>
        <v>0</v>
      </c>
      <c r="W70" s="415">
        <f>'Математ проф-11 2024 расклад'!P70</f>
        <v>0</v>
      </c>
      <c r="X70" s="229">
        <f>'Математика-11 2020 расклад'!P70</f>
        <v>2.27</v>
      </c>
      <c r="Y70" s="209">
        <f>'Математика-11 2021 расклад'!Q70</f>
        <v>4</v>
      </c>
      <c r="Z70" s="382">
        <f>'Математика-11 2022 расклад'!Q69</f>
        <v>0</v>
      </c>
      <c r="AA70" s="382">
        <f>'Математика-11 2023 расклад'!Q69</f>
        <v>0</v>
      </c>
      <c r="AB70" s="408">
        <f>'Математ проф-11 2024 расклад'!Q70</f>
        <v>0</v>
      </c>
    </row>
    <row r="71" spans="1:28" s="1" customFormat="1" ht="15" customHeight="1" x14ac:dyDescent="0.25">
      <c r="A71" s="11">
        <v>3</v>
      </c>
      <c r="B71" s="48">
        <v>50060</v>
      </c>
      <c r="C71" s="206" t="s">
        <v>144</v>
      </c>
      <c r="D71" s="207">
        <f>'Математика-11 2020 расклад'!L71</f>
        <v>34</v>
      </c>
      <c r="E71" s="208">
        <f>'Математика-11 2021 расклад'!M71</f>
        <v>40</v>
      </c>
      <c r="F71" s="334">
        <f>'Математика-11 2022 расклад'!M70</f>
        <v>28</v>
      </c>
      <c r="G71" s="377">
        <f>'Математика-11 2023 расклад'!M70</f>
        <v>26</v>
      </c>
      <c r="H71" s="342">
        <f>'Математ проф-11 2024 расклад'!M71</f>
        <v>23</v>
      </c>
      <c r="I71" s="207">
        <f>'Математика-11 2020 расклад'!M71</f>
        <v>0</v>
      </c>
      <c r="J71" s="208">
        <f>'Математика-11 2021 расклад'!N71</f>
        <v>7</v>
      </c>
      <c r="K71" s="334">
        <f>'Математика-11 2022 расклад'!N70</f>
        <v>4</v>
      </c>
      <c r="L71" s="377">
        <f>'Математика-11 2023 расклад'!N70</f>
        <v>9</v>
      </c>
      <c r="M71" s="390">
        <f>'Математ проф-11 2024 расклад'!N71</f>
        <v>7</v>
      </c>
      <c r="N71" s="229"/>
      <c r="O71" s="209">
        <f>'Математика-11 2021 расклад'!O71</f>
        <v>17.5</v>
      </c>
      <c r="P71" s="225">
        <f>'Математика-11 2022 расклад'!O70</f>
        <v>14.285714285714286</v>
      </c>
      <c r="Q71" s="210">
        <f>'Математика-11 2023 расклад'!O70</f>
        <v>34.615384615384613</v>
      </c>
      <c r="R71" s="347">
        <f>'Математ проф-11 2024 расклад'!O71</f>
        <v>30.434782608695652</v>
      </c>
      <c r="S71" s="207">
        <f>'Математика-11 2020 расклад'!O71</f>
        <v>2.9988000000000001</v>
      </c>
      <c r="T71" s="208">
        <f>'Математика-11 2021 расклад'!P71</f>
        <v>3</v>
      </c>
      <c r="U71" s="334">
        <f>'Математика-11 2022 расклад'!P70</f>
        <v>0</v>
      </c>
      <c r="V71" s="377">
        <f>'Математика-11 2023 расклад'!P70</f>
        <v>0</v>
      </c>
      <c r="W71" s="415">
        <f>'Математ проф-11 2024 расклад'!P71</f>
        <v>0</v>
      </c>
      <c r="X71" s="229">
        <f>'Математика-11 2020 расклад'!P71</f>
        <v>8.82</v>
      </c>
      <c r="Y71" s="209">
        <f>'Математика-11 2021 расклад'!Q71</f>
        <v>7.5</v>
      </c>
      <c r="Z71" s="382">
        <f>'Математика-11 2022 расклад'!Q70</f>
        <v>0</v>
      </c>
      <c r="AA71" s="382">
        <f>'Математика-11 2023 расклад'!Q70</f>
        <v>0</v>
      </c>
      <c r="AB71" s="408">
        <f>'Математ проф-11 2024 расклад'!Q71</f>
        <v>0</v>
      </c>
    </row>
    <row r="72" spans="1:28" s="1" customFormat="1" ht="15" customHeight="1" x14ac:dyDescent="0.25">
      <c r="A72" s="11">
        <v>4</v>
      </c>
      <c r="B72" s="54">
        <v>50170</v>
      </c>
      <c r="C72" s="206" t="s">
        <v>56</v>
      </c>
      <c r="D72" s="207">
        <f>'Математика-11 2020 расклад'!L72</f>
        <v>8</v>
      </c>
      <c r="E72" s="208">
        <f>'Математика-11 2021 расклад'!M72</f>
        <v>10</v>
      </c>
      <c r="F72" s="334">
        <f>'Математика-11 2022 расклад'!M71</f>
        <v>10</v>
      </c>
      <c r="G72" s="377">
        <f>'Математика-11 2023 расклад'!M71</f>
        <v>6</v>
      </c>
      <c r="H72" s="342">
        <f>'Математ проф-11 2024 расклад'!M72</f>
        <v>8</v>
      </c>
      <c r="I72" s="207">
        <f>'Математика-11 2020 расклад'!M72</f>
        <v>0</v>
      </c>
      <c r="J72" s="208">
        <f>'Математика-11 2021 расклад'!N72</f>
        <v>2</v>
      </c>
      <c r="K72" s="334">
        <f>'Математика-11 2022 расклад'!N71</f>
        <v>0</v>
      </c>
      <c r="L72" s="377">
        <f>'Математика-11 2023 расклад'!N71</f>
        <v>2</v>
      </c>
      <c r="M72" s="390">
        <f>'Математ проф-11 2024 расклад'!N72</f>
        <v>2</v>
      </c>
      <c r="N72" s="229"/>
      <c r="O72" s="209">
        <f>'Математика-11 2021 расклад'!O72</f>
        <v>20</v>
      </c>
      <c r="P72" s="225">
        <f>'Математика-11 2022 расклад'!O71</f>
        <v>0</v>
      </c>
      <c r="Q72" s="210">
        <f>'Математика-11 2023 расклад'!O71</f>
        <v>33.333333333333336</v>
      </c>
      <c r="R72" s="347">
        <f>'Математ проф-11 2024 расклад'!O72</f>
        <v>25</v>
      </c>
      <c r="S72" s="207">
        <f>'Математика-11 2020 расклад'!O72</f>
        <v>2</v>
      </c>
      <c r="T72" s="208">
        <f>'Математика-11 2021 расклад'!P72</f>
        <v>0</v>
      </c>
      <c r="U72" s="334">
        <f>'Математика-11 2022 расклад'!P71</f>
        <v>0</v>
      </c>
      <c r="V72" s="377">
        <f>'Математика-11 2023 расклад'!P71</f>
        <v>0</v>
      </c>
      <c r="W72" s="415">
        <f>'Математ проф-11 2024 расклад'!P72</f>
        <v>0</v>
      </c>
      <c r="X72" s="229">
        <f>'Математика-11 2020 расклад'!P72</f>
        <v>25</v>
      </c>
      <c r="Y72" s="209">
        <f>'Математика-11 2021 расклад'!Q72</f>
        <v>0</v>
      </c>
      <c r="Z72" s="382">
        <f>'Математика-11 2022 расклад'!Q71</f>
        <v>0</v>
      </c>
      <c r="AA72" s="382">
        <f>'Математика-11 2023 расклад'!Q71</f>
        <v>0</v>
      </c>
      <c r="AB72" s="408">
        <f>'Математ проф-11 2024 расклад'!Q72</f>
        <v>0</v>
      </c>
    </row>
    <row r="73" spans="1:28" s="1" customFormat="1" ht="15" customHeight="1" x14ac:dyDescent="0.25">
      <c r="A73" s="11">
        <v>5</v>
      </c>
      <c r="B73" s="48">
        <v>50230</v>
      </c>
      <c r="C73" s="206" t="s">
        <v>57</v>
      </c>
      <c r="D73" s="207">
        <f>'Математика-11 2020 расклад'!L73</f>
        <v>16</v>
      </c>
      <c r="E73" s="208">
        <f>'Математика-11 2021 расклад'!M73</f>
        <v>29</v>
      </c>
      <c r="F73" s="334">
        <f>'Математика-11 2022 расклад'!M72</f>
        <v>13</v>
      </c>
      <c r="G73" s="377">
        <f>'Математика-11 2023 расклад'!M72</f>
        <v>8</v>
      </c>
      <c r="H73" s="342">
        <f>'Математ проф-11 2024 расклад'!M73</f>
        <v>19</v>
      </c>
      <c r="I73" s="207">
        <f>'Математика-11 2020 расклад'!M73</f>
        <v>0</v>
      </c>
      <c r="J73" s="208">
        <f>'Математика-11 2021 расклад'!N73</f>
        <v>8.9986999999999995</v>
      </c>
      <c r="K73" s="334">
        <f>'Математика-11 2022 расклад'!N72</f>
        <v>5</v>
      </c>
      <c r="L73" s="377">
        <f>'Математика-11 2023 расклад'!N72</f>
        <v>1</v>
      </c>
      <c r="M73" s="390">
        <f>'Математ проф-11 2024 расклад'!N73</f>
        <v>6</v>
      </c>
      <c r="N73" s="229"/>
      <c r="O73" s="209">
        <f>'Математика-11 2021 расклад'!O73</f>
        <v>31.03</v>
      </c>
      <c r="P73" s="225">
        <f>'Математика-11 2022 расклад'!O72</f>
        <v>38.46153846153846</v>
      </c>
      <c r="Q73" s="210">
        <f>'Математика-11 2023 расклад'!O72</f>
        <v>12.5</v>
      </c>
      <c r="R73" s="347">
        <f>'Математ проф-11 2024 расклад'!O73</f>
        <v>31.578947368421051</v>
      </c>
      <c r="S73" s="207">
        <f>'Математика-11 2020 расклад'!O73</f>
        <v>1</v>
      </c>
      <c r="T73" s="208">
        <f>'Математика-11 2021 расклад'!P73</f>
        <v>6.0000999999999998</v>
      </c>
      <c r="U73" s="334">
        <f>'Математика-11 2022 расклад'!P72</f>
        <v>0</v>
      </c>
      <c r="V73" s="377">
        <f>'Математика-11 2023 расклад'!P72</f>
        <v>0</v>
      </c>
      <c r="W73" s="415">
        <f>'Математ проф-11 2024 расклад'!P73</f>
        <v>0</v>
      </c>
      <c r="X73" s="229">
        <f>'Математика-11 2020 расклад'!P73</f>
        <v>6.25</v>
      </c>
      <c r="Y73" s="209">
        <f>'Математика-11 2021 расклад'!Q73</f>
        <v>20.69</v>
      </c>
      <c r="Z73" s="382">
        <f>'Математика-11 2022 расклад'!Q72</f>
        <v>0</v>
      </c>
      <c r="AA73" s="382">
        <f>'Математика-11 2023 расклад'!Q72</f>
        <v>0</v>
      </c>
      <c r="AB73" s="408">
        <f>'Математ проф-11 2024 расклад'!Q73</f>
        <v>0</v>
      </c>
    </row>
    <row r="74" spans="1:28" s="1" customFormat="1" ht="15" customHeight="1" x14ac:dyDescent="0.25">
      <c r="A74" s="11">
        <v>6</v>
      </c>
      <c r="B74" s="48">
        <v>50340</v>
      </c>
      <c r="C74" s="206" t="s">
        <v>58</v>
      </c>
      <c r="D74" s="207">
        <f>'Математика-11 2020 расклад'!L74</f>
        <v>14</v>
      </c>
      <c r="E74" s="208">
        <f>'Математика-11 2021 расклад'!M74</f>
        <v>10</v>
      </c>
      <c r="F74" s="334">
        <f>'Математика-11 2022 расклад'!M73</f>
        <v>8</v>
      </c>
      <c r="G74" s="377">
        <f>'Математика-11 2023 расклад'!M73</f>
        <v>6</v>
      </c>
      <c r="H74" s="342">
        <f>'Математ проф-11 2024 расклад'!M74</f>
        <v>3</v>
      </c>
      <c r="I74" s="207">
        <f>'Математика-11 2020 расклад'!M74</f>
        <v>0</v>
      </c>
      <c r="J74" s="208">
        <f>'Математика-11 2021 расклад'!N74</f>
        <v>2</v>
      </c>
      <c r="K74" s="334">
        <f>'Математика-11 2022 расклад'!N73</f>
        <v>2</v>
      </c>
      <c r="L74" s="377">
        <f>'Математика-11 2023 расклад'!N73</f>
        <v>0</v>
      </c>
      <c r="M74" s="390">
        <f>'Математ проф-11 2024 расклад'!N74</f>
        <v>1</v>
      </c>
      <c r="N74" s="229"/>
      <c r="O74" s="209">
        <f>'Математика-11 2021 расклад'!O74</f>
        <v>20</v>
      </c>
      <c r="P74" s="225">
        <f>'Математика-11 2022 расклад'!O73</f>
        <v>25</v>
      </c>
      <c r="Q74" s="210">
        <f>'Математика-11 2023 расклад'!O73</f>
        <v>0</v>
      </c>
      <c r="R74" s="347">
        <f>'Математ проф-11 2024 расклад'!O74</f>
        <v>33.333333333333336</v>
      </c>
      <c r="S74" s="207">
        <f>'Математика-11 2020 расклад'!O74</f>
        <v>2.0005999999999999</v>
      </c>
      <c r="T74" s="208">
        <f>'Математика-11 2021 расклад'!P74</f>
        <v>2</v>
      </c>
      <c r="U74" s="334">
        <f>'Математика-11 2022 расклад'!P73</f>
        <v>2</v>
      </c>
      <c r="V74" s="377">
        <f>'Математика-11 2023 расклад'!P73</f>
        <v>0</v>
      </c>
      <c r="W74" s="415">
        <f>'Математ проф-11 2024 расклад'!P74</f>
        <v>1</v>
      </c>
      <c r="X74" s="229">
        <f>'Математика-11 2020 расклад'!P74</f>
        <v>14.29</v>
      </c>
      <c r="Y74" s="209">
        <f>'Математика-11 2021 расклад'!Q74</f>
        <v>20</v>
      </c>
      <c r="Z74" s="382">
        <f>'Математика-11 2022 расклад'!Q73</f>
        <v>25</v>
      </c>
      <c r="AA74" s="382">
        <f>'Математика-11 2023 расклад'!Q73</f>
        <v>0</v>
      </c>
      <c r="AB74" s="408">
        <f>'Математ проф-11 2024 расклад'!Q74</f>
        <v>33.333333333333336</v>
      </c>
    </row>
    <row r="75" spans="1:28" s="1" customFormat="1" ht="15" customHeight="1" x14ac:dyDescent="0.25">
      <c r="A75" s="11">
        <v>7</v>
      </c>
      <c r="B75" s="48">
        <v>50420</v>
      </c>
      <c r="C75" s="206" t="s">
        <v>59</v>
      </c>
      <c r="D75" s="207">
        <f>'Математика-11 2020 расклад'!L75</f>
        <v>9</v>
      </c>
      <c r="E75" s="208">
        <f>'Математика-11 2021 расклад'!M75</f>
        <v>14</v>
      </c>
      <c r="F75" s="334">
        <f>'Математика-11 2022 расклад'!M74</f>
        <v>24</v>
      </c>
      <c r="G75" s="377">
        <f>'Математика-11 2023 расклад'!M74</f>
        <v>12</v>
      </c>
      <c r="H75" s="342" t="s">
        <v>145</v>
      </c>
      <c r="I75" s="207">
        <f>'Математика-11 2020 расклад'!M75</f>
        <v>0</v>
      </c>
      <c r="J75" s="208">
        <f>'Математика-11 2021 расклад'!N75</f>
        <v>5.9989999999999997</v>
      </c>
      <c r="K75" s="334">
        <f>'Математика-11 2022 расклад'!N74</f>
        <v>6</v>
      </c>
      <c r="L75" s="377">
        <f>'Математика-11 2023 расклад'!N74</f>
        <v>3</v>
      </c>
      <c r="M75" s="390" t="s">
        <v>145</v>
      </c>
      <c r="N75" s="229"/>
      <c r="O75" s="209">
        <f>'Математика-11 2021 расклад'!O75</f>
        <v>42.85</v>
      </c>
      <c r="P75" s="225">
        <f>'Математика-11 2022 расклад'!O74</f>
        <v>25</v>
      </c>
      <c r="Q75" s="210">
        <f>'Математика-11 2023 расклад'!O74</f>
        <v>25</v>
      </c>
      <c r="R75" s="347" t="s">
        <v>145</v>
      </c>
      <c r="S75" s="207">
        <f>'Математика-11 2020 расклад'!O75</f>
        <v>0.9998999999999999</v>
      </c>
      <c r="T75" s="208">
        <f>'Математика-11 2021 расклад'!P75</f>
        <v>0</v>
      </c>
      <c r="U75" s="334">
        <f>'Математика-11 2022 расклад'!P74</f>
        <v>0</v>
      </c>
      <c r="V75" s="377">
        <f>'Математика-11 2023 расклад'!P74</f>
        <v>0</v>
      </c>
      <c r="W75" s="415" t="s">
        <v>145</v>
      </c>
      <c r="X75" s="229">
        <f>'Математика-11 2020 расклад'!P75</f>
        <v>11.11</v>
      </c>
      <c r="Y75" s="209">
        <f>'Математика-11 2021 расклад'!Q75</f>
        <v>0</v>
      </c>
      <c r="Z75" s="382">
        <f>'Математика-11 2022 расклад'!Q74</f>
        <v>0</v>
      </c>
      <c r="AA75" s="382">
        <f>'Математика-11 2023 расклад'!Q74</f>
        <v>0</v>
      </c>
      <c r="AB75" s="408" t="s">
        <v>145</v>
      </c>
    </row>
    <row r="76" spans="1:28" s="1" customFormat="1" ht="15" customHeight="1" x14ac:dyDescent="0.25">
      <c r="A76" s="11">
        <v>8</v>
      </c>
      <c r="B76" s="48">
        <v>50450</v>
      </c>
      <c r="C76" s="206" t="s">
        <v>60</v>
      </c>
      <c r="D76" s="207">
        <f>'Математика-11 2020 расклад'!L76</f>
        <v>15</v>
      </c>
      <c r="E76" s="208">
        <f>'Математика-11 2021 расклад'!M76</f>
        <v>18</v>
      </c>
      <c r="F76" s="334">
        <f>'Математика-11 2022 расклад'!M75</f>
        <v>21</v>
      </c>
      <c r="G76" s="377">
        <f>'Математика-11 2023 расклад'!M75</f>
        <v>7</v>
      </c>
      <c r="H76" s="342">
        <f>'Математ проф-11 2024 расклад'!M76</f>
        <v>14</v>
      </c>
      <c r="I76" s="207">
        <f>'Математика-11 2020 расклад'!M76</f>
        <v>0</v>
      </c>
      <c r="J76" s="208">
        <f>'Математика-11 2021 расклад'!N76</f>
        <v>3.0005999999999995</v>
      </c>
      <c r="K76" s="334">
        <f>'Математика-11 2022 расклад'!N75</f>
        <v>3</v>
      </c>
      <c r="L76" s="377">
        <f>'Математика-11 2023 расклад'!N75</f>
        <v>0</v>
      </c>
      <c r="M76" s="390">
        <f>'Математ проф-11 2024 расклад'!N76</f>
        <v>4</v>
      </c>
      <c r="N76" s="229"/>
      <c r="O76" s="209">
        <f>'Математика-11 2021 расклад'!O76</f>
        <v>16.669999999999998</v>
      </c>
      <c r="P76" s="225">
        <f>'Математика-11 2022 расклад'!O75</f>
        <v>14.285714285714286</v>
      </c>
      <c r="Q76" s="210">
        <f>'Математика-11 2023 расклад'!O75</f>
        <v>0</v>
      </c>
      <c r="R76" s="347">
        <f>'Математ проф-11 2024 расклад'!O76</f>
        <v>28.571428571428573</v>
      </c>
      <c r="S76" s="207">
        <f>'Математика-11 2020 расклад'!O76</f>
        <v>3</v>
      </c>
      <c r="T76" s="208">
        <f>'Математика-11 2021 расклад'!P76</f>
        <v>3.0006000000000004</v>
      </c>
      <c r="U76" s="334">
        <f>'Математика-11 2022 расклад'!P75</f>
        <v>0</v>
      </c>
      <c r="V76" s="377">
        <f>'Математика-11 2023 расклад'!P75</f>
        <v>0</v>
      </c>
      <c r="W76" s="415">
        <f>'Математ проф-11 2024 расклад'!P76</f>
        <v>0</v>
      </c>
      <c r="X76" s="229">
        <f>'Математика-11 2020 расклад'!P76</f>
        <v>20</v>
      </c>
      <c r="Y76" s="209">
        <f>'Математика-11 2021 расклад'!Q76</f>
        <v>16.670000000000002</v>
      </c>
      <c r="Z76" s="382">
        <f>'Математика-11 2022 расклад'!Q75</f>
        <v>0</v>
      </c>
      <c r="AA76" s="382">
        <f>'Математика-11 2023 расклад'!Q75</f>
        <v>0</v>
      </c>
      <c r="AB76" s="408">
        <f>'Математ проф-11 2024 расклад'!Q76</f>
        <v>0</v>
      </c>
    </row>
    <row r="77" spans="1:28" s="1" customFormat="1" ht="15" customHeight="1" x14ac:dyDescent="0.25">
      <c r="A77" s="11">
        <v>9</v>
      </c>
      <c r="B77" s="48">
        <v>50620</v>
      </c>
      <c r="C77" s="206" t="s">
        <v>61</v>
      </c>
      <c r="D77" s="207">
        <f>'Математика-11 2020 расклад'!L77</f>
        <v>11</v>
      </c>
      <c r="E77" s="208" t="s">
        <v>145</v>
      </c>
      <c r="F77" s="334">
        <f>'Математика-11 2022 расклад'!M76</f>
        <v>17</v>
      </c>
      <c r="G77" s="377">
        <f>'Математика-11 2023 расклад'!M76</f>
        <v>11</v>
      </c>
      <c r="H77" s="342">
        <f>'Математ проф-11 2024 расклад'!M77</f>
        <v>10</v>
      </c>
      <c r="I77" s="207">
        <f>'Математика-11 2020 расклад'!M77</f>
        <v>0</v>
      </c>
      <c r="J77" s="208" t="s">
        <v>145</v>
      </c>
      <c r="K77" s="334">
        <f>'Математика-11 2022 расклад'!N76</f>
        <v>0</v>
      </c>
      <c r="L77" s="377">
        <f>'Математика-11 2023 расклад'!N76</f>
        <v>0</v>
      </c>
      <c r="M77" s="390">
        <f>'Математ проф-11 2024 расклад'!N77</f>
        <v>1</v>
      </c>
      <c r="N77" s="229"/>
      <c r="O77" s="209" t="s">
        <v>145</v>
      </c>
      <c r="P77" s="225">
        <f>'Математика-11 2022 расклад'!O76</f>
        <v>0</v>
      </c>
      <c r="Q77" s="210">
        <f>'Математика-11 2023 расклад'!O76</f>
        <v>0</v>
      </c>
      <c r="R77" s="347">
        <f>'Математ проф-11 2024 расклад'!O77</f>
        <v>10</v>
      </c>
      <c r="S77" s="207">
        <f>'Математика-11 2020 расклад'!O77</f>
        <v>0</v>
      </c>
      <c r="T77" s="208" t="s">
        <v>145</v>
      </c>
      <c r="U77" s="334">
        <f>'Математика-11 2022 расклад'!P76</f>
        <v>1</v>
      </c>
      <c r="V77" s="377">
        <f>'Математика-11 2023 расклад'!P76</f>
        <v>0</v>
      </c>
      <c r="W77" s="415">
        <f>'Математ проф-11 2024 расклад'!P77</f>
        <v>0</v>
      </c>
      <c r="X77" s="229">
        <f>'Математика-11 2020 расклад'!P77</f>
        <v>0</v>
      </c>
      <c r="Y77" s="209" t="s">
        <v>145</v>
      </c>
      <c r="Z77" s="382">
        <f>'Математика-11 2022 расклад'!Q76</f>
        <v>5.882352941176471</v>
      </c>
      <c r="AA77" s="382">
        <f>'Математика-11 2023 расклад'!Q76</f>
        <v>0</v>
      </c>
      <c r="AB77" s="408">
        <f>'Математ проф-11 2024 расклад'!Q77</f>
        <v>0</v>
      </c>
    </row>
    <row r="78" spans="1:28" s="1" customFormat="1" ht="15" customHeight="1" x14ac:dyDescent="0.25">
      <c r="A78" s="11">
        <v>10</v>
      </c>
      <c r="B78" s="48">
        <v>50760</v>
      </c>
      <c r="C78" s="206" t="s">
        <v>62</v>
      </c>
      <c r="D78" s="207">
        <f>'Математика-11 2020 расклад'!L78</f>
        <v>26</v>
      </c>
      <c r="E78" s="208">
        <f>'Математика-11 2021 расклад'!M78</f>
        <v>43</v>
      </c>
      <c r="F78" s="334">
        <f>'Математика-11 2022 расклад'!M77</f>
        <v>35</v>
      </c>
      <c r="G78" s="377">
        <f>'Математика-11 2023 расклад'!M77</f>
        <v>26</v>
      </c>
      <c r="H78" s="342">
        <f>'Математ проф-11 2024 расклад'!M78</f>
        <v>29</v>
      </c>
      <c r="I78" s="207">
        <f>'Математика-11 2020 расклад'!M78</f>
        <v>0</v>
      </c>
      <c r="J78" s="208">
        <f>'Математика-11 2021 расклад'!N78</f>
        <v>14.000800000000002</v>
      </c>
      <c r="K78" s="334">
        <f>'Математика-11 2022 расклад'!N77</f>
        <v>8</v>
      </c>
      <c r="L78" s="377">
        <f>'Математика-11 2023 расклад'!N77</f>
        <v>8</v>
      </c>
      <c r="M78" s="390">
        <f>'Математ проф-11 2024 расклад'!N78</f>
        <v>5</v>
      </c>
      <c r="N78" s="229"/>
      <c r="O78" s="209">
        <f>'Математика-11 2021 расклад'!O78</f>
        <v>32.56</v>
      </c>
      <c r="P78" s="225">
        <f>'Математика-11 2022 расклад'!O77</f>
        <v>22.857142857142858</v>
      </c>
      <c r="Q78" s="210">
        <f>'Математика-11 2023 расклад'!O77</f>
        <v>30.76923076923077</v>
      </c>
      <c r="R78" s="347">
        <f>'Математ проф-11 2024 расклад'!O78</f>
        <v>17.241379310344829</v>
      </c>
      <c r="S78" s="207">
        <f>'Математика-11 2020 расклад'!O78</f>
        <v>1.9994000000000001</v>
      </c>
      <c r="T78" s="208">
        <f>'Математика-11 2021 расклад'!P78</f>
        <v>1.9995000000000003</v>
      </c>
      <c r="U78" s="334">
        <f>'Математика-11 2022 расклад'!P77</f>
        <v>0</v>
      </c>
      <c r="V78" s="377">
        <f>'Математика-11 2023 расклад'!P77</f>
        <v>0</v>
      </c>
      <c r="W78" s="415">
        <f>'Математ проф-11 2024 расклад'!P78</f>
        <v>0</v>
      </c>
      <c r="X78" s="229">
        <f>'Математика-11 2020 расклад'!P78</f>
        <v>7.69</v>
      </c>
      <c r="Y78" s="209">
        <f>'Математика-11 2021 расклад'!Q78</f>
        <v>4.6500000000000004</v>
      </c>
      <c r="Z78" s="382">
        <f>'Математика-11 2022 расклад'!Q77</f>
        <v>0</v>
      </c>
      <c r="AA78" s="382">
        <f>'Математика-11 2023 расклад'!Q77</f>
        <v>0</v>
      </c>
      <c r="AB78" s="408">
        <f>'Математ проф-11 2024 расклад'!Q78</f>
        <v>0</v>
      </c>
    </row>
    <row r="79" spans="1:28" s="1" customFormat="1" ht="15" customHeight="1" x14ac:dyDescent="0.25">
      <c r="A79" s="11">
        <v>11</v>
      </c>
      <c r="B79" s="48">
        <v>50780</v>
      </c>
      <c r="C79" s="206" t="s">
        <v>63</v>
      </c>
      <c r="D79" s="207" t="s">
        <v>145</v>
      </c>
      <c r="E79" s="208" t="s">
        <v>145</v>
      </c>
      <c r="F79" s="334">
        <f>'Математика-11 2022 расклад'!M78</f>
        <v>6</v>
      </c>
      <c r="G79" s="377" t="s">
        <v>145</v>
      </c>
      <c r="H79" s="342">
        <f>'Математ проф-11 2024 расклад'!M79</f>
        <v>5</v>
      </c>
      <c r="I79" s="207" t="s">
        <v>145</v>
      </c>
      <c r="J79" s="208" t="s">
        <v>145</v>
      </c>
      <c r="K79" s="334">
        <f>'Математика-11 2022 расклад'!N78</f>
        <v>0</v>
      </c>
      <c r="L79" s="377" t="s">
        <v>145</v>
      </c>
      <c r="M79" s="390">
        <f>'Математ проф-11 2024 расклад'!N79</f>
        <v>1</v>
      </c>
      <c r="N79" s="229"/>
      <c r="O79" s="209" t="s">
        <v>145</v>
      </c>
      <c r="P79" s="225">
        <f>'Математика-11 2022 расклад'!O78</f>
        <v>0</v>
      </c>
      <c r="Q79" s="210" t="s">
        <v>145</v>
      </c>
      <c r="R79" s="347">
        <f>'Математ проф-11 2024 расклад'!O79</f>
        <v>20</v>
      </c>
      <c r="S79" s="207" t="s">
        <v>145</v>
      </c>
      <c r="T79" s="208" t="s">
        <v>145</v>
      </c>
      <c r="U79" s="334">
        <f>'Математика-11 2022 расклад'!P78</f>
        <v>3</v>
      </c>
      <c r="V79" s="377" t="s">
        <v>145</v>
      </c>
      <c r="W79" s="415">
        <f>'Математ проф-11 2024 расклад'!P79</f>
        <v>0</v>
      </c>
      <c r="X79" s="229" t="s">
        <v>145</v>
      </c>
      <c r="Y79" s="209" t="s">
        <v>145</v>
      </c>
      <c r="Z79" s="382">
        <f>'Математика-11 2022 расклад'!Q78</f>
        <v>50</v>
      </c>
      <c r="AA79" s="382" t="s">
        <v>145</v>
      </c>
      <c r="AB79" s="408">
        <f>'Математ проф-11 2024 расклад'!Q79</f>
        <v>0</v>
      </c>
    </row>
    <row r="80" spans="1:28" s="1" customFormat="1" ht="15" customHeight="1" x14ac:dyDescent="0.25">
      <c r="A80" s="11">
        <v>12</v>
      </c>
      <c r="B80" s="48">
        <v>50930</v>
      </c>
      <c r="C80" s="206" t="s">
        <v>64</v>
      </c>
      <c r="D80" s="207">
        <f>'Математика-11 2020 расклад'!L80</f>
        <v>27</v>
      </c>
      <c r="E80" s="208">
        <f>'Математика-11 2021 расклад'!M80</f>
        <v>20</v>
      </c>
      <c r="F80" s="334">
        <f>'Математика-11 2022 расклад'!M79</f>
        <v>6</v>
      </c>
      <c r="G80" s="377">
        <f>'Математика-11 2023 расклад'!M79</f>
        <v>14</v>
      </c>
      <c r="H80" s="342">
        <f>'Математ проф-11 2024 расклад'!M80</f>
        <v>10</v>
      </c>
      <c r="I80" s="207">
        <f>'Математика-11 2020 расклад'!M80</f>
        <v>0</v>
      </c>
      <c r="J80" s="208">
        <f>'Математика-11 2021 расклад'!N80</f>
        <v>1</v>
      </c>
      <c r="K80" s="334">
        <f>'Математика-11 2022 расклад'!N79</f>
        <v>0</v>
      </c>
      <c r="L80" s="377">
        <f>'Математика-11 2023 расклад'!N79</f>
        <v>2</v>
      </c>
      <c r="M80" s="390">
        <f>'Математ проф-11 2024 расклад'!N80</f>
        <v>3</v>
      </c>
      <c r="N80" s="229"/>
      <c r="O80" s="209">
        <f>'Математика-11 2021 расклад'!O80</f>
        <v>5</v>
      </c>
      <c r="P80" s="225">
        <f>'Математика-11 2022 расклад'!O79</f>
        <v>0</v>
      </c>
      <c r="Q80" s="210">
        <f>'Математика-11 2023 расклад'!O79</f>
        <v>14.285714285714286</v>
      </c>
      <c r="R80" s="347">
        <f>'Математ проф-11 2024 расклад'!O80</f>
        <v>30</v>
      </c>
      <c r="S80" s="207">
        <f>'Математика-11 2020 расклад'!O80</f>
        <v>5.0004</v>
      </c>
      <c r="T80" s="208">
        <f>'Математика-11 2021 расклад'!P80</f>
        <v>6</v>
      </c>
      <c r="U80" s="334">
        <f>'Математика-11 2022 расклад'!P79</f>
        <v>1</v>
      </c>
      <c r="V80" s="377">
        <f>'Математика-11 2023 расклад'!P79</f>
        <v>2</v>
      </c>
      <c r="W80" s="415">
        <f>'Математ проф-11 2024 расклад'!P80</f>
        <v>0</v>
      </c>
      <c r="X80" s="229">
        <f>'Математика-11 2020 расклад'!P80</f>
        <v>18.52</v>
      </c>
      <c r="Y80" s="209">
        <f>'Математика-11 2021 расклад'!Q80</f>
        <v>30</v>
      </c>
      <c r="Z80" s="382">
        <f>'Математика-11 2022 расклад'!Q79</f>
        <v>16.666666666666668</v>
      </c>
      <c r="AA80" s="382">
        <f>'Математика-11 2023 расклад'!Q79</f>
        <v>14.285714285714286</v>
      </c>
      <c r="AB80" s="408">
        <f>'Математ проф-11 2024 расклад'!Q80</f>
        <v>0</v>
      </c>
    </row>
    <row r="81" spans="1:28" s="1" customFormat="1" ht="15" customHeight="1" x14ac:dyDescent="0.25">
      <c r="A81" s="15">
        <v>13</v>
      </c>
      <c r="B81" s="50">
        <v>51370</v>
      </c>
      <c r="C81" s="211" t="s">
        <v>65</v>
      </c>
      <c r="D81" s="207">
        <f>'Математика-11 2020 расклад'!L81</f>
        <v>24</v>
      </c>
      <c r="E81" s="208">
        <f>'Математика-11 2021 расклад'!M81</f>
        <v>22</v>
      </c>
      <c r="F81" s="334">
        <f>'Математика-11 2022 расклад'!M80</f>
        <v>27</v>
      </c>
      <c r="G81" s="377">
        <f>'Математика-11 2023 расклад'!M80</f>
        <v>17</v>
      </c>
      <c r="H81" s="342">
        <f>'Математ проф-11 2024 расклад'!M81</f>
        <v>36</v>
      </c>
      <c r="I81" s="207">
        <f>'Математика-11 2020 расклад'!M81</f>
        <v>0</v>
      </c>
      <c r="J81" s="208">
        <f>'Математика-11 2021 расклад'!N81</f>
        <v>9.0001999999999995</v>
      </c>
      <c r="K81" s="334">
        <f>'Математика-11 2022 расклад'!N80</f>
        <v>8</v>
      </c>
      <c r="L81" s="377">
        <f>'Математика-11 2023 расклад'!N80</f>
        <v>4</v>
      </c>
      <c r="M81" s="390">
        <f>'Математ проф-11 2024 расклад'!N81</f>
        <v>17</v>
      </c>
      <c r="N81" s="229"/>
      <c r="O81" s="209">
        <f>'Математика-11 2021 расклад'!O81</f>
        <v>40.909999999999997</v>
      </c>
      <c r="P81" s="225">
        <f>'Математика-11 2022 расклад'!O80</f>
        <v>29.62962962962963</v>
      </c>
      <c r="Q81" s="210">
        <f>'Математика-11 2023 расклад'!O80</f>
        <v>23.529411764705884</v>
      </c>
      <c r="R81" s="347">
        <f>'Математ проф-11 2024 расклад'!O81</f>
        <v>47.222222222222221</v>
      </c>
      <c r="S81" s="207">
        <f>'Математика-11 2020 расклад'!O81</f>
        <v>1.9992000000000001</v>
      </c>
      <c r="T81" s="208">
        <f>'Математика-11 2021 расклад'!P81</f>
        <v>1.0009999999999999</v>
      </c>
      <c r="U81" s="334">
        <f>'Математика-11 2022 расклад'!P80</f>
        <v>0</v>
      </c>
      <c r="V81" s="377">
        <f>'Математика-11 2023 расклад'!P80</f>
        <v>0</v>
      </c>
      <c r="W81" s="415">
        <f>'Математ проф-11 2024 расклад'!P81</f>
        <v>0</v>
      </c>
      <c r="X81" s="229">
        <f>'Математика-11 2020 расклад'!P81</f>
        <v>8.33</v>
      </c>
      <c r="Y81" s="209">
        <f>'Математика-11 2021 расклад'!Q81</f>
        <v>4.55</v>
      </c>
      <c r="Z81" s="382">
        <f>'Математика-11 2022 расклад'!Q80</f>
        <v>0</v>
      </c>
      <c r="AA81" s="382">
        <f>'Математика-11 2023 расклад'!Q80</f>
        <v>0</v>
      </c>
      <c r="AB81" s="408">
        <f>'Математ проф-11 2024 расклад'!Q81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11" t="s">
        <v>150</v>
      </c>
      <c r="D82" s="213" t="s">
        <v>145</v>
      </c>
      <c r="E82" s="214" t="s">
        <v>145</v>
      </c>
      <c r="F82" s="335">
        <f>'Математика-11 2022 расклад'!M81</f>
        <v>22</v>
      </c>
      <c r="G82" s="378">
        <f>'Математика-11 2023 расклад'!M81</f>
        <v>53</v>
      </c>
      <c r="H82" s="343">
        <f>'Математ проф-11 2024 расклад'!M82</f>
        <v>36</v>
      </c>
      <c r="I82" s="213" t="s">
        <v>145</v>
      </c>
      <c r="J82" s="214" t="s">
        <v>145</v>
      </c>
      <c r="K82" s="335">
        <f>'Математика-11 2022 расклад'!N81</f>
        <v>6</v>
      </c>
      <c r="L82" s="378">
        <f>'Математика-11 2023 расклад'!N81</f>
        <v>7</v>
      </c>
      <c r="M82" s="391">
        <f>'Математ проф-11 2024 расклад'!N82</f>
        <v>10</v>
      </c>
      <c r="N82" s="230"/>
      <c r="O82" s="215" t="s">
        <v>145</v>
      </c>
      <c r="P82" s="226">
        <f>'Математика-11 2022 расклад'!O81</f>
        <v>27.272727272727273</v>
      </c>
      <c r="Q82" s="216">
        <f>'Математика-11 2023 расклад'!O81</f>
        <v>13.20754716981132</v>
      </c>
      <c r="R82" s="348">
        <f>'Математ проф-11 2024 расклад'!O82</f>
        <v>27.777777777777779</v>
      </c>
      <c r="S82" s="213" t="s">
        <v>145</v>
      </c>
      <c r="T82" s="214" t="s">
        <v>145</v>
      </c>
      <c r="U82" s="335">
        <f>'Математика-11 2022 расклад'!P81</f>
        <v>0</v>
      </c>
      <c r="V82" s="378">
        <f>'Математика-11 2023 расклад'!P81</f>
        <v>2</v>
      </c>
      <c r="W82" s="416">
        <f>'Математ проф-11 2024 расклад'!P82</f>
        <v>1</v>
      </c>
      <c r="X82" s="230" t="s">
        <v>145</v>
      </c>
      <c r="Y82" s="215" t="s">
        <v>145</v>
      </c>
      <c r="Z82" s="386">
        <f>'Математика-11 2022 расклад'!Q81</f>
        <v>0</v>
      </c>
      <c r="AA82" s="386">
        <f>'Математика-11 2023 расклад'!Q81</f>
        <v>3.7735849056603774</v>
      </c>
      <c r="AB82" s="409">
        <f>'Математ проф-11 2024 расклад'!Q82</f>
        <v>2.7777777777777777</v>
      </c>
    </row>
    <row r="83" spans="1:28" s="1" customFormat="1" ht="15" customHeight="1" thickBot="1" x14ac:dyDescent="0.3">
      <c r="A83" s="35"/>
      <c r="B83" s="51"/>
      <c r="C83" s="217" t="s">
        <v>105</v>
      </c>
      <c r="D83" s="242">
        <f>'Математика-11 2020 расклад'!L83</f>
        <v>932</v>
      </c>
      <c r="E83" s="243">
        <f>'Математика-11 2021 расклад'!M83</f>
        <v>973</v>
      </c>
      <c r="F83" s="333">
        <f>'Математика-11 2022 расклад'!M82</f>
        <v>863</v>
      </c>
      <c r="G83" s="376">
        <f>'Математика-11 2023 расклад'!M82</f>
        <v>769</v>
      </c>
      <c r="H83" s="340">
        <f>'Математ проф-11 2024 расклад'!M83</f>
        <v>861</v>
      </c>
      <c r="I83" s="242">
        <f>'Математика-11 2020 расклад'!M83</f>
        <v>0</v>
      </c>
      <c r="J83" s="243">
        <f>'Математика-11 2021 расклад'!N83</f>
        <v>306.98860000000002</v>
      </c>
      <c r="K83" s="333">
        <f>'Математика-11 2022 расклад'!N82</f>
        <v>256</v>
      </c>
      <c r="L83" s="376">
        <f>'Математика-11 2023 расклад'!N82</f>
        <v>150</v>
      </c>
      <c r="M83" s="389">
        <f>'Математ проф-11 2024 расклад'!N83</f>
        <v>346</v>
      </c>
      <c r="N83" s="255">
        <f>'Математика-11 2020 расклад'!N83</f>
        <v>0</v>
      </c>
      <c r="O83" s="253">
        <f>'Математика-11 2021 расклад'!O83</f>
        <v>31.454417391304339</v>
      </c>
      <c r="P83" s="254">
        <f>'Математика-11 2022 расклад'!O82</f>
        <v>23.696601029306962</v>
      </c>
      <c r="Q83" s="256">
        <f>'Математика-11 2023 расклад'!O82</f>
        <v>19.50585175552666</v>
      </c>
      <c r="R83" s="346">
        <f>'Математ проф-11 2024 расклад'!O83</f>
        <v>40.185830429732867</v>
      </c>
      <c r="S83" s="242">
        <f>'Математика-11 2020 расклад'!O83</f>
        <v>74.988800000000026</v>
      </c>
      <c r="T83" s="243">
        <f>'Математика-11 2021 расклад'!P83</f>
        <v>81.003399999999985</v>
      </c>
      <c r="U83" s="333">
        <f>'Математика-11 2022 расклад'!P82</f>
        <v>28</v>
      </c>
      <c r="V83" s="376">
        <f>'Математика-11 2023 расклад'!P82</f>
        <v>19</v>
      </c>
      <c r="W83" s="413">
        <f>'Математ проф-11 2024 расклад'!P83</f>
        <v>42</v>
      </c>
      <c r="X83" s="255">
        <f>'Математика-11 2020 расклад'!P83</f>
        <v>9.5216666666666683</v>
      </c>
      <c r="Y83" s="253">
        <f>'Математика-11 2021 расклад'!Q83</f>
        <v>10.959130434782608</v>
      </c>
      <c r="Z83" s="244">
        <f>'Математика-11 2022 расклад'!Q82</f>
        <v>3.9765571690138093</v>
      </c>
      <c r="AA83" s="244">
        <f>'Математика-11 2023 расклад'!Q82</f>
        <v>2.4707412223667102</v>
      </c>
      <c r="AB83" s="245">
        <f>'Математ проф-11 2024 расклад'!Q83</f>
        <v>4.8780487804878048</v>
      </c>
    </row>
    <row r="84" spans="1:28" s="1" customFormat="1" ht="15" customHeight="1" x14ac:dyDescent="0.25">
      <c r="A84" s="59">
        <v>1</v>
      </c>
      <c r="B84" s="53">
        <v>60010</v>
      </c>
      <c r="C84" s="206" t="s">
        <v>67</v>
      </c>
      <c r="D84" s="202">
        <f>'Математика-11 2020 расклад'!L84</f>
        <v>24</v>
      </c>
      <c r="E84" s="203">
        <f>'Математика-11 2021 расклад'!M84</f>
        <v>31</v>
      </c>
      <c r="F84" s="336">
        <f>'Математика-11 2022 расклад'!M83</f>
        <v>23</v>
      </c>
      <c r="G84" s="379">
        <f>'Математика-11 2023 расклад'!M83</f>
        <v>19</v>
      </c>
      <c r="H84" s="341">
        <f>'Математ проф-11 2024 расклад'!M84</f>
        <v>22</v>
      </c>
      <c r="I84" s="202">
        <f>'Математика-11 2020 расклад'!M84</f>
        <v>0</v>
      </c>
      <c r="J84" s="203">
        <f>'Математика-11 2021 расклад'!N84</f>
        <v>12.0001</v>
      </c>
      <c r="K84" s="336">
        <f>'Математика-11 2022 расклад'!N83</f>
        <v>3</v>
      </c>
      <c r="L84" s="379">
        <f>'Математика-11 2023 расклад'!N83</f>
        <v>2</v>
      </c>
      <c r="M84" s="392">
        <f>'Математ проф-11 2024 расклад'!N84</f>
        <v>4</v>
      </c>
      <c r="N84" s="231"/>
      <c r="O84" s="204">
        <f>'Математика-11 2021 расклад'!O84</f>
        <v>38.71</v>
      </c>
      <c r="P84" s="227">
        <f>'Математика-11 2022 расклад'!O83</f>
        <v>13.043478260869565</v>
      </c>
      <c r="Q84" s="205">
        <f>'Математика-11 2023 расклад'!O83</f>
        <v>10.526315789473685</v>
      </c>
      <c r="R84" s="349">
        <f>'Математ проф-11 2024 расклад'!O84</f>
        <v>18.181818181818183</v>
      </c>
      <c r="S84" s="202">
        <f>'Математика-11 2020 расклад'!O84</f>
        <v>4.9991999999999992</v>
      </c>
      <c r="T84" s="203">
        <f>'Математика-11 2021 расклад'!P84</f>
        <v>5.0002999999999993</v>
      </c>
      <c r="U84" s="336">
        <f>'Математика-11 2022 расклад'!P83</f>
        <v>1</v>
      </c>
      <c r="V84" s="379">
        <f>'Математика-11 2023 расклад'!P83</f>
        <v>0</v>
      </c>
      <c r="W84" s="414">
        <f>'Математ проф-11 2024 расклад'!P84</f>
        <v>0</v>
      </c>
      <c r="X84" s="231">
        <f>'Математика-11 2020 расклад'!P84</f>
        <v>20.83</v>
      </c>
      <c r="Y84" s="204">
        <f>'Математика-11 2021 расклад'!Q84</f>
        <v>16.13</v>
      </c>
      <c r="Z84" s="387">
        <f>'Математика-11 2022 расклад'!Q83</f>
        <v>4.3478260869565215</v>
      </c>
      <c r="AA84" s="387">
        <f>'Математика-11 2023 расклад'!Q83</f>
        <v>0</v>
      </c>
      <c r="AB84" s="407">
        <f>'Математ проф-11 2024 расклад'!Q84</f>
        <v>0</v>
      </c>
    </row>
    <row r="85" spans="1:28" s="1" customFormat="1" ht="15" customHeight="1" x14ac:dyDescent="0.25">
      <c r="A85" s="23">
        <v>2</v>
      </c>
      <c r="B85" s="48">
        <v>60020</v>
      </c>
      <c r="C85" s="206" t="s">
        <v>68</v>
      </c>
      <c r="D85" s="207" t="s">
        <v>145</v>
      </c>
      <c r="E85" s="208" t="s">
        <v>145</v>
      </c>
      <c r="F85" s="334" t="s">
        <v>145</v>
      </c>
      <c r="G85" s="377">
        <f>'Математика-11 2023 расклад'!M84</f>
        <v>5</v>
      </c>
      <c r="H85" s="342">
        <f>'Математ проф-11 2024 расклад'!M85</f>
        <v>6</v>
      </c>
      <c r="I85" s="207" t="s">
        <v>145</v>
      </c>
      <c r="J85" s="208" t="s">
        <v>145</v>
      </c>
      <c r="K85" s="334" t="s">
        <v>145</v>
      </c>
      <c r="L85" s="377">
        <f>'Математика-11 2023 расклад'!N84</f>
        <v>0</v>
      </c>
      <c r="M85" s="390">
        <f>'Математ проф-11 2024 расклад'!N85</f>
        <v>0</v>
      </c>
      <c r="N85" s="229"/>
      <c r="O85" s="209" t="s">
        <v>145</v>
      </c>
      <c r="P85" s="225">
        <f>'Математика-11 2022 расклад'!O84</f>
        <v>0</v>
      </c>
      <c r="Q85" s="210">
        <f>'Математика-11 2023 расклад'!O84</f>
        <v>0</v>
      </c>
      <c r="R85" s="347">
        <f>'Математ проф-11 2024 расклад'!O85</f>
        <v>0</v>
      </c>
      <c r="S85" s="207" t="s">
        <v>145</v>
      </c>
      <c r="T85" s="208" t="s">
        <v>145</v>
      </c>
      <c r="U85" s="334">
        <f>'Математика-11 2022 расклад'!P84</f>
        <v>0</v>
      </c>
      <c r="V85" s="377">
        <f>'Математика-11 2023 расклад'!P84</f>
        <v>0</v>
      </c>
      <c r="W85" s="415">
        <f>'Математ проф-11 2024 расклад'!P85</f>
        <v>0</v>
      </c>
      <c r="X85" s="229" t="s">
        <v>145</v>
      </c>
      <c r="Y85" s="209" t="s">
        <v>145</v>
      </c>
      <c r="Z85" s="382">
        <f>'Математика-11 2022 расклад'!Q84</f>
        <v>0</v>
      </c>
      <c r="AA85" s="382">
        <f>'Математика-11 2023 расклад'!Q84</f>
        <v>0</v>
      </c>
      <c r="AB85" s="408">
        <f>'Математ проф-11 2024 расклад'!Q85</f>
        <v>0</v>
      </c>
    </row>
    <row r="86" spans="1:28" s="1" customFormat="1" ht="15" customHeight="1" x14ac:dyDescent="0.25">
      <c r="A86" s="23">
        <v>3</v>
      </c>
      <c r="B86" s="48">
        <v>60050</v>
      </c>
      <c r="C86" s="206" t="s">
        <v>69</v>
      </c>
      <c r="D86" s="207">
        <f>'Математика-11 2020 расклад'!L86</f>
        <v>36</v>
      </c>
      <c r="E86" s="208">
        <f>'Математика-11 2021 расклад'!M86</f>
        <v>45</v>
      </c>
      <c r="F86" s="334">
        <f>'Математика-11 2022 расклад'!M85</f>
        <v>14</v>
      </c>
      <c r="G86" s="377">
        <f>'Математика-11 2023 расклад'!M85</f>
        <v>16</v>
      </c>
      <c r="H86" s="342">
        <f>'Математ проф-11 2024 расклад'!M86</f>
        <v>12</v>
      </c>
      <c r="I86" s="207">
        <f>'Математика-11 2020 расклад'!M86</f>
        <v>0</v>
      </c>
      <c r="J86" s="208">
        <f>'Математика-11 2021 расклад'!N86</f>
        <v>13.999500000000001</v>
      </c>
      <c r="K86" s="334">
        <f>'Математика-11 2022 расклад'!N85</f>
        <v>3</v>
      </c>
      <c r="L86" s="377">
        <f>'Математика-11 2023 расклад'!N85</f>
        <v>1</v>
      </c>
      <c r="M86" s="390">
        <f>'Математ проф-11 2024 расклад'!N86</f>
        <v>2</v>
      </c>
      <c r="N86" s="229"/>
      <c r="O86" s="209">
        <f>'Математика-11 2021 расклад'!O86</f>
        <v>31.11</v>
      </c>
      <c r="P86" s="225">
        <f>'Математика-11 2022 расклад'!O85</f>
        <v>21.428571428571427</v>
      </c>
      <c r="Q86" s="210">
        <f>'Математика-11 2023 расклад'!O85</f>
        <v>6.25</v>
      </c>
      <c r="R86" s="347">
        <f>'Математ проф-11 2024 расклад'!O86</f>
        <v>16.666666666666668</v>
      </c>
      <c r="S86" s="207">
        <f>'Математика-11 2020 расклад'!O86</f>
        <v>2.9988000000000001</v>
      </c>
      <c r="T86" s="208">
        <f>'Математика-11 2021 расклад'!P86</f>
        <v>3.0014999999999996</v>
      </c>
      <c r="U86" s="334">
        <f>'Математика-11 2022 расклад'!P85</f>
        <v>0</v>
      </c>
      <c r="V86" s="377">
        <f>'Математика-11 2023 расклад'!P85</f>
        <v>1</v>
      </c>
      <c r="W86" s="415">
        <f>'Математ проф-11 2024 расклад'!P86</f>
        <v>0</v>
      </c>
      <c r="X86" s="229">
        <f>'Математика-11 2020 расклад'!P86</f>
        <v>8.33</v>
      </c>
      <c r="Y86" s="209">
        <f>'Математика-11 2021 расклад'!Q86</f>
        <v>6.67</v>
      </c>
      <c r="Z86" s="382">
        <f>'Математика-11 2022 расклад'!Q85</f>
        <v>0</v>
      </c>
      <c r="AA86" s="382">
        <f>'Математика-11 2023 расклад'!Q85</f>
        <v>6.25</v>
      </c>
      <c r="AB86" s="408">
        <f>'Математ проф-11 2024 расклад'!Q86</f>
        <v>0</v>
      </c>
    </row>
    <row r="87" spans="1:28" s="1" customFormat="1" ht="15" customHeight="1" x14ac:dyDescent="0.25">
      <c r="A87" s="23">
        <v>4</v>
      </c>
      <c r="B87" s="48">
        <v>60070</v>
      </c>
      <c r="C87" s="206" t="s">
        <v>70</v>
      </c>
      <c r="D87" s="207">
        <f>'Математика-11 2020 расклад'!L87</f>
        <v>49</v>
      </c>
      <c r="E87" s="208">
        <f>'Математика-11 2021 расклад'!M87</f>
        <v>44</v>
      </c>
      <c r="F87" s="334">
        <f>'Математика-11 2022 расклад'!M86</f>
        <v>50</v>
      </c>
      <c r="G87" s="377">
        <f>'Математика-11 2023 расклад'!M86</f>
        <v>41</v>
      </c>
      <c r="H87" s="342">
        <f>'Математ проф-11 2024 расклад'!M87</f>
        <v>31</v>
      </c>
      <c r="I87" s="207">
        <f>'Математика-11 2020 расклад'!M87</f>
        <v>0</v>
      </c>
      <c r="J87" s="208">
        <f>'Математика-11 2021 расклад'!N87</f>
        <v>24.001999999999999</v>
      </c>
      <c r="K87" s="334">
        <f>'Математика-11 2022 расклад'!N86</f>
        <v>13</v>
      </c>
      <c r="L87" s="377">
        <f>'Математика-11 2023 расклад'!N86</f>
        <v>11</v>
      </c>
      <c r="M87" s="390">
        <f>'Математ проф-11 2024 расклад'!N87</f>
        <v>19</v>
      </c>
      <c r="N87" s="229"/>
      <c r="O87" s="209">
        <f>'Математика-11 2021 расклад'!O87</f>
        <v>54.55</v>
      </c>
      <c r="P87" s="225">
        <f>'Математика-11 2022 расклад'!O86</f>
        <v>26</v>
      </c>
      <c r="Q87" s="210">
        <f>'Математика-11 2023 расклад'!O86</f>
        <v>26.829268292682926</v>
      </c>
      <c r="R87" s="347">
        <f>'Математ проф-11 2024 расклад'!O87</f>
        <v>61.29032258064516</v>
      </c>
      <c r="S87" s="207">
        <f>'Математика-11 2020 расклад'!O87</f>
        <v>2.9988000000000001</v>
      </c>
      <c r="T87" s="208">
        <f>'Математика-11 2021 расклад'!P87</f>
        <v>2.0019999999999998</v>
      </c>
      <c r="U87" s="334">
        <f>'Математика-11 2022 расклад'!P86</f>
        <v>0</v>
      </c>
      <c r="V87" s="377">
        <f>'Математика-11 2023 расклад'!P86</f>
        <v>0</v>
      </c>
      <c r="W87" s="415">
        <f>'Математ проф-11 2024 расклад'!P87</f>
        <v>0</v>
      </c>
      <c r="X87" s="229">
        <f>'Математика-11 2020 расклад'!P87</f>
        <v>6.12</v>
      </c>
      <c r="Y87" s="209">
        <f>'Математика-11 2021 расклад'!Q87</f>
        <v>4.55</v>
      </c>
      <c r="Z87" s="382">
        <f>'Математика-11 2022 расклад'!Q86</f>
        <v>0</v>
      </c>
      <c r="AA87" s="382">
        <f>'Математика-11 2023 расклад'!Q86</f>
        <v>0</v>
      </c>
      <c r="AB87" s="408">
        <f>'Математ проф-11 2024 расклад'!Q87</f>
        <v>0</v>
      </c>
    </row>
    <row r="88" spans="1:28" s="1" customFormat="1" ht="15" customHeight="1" x14ac:dyDescent="0.25">
      <c r="A88" s="23">
        <v>5</v>
      </c>
      <c r="B88" s="48">
        <v>60180</v>
      </c>
      <c r="C88" s="206" t="s">
        <v>71</v>
      </c>
      <c r="D88" s="207">
        <f>'Математика-11 2020 расклад'!L88</f>
        <v>43</v>
      </c>
      <c r="E88" s="208">
        <f>'Математика-11 2021 расклад'!M88</f>
        <v>39</v>
      </c>
      <c r="F88" s="334">
        <f>'Математика-11 2022 расклад'!M87</f>
        <v>17</v>
      </c>
      <c r="G88" s="377">
        <f>'Математика-11 2023 расклад'!M87</f>
        <v>29</v>
      </c>
      <c r="H88" s="342">
        <f>'Математ проф-11 2024 расклад'!M88</f>
        <v>32</v>
      </c>
      <c r="I88" s="207">
        <f>'Математика-11 2020 расклад'!M88</f>
        <v>0</v>
      </c>
      <c r="J88" s="208">
        <f>'Математика-11 2021 расклад'!N88</f>
        <v>12.998699999999999</v>
      </c>
      <c r="K88" s="334">
        <f>'Математика-11 2022 расклад'!N87</f>
        <v>2</v>
      </c>
      <c r="L88" s="377">
        <f>'Математика-11 2023 расклад'!N87</f>
        <v>5</v>
      </c>
      <c r="M88" s="390">
        <f>'Математ проф-11 2024 расклад'!N88</f>
        <v>10</v>
      </c>
      <c r="N88" s="229"/>
      <c r="O88" s="209">
        <f>'Математика-11 2021 расклад'!O88</f>
        <v>33.33</v>
      </c>
      <c r="P88" s="225">
        <f>'Математика-11 2022 расклад'!O87</f>
        <v>11.764705882352942</v>
      </c>
      <c r="Q88" s="210">
        <f>'Математика-11 2023 расклад'!O87</f>
        <v>17.241379310344829</v>
      </c>
      <c r="R88" s="347">
        <f>'Математ проф-11 2024 расклад'!O88</f>
        <v>31.25</v>
      </c>
      <c r="S88" s="207">
        <f>'Математика-11 2020 расклад'!O88</f>
        <v>3.9990000000000006</v>
      </c>
      <c r="T88" s="208">
        <f>'Математика-11 2021 расклад'!P88</f>
        <v>4.0014000000000003</v>
      </c>
      <c r="U88" s="334">
        <f>'Математика-11 2022 расклад'!P87</f>
        <v>0</v>
      </c>
      <c r="V88" s="377">
        <f>'Математика-11 2023 расклад'!P87</f>
        <v>1</v>
      </c>
      <c r="W88" s="415">
        <f>'Математ проф-11 2024 расклад'!P88</f>
        <v>4</v>
      </c>
      <c r="X88" s="229">
        <f>'Математика-11 2020 расклад'!P88</f>
        <v>9.3000000000000007</v>
      </c>
      <c r="Y88" s="209">
        <f>'Математика-11 2021 расклад'!Q88</f>
        <v>10.26</v>
      </c>
      <c r="Z88" s="382">
        <f>'Математика-11 2022 расклад'!Q87</f>
        <v>0</v>
      </c>
      <c r="AA88" s="382">
        <f>'Математика-11 2023 расклад'!Q87</f>
        <v>3.4482758620689653</v>
      </c>
      <c r="AB88" s="408">
        <f>'Математ проф-11 2024 расклад'!Q88</f>
        <v>12.5</v>
      </c>
    </row>
    <row r="89" spans="1:28" s="1" customFormat="1" ht="15" customHeight="1" x14ac:dyDescent="0.25">
      <c r="A89" s="23">
        <v>6</v>
      </c>
      <c r="B89" s="48">
        <v>60240</v>
      </c>
      <c r="C89" s="206" t="s">
        <v>72</v>
      </c>
      <c r="D89" s="207">
        <f>'Математика-11 2020 расклад'!L89</f>
        <v>59</v>
      </c>
      <c r="E89" s="208">
        <f>'Математика-11 2021 расклад'!M89</f>
        <v>35</v>
      </c>
      <c r="F89" s="334">
        <f>'Математика-11 2022 расклад'!M88</f>
        <v>35</v>
      </c>
      <c r="G89" s="377">
        <f>'Математика-11 2023 расклад'!M88</f>
        <v>25</v>
      </c>
      <c r="H89" s="342">
        <f>'Математ проф-11 2024 расклад'!M89</f>
        <v>47</v>
      </c>
      <c r="I89" s="207">
        <f>'Математика-11 2020 расклад'!M89</f>
        <v>0</v>
      </c>
      <c r="J89" s="208">
        <f>'Математика-11 2021 расклад'!N89</f>
        <v>8.9984999999999999</v>
      </c>
      <c r="K89" s="334">
        <f>'Математика-11 2022 расклад'!N88</f>
        <v>9</v>
      </c>
      <c r="L89" s="377">
        <f>'Математика-11 2023 расклад'!N88</f>
        <v>5</v>
      </c>
      <c r="M89" s="390">
        <f>'Математ проф-11 2024 расклад'!N89</f>
        <v>21</v>
      </c>
      <c r="N89" s="229"/>
      <c r="O89" s="209">
        <f>'Математика-11 2021 расклад'!O89</f>
        <v>25.71</v>
      </c>
      <c r="P89" s="225">
        <f>'Математика-11 2022 расклад'!O88</f>
        <v>25.714285714285715</v>
      </c>
      <c r="Q89" s="210">
        <f>'Математика-11 2023 расклад'!O88</f>
        <v>20</v>
      </c>
      <c r="R89" s="347">
        <f>'Математ проф-11 2024 расклад'!O89</f>
        <v>44.680851063829785</v>
      </c>
      <c r="S89" s="207">
        <f>'Математика-11 2020 расклад'!O89</f>
        <v>4.0002000000000004</v>
      </c>
      <c r="T89" s="208">
        <f>'Математика-11 2021 расклад'!P89</f>
        <v>2.9994999999999998</v>
      </c>
      <c r="U89" s="334">
        <f>'Математика-11 2022 расклад'!P88</f>
        <v>0</v>
      </c>
      <c r="V89" s="377">
        <f>'Математика-11 2023 расклад'!P88</f>
        <v>0</v>
      </c>
      <c r="W89" s="415">
        <f>'Математ проф-11 2024 расклад'!P89</f>
        <v>0</v>
      </c>
      <c r="X89" s="229">
        <f>'Математика-11 2020 расклад'!P89</f>
        <v>6.78</v>
      </c>
      <c r="Y89" s="209">
        <f>'Математика-11 2021 расклад'!Q89</f>
        <v>8.57</v>
      </c>
      <c r="Z89" s="382">
        <f>'Математика-11 2022 расклад'!Q88</f>
        <v>0</v>
      </c>
      <c r="AA89" s="382">
        <f>'Математика-11 2023 расклад'!Q88</f>
        <v>0</v>
      </c>
      <c r="AB89" s="408">
        <f>'Математ проф-11 2024 расклад'!Q89</f>
        <v>0</v>
      </c>
    </row>
    <row r="90" spans="1:28" s="1" customFormat="1" ht="15" customHeight="1" x14ac:dyDescent="0.25">
      <c r="A90" s="23">
        <v>7</v>
      </c>
      <c r="B90" s="48">
        <v>60560</v>
      </c>
      <c r="C90" s="206" t="s">
        <v>73</v>
      </c>
      <c r="D90" s="207">
        <f>'Математика-11 2020 расклад'!L90</f>
        <v>6</v>
      </c>
      <c r="E90" s="208">
        <f>'Математика-11 2021 расклад'!M90</f>
        <v>4</v>
      </c>
      <c r="F90" s="334">
        <f>'Математика-11 2022 расклад'!M89</f>
        <v>17</v>
      </c>
      <c r="G90" s="377">
        <f>'Математика-11 2023 расклад'!M89</f>
        <v>5</v>
      </c>
      <c r="H90" s="342" t="s">
        <v>145</v>
      </c>
      <c r="I90" s="207">
        <f>'Математика-11 2020 расклад'!M90</f>
        <v>0</v>
      </c>
      <c r="J90" s="208">
        <f>'Математика-11 2021 расклад'!N90</f>
        <v>1</v>
      </c>
      <c r="K90" s="334">
        <f>'Математика-11 2022 расклад'!N89</f>
        <v>1</v>
      </c>
      <c r="L90" s="377">
        <f>'Математика-11 2023 расклад'!N89</f>
        <v>0</v>
      </c>
      <c r="M90" s="390" t="s">
        <v>145</v>
      </c>
      <c r="N90" s="229"/>
      <c r="O90" s="209">
        <f>'Математика-11 2021 расклад'!O90</f>
        <v>25</v>
      </c>
      <c r="P90" s="225">
        <f>'Математика-11 2022 расклад'!O89</f>
        <v>5.882352941176471</v>
      </c>
      <c r="Q90" s="210">
        <f>'Математика-11 2023 расклад'!O89</f>
        <v>0</v>
      </c>
      <c r="R90" s="347" t="s">
        <v>145</v>
      </c>
      <c r="S90" s="207">
        <f>'Математика-11 2020 расклад'!O90</f>
        <v>0</v>
      </c>
      <c r="T90" s="208">
        <f>'Математика-11 2021 расклад'!P90</f>
        <v>0</v>
      </c>
      <c r="U90" s="334">
        <f>'Математика-11 2022 расклад'!P89</f>
        <v>1</v>
      </c>
      <c r="V90" s="377">
        <f>'Математика-11 2023 расклад'!P89</f>
        <v>0</v>
      </c>
      <c r="W90" s="415" t="s">
        <v>145</v>
      </c>
      <c r="X90" s="229">
        <f>'Математика-11 2020 расклад'!P90</f>
        <v>0</v>
      </c>
      <c r="Y90" s="209">
        <f>'Математика-11 2021 расклад'!Q90</f>
        <v>0</v>
      </c>
      <c r="Z90" s="382">
        <f>'Математика-11 2022 расклад'!Q89</f>
        <v>5.882352941176471</v>
      </c>
      <c r="AA90" s="382">
        <f>'Математика-11 2023 расклад'!Q89</f>
        <v>0</v>
      </c>
      <c r="AB90" s="408" t="s">
        <v>145</v>
      </c>
    </row>
    <row r="91" spans="1:28" s="1" customFormat="1" ht="15" customHeight="1" x14ac:dyDescent="0.25">
      <c r="A91" s="23">
        <v>8</v>
      </c>
      <c r="B91" s="48">
        <v>60660</v>
      </c>
      <c r="C91" s="206" t="s">
        <v>74</v>
      </c>
      <c r="D91" s="207">
        <f>'Математика-11 2020 расклад'!L91</f>
        <v>2</v>
      </c>
      <c r="E91" s="208">
        <f>'Математика-11 2021 расклад'!M91</f>
        <v>10</v>
      </c>
      <c r="F91" s="334">
        <f>'Математика-11 2022 расклад'!M90</f>
        <v>7</v>
      </c>
      <c r="G91" s="377">
        <f>'Математика-11 2023 расклад'!M90</f>
        <v>5</v>
      </c>
      <c r="H91" s="342">
        <f>'Математ проф-11 2024 расклад'!M91</f>
        <v>8</v>
      </c>
      <c r="I91" s="207">
        <f>'Математика-11 2020 расклад'!M91</f>
        <v>0</v>
      </c>
      <c r="J91" s="208">
        <f>'Математика-11 2021 расклад'!N91</f>
        <v>0</v>
      </c>
      <c r="K91" s="334">
        <f>'Математика-11 2022 расклад'!N90</f>
        <v>1</v>
      </c>
      <c r="L91" s="377">
        <f>'Математика-11 2023 расклад'!N90</f>
        <v>1</v>
      </c>
      <c r="M91" s="390">
        <f>'Математ проф-11 2024 расклад'!N91</f>
        <v>3</v>
      </c>
      <c r="N91" s="229"/>
      <c r="O91" s="209">
        <f>'Математика-11 2021 расклад'!O91</f>
        <v>0</v>
      </c>
      <c r="P91" s="225">
        <f>'Математика-11 2022 расклад'!O90</f>
        <v>14.285714285714286</v>
      </c>
      <c r="Q91" s="210">
        <f>'Математика-11 2023 расклад'!O90</f>
        <v>20</v>
      </c>
      <c r="R91" s="347">
        <f>'Математ проф-11 2024 расклад'!O91</f>
        <v>37.5</v>
      </c>
      <c r="S91" s="207">
        <f>'Математика-11 2020 расклад'!O91</f>
        <v>0</v>
      </c>
      <c r="T91" s="208">
        <f>'Математика-11 2021 расклад'!P91</f>
        <v>1</v>
      </c>
      <c r="U91" s="334">
        <f>'Математика-11 2022 расклад'!P90</f>
        <v>0</v>
      </c>
      <c r="V91" s="377">
        <f>'Математика-11 2023 расклад'!P90</f>
        <v>0</v>
      </c>
      <c r="W91" s="415">
        <f>'Математ проф-11 2024 расклад'!P91</f>
        <v>1</v>
      </c>
      <c r="X91" s="229">
        <f>'Математика-11 2020 расклад'!P91</f>
        <v>0</v>
      </c>
      <c r="Y91" s="209">
        <f>'Математика-11 2021 расклад'!Q91</f>
        <v>10</v>
      </c>
      <c r="Z91" s="382">
        <f>'Математика-11 2022 расклад'!Q90</f>
        <v>0</v>
      </c>
      <c r="AA91" s="382">
        <f>'Математика-11 2023 расклад'!Q90</f>
        <v>0</v>
      </c>
      <c r="AB91" s="408">
        <f>'Математ проф-11 2024 расклад'!Q91</f>
        <v>12.5</v>
      </c>
    </row>
    <row r="92" spans="1:28" s="1" customFormat="1" ht="15" customHeight="1" x14ac:dyDescent="0.25">
      <c r="A92" s="23">
        <v>9</v>
      </c>
      <c r="B92" s="55">
        <v>60001</v>
      </c>
      <c r="C92" s="218" t="s">
        <v>66</v>
      </c>
      <c r="D92" s="207">
        <f>'Математика-11 2020 расклад'!L92</f>
        <v>9</v>
      </c>
      <c r="E92" s="208">
        <f>'Математика-11 2021 расклад'!M92</f>
        <v>11</v>
      </c>
      <c r="F92" s="334">
        <f>'Математика-11 2022 расклад'!M91</f>
        <v>11</v>
      </c>
      <c r="G92" s="377">
        <f>'Математика-11 2023 расклад'!M91</f>
        <v>12</v>
      </c>
      <c r="H92" s="342">
        <f>'Математ проф-11 2024 расклад'!M92</f>
        <v>20</v>
      </c>
      <c r="I92" s="207">
        <f>'Математика-11 2020 расклад'!M92</f>
        <v>0</v>
      </c>
      <c r="J92" s="208">
        <f>'Математика-11 2021 расклад'!N92</f>
        <v>2.9996999999999998</v>
      </c>
      <c r="K92" s="334">
        <f>'Математика-11 2022 расклад'!N91</f>
        <v>3</v>
      </c>
      <c r="L92" s="377">
        <f>'Математика-11 2023 расклад'!N91</f>
        <v>1</v>
      </c>
      <c r="M92" s="390">
        <f>'Математ проф-11 2024 расклад'!N92</f>
        <v>10</v>
      </c>
      <c r="N92" s="229"/>
      <c r="O92" s="209">
        <f>'Математика-11 2021 расклад'!O92</f>
        <v>27.27</v>
      </c>
      <c r="P92" s="225">
        <f>'Математика-11 2022 расклад'!O91</f>
        <v>27.272727272727273</v>
      </c>
      <c r="Q92" s="210">
        <f>'Математика-11 2023 расклад'!O91</f>
        <v>8.3333333333333339</v>
      </c>
      <c r="R92" s="347">
        <f>'Математ проф-11 2024 расклад'!O92</f>
        <v>50</v>
      </c>
      <c r="S92" s="207">
        <f>'Математика-11 2020 расклад'!O92</f>
        <v>0</v>
      </c>
      <c r="T92" s="208">
        <f>'Математика-11 2021 расклад'!P92</f>
        <v>0</v>
      </c>
      <c r="U92" s="334">
        <f>'Математика-11 2022 расклад'!P91</f>
        <v>4.0000000000000009</v>
      </c>
      <c r="V92" s="377">
        <f>'Математика-11 2023 расклад'!P91</f>
        <v>0</v>
      </c>
      <c r="W92" s="415">
        <f>'Математ проф-11 2024 расклад'!P92</f>
        <v>1</v>
      </c>
      <c r="X92" s="229">
        <f>'Математика-11 2020 расклад'!P92</f>
        <v>0</v>
      </c>
      <c r="Y92" s="209">
        <f>'Математика-11 2021 расклад'!Q92</f>
        <v>0</v>
      </c>
      <c r="Z92" s="382">
        <f>'Математика-11 2022 расклад'!Q91</f>
        <v>36.363636363636367</v>
      </c>
      <c r="AA92" s="382">
        <f>'Математика-11 2023 расклад'!Q91</f>
        <v>0</v>
      </c>
      <c r="AB92" s="408">
        <f>'Математ проф-11 2024 расклад'!Q92</f>
        <v>5</v>
      </c>
    </row>
    <row r="93" spans="1:28" s="1" customFormat="1" ht="15" customHeight="1" x14ac:dyDescent="0.25">
      <c r="A93" s="23">
        <v>10</v>
      </c>
      <c r="B93" s="48">
        <v>60850</v>
      </c>
      <c r="C93" s="206" t="s">
        <v>76</v>
      </c>
      <c r="D93" s="207">
        <f>'Математика-11 2020 расклад'!L94</f>
        <v>18</v>
      </c>
      <c r="E93" s="208">
        <f>'Математика-11 2021 расклад'!M94</f>
        <v>26</v>
      </c>
      <c r="F93" s="334">
        <f>'Математика-11 2022 расклад'!M92</f>
        <v>13</v>
      </c>
      <c r="G93" s="377">
        <f>'Математика-11 2023 расклад'!M92</f>
        <v>11</v>
      </c>
      <c r="H93" s="342">
        <f>'Математ проф-11 2024 расклад'!M93</f>
        <v>11</v>
      </c>
      <c r="I93" s="207">
        <f>'Математика-11 2020 расклад'!M94</f>
        <v>0</v>
      </c>
      <c r="J93" s="208">
        <f>'Математика-11 2021 расклад'!N94</f>
        <v>4.9998000000000005</v>
      </c>
      <c r="K93" s="334">
        <f>'Математика-11 2022 расклад'!N92</f>
        <v>2</v>
      </c>
      <c r="L93" s="377">
        <f>'Математика-11 2023 расклад'!N92</f>
        <v>0</v>
      </c>
      <c r="M93" s="390">
        <f>'Математ проф-11 2024 расклад'!N93</f>
        <v>3</v>
      </c>
      <c r="N93" s="229"/>
      <c r="O93" s="209">
        <f>'Математика-11 2021 расклад'!O94</f>
        <v>19.23</v>
      </c>
      <c r="P93" s="225">
        <f>'Математика-11 2022 расклад'!O92</f>
        <v>15.384615384615385</v>
      </c>
      <c r="Q93" s="210">
        <f>'Математика-11 2023 расклад'!O92</f>
        <v>0</v>
      </c>
      <c r="R93" s="347">
        <f>'Математ проф-11 2024 расклад'!O93</f>
        <v>27.272727272727273</v>
      </c>
      <c r="S93" s="207">
        <f>'Математика-11 2020 расклад'!O94</f>
        <v>3.0006000000000004</v>
      </c>
      <c r="T93" s="208">
        <f>'Математика-11 2021 расклад'!P94</f>
        <v>3.0003999999999995</v>
      </c>
      <c r="U93" s="334">
        <f>'Математика-11 2022 расклад'!P92</f>
        <v>0</v>
      </c>
      <c r="V93" s="377">
        <f>'Математика-11 2023 расклад'!P92</f>
        <v>0</v>
      </c>
      <c r="W93" s="415">
        <f>'Математ проф-11 2024 расклад'!P93</f>
        <v>0</v>
      </c>
      <c r="X93" s="229">
        <f>'Математика-11 2020 расклад'!P94</f>
        <v>16.670000000000002</v>
      </c>
      <c r="Y93" s="209">
        <f>'Математика-11 2021 расклад'!Q94</f>
        <v>11.54</v>
      </c>
      <c r="Z93" s="382">
        <f>'Математика-11 2022 расклад'!Q92</f>
        <v>0</v>
      </c>
      <c r="AA93" s="382">
        <f>'Математика-11 2023 расклад'!Q92</f>
        <v>0</v>
      </c>
      <c r="AB93" s="408">
        <f>'Математ проф-11 2024 расклад'!Q93</f>
        <v>0</v>
      </c>
    </row>
    <row r="94" spans="1:28" s="1" customFormat="1" ht="15" customHeight="1" x14ac:dyDescent="0.25">
      <c r="A94" s="23">
        <v>11</v>
      </c>
      <c r="B94" s="48">
        <v>60910</v>
      </c>
      <c r="C94" s="206" t="s">
        <v>77</v>
      </c>
      <c r="D94" s="207">
        <f>'Математика-11 2020 расклад'!L95</f>
        <v>23</v>
      </c>
      <c r="E94" s="208">
        <f>'Математика-11 2021 расклад'!M95</f>
        <v>21</v>
      </c>
      <c r="F94" s="334">
        <f>'Математика-11 2022 расклад'!M93</f>
        <v>32</v>
      </c>
      <c r="G94" s="377">
        <f>'Математика-11 2023 расклад'!M93</f>
        <v>16</v>
      </c>
      <c r="H94" s="342">
        <f>'Математ проф-11 2024 расклад'!M94</f>
        <v>26</v>
      </c>
      <c r="I94" s="207">
        <f>'Математика-11 2020 расклад'!M95</f>
        <v>0</v>
      </c>
      <c r="J94" s="208">
        <f>'Математика-11 2021 расклад'!N95</f>
        <v>3.9983999999999997</v>
      </c>
      <c r="K94" s="334">
        <f>'Математика-11 2022 расклад'!N93</f>
        <v>8</v>
      </c>
      <c r="L94" s="377">
        <f>'Математика-11 2023 расклад'!N93</f>
        <v>1</v>
      </c>
      <c r="M94" s="390">
        <f>'Математ проф-11 2024 расклад'!N94</f>
        <v>3</v>
      </c>
      <c r="N94" s="229"/>
      <c r="O94" s="209">
        <f>'Математика-11 2021 расклад'!O95</f>
        <v>19.04</v>
      </c>
      <c r="P94" s="225">
        <f>'Математика-11 2022 расклад'!O93</f>
        <v>25</v>
      </c>
      <c r="Q94" s="210">
        <f>'Математика-11 2023 расклад'!O93</f>
        <v>6.25</v>
      </c>
      <c r="R94" s="347">
        <f>'Математ проф-11 2024 расклад'!O94</f>
        <v>11.538461538461538</v>
      </c>
      <c r="S94" s="207">
        <f>'Математика-11 2020 расклад'!O95</f>
        <v>1.0004999999999999</v>
      </c>
      <c r="T94" s="208">
        <f>'Математика-11 2021 расклад'!P95</f>
        <v>0.99959999999999993</v>
      </c>
      <c r="U94" s="334">
        <f>'Математика-11 2022 расклад'!P93</f>
        <v>0</v>
      </c>
      <c r="V94" s="377">
        <f>'Математика-11 2023 расклад'!P93</f>
        <v>1</v>
      </c>
      <c r="W94" s="415">
        <f>'Математ проф-11 2024 расклад'!P94</f>
        <v>3</v>
      </c>
      <c r="X94" s="229">
        <f>'Математика-11 2020 расклад'!P95</f>
        <v>4.3499999999999996</v>
      </c>
      <c r="Y94" s="209">
        <f>'Математика-11 2021 расклад'!Q95</f>
        <v>4.76</v>
      </c>
      <c r="Z94" s="382">
        <f>'Математика-11 2022 расклад'!Q93</f>
        <v>0</v>
      </c>
      <c r="AA94" s="382">
        <f>'Математика-11 2023 расклад'!Q93</f>
        <v>6.25</v>
      </c>
      <c r="AB94" s="408">
        <f>'Математ проф-11 2024 расклад'!Q94</f>
        <v>11.538461538461538</v>
      </c>
    </row>
    <row r="95" spans="1:28" s="1" customFormat="1" ht="15" customHeight="1" x14ac:dyDescent="0.25">
      <c r="A95" s="23">
        <v>12</v>
      </c>
      <c r="B95" s="48">
        <v>60980</v>
      </c>
      <c r="C95" s="206" t="s">
        <v>78</v>
      </c>
      <c r="D95" s="207">
        <f>'Математика-11 2020 расклад'!L96</f>
        <v>20</v>
      </c>
      <c r="E95" s="208">
        <f>'Математика-11 2021 расклад'!M96</f>
        <v>18</v>
      </c>
      <c r="F95" s="334">
        <f>'Математика-11 2022 расклад'!M94</f>
        <v>19</v>
      </c>
      <c r="G95" s="377">
        <f>'Математика-11 2023 расклад'!M94</f>
        <v>19</v>
      </c>
      <c r="H95" s="342">
        <f>'Математ проф-11 2024 расклад'!M95</f>
        <v>14</v>
      </c>
      <c r="I95" s="207">
        <f>'Математика-11 2020 расклад'!M96</f>
        <v>0</v>
      </c>
      <c r="J95" s="208">
        <f>'Математика-11 2021 расклад'!N96</f>
        <v>3.9995999999999996</v>
      </c>
      <c r="K95" s="334">
        <f>'Математика-11 2022 расклад'!N94</f>
        <v>2</v>
      </c>
      <c r="L95" s="377">
        <f>'Математика-11 2023 расклад'!N94</f>
        <v>1</v>
      </c>
      <c r="M95" s="390">
        <f>'Математ проф-11 2024 расклад'!N95</f>
        <v>3</v>
      </c>
      <c r="N95" s="229"/>
      <c r="O95" s="209">
        <f>'Математика-11 2021 расклад'!O96</f>
        <v>22.22</v>
      </c>
      <c r="P95" s="225">
        <f>'Математика-11 2022 расклад'!O94</f>
        <v>10.526315789473685</v>
      </c>
      <c r="Q95" s="210">
        <f>'Математика-11 2023 расклад'!O94</f>
        <v>5.2631578947368425</v>
      </c>
      <c r="R95" s="347">
        <f>'Математ проф-11 2024 расклад'!O95</f>
        <v>21.428571428571427</v>
      </c>
      <c r="S95" s="207">
        <f>'Математика-11 2020 расклад'!O96</f>
        <v>0</v>
      </c>
      <c r="T95" s="208">
        <f>'Математика-11 2021 расклад'!P96</f>
        <v>3.0006000000000004</v>
      </c>
      <c r="U95" s="334">
        <f>'Математика-11 2022 расклад'!P94</f>
        <v>0</v>
      </c>
      <c r="V95" s="377">
        <f>'Математика-11 2023 расклад'!P94</f>
        <v>0</v>
      </c>
      <c r="W95" s="415">
        <f>'Математ проф-11 2024 расклад'!P95</f>
        <v>2</v>
      </c>
      <c r="X95" s="229">
        <f>'Математика-11 2020 расклад'!P96</f>
        <v>0</v>
      </c>
      <c r="Y95" s="209">
        <f>'Математика-11 2021 расклад'!Q96</f>
        <v>16.670000000000002</v>
      </c>
      <c r="Z95" s="382">
        <f>'Математика-11 2022 расклад'!Q94</f>
        <v>0</v>
      </c>
      <c r="AA95" s="382">
        <f>'Математика-11 2023 расклад'!Q94</f>
        <v>0</v>
      </c>
      <c r="AB95" s="408">
        <f>'Математ проф-11 2024 расклад'!Q95</f>
        <v>14.285714285714286</v>
      </c>
    </row>
    <row r="96" spans="1:28" s="1" customFormat="1" ht="15" customHeight="1" x14ac:dyDescent="0.25">
      <c r="A96" s="23">
        <v>13</v>
      </c>
      <c r="B96" s="48">
        <v>61080</v>
      </c>
      <c r="C96" s="206" t="s">
        <v>79</v>
      </c>
      <c r="D96" s="207">
        <f>'Математика-11 2020 расклад'!L97</f>
        <v>38</v>
      </c>
      <c r="E96" s="208">
        <f>'Математика-11 2021 расклад'!M97</f>
        <v>32</v>
      </c>
      <c r="F96" s="334">
        <f>'Математика-11 2022 расклад'!M95</f>
        <v>29</v>
      </c>
      <c r="G96" s="377">
        <f>'Математика-11 2023 расклад'!M95</f>
        <v>25</v>
      </c>
      <c r="H96" s="342">
        <f>'Математ проф-11 2024 расклад'!M96</f>
        <v>45</v>
      </c>
      <c r="I96" s="207">
        <f>'Математика-11 2020 расклад'!M97</f>
        <v>0</v>
      </c>
      <c r="J96" s="208">
        <f>'Математика-11 2021 расклад'!N97</f>
        <v>9.0016000000000016</v>
      </c>
      <c r="K96" s="334">
        <f>'Математика-11 2022 расклад'!N95</f>
        <v>8</v>
      </c>
      <c r="L96" s="377">
        <f>'Математика-11 2023 расклад'!N95</f>
        <v>3</v>
      </c>
      <c r="M96" s="390">
        <f>'Математ проф-11 2024 расклад'!N96</f>
        <v>12</v>
      </c>
      <c r="N96" s="229"/>
      <c r="O96" s="209">
        <f>'Математика-11 2021 расклад'!O97</f>
        <v>28.130000000000003</v>
      </c>
      <c r="P96" s="225">
        <f>'Математика-11 2022 расклад'!O95</f>
        <v>27.586206896551722</v>
      </c>
      <c r="Q96" s="210">
        <f>'Математика-11 2023 расклад'!O95</f>
        <v>12</v>
      </c>
      <c r="R96" s="347">
        <f>'Математ проф-11 2024 расклад'!O96</f>
        <v>26.666666666666668</v>
      </c>
      <c r="S96" s="207">
        <f>'Математика-11 2020 расклад'!O97</f>
        <v>4.0014000000000003</v>
      </c>
      <c r="T96" s="208">
        <f>'Математика-11 2021 расклад'!P97</f>
        <v>0</v>
      </c>
      <c r="U96" s="334">
        <f>'Математика-11 2022 расклад'!P95</f>
        <v>0</v>
      </c>
      <c r="V96" s="377">
        <f>'Математика-11 2023 расклад'!P95</f>
        <v>0</v>
      </c>
      <c r="W96" s="415">
        <f>'Математ проф-11 2024 расклад'!P96</f>
        <v>6</v>
      </c>
      <c r="X96" s="229">
        <f>'Математика-11 2020 расклад'!P97</f>
        <v>10.53</v>
      </c>
      <c r="Y96" s="209">
        <f>'Математика-11 2021 расклад'!Q97</f>
        <v>0</v>
      </c>
      <c r="Z96" s="382">
        <f>'Математика-11 2022 расклад'!Q95</f>
        <v>0</v>
      </c>
      <c r="AA96" s="382">
        <f>'Математика-11 2023 расклад'!Q95</f>
        <v>0</v>
      </c>
      <c r="AB96" s="408">
        <f>'Математ проф-11 2024 расклад'!Q96</f>
        <v>13.333333333333334</v>
      </c>
    </row>
    <row r="97" spans="1:28" s="1" customFormat="1" ht="15" customHeight="1" x14ac:dyDescent="0.25">
      <c r="A97" s="23">
        <v>14</v>
      </c>
      <c r="B97" s="48">
        <v>61150</v>
      </c>
      <c r="C97" s="206" t="s">
        <v>80</v>
      </c>
      <c r="D97" s="207">
        <f>'Математика-11 2020 расклад'!L98</f>
        <v>18</v>
      </c>
      <c r="E97" s="208">
        <f>'Математика-11 2021 расклад'!M98</f>
        <v>27</v>
      </c>
      <c r="F97" s="334">
        <f>'Математика-11 2022 расклад'!M96</f>
        <v>12</v>
      </c>
      <c r="G97" s="377">
        <f>'Математика-11 2023 расклад'!M96</f>
        <v>19</v>
      </c>
      <c r="H97" s="342">
        <f>'Математ проф-11 2024 расклад'!M97</f>
        <v>19</v>
      </c>
      <c r="I97" s="207">
        <f>'Математика-11 2020 расклад'!M98</f>
        <v>0</v>
      </c>
      <c r="J97" s="208">
        <f>'Математика-11 2021 расклад'!N98</f>
        <v>5.0004</v>
      </c>
      <c r="K97" s="334">
        <f>'Математика-11 2022 расклад'!N96</f>
        <v>1</v>
      </c>
      <c r="L97" s="377">
        <f>'Математика-11 2023 расклад'!N96</f>
        <v>3</v>
      </c>
      <c r="M97" s="390">
        <f>'Математ проф-11 2024 расклад'!N97</f>
        <v>4</v>
      </c>
      <c r="N97" s="229"/>
      <c r="O97" s="209">
        <f>'Математика-11 2021 расклад'!O98</f>
        <v>18.52</v>
      </c>
      <c r="P97" s="225">
        <f>'Математика-11 2022 расклад'!O96</f>
        <v>8.3333333333333339</v>
      </c>
      <c r="Q97" s="210">
        <f>'Математика-11 2023 расклад'!O96</f>
        <v>15.789473684210526</v>
      </c>
      <c r="R97" s="347">
        <f>'Математ проф-11 2024 расклад'!O97</f>
        <v>21.05263157894737</v>
      </c>
      <c r="S97" s="207">
        <f>'Математика-11 2020 расклад'!O98</f>
        <v>1.9997999999999998</v>
      </c>
      <c r="T97" s="208">
        <f>'Математика-11 2021 расклад'!P98</f>
        <v>3.9986999999999999</v>
      </c>
      <c r="U97" s="334">
        <f>'Математика-11 2022 расклад'!P96</f>
        <v>0</v>
      </c>
      <c r="V97" s="377">
        <f>'Математика-11 2023 расклад'!P96</f>
        <v>0</v>
      </c>
      <c r="W97" s="415">
        <f>'Математ проф-11 2024 расклад'!P97</f>
        <v>2</v>
      </c>
      <c r="X97" s="229">
        <f>'Математика-11 2020 расклад'!P98</f>
        <v>11.11</v>
      </c>
      <c r="Y97" s="209">
        <f>'Математика-11 2021 расклад'!Q98</f>
        <v>14.81</v>
      </c>
      <c r="Z97" s="382">
        <f>'Математика-11 2022 расклад'!Q96</f>
        <v>0</v>
      </c>
      <c r="AA97" s="382">
        <f>'Математика-11 2023 расклад'!Q96</f>
        <v>0</v>
      </c>
      <c r="AB97" s="408">
        <f>'Математ проф-11 2024 расклад'!Q97</f>
        <v>10.526315789473685</v>
      </c>
    </row>
    <row r="98" spans="1:28" s="1" customFormat="1" ht="15" customHeight="1" x14ac:dyDescent="0.25">
      <c r="A98" s="23">
        <v>15</v>
      </c>
      <c r="B98" s="48">
        <v>61210</v>
      </c>
      <c r="C98" s="206" t="s">
        <v>81</v>
      </c>
      <c r="D98" s="207">
        <f>'Математика-11 2020 расклад'!L99</f>
        <v>13</v>
      </c>
      <c r="E98" s="208">
        <f>'Математика-11 2021 расклад'!M99</f>
        <v>14</v>
      </c>
      <c r="F98" s="334">
        <f>'Математика-11 2022 расклад'!M97</f>
        <v>27</v>
      </c>
      <c r="G98" s="377">
        <f>'Математика-11 2023 расклад'!M97</f>
        <v>2</v>
      </c>
      <c r="H98" s="342">
        <f>'Математ проф-11 2024 расклад'!M98</f>
        <v>5</v>
      </c>
      <c r="I98" s="207">
        <f>'Математика-11 2020 расклад'!M99</f>
        <v>0</v>
      </c>
      <c r="J98" s="208">
        <f>'Математика-11 2021 расклад'!N99</f>
        <v>2.0005999999999999</v>
      </c>
      <c r="K98" s="334">
        <f>'Математика-11 2022 расклад'!N97</f>
        <v>1</v>
      </c>
      <c r="L98" s="377">
        <f>'Математика-11 2023 расклад'!N97</f>
        <v>0</v>
      </c>
      <c r="M98" s="390">
        <f>'Математ проф-11 2024 расклад'!N98</f>
        <v>0</v>
      </c>
      <c r="N98" s="229"/>
      <c r="O98" s="209">
        <f>'Математика-11 2021 расклад'!O99</f>
        <v>14.29</v>
      </c>
      <c r="P98" s="225">
        <f>'Математика-11 2022 расклад'!O97</f>
        <v>3.7037037037037037</v>
      </c>
      <c r="Q98" s="210">
        <f>'Математика-11 2023 расклад'!O97</f>
        <v>0</v>
      </c>
      <c r="R98" s="347">
        <f>'Математ проф-11 2024 расклад'!O98</f>
        <v>0</v>
      </c>
      <c r="S98" s="207">
        <f>'Математика-11 2020 расклад'!O99</f>
        <v>0.99970000000000003</v>
      </c>
      <c r="T98" s="208">
        <f>'Математика-11 2021 расклад'!P99</f>
        <v>2.0005999999999999</v>
      </c>
      <c r="U98" s="334">
        <f>'Математика-11 2022 расклад'!P97</f>
        <v>7</v>
      </c>
      <c r="V98" s="377">
        <f>'Математика-11 2023 расклад'!P97</f>
        <v>0</v>
      </c>
      <c r="W98" s="415">
        <f>'Математ проф-11 2024 расклад'!P98</f>
        <v>1</v>
      </c>
      <c r="X98" s="229">
        <f>'Математика-11 2020 расклад'!P99</f>
        <v>7.69</v>
      </c>
      <c r="Y98" s="209">
        <f>'Математика-11 2021 расклад'!Q99</f>
        <v>14.29</v>
      </c>
      <c r="Z98" s="382">
        <f>'Математика-11 2022 расклад'!Q97</f>
        <v>25.925925925925927</v>
      </c>
      <c r="AA98" s="382">
        <f>'Математика-11 2023 расклад'!Q97</f>
        <v>0</v>
      </c>
      <c r="AB98" s="408">
        <f>'Математ проф-11 2024 расклад'!Q98</f>
        <v>20</v>
      </c>
    </row>
    <row r="99" spans="1:28" s="1" customFormat="1" ht="15" customHeight="1" x14ac:dyDescent="0.25">
      <c r="A99" s="23">
        <v>16</v>
      </c>
      <c r="B99" s="48">
        <v>61290</v>
      </c>
      <c r="C99" s="206" t="s">
        <v>82</v>
      </c>
      <c r="D99" s="207">
        <f>'Математика-11 2020 расклад'!L100</f>
        <v>6</v>
      </c>
      <c r="E99" s="208">
        <f>'Математика-11 2021 расклад'!M100</f>
        <v>19</v>
      </c>
      <c r="F99" s="334">
        <f>'Математика-11 2022 расклад'!M98</f>
        <v>13</v>
      </c>
      <c r="G99" s="377">
        <f>'Математика-11 2023 расклад'!M98</f>
        <v>10</v>
      </c>
      <c r="H99" s="342">
        <f>'Математ проф-11 2024 расклад'!M99</f>
        <v>12</v>
      </c>
      <c r="I99" s="207">
        <f>'Математика-11 2020 расклад'!M100</f>
        <v>0</v>
      </c>
      <c r="J99" s="208">
        <f>'Математика-11 2021 расклад'!N100</f>
        <v>1.9987999999999999</v>
      </c>
      <c r="K99" s="334">
        <f>'Математика-11 2022 расклад'!N98</f>
        <v>3</v>
      </c>
      <c r="L99" s="377">
        <f>'Математика-11 2023 расклад'!N98</f>
        <v>0</v>
      </c>
      <c r="M99" s="390">
        <f>'Математ проф-11 2024 расклад'!N99</f>
        <v>1</v>
      </c>
      <c r="N99" s="229"/>
      <c r="O99" s="209">
        <f>'Математика-11 2021 расклад'!O100</f>
        <v>10.52</v>
      </c>
      <c r="P99" s="225">
        <f>'Математика-11 2022 расклад'!O98</f>
        <v>23.076923076923077</v>
      </c>
      <c r="Q99" s="210">
        <f>'Математика-11 2023 расклад'!O98</f>
        <v>0</v>
      </c>
      <c r="R99" s="347">
        <f>'Математ проф-11 2024 расклад'!O99</f>
        <v>8.3333333333333339</v>
      </c>
      <c r="S99" s="207">
        <f>'Математика-11 2020 расклад'!O100</f>
        <v>1.0002000000000002</v>
      </c>
      <c r="T99" s="208">
        <f>'Математика-11 2021 расклад'!P100</f>
        <v>2.0007000000000001</v>
      </c>
      <c r="U99" s="334">
        <f>'Математика-11 2022 расклад'!P98</f>
        <v>1</v>
      </c>
      <c r="V99" s="377">
        <f>'Математика-11 2023 расклад'!P98</f>
        <v>0</v>
      </c>
      <c r="W99" s="415">
        <f>'Математ проф-11 2024 расклад'!P99</f>
        <v>6</v>
      </c>
      <c r="X99" s="229">
        <f>'Математика-11 2020 расклад'!P100</f>
        <v>16.670000000000002</v>
      </c>
      <c r="Y99" s="209">
        <f>'Математика-11 2021 расклад'!Q100</f>
        <v>10.53</v>
      </c>
      <c r="Z99" s="382">
        <f>'Математика-11 2022 расклад'!Q98</f>
        <v>7.6923076923076925</v>
      </c>
      <c r="AA99" s="382">
        <f>'Математика-11 2023 расклад'!Q98</f>
        <v>0</v>
      </c>
      <c r="AB99" s="408">
        <f>'Математ проф-11 2024 расклад'!Q99</f>
        <v>50</v>
      </c>
    </row>
    <row r="100" spans="1:28" s="1" customFormat="1" ht="15" customHeight="1" x14ac:dyDescent="0.25">
      <c r="A100" s="23">
        <v>17</v>
      </c>
      <c r="B100" s="48">
        <v>61340</v>
      </c>
      <c r="C100" s="206" t="s">
        <v>83</v>
      </c>
      <c r="D100" s="207">
        <f>'Математика-11 2020 расклад'!L101</f>
        <v>27</v>
      </c>
      <c r="E100" s="208">
        <f>'Математика-11 2021 расклад'!M101</f>
        <v>23</v>
      </c>
      <c r="F100" s="334">
        <f>'Математика-11 2022 расклад'!M99</f>
        <v>15</v>
      </c>
      <c r="G100" s="377">
        <f>'Математика-11 2023 расклад'!M99</f>
        <v>18</v>
      </c>
      <c r="H100" s="342">
        <f>'Математ проф-11 2024 расклад'!M100</f>
        <v>23</v>
      </c>
      <c r="I100" s="207">
        <f>'Математика-11 2020 расклад'!M101</f>
        <v>0</v>
      </c>
      <c r="J100" s="208">
        <f>'Математика-11 2021 расклад'!N101</f>
        <v>3.0014999999999996</v>
      </c>
      <c r="K100" s="334">
        <f>'Математика-11 2022 расклад'!N99</f>
        <v>1</v>
      </c>
      <c r="L100" s="377">
        <f>'Математика-11 2023 расклад'!N99</f>
        <v>2</v>
      </c>
      <c r="M100" s="390">
        <f>'Математ проф-11 2024 расклад'!N100</f>
        <v>9</v>
      </c>
      <c r="N100" s="229"/>
      <c r="O100" s="209">
        <f>'Математика-11 2021 расклад'!O101</f>
        <v>13.049999999999999</v>
      </c>
      <c r="P100" s="225">
        <f>'Математика-11 2022 расклад'!O99</f>
        <v>6.666666666666667</v>
      </c>
      <c r="Q100" s="210">
        <f>'Математика-11 2023 расклад'!O99</f>
        <v>11.111111111111111</v>
      </c>
      <c r="R100" s="347">
        <f>'Математ проф-11 2024 расклад'!O100</f>
        <v>39.130434782608695</v>
      </c>
      <c r="S100" s="207">
        <f>'Математика-11 2020 расклад'!O101</f>
        <v>3.9986999999999999</v>
      </c>
      <c r="T100" s="208">
        <f>'Математика-11 2021 расклад'!P101</f>
        <v>3.9997000000000003</v>
      </c>
      <c r="U100" s="334">
        <f>'Математика-11 2022 расклад'!P99</f>
        <v>1</v>
      </c>
      <c r="V100" s="377">
        <f>'Математика-11 2023 расклад'!P99</f>
        <v>1</v>
      </c>
      <c r="W100" s="415">
        <f>'Математ проф-11 2024 расклад'!P100</f>
        <v>1</v>
      </c>
      <c r="X100" s="229">
        <f>'Математика-11 2020 расклад'!P101</f>
        <v>14.81</v>
      </c>
      <c r="Y100" s="209">
        <f>'Математика-11 2021 расклад'!Q101</f>
        <v>17.39</v>
      </c>
      <c r="Z100" s="382">
        <f>'Математика-11 2022 расклад'!Q99</f>
        <v>6.666666666666667</v>
      </c>
      <c r="AA100" s="382">
        <f>'Математика-11 2023 расклад'!Q99</f>
        <v>5.5555555555555554</v>
      </c>
      <c r="AB100" s="408">
        <f>'Математ проф-11 2024 расклад'!Q100</f>
        <v>4.3478260869565215</v>
      </c>
    </row>
    <row r="101" spans="1:28" s="1" customFormat="1" ht="15" customHeight="1" x14ac:dyDescent="0.25">
      <c r="A101" s="23">
        <v>18</v>
      </c>
      <c r="B101" s="48">
        <v>61390</v>
      </c>
      <c r="C101" s="206" t="s">
        <v>84</v>
      </c>
      <c r="D101" s="207">
        <f>'Математика-11 2020 расклад'!L102</f>
        <v>10</v>
      </c>
      <c r="E101" s="208">
        <f>'Математика-11 2021 расклад'!M102</f>
        <v>14</v>
      </c>
      <c r="F101" s="334">
        <f>'Математика-11 2022 расклад'!M100</f>
        <v>14</v>
      </c>
      <c r="G101" s="377">
        <f>'Математика-11 2023 расклад'!M100</f>
        <v>3</v>
      </c>
      <c r="H101" s="342">
        <f>'Математ проф-11 2024 расклад'!M101</f>
        <v>14</v>
      </c>
      <c r="I101" s="207">
        <f>'Математика-11 2020 расклад'!M102</f>
        <v>0</v>
      </c>
      <c r="J101" s="208">
        <f>'Математика-11 2021 расклад'!N102</f>
        <v>3.0002</v>
      </c>
      <c r="K101" s="334">
        <f>'Математика-11 2022 расклад'!N100</f>
        <v>1</v>
      </c>
      <c r="L101" s="377">
        <f>'Математика-11 2023 расклад'!N100</f>
        <v>2</v>
      </c>
      <c r="M101" s="390">
        <f>'Математ проф-11 2024 расклад'!N101</f>
        <v>3</v>
      </c>
      <c r="N101" s="229"/>
      <c r="O101" s="209">
        <f>'Математика-11 2021 расклад'!O102</f>
        <v>21.43</v>
      </c>
      <c r="P101" s="225">
        <f>'Математика-11 2022 расклад'!O100</f>
        <v>7.1428571428571432</v>
      </c>
      <c r="Q101" s="210">
        <f>'Математика-11 2023 расклад'!O100</f>
        <v>66.666666666666671</v>
      </c>
      <c r="R101" s="347">
        <f>'Математ проф-11 2024 расклад'!O101</f>
        <v>21.428571428571427</v>
      </c>
      <c r="S101" s="207">
        <f>'Математика-11 2020 расклад'!O102</f>
        <v>1</v>
      </c>
      <c r="T101" s="208">
        <f>'Математика-11 2021 расклад'!P102</f>
        <v>0</v>
      </c>
      <c r="U101" s="334">
        <f>'Математика-11 2022 расклад'!P100</f>
        <v>0</v>
      </c>
      <c r="V101" s="377">
        <f>'Математика-11 2023 расклад'!P100</f>
        <v>0</v>
      </c>
      <c r="W101" s="415">
        <f>'Математ проф-11 2024 расклад'!P101</f>
        <v>2</v>
      </c>
      <c r="X101" s="229">
        <f>'Математика-11 2020 расклад'!P102</f>
        <v>10</v>
      </c>
      <c r="Y101" s="209">
        <f>'Математика-11 2021 расклад'!Q102</f>
        <v>0</v>
      </c>
      <c r="Z101" s="382">
        <f>'Математика-11 2022 расклад'!Q100</f>
        <v>0</v>
      </c>
      <c r="AA101" s="382">
        <f>'Математика-11 2023 расклад'!Q100</f>
        <v>0</v>
      </c>
      <c r="AB101" s="408">
        <f>'Математ проф-11 2024 расклад'!Q101</f>
        <v>14.285714285714286</v>
      </c>
    </row>
    <row r="102" spans="1:28" s="1" customFormat="1" ht="15" customHeight="1" x14ac:dyDescent="0.25">
      <c r="A102" s="59">
        <v>19</v>
      </c>
      <c r="B102" s="48">
        <v>61410</v>
      </c>
      <c r="C102" s="206" t="s">
        <v>85</v>
      </c>
      <c r="D102" s="207">
        <f>'Математика-11 2020 расклад'!L103</f>
        <v>22</v>
      </c>
      <c r="E102" s="208">
        <f>'Математика-11 2021 расклад'!M103</f>
        <v>20</v>
      </c>
      <c r="F102" s="334">
        <f>'Математика-11 2022 расклад'!M101</f>
        <v>11</v>
      </c>
      <c r="G102" s="377">
        <f>'Математика-11 2023 расклад'!M101</f>
        <v>24</v>
      </c>
      <c r="H102" s="342">
        <f>'Математ проф-11 2024 расклад'!M102</f>
        <v>17</v>
      </c>
      <c r="I102" s="207">
        <f>'Математика-11 2020 расклад'!M103</f>
        <v>0</v>
      </c>
      <c r="J102" s="208">
        <f>'Математика-11 2021 расклад'!N103</f>
        <v>6</v>
      </c>
      <c r="K102" s="334">
        <f>'Математика-11 2022 расклад'!N101</f>
        <v>0</v>
      </c>
      <c r="L102" s="377">
        <f>'Математика-11 2023 расклад'!N101</f>
        <v>2</v>
      </c>
      <c r="M102" s="390">
        <f>'Математ проф-11 2024 расклад'!N102</f>
        <v>2</v>
      </c>
      <c r="N102" s="229"/>
      <c r="O102" s="209">
        <f>'Математика-11 2021 расклад'!O103</f>
        <v>30</v>
      </c>
      <c r="P102" s="225">
        <f>'Математика-11 2022 расклад'!O101</f>
        <v>0</v>
      </c>
      <c r="Q102" s="210">
        <f>'Математика-11 2023 расклад'!O101</f>
        <v>8.3333333333333339</v>
      </c>
      <c r="R102" s="347">
        <f>'Математ проф-11 2024 расклад'!O102</f>
        <v>11.764705882352942</v>
      </c>
      <c r="S102" s="207">
        <f>'Математика-11 2020 расклад'!O103</f>
        <v>1.9997999999999998</v>
      </c>
      <c r="T102" s="208">
        <f>'Математика-11 2021 расклад'!P103</f>
        <v>1</v>
      </c>
      <c r="U102" s="334">
        <f>'Математика-11 2022 расклад'!P101</f>
        <v>0</v>
      </c>
      <c r="V102" s="377">
        <f>'Математика-11 2023 расклад'!P101</f>
        <v>3</v>
      </c>
      <c r="W102" s="415">
        <f>'Математ проф-11 2024 расклад'!P102</f>
        <v>3</v>
      </c>
      <c r="X102" s="229">
        <f>'Математика-11 2020 расклад'!P103</f>
        <v>9.09</v>
      </c>
      <c r="Y102" s="209">
        <f>'Математика-11 2021 расклад'!Q103</f>
        <v>5</v>
      </c>
      <c r="Z102" s="382">
        <f>'Математика-11 2022 расклад'!Q101</f>
        <v>0</v>
      </c>
      <c r="AA102" s="382">
        <f>'Математика-11 2023 расклад'!Q101</f>
        <v>12.5</v>
      </c>
      <c r="AB102" s="408">
        <f>'Математ проф-11 2024 расклад'!Q102</f>
        <v>17.647058823529413</v>
      </c>
    </row>
    <row r="103" spans="1:28" s="1" customFormat="1" ht="15" customHeight="1" x14ac:dyDescent="0.25">
      <c r="A103" s="16">
        <v>20</v>
      </c>
      <c r="B103" s="48">
        <v>61430</v>
      </c>
      <c r="C103" s="206" t="s">
        <v>113</v>
      </c>
      <c r="D103" s="207">
        <f>'Математика-11 2020 расклад'!L104</f>
        <v>84</v>
      </c>
      <c r="E103" s="208">
        <f>'Математика-11 2021 расклад'!M104</f>
        <v>86</v>
      </c>
      <c r="F103" s="334">
        <f>'Математика-11 2022 расклад'!M102</f>
        <v>59</v>
      </c>
      <c r="G103" s="377">
        <f>'Математика-11 2023 расклад'!M102</f>
        <v>54</v>
      </c>
      <c r="H103" s="342">
        <f>'Математ проф-11 2024 расклад'!M103</f>
        <v>54</v>
      </c>
      <c r="I103" s="207">
        <f>'Математика-11 2020 расклад'!M104</f>
        <v>0</v>
      </c>
      <c r="J103" s="208">
        <f>'Математика-11 2021 расклад'!N104</f>
        <v>25.997800000000002</v>
      </c>
      <c r="K103" s="334">
        <f>'Математика-11 2022 расклад'!N102</f>
        <v>12</v>
      </c>
      <c r="L103" s="377">
        <f>'Математика-11 2023 расклад'!N102</f>
        <v>8</v>
      </c>
      <c r="M103" s="390">
        <f>'Математ проф-11 2024 расклад'!N103</f>
        <v>30</v>
      </c>
      <c r="N103" s="229"/>
      <c r="O103" s="209">
        <f>'Математика-11 2021 расклад'!O104</f>
        <v>30.23</v>
      </c>
      <c r="P103" s="225">
        <f>'Математика-11 2022 расклад'!O102</f>
        <v>20.338983050847457</v>
      </c>
      <c r="Q103" s="210">
        <f>'Математика-11 2023 расклад'!O102</f>
        <v>14.814814814814815</v>
      </c>
      <c r="R103" s="347">
        <f>'Математ проф-11 2024 расклад'!O103</f>
        <v>55.555555555555557</v>
      </c>
      <c r="S103" s="207">
        <f>'Математика-11 2020 расклад'!O104</f>
        <v>8.9964000000000013</v>
      </c>
      <c r="T103" s="208">
        <f>'Математика-11 2021 расклад'!P104</f>
        <v>4.9965999999999999</v>
      </c>
      <c r="U103" s="334">
        <f>'Математика-11 2022 расклад'!P102</f>
        <v>0</v>
      </c>
      <c r="V103" s="377">
        <f>'Математика-11 2023 расклад'!P102</f>
        <v>1</v>
      </c>
      <c r="W103" s="415">
        <f>'Математ проф-11 2024 расклад'!P103</f>
        <v>0</v>
      </c>
      <c r="X103" s="229">
        <f>'Математика-11 2020 расклад'!P104</f>
        <v>10.71</v>
      </c>
      <c r="Y103" s="209">
        <f>'Математика-11 2021 расклад'!Q104</f>
        <v>5.81</v>
      </c>
      <c r="Z103" s="382">
        <f>'Математика-11 2022 расклад'!Q102</f>
        <v>0</v>
      </c>
      <c r="AA103" s="382">
        <f>'Математика-11 2023 расклад'!Q102</f>
        <v>1.8518518518518519</v>
      </c>
      <c r="AB103" s="408">
        <f>'Математ проф-11 2024 расклад'!Q103</f>
        <v>0</v>
      </c>
    </row>
    <row r="104" spans="1:28" s="1" customFormat="1" ht="15" customHeight="1" x14ac:dyDescent="0.25">
      <c r="A104" s="11">
        <v>21</v>
      </c>
      <c r="B104" s="48">
        <v>61440</v>
      </c>
      <c r="C104" s="206" t="s">
        <v>86</v>
      </c>
      <c r="D104" s="207">
        <f>'Математика-11 2020 расклад'!L105</f>
        <v>36</v>
      </c>
      <c r="E104" s="208">
        <f>'Математика-11 2021 расклад'!M105</f>
        <v>41</v>
      </c>
      <c r="F104" s="334">
        <f>'Математика-11 2022 расклад'!M103</f>
        <v>24</v>
      </c>
      <c r="G104" s="377">
        <f>'Математика-11 2023 расклад'!M103</f>
        <v>32</v>
      </c>
      <c r="H104" s="342">
        <f>'Математ проф-11 2024 расклад'!M104</f>
        <v>28</v>
      </c>
      <c r="I104" s="207">
        <f>'Математика-11 2020 расклад'!M105</f>
        <v>0</v>
      </c>
      <c r="J104" s="208">
        <f>'Математика-11 2021 расклад'!N105</f>
        <v>21.996500000000001</v>
      </c>
      <c r="K104" s="334">
        <f>'Математика-11 2022 расклад'!N103</f>
        <v>15</v>
      </c>
      <c r="L104" s="377">
        <f>'Математика-11 2023 расклад'!N103</f>
        <v>10</v>
      </c>
      <c r="M104" s="390">
        <f>'Математ проф-11 2024 расклад'!N104</f>
        <v>18</v>
      </c>
      <c r="N104" s="229"/>
      <c r="O104" s="209">
        <f>'Математика-11 2021 расклад'!O105</f>
        <v>53.650000000000006</v>
      </c>
      <c r="P104" s="225">
        <f>'Математика-11 2022 расклад'!O103</f>
        <v>62.5</v>
      </c>
      <c r="Q104" s="210">
        <f>'Математика-11 2023 расклад'!O103</f>
        <v>31.25</v>
      </c>
      <c r="R104" s="347">
        <f>'Математ проф-11 2024 расклад'!O104</f>
        <v>64.285714285714292</v>
      </c>
      <c r="S104" s="207">
        <f>'Математика-11 2020 расклад'!O105</f>
        <v>2.9988000000000001</v>
      </c>
      <c r="T104" s="208">
        <f>'Математика-11 2021 расклад'!P105</f>
        <v>2.0007999999999999</v>
      </c>
      <c r="U104" s="334">
        <f>'Математика-11 2022 расклад'!P103</f>
        <v>0</v>
      </c>
      <c r="V104" s="377">
        <f>'Математика-11 2023 расклад'!P103</f>
        <v>0</v>
      </c>
      <c r="W104" s="415">
        <f>'Математ проф-11 2024 расклад'!P104</f>
        <v>0</v>
      </c>
      <c r="X104" s="229">
        <f>'Математика-11 2020 расклад'!P105</f>
        <v>8.33</v>
      </c>
      <c r="Y104" s="209">
        <f>'Математика-11 2021 расклад'!Q105</f>
        <v>4.88</v>
      </c>
      <c r="Z104" s="382">
        <f>'Математика-11 2022 расклад'!Q103</f>
        <v>0</v>
      </c>
      <c r="AA104" s="382">
        <f>'Математика-11 2023 расклад'!Q103</f>
        <v>0</v>
      </c>
      <c r="AB104" s="408">
        <f>'Математ проф-11 2024 расклад'!Q104</f>
        <v>0</v>
      </c>
    </row>
    <row r="105" spans="1:28" s="1" customFormat="1" ht="15" customHeight="1" x14ac:dyDescent="0.25">
      <c r="A105" s="11">
        <v>22</v>
      </c>
      <c r="B105" s="48">
        <v>61450</v>
      </c>
      <c r="C105" s="206" t="s">
        <v>114</v>
      </c>
      <c r="D105" s="207">
        <f>'Математика-11 2020 расклад'!L106</f>
        <v>50</v>
      </c>
      <c r="E105" s="208">
        <f>'Математика-11 2021 расклад'!M106</f>
        <v>52</v>
      </c>
      <c r="F105" s="334">
        <f>'Математика-11 2022 расклад'!M104</f>
        <v>47</v>
      </c>
      <c r="G105" s="377">
        <f>'Математика-11 2023 расклад'!M104</f>
        <v>52</v>
      </c>
      <c r="H105" s="342">
        <f>'Математ проф-11 2024 расклад'!M105</f>
        <v>54</v>
      </c>
      <c r="I105" s="207">
        <f>'Математика-11 2020 расклад'!M106</f>
        <v>0</v>
      </c>
      <c r="J105" s="208">
        <f>'Математика-11 2021 расклад'!N106</f>
        <v>20.997599999999998</v>
      </c>
      <c r="K105" s="334">
        <f>'Математика-11 2022 расклад'!N104</f>
        <v>26</v>
      </c>
      <c r="L105" s="377">
        <f>'Математика-11 2023 расклад'!N104</f>
        <v>22</v>
      </c>
      <c r="M105" s="390">
        <f>'Математ проф-11 2024 расклад'!N105</f>
        <v>29</v>
      </c>
      <c r="N105" s="229"/>
      <c r="O105" s="209">
        <f>'Математика-11 2021 расклад'!O106</f>
        <v>40.379999999999995</v>
      </c>
      <c r="P105" s="225">
        <f>'Математика-11 2022 расклад'!O104</f>
        <v>55.319148936170215</v>
      </c>
      <c r="Q105" s="210">
        <f>'Математика-11 2023 расклад'!O104</f>
        <v>42.307692307692307</v>
      </c>
      <c r="R105" s="347">
        <f>'Математ проф-11 2024 расклад'!O105</f>
        <v>53.703703703703702</v>
      </c>
      <c r="S105" s="207">
        <f>'Математика-11 2020 расклад'!O106</f>
        <v>1</v>
      </c>
      <c r="T105" s="208">
        <f>'Математика-11 2021 расклад'!P106</f>
        <v>2.0020000000000002</v>
      </c>
      <c r="U105" s="334">
        <f>'Математика-11 2022 расклад'!P104</f>
        <v>0</v>
      </c>
      <c r="V105" s="377">
        <f>'Математика-11 2023 расклад'!P104</f>
        <v>1</v>
      </c>
      <c r="W105" s="415">
        <f>'Математ проф-11 2024 расклад'!P105</f>
        <v>0</v>
      </c>
      <c r="X105" s="229">
        <f>'Математика-11 2020 расклад'!P106</f>
        <v>2</v>
      </c>
      <c r="Y105" s="209">
        <f>'Математика-11 2021 расклад'!Q106</f>
        <v>3.85</v>
      </c>
      <c r="Z105" s="382">
        <f>'Математика-11 2022 расклад'!Q104</f>
        <v>0</v>
      </c>
      <c r="AA105" s="382">
        <f>'Математика-11 2023 расклад'!Q104</f>
        <v>1.9230769230769231</v>
      </c>
      <c r="AB105" s="408">
        <f>'Математ проф-11 2024 расклад'!Q105</f>
        <v>0</v>
      </c>
    </row>
    <row r="106" spans="1:28" s="1" customFormat="1" ht="15" customHeight="1" x14ac:dyDescent="0.25">
      <c r="A106" s="11">
        <v>23</v>
      </c>
      <c r="B106" s="48">
        <v>61470</v>
      </c>
      <c r="C106" s="206" t="s">
        <v>87</v>
      </c>
      <c r="D106" s="207">
        <f>'Математика-11 2020 расклад'!L107</f>
        <v>28</v>
      </c>
      <c r="E106" s="208">
        <f>'Математика-11 2021 расклад'!M107</f>
        <v>35</v>
      </c>
      <c r="F106" s="334">
        <f>'Математика-11 2022 расклад'!M105</f>
        <v>25</v>
      </c>
      <c r="G106" s="377">
        <f>'Математика-11 2023 расклад'!M105</f>
        <v>33</v>
      </c>
      <c r="H106" s="342">
        <f>'Математ проф-11 2024 расклад'!M106</f>
        <v>26</v>
      </c>
      <c r="I106" s="207">
        <f>'Математика-11 2020 расклад'!M107</f>
        <v>0</v>
      </c>
      <c r="J106" s="208">
        <f>'Математика-11 2021 расклад'!N107</f>
        <v>7</v>
      </c>
      <c r="K106" s="334">
        <f>'Математика-11 2022 расклад'!N105</f>
        <v>4</v>
      </c>
      <c r="L106" s="377">
        <f>'Математика-11 2023 расклад'!N105</f>
        <v>3</v>
      </c>
      <c r="M106" s="390">
        <f>'Математ проф-11 2024 расклад'!N106</f>
        <v>3</v>
      </c>
      <c r="N106" s="229"/>
      <c r="O106" s="209">
        <f>'Математика-11 2021 расклад'!O107</f>
        <v>20</v>
      </c>
      <c r="P106" s="225">
        <f>'Математика-11 2022 расклад'!O105</f>
        <v>16</v>
      </c>
      <c r="Q106" s="210">
        <f>'Математика-11 2023 расклад'!O105</f>
        <v>9.0909090909090917</v>
      </c>
      <c r="R106" s="347">
        <f>'Математ проф-11 2024 расклад'!O106</f>
        <v>11.538461538461538</v>
      </c>
      <c r="S106" s="207">
        <f>'Математика-11 2020 расклад'!O107</f>
        <v>2.9988000000000001</v>
      </c>
      <c r="T106" s="208">
        <f>'Математика-11 2021 расклад'!P107</f>
        <v>2.9994999999999998</v>
      </c>
      <c r="U106" s="334">
        <f>'Математика-11 2022 расклад'!P105</f>
        <v>0</v>
      </c>
      <c r="V106" s="377">
        <f>'Математика-11 2023 расклад'!P105</f>
        <v>3</v>
      </c>
      <c r="W106" s="415">
        <f>'Математ проф-11 2024 расклад'!P106</f>
        <v>1</v>
      </c>
      <c r="X106" s="229">
        <f>'Математика-11 2020 расклад'!P107</f>
        <v>10.71</v>
      </c>
      <c r="Y106" s="209">
        <f>'Математика-11 2021 расклад'!Q107</f>
        <v>8.57</v>
      </c>
      <c r="Z106" s="382">
        <f>'Математика-11 2022 расклад'!Q105</f>
        <v>0</v>
      </c>
      <c r="AA106" s="382">
        <f>'Математика-11 2023 расклад'!Q105</f>
        <v>9.0909090909090917</v>
      </c>
      <c r="AB106" s="408">
        <f>'Математ проф-11 2024 расклад'!Q106</f>
        <v>3.8461538461538463</v>
      </c>
    </row>
    <row r="107" spans="1:28" s="1" customFormat="1" ht="15" customHeight="1" x14ac:dyDescent="0.25">
      <c r="A107" s="11">
        <v>24</v>
      </c>
      <c r="B107" s="48">
        <v>61490</v>
      </c>
      <c r="C107" s="206" t="s">
        <v>115</v>
      </c>
      <c r="D107" s="207">
        <f>'Математика-11 2020 расклад'!L108</f>
        <v>62</v>
      </c>
      <c r="E107" s="208">
        <f>'Математика-11 2021 расклад'!M108</f>
        <v>71</v>
      </c>
      <c r="F107" s="334">
        <f>'Математика-11 2022 расклад'!M106</f>
        <v>64</v>
      </c>
      <c r="G107" s="377">
        <f>'Математика-11 2023 расклад'!M106</f>
        <v>55</v>
      </c>
      <c r="H107" s="342">
        <f>'Математ проф-11 2024 расклад'!M107</f>
        <v>74</v>
      </c>
      <c r="I107" s="207">
        <f>'Математика-11 2020 расклад'!M108</f>
        <v>0</v>
      </c>
      <c r="J107" s="208">
        <f>'Математика-11 2021 расклад'!N108</f>
        <v>34.995899999999999</v>
      </c>
      <c r="K107" s="334">
        <f>'Математика-11 2022 расклад'!N106</f>
        <v>31</v>
      </c>
      <c r="L107" s="377">
        <f>'Математика-11 2023 расклад'!N106</f>
        <v>13</v>
      </c>
      <c r="M107" s="390">
        <f>'Математ проф-11 2024 расклад'!N107</f>
        <v>30</v>
      </c>
      <c r="N107" s="229"/>
      <c r="O107" s="209">
        <f>'Математика-11 2021 расклад'!O108</f>
        <v>49.29</v>
      </c>
      <c r="P107" s="225">
        <f>'Математика-11 2022 расклад'!O106</f>
        <v>48.4375</v>
      </c>
      <c r="Q107" s="210">
        <f>'Математика-11 2023 расклад'!O106</f>
        <v>23.636363636363637</v>
      </c>
      <c r="R107" s="347">
        <f>'Математ проф-11 2024 расклад'!O107</f>
        <v>40.54054054054054</v>
      </c>
      <c r="S107" s="207">
        <f>'Математика-11 2020 расклад'!O108</f>
        <v>3.9990000000000006</v>
      </c>
      <c r="T107" s="208">
        <f>'Математика-11 2021 расклад'!P108</f>
        <v>1.0011000000000001</v>
      </c>
      <c r="U107" s="334">
        <f>'Математика-11 2022 расклад'!P106</f>
        <v>2</v>
      </c>
      <c r="V107" s="377">
        <f>'Математика-11 2023 расклад'!P106</f>
        <v>2</v>
      </c>
      <c r="W107" s="415">
        <f>'Математ проф-11 2024 расклад'!P107</f>
        <v>0</v>
      </c>
      <c r="X107" s="229">
        <f>'Математика-11 2020 расклад'!P108</f>
        <v>6.45</v>
      </c>
      <c r="Y107" s="209">
        <f>'Математика-11 2021 расклад'!Q108</f>
        <v>1.41</v>
      </c>
      <c r="Z107" s="382">
        <f>'Математика-11 2022 расклад'!Q106</f>
        <v>3.125</v>
      </c>
      <c r="AA107" s="382">
        <f>'Математика-11 2023 расклад'!Q106</f>
        <v>3.6363636363636362</v>
      </c>
      <c r="AB107" s="408">
        <f>'Математ проф-11 2024 расклад'!Q107</f>
        <v>0</v>
      </c>
    </row>
    <row r="108" spans="1:28" s="1" customFormat="1" ht="15" customHeight="1" x14ac:dyDescent="0.25">
      <c r="A108" s="11">
        <v>25</v>
      </c>
      <c r="B108" s="48">
        <v>61500</v>
      </c>
      <c r="C108" s="206" t="s">
        <v>116</v>
      </c>
      <c r="D108" s="207">
        <f>'Математика-11 2020 расклад'!L109</f>
        <v>78</v>
      </c>
      <c r="E108" s="208">
        <f>'Математика-11 2021 расклад'!M109</f>
        <v>98</v>
      </c>
      <c r="F108" s="334">
        <f>'Математика-11 2022 расклад'!M107</f>
        <v>93</v>
      </c>
      <c r="G108" s="377">
        <f>'Математика-11 2023 расклад'!M107</f>
        <v>67</v>
      </c>
      <c r="H108" s="342">
        <f>'Математ проф-11 2024 расклад'!M108</f>
        <v>80</v>
      </c>
      <c r="I108" s="207">
        <f>'Математика-11 2020 расклад'!M109</f>
        <v>0</v>
      </c>
      <c r="J108" s="208">
        <f>'Математика-11 2021 расклад'!N109</f>
        <v>28.998200000000001</v>
      </c>
      <c r="K108" s="334">
        <f>'Математика-11 2022 расклад'!N107</f>
        <v>32</v>
      </c>
      <c r="L108" s="377">
        <f>'Математика-11 2023 расклад'!N107</f>
        <v>8</v>
      </c>
      <c r="M108" s="390">
        <f>'Математ проф-11 2024 расклад'!N108</f>
        <v>33</v>
      </c>
      <c r="N108" s="229"/>
      <c r="O108" s="209">
        <f>'Математика-11 2021 расклад'!O109</f>
        <v>29.59</v>
      </c>
      <c r="P108" s="225">
        <f>'Математика-11 2022 расклад'!O107</f>
        <v>34.408602150537632</v>
      </c>
      <c r="Q108" s="210">
        <f>'Математика-11 2023 расклад'!O107</f>
        <v>11.940298507462687</v>
      </c>
      <c r="R108" s="347">
        <f>'Математ проф-11 2024 расклад'!O108</f>
        <v>41.25</v>
      </c>
      <c r="S108" s="207">
        <f>'Математика-11 2020 расклад'!O109</f>
        <v>4.9998000000000005</v>
      </c>
      <c r="T108" s="208">
        <f>'Математика-11 2021 расклад'!P109</f>
        <v>9.9959999999999987</v>
      </c>
      <c r="U108" s="334">
        <f>'Математика-11 2022 расклад'!P107</f>
        <v>7</v>
      </c>
      <c r="V108" s="377">
        <f>'Математика-11 2023 расклад'!P107</f>
        <v>2</v>
      </c>
      <c r="W108" s="415">
        <f>'Математ проф-11 2024 расклад'!P108</f>
        <v>0</v>
      </c>
      <c r="X108" s="229">
        <f>'Математика-11 2020 расклад'!P109</f>
        <v>6.41</v>
      </c>
      <c r="Y108" s="209">
        <f>'Математика-11 2021 расклад'!Q109</f>
        <v>10.199999999999999</v>
      </c>
      <c r="Z108" s="382">
        <f>'Математика-11 2022 расклад'!Q107</f>
        <v>7.5268817204301079</v>
      </c>
      <c r="AA108" s="382">
        <f>'Математика-11 2023 расклад'!Q107</f>
        <v>2.9850746268656718</v>
      </c>
      <c r="AB108" s="408">
        <f>'Математ проф-11 2024 расклад'!Q108</f>
        <v>0</v>
      </c>
    </row>
    <row r="109" spans="1:28" s="1" customFormat="1" ht="15" customHeight="1" x14ac:dyDescent="0.25">
      <c r="A109" s="11">
        <v>26</v>
      </c>
      <c r="B109" s="48">
        <v>61510</v>
      </c>
      <c r="C109" s="206" t="s">
        <v>88</v>
      </c>
      <c r="D109" s="207">
        <f>'Математика-11 2020 расклад'!L110</f>
        <v>59</v>
      </c>
      <c r="E109" s="208">
        <f>'Математика-11 2021 расклад'!M110</f>
        <v>64</v>
      </c>
      <c r="F109" s="334">
        <f>'Математика-11 2022 расклад'!M108</f>
        <v>82</v>
      </c>
      <c r="G109" s="377">
        <f>'Математика-11 2023 расклад'!M108</f>
        <v>46</v>
      </c>
      <c r="H109" s="342">
        <f>'Математ проф-11 2024 расклад'!M109</f>
        <v>81</v>
      </c>
      <c r="I109" s="207">
        <f>'Математика-11 2020 расклад'!M110</f>
        <v>0</v>
      </c>
      <c r="J109" s="208">
        <f>'Математика-11 2021 расклад'!N110</f>
        <v>18.003200000000003</v>
      </c>
      <c r="K109" s="334">
        <f>'Математика-11 2022 расклад'!N108</f>
        <v>24</v>
      </c>
      <c r="L109" s="377">
        <f>'Математика-11 2023 расклад'!N108</f>
        <v>12</v>
      </c>
      <c r="M109" s="390">
        <f>'Математ проф-11 2024 расклад'!N109</f>
        <v>42</v>
      </c>
      <c r="N109" s="229"/>
      <c r="O109" s="209">
        <f>'Математика-11 2021 расклад'!O110</f>
        <v>28.130000000000003</v>
      </c>
      <c r="P109" s="225">
        <f>'Математика-11 2022 расклад'!O108</f>
        <v>29.26829268292683</v>
      </c>
      <c r="Q109" s="210">
        <f>'Математика-11 2023 расклад'!O108</f>
        <v>26.086956521739129</v>
      </c>
      <c r="R109" s="347">
        <f>'Математ проф-11 2024 расклад'!O109</f>
        <v>51.851851851851855</v>
      </c>
      <c r="S109" s="207">
        <f>'Математика-11 2020 расклад'!O110</f>
        <v>2.9972000000000003</v>
      </c>
      <c r="T109" s="208">
        <f>'Математика-11 2021 расклад'!P110</f>
        <v>2.0032000000000001</v>
      </c>
      <c r="U109" s="334">
        <f>'Математика-11 2022 расклад'!P108</f>
        <v>1</v>
      </c>
      <c r="V109" s="377">
        <f>'Математика-11 2023 расклад'!P108</f>
        <v>0</v>
      </c>
      <c r="W109" s="415">
        <f>'Математ проф-11 2024 расклад'!P109</f>
        <v>1</v>
      </c>
      <c r="X109" s="229">
        <f>'Математика-11 2020 расклад'!P110</f>
        <v>5.08</v>
      </c>
      <c r="Y109" s="209">
        <f>'Математика-11 2021 расклад'!Q110</f>
        <v>3.13</v>
      </c>
      <c r="Z109" s="382">
        <f>'Математика-11 2022 расклад'!Q108</f>
        <v>1.2195121951219512</v>
      </c>
      <c r="AA109" s="382">
        <f>'Математика-11 2023 расклад'!Q108</f>
        <v>0</v>
      </c>
      <c r="AB109" s="408">
        <f>'Математ проф-11 2024 расклад'!Q109</f>
        <v>1.2345679012345678</v>
      </c>
    </row>
    <row r="110" spans="1:28" s="1" customFormat="1" ht="15" customHeight="1" x14ac:dyDescent="0.25">
      <c r="A110" s="11">
        <v>27</v>
      </c>
      <c r="B110" s="50">
        <v>61520</v>
      </c>
      <c r="C110" s="211" t="s">
        <v>117</v>
      </c>
      <c r="D110" s="207">
        <f>'Математика-11 2020 расклад'!L111</f>
        <v>63</v>
      </c>
      <c r="E110" s="208">
        <f>'Математика-11 2021 расклад'!M111</f>
        <v>40</v>
      </c>
      <c r="F110" s="334">
        <f>'Математика-11 2022 расклад'!M109</f>
        <v>54</v>
      </c>
      <c r="G110" s="377">
        <f>'Математика-11 2023 расклад'!M109</f>
        <v>38</v>
      </c>
      <c r="H110" s="342">
        <f>'Математ проф-11 2024 расклад'!M110</f>
        <v>48</v>
      </c>
      <c r="I110" s="207">
        <f>'Математика-11 2020 расклад'!M111</f>
        <v>0</v>
      </c>
      <c r="J110" s="208">
        <f>'Математика-11 2021 расклад'!N111</f>
        <v>27</v>
      </c>
      <c r="K110" s="334">
        <f>'Математика-11 2022 расклад'!N109</f>
        <v>35.000000000000007</v>
      </c>
      <c r="L110" s="377">
        <f>'Математика-11 2023 расклад'!N109</f>
        <v>20</v>
      </c>
      <c r="M110" s="390">
        <f>'Математ проф-11 2024 расклад'!N110</f>
        <v>34</v>
      </c>
      <c r="N110" s="229"/>
      <c r="O110" s="209">
        <f>'Математика-11 2021 расклад'!O111</f>
        <v>67.5</v>
      </c>
      <c r="P110" s="225">
        <f>'Математика-11 2022 расклад'!O109</f>
        <v>64.814814814814824</v>
      </c>
      <c r="Q110" s="210">
        <f>'Математика-11 2023 расклад'!O109</f>
        <v>52.631578947368418</v>
      </c>
      <c r="R110" s="347">
        <f>'Математ проф-11 2024 расклад'!O110</f>
        <v>70.833333333333329</v>
      </c>
      <c r="S110" s="207">
        <f>'Математика-11 2020 расклад'!O111</f>
        <v>5.0022000000000002</v>
      </c>
      <c r="T110" s="208">
        <f>'Математика-11 2021 расклад'!P111</f>
        <v>0</v>
      </c>
      <c r="U110" s="334">
        <f>'Математика-11 2022 расклад'!P109</f>
        <v>0</v>
      </c>
      <c r="V110" s="377">
        <f>'Математика-11 2023 расклад'!P109</f>
        <v>0</v>
      </c>
      <c r="W110" s="415">
        <f>'Математ проф-11 2024 расклад'!P110</f>
        <v>0</v>
      </c>
      <c r="X110" s="229">
        <f>'Математика-11 2020 расклад'!P111</f>
        <v>7.94</v>
      </c>
      <c r="Y110" s="209">
        <f>'Математика-11 2021 расклад'!Q111</f>
        <v>0</v>
      </c>
      <c r="Z110" s="382">
        <f>'Математика-11 2022 расклад'!Q109</f>
        <v>0</v>
      </c>
      <c r="AA110" s="382">
        <f>'Математика-11 2023 расклад'!Q109</f>
        <v>0</v>
      </c>
      <c r="AB110" s="408">
        <f>'Математ проф-11 2024 расклад'!Q110</f>
        <v>0</v>
      </c>
    </row>
    <row r="111" spans="1:28" s="1" customFormat="1" ht="15" customHeight="1" x14ac:dyDescent="0.25">
      <c r="A111" s="11">
        <v>28</v>
      </c>
      <c r="B111" s="50">
        <v>61540</v>
      </c>
      <c r="C111" s="211" t="s">
        <v>146</v>
      </c>
      <c r="D111" s="207">
        <f>'Математика-11 2020 расклад'!L112</f>
        <v>40</v>
      </c>
      <c r="E111" s="208">
        <f>'Математика-11 2021 расклад'!M112</f>
        <v>23</v>
      </c>
      <c r="F111" s="334">
        <f>'Математика-11 2022 расклад'!M110</f>
        <v>18</v>
      </c>
      <c r="G111" s="377">
        <f>'Математика-11 2023 расклад'!M110</f>
        <v>43</v>
      </c>
      <c r="H111" s="342">
        <f>'Математ проф-11 2024 расклад'!M111</f>
        <v>12</v>
      </c>
      <c r="I111" s="207">
        <f>'Математика-11 2020 расклад'!M112</f>
        <v>0</v>
      </c>
      <c r="J111" s="208">
        <f>'Математика-11 2021 расклад'!N112</f>
        <v>2.0009999999999999</v>
      </c>
      <c r="K111" s="334">
        <f>'Математика-11 2022 расклад'!N110</f>
        <v>5.9999999999999991</v>
      </c>
      <c r="L111" s="377">
        <f>'Математика-11 2023 расклад'!N110</f>
        <v>9</v>
      </c>
      <c r="M111" s="390">
        <f>'Математ проф-11 2024 расклад'!N111</f>
        <v>4</v>
      </c>
      <c r="N111" s="229"/>
      <c r="O111" s="209">
        <f>'Математика-11 2021 расклад'!O112</f>
        <v>8.6999999999999993</v>
      </c>
      <c r="P111" s="225">
        <f>'Математика-11 2022 расклад'!O110</f>
        <v>33.333333333333329</v>
      </c>
      <c r="Q111" s="210">
        <f>'Математика-11 2023 расклад'!O110</f>
        <v>20.930232558139537</v>
      </c>
      <c r="R111" s="347">
        <f>'Математ проф-11 2024 расклад'!O111</f>
        <v>33.333333333333336</v>
      </c>
      <c r="S111" s="207">
        <f>'Математика-11 2020 расклад'!O112</f>
        <v>3</v>
      </c>
      <c r="T111" s="208">
        <f>'Математика-11 2021 расклад'!P112</f>
        <v>2.9991999999999996</v>
      </c>
      <c r="U111" s="334">
        <f>'Математика-11 2022 расклад'!P110</f>
        <v>1</v>
      </c>
      <c r="V111" s="377">
        <f>'Математика-11 2023 расклад'!P110</f>
        <v>0</v>
      </c>
      <c r="W111" s="415">
        <f>'Математ проф-11 2024 расклад'!P111</f>
        <v>1</v>
      </c>
      <c r="X111" s="229">
        <f>'Математика-11 2020 расклад'!P112</f>
        <v>7.5</v>
      </c>
      <c r="Y111" s="209">
        <f>'Математика-11 2021 расклад'!Q112</f>
        <v>13.04</v>
      </c>
      <c r="Z111" s="382">
        <f>'Математика-11 2022 расклад'!Q110</f>
        <v>5.5555555555555554</v>
      </c>
      <c r="AA111" s="382">
        <f>'Математика-11 2023 расклад'!Q110</f>
        <v>0</v>
      </c>
      <c r="AB111" s="408">
        <f>'Математ проф-11 2024 расклад'!Q111</f>
        <v>8.3333333333333339</v>
      </c>
    </row>
    <row r="112" spans="1:28" s="1" customFormat="1" ht="15" customHeight="1" x14ac:dyDescent="0.25">
      <c r="A112" s="15">
        <v>29</v>
      </c>
      <c r="B112" s="50">
        <v>61560</v>
      </c>
      <c r="C112" s="211" t="s">
        <v>119</v>
      </c>
      <c r="D112" s="207" t="s">
        <v>145</v>
      </c>
      <c r="E112" s="208">
        <f>'Математика-11 2021 расклад'!M113</f>
        <v>30</v>
      </c>
      <c r="F112" s="334">
        <f>'Математика-11 2022 расклад'!M111</f>
        <v>15</v>
      </c>
      <c r="G112" s="377">
        <f>'Математика-11 2023 расклад'!M111</f>
        <v>22</v>
      </c>
      <c r="H112" s="342">
        <f>'Математ проф-11 2024 расклад'!M112</f>
        <v>23</v>
      </c>
      <c r="I112" s="207" t="s">
        <v>145</v>
      </c>
      <c r="J112" s="208">
        <f>'Математика-11 2021 расклад'!N113</f>
        <v>0.99900000000000011</v>
      </c>
      <c r="K112" s="334">
        <f>'Математика-11 2022 расклад'!N111</f>
        <v>4</v>
      </c>
      <c r="L112" s="377">
        <f>'Математика-11 2023 расклад'!N111</f>
        <v>1</v>
      </c>
      <c r="M112" s="390">
        <f>'Математ проф-11 2024 расклад'!N112</f>
        <v>7</v>
      </c>
      <c r="N112" s="229"/>
      <c r="O112" s="209">
        <f>'Математика-11 2021 расклад'!O113</f>
        <v>3.33</v>
      </c>
      <c r="P112" s="225">
        <f>'Математика-11 2022 расклад'!O111</f>
        <v>26.666666666666668</v>
      </c>
      <c r="Q112" s="210">
        <f>'Математика-11 2023 расклад'!O111</f>
        <v>4.5454545454545459</v>
      </c>
      <c r="R112" s="347">
        <f>'Математ проф-11 2024 расклад'!O112</f>
        <v>30.434782608695652</v>
      </c>
      <c r="S112" s="207" t="s">
        <v>145</v>
      </c>
      <c r="T112" s="208">
        <f>'Математика-11 2021 расклад'!P113</f>
        <v>15</v>
      </c>
      <c r="U112" s="334">
        <f>'Математика-11 2022 расклад'!P111</f>
        <v>1</v>
      </c>
      <c r="V112" s="377">
        <f>'Математика-11 2023 расклад'!P111</f>
        <v>2</v>
      </c>
      <c r="W112" s="415">
        <f>'Математ проф-11 2024 расклад'!P112</f>
        <v>6</v>
      </c>
      <c r="X112" s="229" t="s">
        <v>145</v>
      </c>
      <c r="Y112" s="209">
        <f>'Математика-11 2021 расклад'!Q113</f>
        <v>50</v>
      </c>
      <c r="Z112" s="382">
        <f>'Математика-11 2022 расклад'!Q111</f>
        <v>6.666666666666667</v>
      </c>
      <c r="AA112" s="382">
        <f>'Математика-11 2023 расклад'!Q111</f>
        <v>9.0909090909090917</v>
      </c>
      <c r="AB112" s="408">
        <f>'Математ проф-11 2024 расклад'!Q112</f>
        <v>26.086956521739129</v>
      </c>
    </row>
    <row r="113" spans="1:28" s="1" customFormat="1" ht="15" customHeight="1" thickBot="1" x14ac:dyDescent="0.3">
      <c r="A113" s="15">
        <v>30</v>
      </c>
      <c r="B113" s="50">
        <v>61570</v>
      </c>
      <c r="C113" s="211" t="s">
        <v>121</v>
      </c>
      <c r="D113" s="213" t="s">
        <v>145</v>
      </c>
      <c r="E113" s="214" t="s">
        <v>145</v>
      </c>
      <c r="F113" s="335">
        <f>'Математика-11 2022 расклад'!M112</f>
        <v>23</v>
      </c>
      <c r="G113" s="378">
        <f>'Математика-11 2023 расклад'!M112</f>
        <v>23</v>
      </c>
      <c r="H113" s="343">
        <f>'Математ проф-11 2024 расклад'!M113</f>
        <v>17</v>
      </c>
      <c r="I113" s="213" t="s">
        <v>145</v>
      </c>
      <c r="J113" s="214" t="s">
        <v>145</v>
      </c>
      <c r="K113" s="335">
        <f>'Математика-11 2022 расклад'!N112</f>
        <v>5</v>
      </c>
      <c r="L113" s="378">
        <f>'Математика-11 2023 расклад'!N112</f>
        <v>4</v>
      </c>
      <c r="M113" s="390">
        <f>'Математ проф-11 2024 расклад'!N113</f>
        <v>7</v>
      </c>
      <c r="N113" s="230"/>
      <c r="O113" s="215" t="s">
        <v>145</v>
      </c>
      <c r="P113" s="226">
        <f>'Математика-11 2022 расклад'!O112</f>
        <v>21.739130434782609</v>
      </c>
      <c r="Q113" s="216">
        <f>'Математика-11 2023 расклад'!O112</f>
        <v>17.391304347826086</v>
      </c>
      <c r="R113" s="347">
        <f>'Математ проф-11 2024 расклад'!O113</f>
        <v>41.176470588235297</v>
      </c>
      <c r="S113" s="213" t="s">
        <v>145</v>
      </c>
      <c r="T113" s="214" t="s">
        <v>145</v>
      </c>
      <c r="U113" s="335">
        <f>'Математика-11 2022 расклад'!P112</f>
        <v>1</v>
      </c>
      <c r="V113" s="378">
        <f>'Математика-11 2023 расклад'!P112</f>
        <v>1</v>
      </c>
      <c r="W113" s="416">
        <f>'Математ проф-11 2024 расклад'!P113</f>
        <v>1</v>
      </c>
      <c r="X113" s="230" t="s">
        <v>145</v>
      </c>
      <c r="Y113" s="215" t="s">
        <v>145</v>
      </c>
      <c r="Z113" s="386">
        <f>'Математика-11 2022 расклад'!Q112</f>
        <v>4.3478260869565215</v>
      </c>
      <c r="AA113" s="386">
        <f>'Математика-11 2023 расклад'!Q112</f>
        <v>4.3478260869565215</v>
      </c>
      <c r="AB113" s="409">
        <f>'Математ проф-11 2024 расклад'!Q113</f>
        <v>5.882352941176471</v>
      </c>
    </row>
    <row r="114" spans="1:28" s="1" customFormat="1" ht="15" customHeight="1" thickBot="1" x14ac:dyDescent="0.3">
      <c r="A114" s="40"/>
      <c r="B114" s="56"/>
      <c r="C114" s="217" t="s">
        <v>106</v>
      </c>
      <c r="D114" s="242">
        <f>'Математика-11 2020 расклад'!L115</f>
        <v>286</v>
      </c>
      <c r="E114" s="243">
        <f>'Математика-11 2021 расклад'!M115</f>
        <v>263</v>
      </c>
      <c r="F114" s="333">
        <f>'Математика-11 2022 расклад'!M113</f>
        <v>251</v>
      </c>
      <c r="G114" s="376">
        <f>'Математика-11 2023 расклад'!M113</f>
        <v>230</v>
      </c>
      <c r="H114" s="340">
        <f>'Математ проф-11 2024 расклад'!M114</f>
        <v>217</v>
      </c>
      <c r="I114" s="242">
        <f>'Математика-11 2020 расклад'!M115</f>
        <v>0</v>
      </c>
      <c r="J114" s="243">
        <f>'Математика-11 2021 расклад'!N115</f>
        <v>95.996099999999998</v>
      </c>
      <c r="K114" s="333">
        <f>'Математика-11 2022 расклад'!N113</f>
        <v>82</v>
      </c>
      <c r="L114" s="376">
        <f>'Математика-11 2023 расклад'!N113</f>
        <v>38</v>
      </c>
      <c r="M114" s="389">
        <f>'Математ проф-11 2024 расклад'!N114</f>
        <v>117</v>
      </c>
      <c r="N114" s="255">
        <f>'Математика-11 2020 расклад'!N115</f>
        <v>0</v>
      </c>
      <c r="O114" s="253">
        <f>'Математика-11 2021 расклад'!O115</f>
        <v>35.317142857142862</v>
      </c>
      <c r="P114" s="254">
        <f>'Математика-11 2022 расклад'!O113</f>
        <v>32.041966253730052</v>
      </c>
      <c r="Q114" s="256">
        <f>'Математика-11 2023 расклад'!O113</f>
        <v>16.521739130434781</v>
      </c>
      <c r="R114" s="346">
        <f>'Математ проф-11 2024 расклад'!O114</f>
        <v>53.917050691244242</v>
      </c>
      <c r="S114" s="242">
        <f>'Математика-11 2020 расклад'!O115</f>
        <v>19.000900000000001</v>
      </c>
      <c r="T114" s="243">
        <f>'Математика-11 2021 расклад'!P115</f>
        <v>19.000499999999999</v>
      </c>
      <c r="U114" s="333">
        <f>'Математика-11 2022 расклад'!P113</f>
        <v>9</v>
      </c>
      <c r="V114" s="376">
        <f>'Математика-11 2023 расклад'!P113</f>
        <v>18</v>
      </c>
      <c r="W114" s="413">
        <f>'Математ проф-11 2024 расклад'!P114</f>
        <v>6</v>
      </c>
      <c r="X114" s="255">
        <f>'Математика-11 2020 расклад'!P115</f>
        <v>8.6660000000000004</v>
      </c>
      <c r="Y114" s="253">
        <f>'Математика-11 2021 расклад'!Q115</f>
        <v>9.961666666666666</v>
      </c>
      <c r="Z114" s="244">
        <f>'Математика-11 2022 расклад'!Q113</f>
        <v>4.0624536037733696</v>
      </c>
      <c r="AA114" s="244">
        <f>'Математика-11 2023 расклад'!Q113</f>
        <v>7.8260869565217392</v>
      </c>
      <c r="AB114" s="245">
        <f>'Математ проф-11 2024 расклад'!Q114</f>
        <v>2.7649769585253456</v>
      </c>
    </row>
    <row r="115" spans="1:28" s="1" customFormat="1" ht="15" customHeight="1" x14ac:dyDescent="0.25">
      <c r="A115" s="10">
        <v>1</v>
      </c>
      <c r="B115" s="49">
        <v>70020</v>
      </c>
      <c r="C115" s="201" t="s">
        <v>89</v>
      </c>
      <c r="D115" s="202">
        <f>'Математика-11 2020 расклад'!L116</f>
        <v>44</v>
      </c>
      <c r="E115" s="203">
        <f>'Математика-11 2021 расклад'!M116</f>
        <v>34</v>
      </c>
      <c r="F115" s="336">
        <f>'Математика-11 2022 расклад'!M114</f>
        <v>36</v>
      </c>
      <c r="G115" s="379">
        <f>'Математика-11 2023 расклад'!M114</f>
        <v>34</v>
      </c>
      <c r="H115" s="341">
        <f>'Математ проф-11 2024 расклад'!M115</f>
        <v>51</v>
      </c>
      <c r="I115" s="202">
        <f>'Математика-11 2020 расклад'!M116</f>
        <v>0</v>
      </c>
      <c r="J115" s="203">
        <f>'Математика-11 2021 расклад'!N116</f>
        <v>17.999600000000001</v>
      </c>
      <c r="K115" s="336">
        <f>'Математика-11 2022 расклад'!N114</f>
        <v>17</v>
      </c>
      <c r="L115" s="379">
        <f>'Математика-11 2023 расклад'!N114</f>
        <v>9</v>
      </c>
      <c r="M115" s="392">
        <f>'Математ проф-11 2024 расклад'!N115</f>
        <v>30</v>
      </c>
      <c r="N115" s="231"/>
      <c r="O115" s="204">
        <f>'Математика-11 2021 расклад'!O116</f>
        <v>52.94</v>
      </c>
      <c r="P115" s="227">
        <f>'Математика-11 2022 расклад'!O114</f>
        <v>47.222222222222221</v>
      </c>
      <c r="Q115" s="205">
        <f>'Математика-11 2023 расклад'!O114</f>
        <v>26.470588235294116</v>
      </c>
      <c r="R115" s="349">
        <f>'Математ проф-11 2024 расклад'!O115</f>
        <v>58.823529411764703</v>
      </c>
      <c r="S115" s="202">
        <f>'Математика-11 2020 расклад'!O116</f>
        <v>0</v>
      </c>
      <c r="T115" s="203">
        <f>'Математика-11 2021 расклад'!P116</f>
        <v>0</v>
      </c>
      <c r="U115" s="336">
        <f>'Математика-11 2022 расклад'!P114</f>
        <v>0</v>
      </c>
      <c r="V115" s="379">
        <f>'Математика-11 2023 расклад'!P114</f>
        <v>0</v>
      </c>
      <c r="W115" s="414">
        <f>'Математ проф-11 2024 расклад'!P115</f>
        <v>0</v>
      </c>
      <c r="X115" s="231">
        <f>'Математика-11 2020 расклад'!P116</f>
        <v>0</v>
      </c>
      <c r="Y115" s="204">
        <f>'Математика-11 2021 расклад'!Q116</f>
        <v>0</v>
      </c>
      <c r="Z115" s="387">
        <f>'Математика-11 2022 расклад'!Q114</f>
        <v>0</v>
      </c>
      <c r="AA115" s="387">
        <f>'Математика-11 2023 расклад'!Q114</f>
        <v>0</v>
      </c>
      <c r="AB115" s="407">
        <f>'Математ проф-11 2024 расклад'!Q115</f>
        <v>0</v>
      </c>
    </row>
    <row r="116" spans="1:28" s="1" customFormat="1" ht="15" customHeight="1" x14ac:dyDescent="0.25">
      <c r="A116" s="16">
        <v>2</v>
      </c>
      <c r="B116" s="48">
        <v>70110</v>
      </c>
      <c r="C116" s="206" t="s">
        <v>92</v>
      </c>
      <c r="D116" s="207">
        <f>'Математика-11 2020 расклад'!L117</f>
        <v>32</v>
      </c>
      <c r="E116" s="208">
        <f>'Математика-11 2021 расклад'!M117</f>
        <v>28</v>
      </c>
      <c r="F116" s="334">
        <f>'Математика-11 2022 расклад'!M115</f>
        <v>36</v>
      </c>
      <c r="G116" s="377">
        <f>'Математика-11 2023 расклад'!M115</f>
        <v>31</v>
      </c>
      <c r="H116" s="342">
        <f>'Математ проф-11 2024 расклад'!M116</f>
        <v>15</v>
      </c>
      <c r="I116" s="207">
        <f>'Математика-11 2020 расклад'!M117</f>
        <v>0</v>
      </c>
      <c r="J116" s="208">
        <f>'Математика-11 2021 расклад'!N117</f>
        <v>9.9987999999999992</v>
      </c>
      <c r="K116" s="334">
        <f>'Математика-11 2022 расклад'!N115</f>
        <v>6</v>
      </c>
      <c r="L116" s="377">
        <f>'Математика-11 2023 расклад'!N115</f>
        <v>4</v>
      </c>
      <c r="M116" s="390">
        <f>'Математ проф-11 2024 расклад'!N116</f>
        <v>9</v>
      </c>
      <c r="N116" s="229"/>
      <c r="O116" s="209">
        <f>'Математика-11 2021 расклад'!O117</f>
        <v>35.71</v>
      </c>
      <c r="P116" s="225">
        <f>'Математика-11 2022 расклад'!O115</f>
        <v>16.666666666666668</v>
      </c>
      <c r="Q116" s="210">
        <f>'Математика-11 2023 расклад'!O115</f>
        <v>12.903225806451612</v>
      </c>
      <c r="R116" s="347">
        <f>'Математ проф-11 2024 расклад'!O116</f>
        <v>60</v>
      </c>
      <c r="S116" s="207">
        <f>'Математика-11 2020 расклад'!O117</f>
        <v>4</v>
      </c>
      <c r="T116" s="208">
        <f>'Математика-11 2021 расклад'!P117</f>
        <v>0.99959999999999993</v>
      </c>
      <c r="U116" s="334">
        <f>'Математика-11 2022 расклад'!P115</f>
        <v>0</v>
      </c>
      <c r="V116" s="377">
        <f>'Математика-11 2023 расклад'!P115</f>
        <v>0</v>
      </c>
      <c r="W116" s="415">
        <f>'Математ проф-11 2024 расклад'!P116</f>
        <v>0</v>
      </c>
      <c r="X116" s="229">
        <f>'Математика-11 2020 расклад'!P117</f>
        <v>12.5</v>
      </c>
      <c r="Y116" s="209">
        <f>'Математика-11 2021 расклад'!Q117</f>
        <v>3.57</v>
      </c>
      <c r="Z116" s="382">
        <f>'Математика-11 2022 расклад'!Q115</f>
        <v>0</v>
      </c>
      <c r="AA116" s="382">
        <f>'Математика-11 2023 расклад'!Q115</f>
        <v>0</v>
      </c>
      <c r="AB116" s="408">
        <f>'Математ проф-11 2024 расклад'!Q116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06" t="s">
        <v>90</v>
      </c>
      <c r="D117" s="207">
        <f>'Математика-11 2020 расклад'!L118</f>
        <v>54</v>
      </c>
      <c r="E117" s="208">
        <f>'Математика-11 2021 расклад'!M118</f>
        <v>49</v>
      </c>
      <c r="F117" s="334">
        <f>'Математика-11 2022 расклад'!M116</f>
        <v>42</v>
      </c>
      <c r="G117" s="377">
        <f>'Математика-11 2023 расклад'!M116</f>
        <v>24</v>
      </c>
      <c r="H117" s="342">
        <f>'Математ проф-11 2024 расклад'!M117</f>
        <v>38</v>
      </c>
      <c r="I117" s="207">
        <f>'Математика-11 2020 расклад'!M118</f>
        <v>0</v>
      </c>
      <c r="J117" s="208">
        <f>'Математика-11 2021 расклад'!N118</f>
        <v>25.999400000000001</v>
      </c>
      <c r="K117" s="334">
        <f>'Математика-11 2022 расклад'!N116</f>
        <v>17.000000000000004</v>
      </c>
      <c r="L117" s="377">
        <f>'Математика-11 2023 расклад'!N116</f>
        <v>6</v>
      </c>
      <c r="M117" s="390">
        <f>'Математ проф-11 2024 расклад'!N117</f>
        <v>23</v>
      </c>
      <c r="N117" s="229"/>
      <c r="O117" s="209">
        <f>'Математика-11 2021 расклад'!O118</f>
        <v>53.06</v>
      </c>
      <c r="P117" s="225">
        <f>'Математика-11 2022 расклад'!O116</f>
        <v>40.476190476190482</v>
      </c>
      <c r="Q117" s="210">
        <f>'Математика-11 2023 расклад'!O116</f>
        <v>25</v>
      </c>
      <c r="R117" s="347">
        <f>'Математ проф-11 2024 расклад'!O117</f>
        <v>60.526315789473685</v>
      </c>
      <c r="S117" s="207">
        <f>'Математика-11 2020 расклад'!O118</f>
        <v>0.99900000000000011</v>
      </c>
      <c r="T117" s="208">
        <f>'Математика-11 2021 расклад'!P118</f>
        <v>0</v>
      </c>
      <c r="U117" s="334">
        <f>'Математика-11 2022 расклад'!P116</f>
        <v>0</v>
      </c>
      <c r="V117" s="377">
        <f>'Математика-11 2023 расклад'!P116</f>
        <v>0</v>
      </c>
      <c r="W117" s="415">
        <f>'Математ проф-11 2024 расклад'!P117</f>
        <v>1</v>
      </c>
      <c r="X117" s="229">
        <f>'Математика-11 2020 расклад'!P118</f>
        <v>1.85</v>
      </c>
      <c r="Y117" s="209">
        <f>'Математика-11 2021 расклад'!Q118</f>
        <v>0</v>
      </c>
      <c r="Z117" s="382">
        <f>'Математика-11 2022 расклад'!Q116</f>
        <v>0</v>
      </c>
      <c r="AA117" s="382">
        <f>'Математика-11 2023 расклад'!Q116</f>
        <v>0</v>
      </c>
      <c r="AB117" s="408">
        <f>'Математ проф-11 2024 расклад'!Q117</f>
        <v>2.6315789473684212</v>
      </c>
    </row>
    <row r="118" spans="1:28" s="1" customFormat="1" ht="15" customHeight="1" x14ac:dyDescent="0.25">
      <c r="A118" s="11">
        <v>4</v>
      </c>
      <c r="B118" s="48">
        <v>70040</v>
      </c>
      <c r="C118" s="206" t="s">
        <v>91</v>
      </c>
      <c r="D118" s="207">
        <f>'Математика-11 2020 расклад'!L119</f>
        <v>3</v>
      </c>
      <c r="E118" s="208">
        <f>'Математика-11 2021 расклад'!M119</f>
        <v>13</v>
      </c>
      <c r="F118" s="334">
        <f>'Математика-11 2022 расклад'!M117</f>
        <v>9</v>
      </c>
      <c r="G118" s="377">
        <f>'Математика-11 2023 расклад'!M117</f>
        <v>6</v>
      </c>
      <c r="H118" s="342">
        <f>'Математ проф-11 2024 расклад'!M118</f>
        <v>7</v>
      </c>
      <c r="I118" s="207">
        <f>'Математика-11 2020 расклад'!M119</f>
        <v>0</v>
      </c>
      <c r="J118" s="208">
        <f>'Математика-11 2021 расклад'!N119</f>
        <v>4.0000999999999998</v>
      </c>
      <c r="K118" s="334">
        <f>'Математика-11 2022 расклад'!N117</f>
        <v>2</v>
      </c>
      <c r="L118" s="377">
        <f>'Математика-11 2023 расклад'!N117</f>
        <v>0</v>
      </c>
      <c r="M118" s="390">
        <f>'Математ проф-11 2024 расклад'!N118</f>
        <v>5</v>
      </c>
      <c r="N118" s="229"/>
      <c r="O118" s="209">
        <f>'Математика-11 2021 расклад'!O119</f>
        <v>30.77</v>
      </c>
      <c r="P118" s="225">
        <f>'Математика-11 2022 расклад'!O117</f>
        <v>22.222222222222221</v>
      </c>
      <c r="Q118" s="210">
        <f>'Математика-11 2023 расклад'!O117</f>
        <v>0</v>
      </c>
      <c r="R118" s="347">
        <f>'Математ проф-11 2024 расклад'!O118</f>
        <v>71.428571428571431</v>
      </c>
      <c r="S118" s="207">
        <f>'Математика-11 2020 расклад'!O119</f>
        <v>0</v>
      </c>
      <c r="T118" s="208">
        <f>'Математика-11 2021 расклад'!P119</f>
        <v>0.99970000000000003</v>
      </c>
      <c r="U118" s="334">
        <f>'Математика-11 2022 расклад'!P117</f>
        <v>1</v>
      </c>
      <c r="V118" s="377">
        <f>'Математика-11 2023 расклад'!P117</f>
        <v>0</v>
      </c>
      <c r="W118" s="415">
        <f>'Математ проф-11 2024 расклад'!P118</f>
        <v>0</v>
      </c>
      <c r="X118" s="229">
        <f>'Математика-11 2020 расклад'!P119</f>
        <v>0</v>
      </c>
      <c r="Y118" s="209">
        <f>'Математика-11 2021 расклад'!Q119</f>
        <v>7.69</v>
      </c>
      <c r="Z118" s="382">
        <f>'Математика-11 2022 расклад'!Q117</f>
        <v>11.111111111111111</v>
      </c>
      <c r="AA118" s="382">
        <f>'Математика-11 2023 расклад'!Q117</f>
        <v>0</v>
      </c>
      <c r="AB118" s="408">
        <f>'Математ проф-11 2024 расклад'!Q118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06" t="s">
        <v>107</v>
      </c>
      <c r="D119" s="207">
        <f>'Математика-11 2020 расклад'!L120</f>
        <v>56</v>
      </c>
      <c r="E119" s="208">
        <f>'Математика-11 2021 расклад'!M120</f>
        <v>41</v>
      </c>
      <c r="F119" s="334">
        <f>'Математика-11 2022 расклад'!M118</f>
        <v>47</v>
      </c>
      <c r="G119" s="377">
        <f>'Математика-11 2023 расклад'!M118</f>
        <v>43</v>
      </c>
      <c r="H119" s="342">
        <f>'Математ проф-11 2024 расклад'!M119</f>
        <v>37</v>
      </c>
      <c r="I119" s="207">
        <f>'Математика-11 2020 расклад'!M120</f>
        <v>0</v>
      </c>
      <c r="J119" s="208">
        <f>'Математика-11 2021 расклад'!N120</f>
        <v>18.999400000000001</v>
      </c>
      <c r="K119" s="334">
        <f>'Математика-11 2022 расклад'!N118</f>
        <v>22</v>
      </c>
      <c r="L119" s="377">
        <f>'Математика-11 2023 расклад'!N118</f>
        <v>12</v>
      </c>
      <c r="M119" s="390">
        <f>'Математ проф-11 2024 расклад'!N119</f>
        <v>26</v>
      </c>
      <c r="N119" s="229"/>
      <c r="O119" s="209">
        <f>'Математика-11 2021 расклад'!O120</f>
        <v>46.34</v>
      </c>
      <c r="P119" s="225">
        <f>'Математика-11 2022 расклад'!O118</f>
        <v>46.808510638297875</v>
      </c>
      <c r="Q119" s="210">
        <f>'Математика-11 2023 расклад'!O118</f>
        <v>27.906976744186046</v>
      </c>
      <c r="R119" s="347">
        <f>'Математ проф-11 2024 расклад'!O119</f>
        <v>70.270270270270274</v>
      </c>
      <c r="S119" s="207">
        <f>'Математика-11 2020 расклад'!O120</f>
        <v>1.0024000000000002</v>
      </c>
      <c r="T119" s="208">
        <f>'Математика-11 2021 расклад'!P120</f>
        <v>1.0004</v>
      </c>
      <c r="U119" s="334">
        <f>'Математика-11 2022 расклад'!P118</f>
        <v>2</v>
      </c>
      <c r="V119" s="377">
        <f>'Математика-11 2023 расклад'!P118</f>
        <v>1</v>
      </c>
      <c r="W119" s="415">
        <f>'Математ проф-11 2024 расклад'!P119</f>
        <v>1</v>
      </c>
      <c r="X119" s="229">
        <f>'Математика-11 2020 расклад'!P120</f>
        <v>1.79</v>
      </c>
      <c r="Y119" s="209">
        <f>'Математика-11 2021 расклад'!Q120</f>
        <v>2.44</v>
      </c>
      <c r="Z119" s="382">
        <f>'Математика-11 2022 расклад'!Q118</f>
        <v>4.2553191489361701</v>
      </c>
      <c r="AA119" s="382">
        <f>'Математика-11 2023 расклад'!Q118</f>
        <v>2.3255813953488373</v>
      </c>
      <c r="AB119" s="408">
        <f>'Математ проф-11 2024 расклад'!Q119</f>
        <v>2.7027027027027026</v>
      </c>
    </row>
    <row r="120" spans="1:28" s="1" customFormat="1" ht="15" customHeight="1" x14ac:dyDescent="0.25">
      <c r="A120" s="11">
        <v>6</v>
      </c>
      <c r="B120" s="48">
        <v>70270</v>
      </c>
      <c r="C120" s="206" t="s">
        <v>93</v>
      </c>
      <c r="D120" s="207">
        <f>'Математика-11 2020 расклад'!L121</f>
        <v>35</v>
      </c>
      <c r="E120" s="208">
        <f>'Математика-11 2021 расклад'!M121</f>
        <v>21</v>
      </c>
      <c r="F120" s="334">
        <f>'Математика-11 2022 расклад'!M119</f>
        <v>15</v>
      </c>
      <c r="G120" s="377">
        <f>'Математика-11 2023 расклад'!M119</f>
        <v>12</v>
      </c>
      <c r="H120" s="342">
        <f>'Математ проф-11 2024 расклад'!M120</f>
        <v>7</v>
      </c>
      <c r="I120" s="207">
        <f>'Математика-11 2020 расклад'!M121</f>
        <v>0</v>
      </c>
      <c r="J120" s="208">
        <f>'Математика-11 2021 расклад'!N121</f>
        <v>2.9988000000000001</v>
      </c>
      <c r="K120" s="334">
        <f>'Математика-11 2022 расклад'!N119</f>
        <v>4</v>
      </c>
      <c r="L120" s="377">
        <f>'Математика-11 2023 расклад'!N119</f>
        <v>0</v>
      </c>
      <c r="M120" s="390">
        <f>'Математ проф-11 2024 расклад'!N120</f>
        <v>3</v>
      </c>
      <c r="N120" s="229"/>
      <c r="O120" s="209">
        <f>'Математика-11 2021 расклад'!O121</f>
        <v>14.28</v>
      </c>
      <c r="P120" s="225">
        <f>'Математика-11 2022 расклад'!O119</f>
        <v>26.666666666666668</v>
      </c>
      <c r="Q120" s="210">
        <f>'Математика-11 2023 расклад'!O119</f>
        <v>0</v>
      </c>
      <c r="R120" s="347">
        <f>'Математ проф-11 2024 расклад'!O120</f>
        <v>42.857142857142854</v>
      </c>
      <c r="S120" s="207">
        <f>'Математика-11 2020 расклад'!O121</f>
        <v>5.0015000000000001</v>
      </c>
      <c r="T120" s="208">
        <f>'Математика-11 2021 расклад'!P121</f>
        <v>0.99959999999999993</v>
      </c>
      <c r="U120" s="334">
        <f>'Математика-11 2022 расклад'!P119</f>
        <v>0</v>
      </c>
      <c r="V120" s="377">
        <f>'Математика-11 2023 расклад'!P119</f>
        <v>4</v>
      </c>
      <c r="W120" s="415">
        <f>'Математ проф-11 2024 расклад'!P120</f>
        <v>1</v>
      </c>
      <c r="X120" s="229">
        <f>'Математика-11 2020 расклад'!P121</f>
        <v>14.29</v>
      </c>
      <c r="Y120" s="209">
        <f>'Математика-11 2021 расклад'!Q121</f>
        <v>4.76</v>
      </c>
      <c r="Z120" s="382">
        <f>'Математика-11 2022 расклад'!Q119</f>
        <v>0</v>
      </c>
      <c r="AA120" s="382">
        <f>'Математика-11 2023 расклад'!Q119</f>
        <v>33.333333333333336</v>
      </c>
      <c r="AB120" s="408">
        <f>'Математ проф-11 2024 расклад'!Q120</f>
        <v>14.285714285714286</v>
      </c>
    </row>
    <row r="121" spans="1:28" s="1" customFormat="1" ht="15" customHeight="1" x14ac:dyDescent="0.25">
      <c r="A121" s="11">
        <v>7</v>
      </c>
      <c r="B121" s="48">
        <v>70510</v>
      </c>
      <c r="C121" s="206" t="s">
        <v>94</v>
      </c>
      <c r="D121" s="207" t="s">
        <v>145</v>
      </c>
      <c r="E121" s="208" t="s">
        <v>145</v>
      </c>
      <c r="F121" s="334">
        <f>'Математика-11 2022 расклад'!M120</f>
        <v>4</v>
      </c>
      <c r="G121" s="377" t="s">
        <v>145</v>
      </c>
      <c r="H121" s="342" t="s">
        <v>145</v>
      </c>
      <c r="I121" s="207" t="s">
        <v>145</v>
      </c>
      <c r="J121" s="208" t="s">
        <v>145</v>
      </c>
      <c r="K121" s="334">
        <f>'Математика-11 2022 расклад'!N120</f>
        <v>2</v>
      </c>
      <c r="L121" s="377" t="s">
        <v>145</v>
      </c>
      <c r="M121" s="390" t="s">
        <v>145</v>
      </c>
      <c r="N121" s="229"/>
      <c r="O121" s="209" t="s">
        <v>145</v>
      </c>
      <c r="P121" s="225">
        <f>'Математика-11 2022 расклад'!O120</f>
        <v>50</v>
      </c>
      <c r="Q121" s="210" t="s">
        <v>145</v>
      </c>
      <c r="R121" s="347" t="s">
        <v>145</v>
      </c>
      <c r="S121" s="207" t="s">
        <v>145</v>
      </c>
      <c r="T121" s="208" t="s">
        <v>145</v>
      </c>
      <c r="U121" s="334">
        <f>'Математика-11 2022 расклад'!P120</f>
        <v>0</v>
      </c>
      <c r="V121" s="377" t="s">
        <v>145</v>
      </c>
      <c r="W121" s="415" t="s">
        <v>145</v>
      </c>
      <c r="X121" s="229" t="s">
        <v>145</v>
      </c>
      <c r="Y121" s="209" t="s">
        <v>145</v>
      </c>
      <c r="Z121" s="382">
        <f>'Математика-11 2022 расклад'!Q120</f>
        <v>0</v>
      </c>
      <c r="AA121" s="382" t="s">
        <v>145</v>
      </c>
      <c r="AB121" s="408" t="s">
        <v>145</v>
      </c>
    </row>
    <row r="122" spans="1:28" s="1" customFormat="1" ht="15" customHeight="1" x14ac:dyDescent="0.25">
      <c r="A122" s="15">
        <v>8</v>
      </c>
      <c r="B122" s="50">
        <v>10880</v>
      </c>
      <c r="C122" s="211" t="s">
        <v>118</v>
      </c>
      <c r="D122" s="207">
        <f>'Математика-11 2020 расклад'!L123</f>
        <v>62</v>
      </c>
      <c r="E122" s="208">
        <f>'Математика-11 2021 расклад'!M123</f>
        <v>52</v>
      </c>
      <c r="F122" s="334">
        <f>'Математика-11 2022 расклад'!M121</f>
        <v>46</v>
      </c>
      <c r="G122" s="377">
        <f>'Математика-11 2023 расклад'!M121</f>
        <v>48</v>
      </c>
      <c r="H122" s="342">
        <f>'Математ проф-11 2024 расклад'!M122</f>
        <v>43</v>
      </c>
      <c r="I122" s="207">
        <f>'Математика-11 2020 расклад'!M123</f>
        <v>0</v>
      </c>
      <c r="J122" s="208">
        <f>'Математика-11 2021 расклад'!N123</f>
        <v>13</v>
      </c>
      <c r="K122" s="334">
        <f>'Математика-11 2022 расклад'!N121</f>
        <v>9</v>
      </c>
      <c r="L122" s="377">
        <f>'Математика-11 2023 расклад'!N121</f>
        <v>6</v>
      </c>
      <c r="M122" s="390">
        <f>'Математ проф-11 2024 расклад'!N122</f>
        <v>18</v>
      </c>
      <c r="N122" s="229"/>
      <c r="O122" s="209">
        <f>'Математика-11 2021 расклад'!O123</f>
        <v>25</v>
      </c>
      <c r="P122" s="225">
        <f>'Математика-11 2022 расклад'!O121</f>
        <v>19.565217391304348</v>
      </c>
      <c r="Q122" s="210">
        <f>'Математика-11 2023 расклад'!O121</f>
        <v>12.5</v>
      </c>
      <c r="R122" s="347">
        <f>'Математ проф-11 2024 расклад'!O122</f>
        <v>41.860465116279073</v>
      </c>
      <c r="S122" s="207">
        <f>'Математика-11 2020 расклад'!O123</f>
        <v>7.9980000000000011</v>
      </c>
      <c r="T122" s="208">
        <f>'Математика-11 2021 расклад'!P123</f>
        <v>9.001199999999999</v>
      </c>
      <c r="U122" s="334">
        <f>'Математика-11 2022 расклад'!P121</f>
        <v>4</v>
      </c>
      <c r="V122" s="377">
        <f>'Математика-11 2023 расклад'!P121</f>
        <v>7</v>
      </c>
      <c r="W122" s="415">
        <f>'Математ проф-11 2024 расклад'!P122</f>
        <v>2</v>
      </c>
      <c r="X122" s="229">
        <f>'Математика-11 2020 расклад'!P123</f>
        <v>12.9</v>
      </c>
      <c r="Y122" s="209">
        <f>'Математика-11 2021 расклад'!Q123</f>
        <v>17.309999999999999</v>
      </c>
      <c r="Z122" s="382">
        <f>'Математика-11 2022 расклад'!Q121</f>
        <v>8.695652173913043</v>
      </c>
      <c r="AA122" s="382">
        <f>'Математика-11 2023 расклад'!Q121</f>
        <v>14.583333333333334</v>
      </c>
      <c r="AB122" s="408">
        <f>'Математ проф-11 2024 расклад'!Q122</f>
        <v>4.6511627906976747</v>
      </c>
    </row>
    <row r="123" spans="1:28" s="1" customFormat="1" ht="15" customHeight="1" thickBot="1" x14ac:dyDescent="0.3">
      <c r="A123" s="12">
        <v>9</v>
      </c>
      <c r="B123" s="52">
        <v>10890</v>
      </c>
      <c r="C123" s="212" t="s">
        <v>120</v>
      </c>
      <c r="D123" s="219" t="s">
        <v>145</v>
      </c>
      <c r="E123" s="220">
        <f>'Математика-11 2021 расклад'!M124</f>
        <v>25</v>
      </c>
      <c r="F123" s="337">
        <f>'Математика-11 2022 расклад'!M122</f>
        <v>16</v>
      </c>
      <c r="G123" s="380">
        <f>'Математика-11 2023 расклад'!M122</f>
        <v>32</v>
      </c>
      <c r="H123" s="344">
        <f>'Математ проф-11 2024 расклад'!M123</f>
        <v>19</v>
      </c>
      <c r="I123" s="219" t="s">
        <v>145</v>
      </c>
      <c r="J123" s="220">
        <f>'Математика-11 2021 расклад'!N124</f>
        <v>3</v>
      </c>
      <c r="K123" s="337">
        <f>'Математика-11 2022 расклад'!N122</f>
        <v>3</v>
      </c>
      <c r="L123" s="380">
        <f>'Математика-11 2023 расклад'!N122</f>
        <v>1</v>
      </c>
      <c r="M123" s="393">
        <f>'Математ проф-11 2024 расклад'!N123</f>
        <v>3</v>
      </c>
      <c r="N123" s="232"/>
      <c r="O123" s="221">
        <f>'Математика-11 2021 расклад'!O124</f>
        <v>12</v>
      </c>
      <c r="P123" s="228">
        <f>'Математика-11 2022 расклад'!O122</f>
        <v>18.75</v>
      </c>
      <c r="Q123" s="222">
        <f>'Математика-11 2023 расклад'!O122</f>
        <v>3.125</v>
      </c>
      <c r="R123" s="350">
        <f>'Математ проф-11 2024 расклад'!O123</f>
        <v>15.789473684210526</v>
      </c>
      <c r="S123" s="219" t="s">
        <v>145</v>
      </c>
      <c r="T123" s="220">
        <f>'Математика-11 2021 расклад'!P124</f>
        <v>6</v>
      </c>
      <c r="U123" s="337">
        <f>'Математика-11 2022 расклад'!P122</f>
        <v>2</v>
      </c>
      <c r="V123" s="380">
        <f>'Математика-11 2023 расклад'!P122</f>
        <v>6</v>
      </c>
      <c r="W123" s="418">
        <f>'Математ проф-11 2024 расклад'!P123</f>
        <v>1</v>
      </c>
      <c r="X123" s="232" t="s">
        <v>145</v>
      </c>
      <c r="Y123" s="221">
        <f>'Математика-11 2021 расклад'!Q124</f>
        <v>24</v>
      </c>
      <c r="Z123" s="383">
        <f>'Математика-11 2022 расклад'!Q122</f>
        <v>12.5</v>
      </c>
      <c r="AA123" s="383">
        <f>'Математика-11 2023 расклад'!Q122</f>
        <v>18.75</v>
      </c>
      <c r="AB123" s="411">
        <f>'Математ проф-11 2024 расклад'!Q123</f>
        <v>5.2631578947368425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D4:H4"/>
    <mergeCell ref="I4:M4"/>
    <mergeCell ref="N4:R4"/>
    <mergeCell ref="S4:W4"/>
    <mergeCell ref="X4:AB4"/>
    <mergeCell ref="B2:C2"/>
    <mergeCell ref="B6:C6"/>
    <mergeCell ref="A4:A5"/>
    <mergeCell ref="B4:B5"/>
    <mergeCell ref="C4:C5"/>
  </mergeCells>
  <conditionalFormatting sqref="N7:N123">
    <cfRule type="cellIs" dxfId="92" priority="2" operator="equal">
      <formula>0</formula>
    </cfRule>
    <cfRule type="containsBlanks" dxfId="91" priority="3">
      <formula>LEN(TRIM(N7))=0</formula>
    </cfRule>
  </conditionalFormatting>
  <conditionalFormatting sqref="O7:R123">
    <cfRule type="cellIs" dxfId="90" priority="11" operator="between">
      <formula>0</formula>
      <formula>50</formula>
    </cfRule>
    <cfRule type="cellIs" dxfId="89" priority="10" operator="between">
      <formula>50</formula>
      <formula>50.045</formula>
    </cfRule>
    <cfRule type="cellIs" dxfId="88" priority="9" operator="between">
      <formula>50.045</formula>
      <formula>90</formula>
    </cfRule>
    <cfRule type="cellIs" dxfId="87" priority="8" operator="between">
      <formula>90</formula>
      <formula>100</formula>
    </cfRule>
    <cfRule type="cellIs" dxfId="86" priority="4" operator="equal">
      <formula>"-"</formula>
    </cfRule>
  </conditionalFormatting>
  <conditionalFormatting sqref="S7:AB123">
    <cfRule type="cellIs" dxfId="85" priority="5" operator="equal">
      <formula>0</formula>
    </cfRule>
    <cfRule type="cellIs" dxfId="84" priority="6" operator="between">
      <formula>0</formula>
      <formula>9.99</formula>
    </cfRule>
    <cfRule type="cellIs" dxfId="83" priority="7" operator="greaterThanOrEqual">
      <formula>9.99</formula>
    </cfRule>
    <cfRule type="cellIs" dxfId="82" priority="1" operator="equal">
      <formula>"-"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="90" zoomScaleNormal="9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9" width="7.7109375" customWidth="1"/>
    <col min="10" max="10" width="8.7109375" style="2" customWidth="1"/>
    <col min="11" max="11" width="6.5703125" customWidth="1"/>
    <col min="12" max="16" width="10.7109375" customWidth="1"/>
    <col min="17" max="17" width="9.28515625" customWidth="1"/>
  </cols>
  <sheetData>
    <row r="1" spans="1:17" ht="18" customHeight="1" x14ac:dyDescent="0.25">
      <c r="L1" s="113"/>
      <c r="M1" s="17" t="s">
        <v>136</v>
      </c>
    </row>
    <row r="2" spans="1:17" ht="18" customHeight="1" x14ac:dyDescent="0.25">
      <c r="A2" s="4"/>
      <c r="B2" s="4"/>
      <c r="C2" s="419" t="s">
        <v>127</v>
      </c>
      <c r="D2" s="419"/>
      <c r="E2" s="419"/>
      <c r="F2" s="66"/>
      <c r="G2" s="66"/>
      <c r="H2" s="66"/>
      <c r="I2" s="66"/>
      <c r="J2" s="26">
        <v>2020</v>
      </c>
      <c r="K2" s="4"/>
      <c r="L2" s="27"/>
      <c r="M2" s="17" t="s">
        <v>137</v>
      </c>
    </row>
    <row r="3" spans="1:17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86"/>
      <c r="M3" s="17" t="s">
        <v>147</v>
      </c>
    </row>
    <row r="4" spans="1:17" ht="18" customHeight="1" thickBot="1" x14ac:dyDescent="0.3">
      <c r="A4" s="422" t="s">
        <v>0</v>
      </c>
      <c r="B4" s="424" t="s">
        <v>1</v>
      </c>
      <c r="C4" s="424" t="s">
        <v>2</v>
      </c>
      <c r="D4" s="434" t="s">
        <v>3</v>
      </c>
      <c r="E4" s="436" t="s">
        <v>131</v>
      </c>
      <c r="F4" s="437"/>
      <c r="G4" s="437"/>
      <c r="H4" s="437"/>
      <c r="I4" s="438"/>
      <c r="J4" s="431" t="s">
        <v>98</v>
      </c>
      <c r="K4" s="4"/>
      <c r="L4" s="18"/>
      <c r="M4" s="17" t="s">
        <v>138</v>
      </c>
    </row>
    <row r="5" spans="1:17" ht="43.5" customHeight="1" thickBot="1" x14ac:dyDescent="0.3">
      <c r="A5" s="423"/>
      <c r="B5" s="425"/>
      <c r="C5" s="425"/>
      <c r="D5" s="435"/>
      <c r="E5" s="184" t="s">
        <v>123</v>
      </c>
      <c r="F5" s="3" t="s">
        <v>124</v>
      </c>
      <c r="G5" s="3" t="s">
        <v>125</v>
      </c>
      <c r="H5" s="3" t="s">
        <v>126</v>
      </c>
      <c r="I5" s="3">
        <v>100</v>
      </c>
      <c r="J5" s="432"/>
      <c r="K5" s="4"/>
      <c r="L5" s="87" t="s">
        <v>122</v>
      </c>
      <c r="M5" s="88" t="s">
        <v>132</v>
      </c>
      <c r="N5" s="88" t="s">
        <v>133</v>
      </c>
      <c r="O5" s="88" t="s">
        <v>128</v>
      </c>
      <c r="P5" s="88" t="s">
        <v>129</v>
      </c>
    </row>
    <row r="6" spans="1:17" ht="15" customHeight="1" thickBot="1" x14ac:dyDescent="0.3">
      <c r="A6" s="29"/>
      <c r="B6" s="30"/>
      <c r="C6" s="30" t="s">
        <v>99</v>
      </c>
      <c r="D6" s="31">
        <f>D7+D8+D17+D30+D48+D68+D83+D115</f>
        <v>2932</v>
      </c>
      <c r="E6" s="141">
        <f>AVERAGE(E7,E9:E16,E18:E29,E31:E47,E49:E67,E69:E82,E84:E114,E116:E124)</f>
        <v>12.143333333333338</v>
      </c>
      <c r="F6" s="141">
        <v>0</v>
      </c>
      <c r="G6" s="141">
        <v>0</v>
      </c>
      <c r="H6" s="141">
        <v>0</v>
      </c>
      <c r="I6" s="141">
        <v>0</v>
      </c>
      <c r="J6" s="114">
        <v>52.27</v>
      </c>
      <c r="K6" s="21"/>
      <c r="L6" s="235">
        <f>D6</f>
        <v>2932</v>
      </c>
      <c r="M6" s="236">
        <f>M7+M8+M17+M30+M48+M68+M83+M115</f>
        <v>0</v>
      </c>
      <c r="N6" s="190">
        <f>SUM(G6:I6)</f>
        <v>0</v>
      </c>
      <c r="O6" s="236">
        <f>O7+O8+O17+O30+O48+O68+O83+O115</f>
        <v>229.97870000000003</v>
      </c>
      <c r="P6" s="241">
        <f t="shared" ref="P6:P68" si="0">E6</f>
        <v>12.143333333333338</v>
      </c>
      <c r="Q6" s="58"/>
    </row>
    <row r="7" spans="1:17" ht="15" customHeight="1" thickBot="1" x14ac:dyDescent="0.3">
      <c r="A7" s="142">
        <v>1</v>
      </c>
      <c r="B7" s="140">
        <v>50050</v>
      </c>
      <c r="C7" s="145" t="s">
        <v>55</v>
      </c>
      <c r="D7" s="185">
        <v>18</v>
      </c>
      <c r="E7" s="125">
        <v>5.56</v>
      </c>
      <c r="F7" s="125"/>
      <c r="G7" s="125"/>
      <c r="H7" s="125"/>
      <c r="I7" s="125"/>
      <c r="J7" s="139">
        <v>61.22</v>
      </c>
      <c r="K7" s="64"/>
      <c r="L7" s="89">
        <f t="shared" ref="L7:L71" si="1">D7</f>
        <v>18</v>
      </c>
      <c r="M7" s="90">
        <f t="shared" ref="M7" si="2">N7*L7/100</f>
        <v>0</v>
      </c>
      <c r="N7" s="91"/>
      <c r="O7" s="90">
        <f t="shared" ref="O7" si="3">P7*L7/100</f>
        <v>1.0007999999999999</v>
      </c>
      <c r="P7" s="92">
        <f t="shared" ref="P7" si="4">E7</f>
        <v>5.56</v>
      </c>
      <c r="Q7" s="60"/>
    </row>
    <row r="8" spans="1:17" ht="15" customHeight="1" thickBot="1" x14ac:dyDescent="0.3">
      <c r="A8" s="32"/>
      <c r="B8" s="25"/>
      <c r="C8" s="33" t="s">
        <v>100</v>
      </c>
      <c r="D8" s="33">
        <f>SUM(D9:D16)</f>
        <v>284</v>
      </c>
      <c r="E8" s="81">
        <f>AVERAGE(E9:E16)</f>
        <v>13.706250000000001</v>
      </c>
      <c r="F8" s="81">
        <v>0</v>
      </c>
      <c r="G8" s="81">
        <v>0</v>
      </c>
      <c r="H8" s="81">
        <v>0</v>
      </c>
      <c r="I8" s="81">
        <v>0</v>
      </c>
      <c r="J8" s="41">
        <f>AVERAGE(J9:J16)</f>
        <v>52.075000000000003</v>
      </c>
      <c r="K8" s="21"/>
      <c r="L8" s="242">
        <f t="shared" si="1"/>
        <v>284</v>
      </c>
      <c r="M8" s="243">
        <f>SUM(M9:M16)</f>
        <v>0</v>
      </c>
      <c r="N8" s="244">
        <f t="shared" ref="N8:N68" si="5">SUM(G8:I8)</f>
        <v>0</v>
      </c>
      <c r="O8" s="243">
        <f>SUM(O9:O16)</f>
        <v>27.996299999999998</v>
      </c>
      <c r="P8" s="245">
        <f t="shared" si="0"/>
        <v>13.706250000000001</v>
      </c>
      <c r="Q8" s="68"/>
    </row>
    <row r="9" spans="1:17" s="1" customFormat="1" ht="15" customHeight="1" x14ac:dyDescent="0.25">
      <c r="A9" s="11">
        <v>1</v>
      </c>
      <c r="B9" s="48">
        <v>10002</v>
      </c>
      <c r="C9" s="19" t="s">
        <v>5</v>
      </c>
      <c r="D9" s="191">
        <v>30</v>
      </c>
      <c r="E9" s="133">
        <v>20</v>
      </c>
      <c r="F9" s="133"/>
      <c r="G9" s="133"/>
      <c r="H9" s="133"/>
      <c r="I9" s="133"/>
      <c r="J9" s="43">
        <v>44.8</v>
      </c>
      <c r="K9" s="21"/>
      <c r="L9" s="97">
        <f t="shared" si="1"/>
        <v>30</v>
      </c>
      <c r="M9" s="98">
        <f t="shared" ref="M9:M10" si="6">N9*L9/100</f>
        <v>0</v>
      </c>
      <c r="N9" s="99"/>
      <c r="O9" s="98">
        <f t="shared" ref="O9:O10" si="7">P9*L9/100</f>
        <v>6</v>
      </c>
      <c r="P9" s="100">
        <f t="shared" ref="P9:P10" si="8">E9</f>
        <v>20</v>
      </c>
      <c r="Q9" s="61"/>
    </row>
    <row r="10" spans="1:17" s="1" customFormat="1" ht="15" customHeight="1" x14ac:dyDescent="0.25">
      <c r="A10" s="11">
        <v>2</v>
      </c>
      <c r="B10" s="48">
        <v>10090</v>
      </c>
      <c r="C10" s="19" t="s">
        <v>7</v>
      </c>
      <c r="D10" s="183">
        <v>45</v>
      </c>
      <c r="E10" s="133">
        <v>13.33</v>
      </c>
      <c r="F10" s="133"/>
      <c r="G10" s="133"/>
      <c r="H10" s="133"/>
      <c r="I10" s="133"/>
      <c r="J10" s="43">
        <v>51.51</v>
      </c>
      <c r="K10" s="21"/>
      <c r="L10" s="97">
        <f t="shared" si="1"/>
        <v>45</v>
      </c>
      <c r="M10" s="98">
        <f t="shared" si="6"/>
        <v>0</v>
      </c>
      <c r="N10" s="99"/>
      <c r="O10" s="98">
        <f t="shared" si="7"/>
        <v>5.9984999999999999</v>
      </c>
      <c r="P10" s="100">
        <f t="shared" si="8"/>
        <v>13.33</v>
      </c>
      <c r="Q10" s="61"/>
    </row>
    <row r="11" spans="1:17" s="1" customFormat="1" ht="15" customHeight="1" x14ac:dyDescent="0.25">
      <c r="A11" s="11">
        <v>3</v>
      </c>
      <c r="B11" s="50">
        <v>10004</v>
      </c>
      <c r="C11" s="22" t="s">
        <v>6</v>
      </c>
      <c r="D11" s="183">
        <v>95</v>
      </c>
      <c r="E11" s="161">
        <v>1.05</v>
      </c>
      <c r="F11" s="161"/>
      <c r="G11" s="161"/>
      <c r="H11" s="161"/>
      <c r="I11" s="151"/>
      <c r="J11" s="46">
        <v>67.38</v>
      </c>
      <c r="K11" s="21"/>
      <c r="L11" s="97">
        <f t="shared" si="1"/>
        <v>95</v>
      </c>
      <c r="M11" s="98">
        <f t="shared" ref="M11:M69" si="9">N11*L11/100</f>
        <v>0</v>
      </c>
      <c r="N11" s="99"/>
      <c r="O11" s="98">
        <f t="shared" ref="O11:O69" si="10">P11*L11/100</f>
        <v>0.99750000000000005</v>
      </c>
      <c r="P11" s="100">
        <f t="shared" si="0"/>
        <v>1.05</v>
      </c>
      <c r="Q11" s="61"/>
    </row>
    <row r="12" spans="1:17" s="1" customFormat="1" ht="14.25" customHeight="1" x14ac:dyDescent="0.25">
      <c r="A12" s="11">
        <v>4</v>
      </c>
      <c r="B12" s="48">
        <v>10001</v>
      </c>
      <c r="C12" s="19" t="s">
        <v>4</v>
      </c>
      <c r="D12" s="183">
        <v>31</v>
      </c>
      <c r="E12" s="161">
        <v>6.45</v>
      </c>
      <c r="F12" s="161"/>
      <c r="G12" s="161"/>
      <c r="H12" s="161"/>
      <c r="I12" s="154"/>
      <c r="J12" s="43">
        <v>59.03</v>
      </c>
      <c r="K12" s="21"/>
      <c r="L12" s="97">
        <f t="shared" si="1"/>
        <v>31</v>
      </c>
      <c r="M12" s="98">
        <f t="shared" si="9"/>
        <v>0</v>
      </c>
      <c r="N12" s="99"/>
      <c r="O12" s="98">
        <f t="shared" si="10"/>
        <v>1.9995000000000003</v>
      </c>
      <c r="P12" s="100">
        <f t="shared" si="0"/>
        <v>6.45</v>
      </c>
      <c r="Q12" s="61"/>
    </row>
    <row r="13" spans="1:17" s="1" customFormat="1" ht="15" customHeight="1" x14ac:dyDescent="0.25">
      <c r="A13" s="11">
        <v>5</v>
      </c>
      <c r="B13" s="48">
        <v>10120</v>
      </c>
      <c r="C13" s="19" t="s">
        <v>8</v>
      </c>
      <c r="D13" s="191">
        <v>10</v>
      </c>
      <c r="E13" s="161">
        <v>20</v>
      </c>
      <c r="F13" s="161"/>
      <c r="G13" s="161"/>
      <c r="H13" s="161"/>
      <c r="I13" s="161"/>
      <c r="J13" s="43">
        <v>49</v>
      </c>
      <c r="K13" s="21"/>
      <c r="L13" s="97">
        <f t="shared" si="1"/>
        <v>10</v>
      </c>
      <c r="M13" s="98">
        <f t="shared" si="9"/>
        <v>0</v>
      </c>
      <c r="N13" s="99"/>
      <c r="O13" s="98">
        <f t="shared" si="10"/>
        <v>2</v>
      </c>
      <c r="P13" s="100">
        <f t="shared" si="0"/>
        <v>20</v>
      </c>
      <c r="Q13" s="61"/>
    </row>
    <row r="14" spans="1:17" s="1" customFormat="1" ht="15" customHeight="1" x14ac:dyDescent="0.25">
      <c r="A14" s="11">
        <v>6</v>
      </c>
      <c r="B14" s="48">
        <v>10190</v>
      </c>
      <c r="C14" s="19" t="s">
        <v>9</v>
      </c>
      <c r="D14" s="183">
        <v>30</v>
      </c>
      <c r="E14" s="133">
        <v>10</v>
      </c>
      <c r="F14" s="133"/>
      <c r="G14" s="133"/>
      <c r="H14" s="133"/>
      <c r="I14" s="133"/>
      <c r="J14" s="43">
        <v>59</v>
      </c>
      <c r="K14" s="21"/>
      <c r="L14" s="97">
        <f t="shared" si="1"/>
        <v>30</v>
      </c>
      <c r="M14" s="98">
        <f t="shared" ref="M14" si="11">N14*L14/100</f>
        <v>0</v>
      </c>
      <c r="N14" s="99"/>
      <c r="O14" s="98">
        <f t="shared" ref="O14" si="12">P14*L14/100</f>
        <v>3</v>
      </c>
      <c r="P14" s="100">
        <f t="shared" ref="P14" si="13">E14</f>
        <v>10</v>
      </c>
      <c r="Q14" s="67"/>
    </row>
    <row r="15" spans="1:17" s="1" customFormat="1" ht="15" customHeight="1" x14ac:dyDescent="0.25">
      <c r="A15" s="11">
        <v>7</v>
      </c>
      <c r="B15" s="48">
        <v>10320</v>
      </c>
      <c r="C15" s="19" t="s">
        <v>10</v>
      </c>
      <c r="D15" s="183">
        <v>19</v>
      </c>
      <c r="E15" s="161">
        <v>26.32</v>
      </c>
      <c r="F15" s="161"/>
      <c r="G15" s="161"/>
      <c r="H15" s="161"/>
      <c r="I15" s="154"/>
      <c r="J15" s="43">
        <v>38.630000000000003</v>
      </c>
      <c r="K15" s="21"/>
      <c r="L15" s="97">
        <f t="shared" si="1"/>
        <v>19</v>
      </c>
      <c r="M15" s="98">
        <f t="shared" si="9"/>
        <v>0</v>
      </c>
      <c r="N15" s="99"/>
      <c r="O15" s="98">
        <f t="shared" si="10"/>
        <v>5.0007999999999999</v>
      </c>
      <c r="P15" s="100">
        <f t="shared" si="0"/>
        <v>26.32</v>
      </c>
      <c r="Q15" s="61"/>
    </row>
    <row r="16" spans="1:17" s="1" customFormat="1" ht="15" customHeight="1" thickBot="1" x14ac:dyDescent="0.3">
      <c r="A16" s="12">
        <v>8</v>
      </c>
      <c r="B16" s="52">
        <v>10860</v>
      </c>
      <c r="C16" s="20" t="s">
        <v>111</v>
      </c>
      <c r="D16" s="183">
        <v>24</v>
      </c>
      <c r="E16" s="161">
        <v>12.5</v>
      </c>
      <c r="F16" s="161"/>
      <c r="G16" s="161"/>
      <c r="H16" s="161"/>
      <c r="I16" s="161"/>
      <c r="J16" s="45">
        <v>47.25</v>
      </c>
      <c r="K16" s="21"/>
      <c r="L16" s="101">
        <f t="shared" si="1"/>
        <v>24</v>
      </c>
      <c r="M16" s="102">
        <f t="shared" si="9"/>
        <v>0</v>
      </c>
      <c r="N16" s="103"/>
      <c r="O16" s="102">
        <f t="shared" si="10"/>
        <v>3</v>
      </c>
      <c r="P16" s="104">
        <f t="shared" si="0"/>
        <v>12.5</v>
      </c>
      <c r="Q16" s="61"/>
    </row>
    <row r="17" spans="1:17" s="1" customFormat="1" ht="15" customHeight="1" thickBot="1" x14ac:dyDescent="0.3">
      <c r="A17" s="35"/>
      <c r="B17" s="51"/>
      <c r="C17" s="37" t="s">
        <v>101</v>
      </c>
      <c r="D17" s="193">
        <f>SUM(D18:D29)</f>
        <v>303</v>
      </c>
      <c r="E17" s="38">
        <f>AVERAGE(E18:E29)</f>
        <v>10.42818181818182</v>
      </c>
      <c r="F17" s="38">
        <v>0</v>
      </c>
      <c r="G17" s="38">
        <v>0</v>
      </c>
      <c r="H17" s="38">
        <v>0</v>
      </c>
      <c r="I17" s="38">
        <v>0</v>
      </c>
      <c r="J17" s="39">
        <f>AVERAGE(J18:J29)</f>
        <v>51.028181818181821</v>
      </c>
      <c r="K17" s="21"/>
      <c r="L17" s="242">
        <f t="shared" si="1"/>
        <v>303</v>
      </c>
      <c r="M17" s="243">
        <f>SUM(M18:M29)</f>
        <v>0</v>
      </c>
      <c r="N17" s="244">
        <f t="shared" si="5"/>
        <v>0</v>
      </c>
      <c r="O17" s="243">
        <f>SUM(O18:O29)</f>
        <v>21.999900000000004</v>
      </c>
      <c r="P17" s="245">
        <f t="shared" si="0"/>
        <v>10.42818181818182</v>
      </c>
      <c r="Q17" s="61"/>
    </row>
    <row r="18" spans="1:17" s="1" customFormat="1" ht="15" customHeight="1" x14ac:dyDescent="0.25">
      <c r="A18" s="10">
        <v>1</v>
      </c>
      <c r="B18" s="49">
        <v>20040</v>
      </c>
      <c r="C18" s="13" t="s">
        <v>11</v>
      </c>
      <c r="D18" s="183">
        <v>46</v>
      </c>
      <c r="E18" s="133">
        <v>15.22</v>
      </c>
      <c r="F18" s="133"/>
      <c r="G18" s="133"/>
      <c r="H18" s="133"/>
      <c r="I18" s="133"/>
      <c r="J18" s="42">
        <v>48.48</v>
      </c>
      <c r="K18" s="21"/>
      <c r="L18" s="93">
        <f t="shared" si="1"/>
        <v>46</v>
      </c>
      <c r="M18" s="94">
        <f t="shared" ref="M18:M20" si="14">N18*L18/100</f>
        <v>0</v>
      </c>
      <c r="N18" s="95"/>
      <c r="O18" s="94">
        <f t="shared" ref="O18:O20" si="15">P18*L18/100</f>
        <v>7.0011999999999999</v>
      </c>
      <c r="P18" s="96">
        <f t="shared" ref="P18:P20" si="16">E18</f>
        <v>15.22</v>
      </c>
      <c r="Q18" s="61"/>
    </row>
    <row r="19" spans="1:17" s="1" customFormat="1" ht="15" customHeight="1" x14ac:dyDescent="0.25">
      <c r="A19" s="16">
        <v>2</v>
      </c>
      <c r="B19" s="48">
        <v>20061</v>
      </c>
      <c r="C19" s="19" t="s">
        <v>13</v>
      </c>
      <c r="D19" s="191">
        <v>22</v>
      </c>
      <c r="E19" s="133">
        <v>9.09</v>
      </c>
      <c r="F19" s="133"/>
      <c r="G19" s="133"/>
      <c r="H19" s="133"/>
      <c r="I19" s="133"/>
      <c r="J19" s="43">
        <v>48.82</v>
      </c>
      <c r="K19" s="21"/>
      <c r="L19" s="97">
        <f t="shared" si="1"/>
        <v>22</v>
      </c>
      <c r="M19" s="98">
        <f t="shared" si="14"/>
        <v>0</v>
      </c>
      <c r="N19" s="99"/>
      <c r="O19" s="98">
        <f t="shared" si="15"/>
        <v>1.9997999999999998</v>
      </c>
      <c r="P19" s="100">
        <f t="shared" si="16"/>
        <v>9.09</v>
      </c>
      <c r="Q19" s="61"/>
    </row>
    <row r="20" spans="1:17" s="1" customFormat="1" ht="15" customHeight="1" x14ac:dyDescent="0.25">
      <c r="A20" s="16">
        <v>3</v>
      </c>
      <c r="B20" s="48">
        <v>21020</v>
      </c>
      <c r="C20" s="19" t="s">
        <v>21</v>
      </c>
      <c r="D20" s="183">
        <v>42</v>
      </c>
      <c r="E20" s="133">
        <v>2.38</v>
      </c>
      <c r="F20" s="133"/>
      <c r="G20" s="133"/>
      <c r="H20" s="133"/>
      <c r="I20" s="133"/>
      <c r="J20" s="43">
        <v>59.83</v>
      </c>
      <c r="K20" s="21"/>
      <c r="L20" s="97">
        <f t="shared" si="1"/>
        <v>42</v>
      </c>
      <c r="M20" s="98">
        <f t="shared" si="14"/>
        <v>0</v>
      </c>
      <c r="N20" s="99"/>
      <c r="O20" s="98">
        <f t="shared" si="15"/>
        <v>0.99959999999999993</v>
      </c>
      <c r="P20" s="100">
        <f t="shared" si="16"/>
        <v>2.38</v>
      </c>
      <c r="Q20" s="61"/>
    </row>
    <row r="21" spans="1:17" s="1" customFormat="1" ht="15" customHeight="1" x14ac:dyDescent="0.25">
      <c r="A21" s="11">
        <v>4</v>
      </c>
      <c r="B21" s="48">
        <v>20060</v>
      </c>
      <c r="C21" s="19" t="s">
        <v>12</v>
      </c>
      <c r="D21" s="183">
        <v>71</v>
      </c>
      <c r="E21" s="161">
        <v>1.41</v>
      </c>
      <c r="F21" s="161"/>
      <c r="G21" s="161"/>
      <c r="H21" s="161"/>
      <c r="I21" s="161"/>
      <c r="J21" s="43">
        <v>63.66</v>
      </c>
      <c r="K21" s="21"/>
      <c r="L21" s="97">
        <f t="shared" si="1"/>
        <v>71</v>
      </c>
      <c r="M21" s="98">
        <f t="shared" si="9"/>
        <v>0</v>
      </c>
      <c r="N21" s="99"/>
      <c r="O21" s="98">
        <f t="shared" si="10"/>
        <v>1.0011000000000001</v>
      </c>
      <c r="P21" s="100">
        <f t="shared" si="0"/>
        <v>1.41</v>
      </c>
      <c r="Q21" s="61"/>
    </row>
    <row r="22" spans="1:17" s="1" customFormat="1" ht="15" customHeight="1" x14ac:dyDescent="0.25">
      <c r="A22" s="11">
        <v>5</v>
      </c>
      <c r="B22" s="48">
        <v>20400</v>
      </c>
      <c r="C22" s="19" t="s">
        <v>15</v>
      </c>
      <c r="D22" s="183">
        <v>40</v>
      </c>
      <c r="E22" s="161">
        <v>5</v>
      </c>
      <c r="F22" s="161"/>
      <c r="G22" s="161"/>
      <c r="H22" s="161"/>
      <c r="I22" s="161"/>
      <c r="J22" s="43">
        <v>58.58</v>
      </c>
      <c r="K22" s="21"/>
      <c r="L22" s="97">
        <f t="shared" si="1"/>
        <v>40</v>
      </c>
      <c r="M22" s="98">
        <f t="shared" si="9"/>
        <v>0</v>
      </c>
      <c r="N22" s="99"/>
      <c r="O22" s="98">
        <f t="shared" si="10"/>
        <v>2</v>
      </c>
      <c r="P22" s="100">
        <f t="shared" si="0"/>
        <v>5</v>
      </c>
      <c r="Q22" s="61"/>
    </row>
    <row r="23" spans="1:17" s="1" customFormat="1" ht="15" customHeight="1" x14ac:dyDescent="0.25">
      <c r="A23" s="11">
        <v>6</v>
      </c>
      <c r="B23" s="48">
        <v>20080</v>
      </c>
      <c r="C23" s="19" t="s">
        <v>14</v>
      </c>
      <c r="D23" s="183">
        <v>16</v>
      </c>
      <c r="E23" s="159">
        <v>6.25</v>
      </c>
      <c r="F23" s="159"/>
      <c r="G23" s="159"/>
      <c r="H23" s="159"/>
      <c r="I23" s="146"/>
      <c r="J23" s="43">
        <v>52.13</v>
      </c>
      <c r="K23" s="21"/>
      <c r="L23" s="97">
        <f t="shared" si="1"/>
        <v>16</v>
      </c>
      <c r="M23" s="98">
        <f t="shared" si="9"/>
        <v>0</v>
      </c>
      <c r="N23" s="99"/>
      <c r="O23" s="98">
        <f t="shared" si="10"/>
        <v>1</v>
      </c>
      <c r="P23" s="100">
        <f t="shared" si="0"/>
        <v>6.25</v>
      </c>
    </row>
    <row r="24" spans="1:17" s="1" customFormat="1" ht="15" customHeight="1" x14ac:dyDescent="0.25">
      <c r="A24" s="11">
        <v>7</v>
      </c>
      <c r="B24" s="48">
        <v>20460</v>
      </c>
      <c r="C24" s="19" t="s">
        <v>16</v>
      </c>
      <c r="D24" s="183">
        <v>27</v>
      </c>
      <c r="E24" s="133">
        <v>3.7</v>
      </c>
      <c r="F24" s="133"/>
      <c r="G24" s="133"/>
      <c r="H24" s="133"/>
      <c r="I24" s="133"/>
      <c r="J24" s="43">
        <v>53.59</v>
      </c>
      <c r="K24" s="21"/>
      <c r="L24" s="97">
        <f t="shared" si="1"/>
        <v>27</v>
      </c>
      <c r="M24" s="98">
        <f t="shared" ref="M24" si="17">N24*L24/100</f>
        <v>0</v>
      </c>
      <c r="N24" s="99"/>
      <c r="O24" s="98">
        <f t="shared" ref="O24" si="18">P24*L24/100</f>
        <v>0.99900000000000011</v>
      </c>
      <c r="P24" s="100">
        <f t="shared" ref="P24" si="19">E24</f>
        <v>3.7</v>
      </c>
    </row>
    <row r="25" spans="1:17" s="1" customFormat="1" ht="15" customHeight="1" x14ac:dyDescent="0.25">
      <c r="A25" s="11">
        <v>8</v>
      </c>
      <c r="B25" s="48">
        <v>20550</v>
      </c>
      <c r="C25" s="19" t="s">
        <v>17</v>
      </c>
      <c r="D25" s="147"/>
      <c r="E25" s="161"/>
      <c r="F25" s="161"/>
      <c r="G25" s="161"/>
      <c r="H25" s="161"/>
      <c r="I25" s="133"/>
      <c r="J25" s="43"/>
      <c r="K25" s="21"/>
      <c r="L25" s="97"/>
      <c r="M25" s="98"/>
      <c r="N25" s="99"/>
      <c r="O25" s="111"/>
      <c r="P25" s="100"/>
    </row>
    <row r="26" spans="1:17" s="1" customFormat="1" ht="15" customHeight="1" x14ac:dyDescent="0.25">
      <c r="A26" s="11">
        <v>9</v>
      </c>
      <c r="B26" s="48">
        <v>20630</v>
      </c>
      <c r="C26" s="19" t="s">
        <v>18</v>
      </c>
      <c r="D26" s="160">
        <v>10</v>
      </c>
      <c r="E26" s="161">
        <v>10</v>
      </c>
      <c r="F26" s="161"/>
      <c r="G26" s="161"/>
      <c r="H26" s="161"/>
      <c r="I26" s="133"/>
      <c r="J26" s="43">
        <v>56.1</v>
      </c>
      <c r="K26" s="21"/>
      <c r="L26" s="97">
        <f t="shared" si="1"/>
        <v>10</v>
      </c>
      <c r="M26" s="98">
        <f t="shared" si="9"/>
        <v>0</v>
      </c>
      <c r="N26" s="99"/>
      <c r="O26" s="111">
        <f t="shared" si="10"/>
        <v>1</v>
      </c>
      <c r="P26" s="100">
        <f t="shared" si="0"/>
        <v>10</v>
      </c>
    </row>
    <row r="27" spans="1:17" s="1" customFormat="1" ht="15" customHeight="1" x14ac:dyDescent="0.25">
      <c r="A27" s="11">
        <v>10</v>
      </c>
      <c r="B27" s="48">
        <v>20810</v>
      </c>
      <c r="C27" s="19" t="s">
        <v>19</v>
      </c>
      <c r="D27" s="132">
        <v>12</v>
      </c>
      <c r="E27" s="133">
        <v>8.33</v>
      </c>
      <c r="F27" s="133"/>
      <c r="G27" s="133"/>
      <c r="H27" s="133"/>
      <c r="I27" s="133"/>
      <c r="J27" s="43">
        <v>41.25</v>
      </c>
      <c r="K27" s="21"/>
      <c r="L27" s="97">
        <f t="shared" si="1"/>
        <v>12</v>
      </c>
      <c r="M27" s="98">
        <f t="shared" ref="M27:M29" si="20">N27*L27/100</f>
        <v>0</v>
      </c>
      <c r="N27" s="99"/>
      <c r="O27" s="111">
        <f t="shared" ref="O27:O29" si="21">P27*L27/100</f>
        <v>0.99960000000000004</v>
      </c>
      <c r="P27" s="100">
        <f t="shared" ref="P27:P29" si="22">E27</f>
        <v>8.33</v>
      </c>
    </row>
    <row r="28" spans="1:17" s="1" customFormat="1" ht="15" customHeight="1" x14ac:dyDescent="0.25">
      <c r="A28" s="11">
        <v>11</v>
      </c>
      <c r="B28" s="48">
        <v>20900</v>
      </c>
      <c r="C28" s="19" t="s">
        <v>20</v>
      </c>
      <c r="D28" s="132">
        <v>12</v>
      </c>
      <c r="E28" s="133">
        <v>33.33</v>
      </c>
      <c r="F28" s="133"/>
      <c r="G28" s="133"/>
      <c r="H28" s="133"/>
      <c r="I28" s="133"/>
      <c r="J28" s="43">
        <v>32.67</v>
      </c>
      <c r="K28" s="21"/>
      <c r="L28" s="97">
        <f t="shared" si="1"/>
        <v>12</v>
      </c>
      <c r="M28" s="98">
        <f t="shared" si="20"/>
        <v>0</v>
      </c>
      <c r="N28" s="99"/>
      <c r="O28" s="111">
        <f t="shared" si="21"/>
        <v>3.9995999999999996</v>
      </c>
      <c r="P28" s="100">
        <f t="shared" si="22"/>
        <v>33.33</v>
      </c>
    </row>
    <row r="29" spans="1:17" s="1" customFormat="1" ht="15" customHeight="1" thickBot="1" x14ac:dyDescent="0.3">
      <c r="A29" s="12">
        <v>12</v>
      </c>
      <c r="B29" s="52">
        <v>21350</v>
      </c>
      <c r="C29" s="20" t="s">
        <v>22</v>
      </c>
      <c r="D29" s="116">
        <v>5</v>
      </c>
      <c r="E29" s="117">
        <v>20</v>
      </c>
      <c r="F29" s="117"/>
      <c r="G29" s="117"/>
      <c r="H29" s="117"/>
      <c r="I29" s="118"/>
      <c r="J29" s="45">
        <v>46.2</v>
      </c>
      <c r="K29" s="21"/>
      <c r="L29" s="101">
        <f t="shared" si="1"/>
        <v>5</v>
      </c>
      <c r="M29" s="102">
        <f t="shared" si="20"/>
        <v>0</v>
      </c>
      <c r="N29" s="103"/>
      <c r="O29" s="138">
        <f t="shared" si="21"/>
        <v>1</v>
      </c>
      <c r="P29" s="104">
        <f t="shared" si="22"/>
        <v>20</v>
      </c>
    </row>
    <row r="30" spans="1:17" s="1" customFormat="1" ht="15" customHeight="1" thickBot="1" x14ac:dyDescent="0.3">
      <c r="A30" s="35"/>
      <c r="B30" s="51"/>
      <c r="C30" s="37" t="s">
        <v>102</v>
      </c>
      <c r="D30" s="36">
        <f>SUM(D31:D47)</f>
        <v>332</v>
      </c>
      <c r="E30" s="38">
        <f>AVERAGE(E31:E47)</f>
        <v>12.75</v>
      </c>
      <c r="F30" s="38">
        <f t="shared" ref="F30:I30" si="23">SUM(F31:F47)</f>
        <v>0</v>
      </c>
      <c r="G30" s="38">
        <f t="shared" si="23"/>
        <v>0</v>
      </c>
      <c r="H30" s="38">
        <f t="shared" si="23"/>
        <v>0</v>
      </c>
      <c r="I30" s="38">
        <f t="shared" si="23"/>
        <v>0</v>
      </c>
      <c r="J30" s="39">
        <f>AVERAGE(J31:J47)</f>
        <v>50.642307692307696</v>
      </c>
      <c r="K30" s="21"/>
      <c r="L30" s="242">
        <f t="shared" si="1"/>
        <v>332</v>
      </c>
      <c r="M30" s="243">
        <f>SUM(M31:M47)</f>
        <v>0</v>
      </c>
      <c r="N30" s="244">
        <f t="shared" si="5"/>
        <v>0</v>
      </c>
      <c r="O30" s="243">
        <f>SUM(O31:O47)</f>
        <v>39.003799999999998</v>
      </c>
      <c r="P30" s="245">
        <f t="shared" si="0"/>
        <v>12.75</v>
      </c>
    </row>
    <row r="31" spans="1:17" s="1" customFormat="1" ht="15" customHeight="1" x14ac:dyDescent="0.25">
      <c r="A31" s="10">
        <v>1</v>
      </c>
      <c r="B31" s="49">
        <v>30070</v>
      </c>
      <c r="C31" s="13" t="s">
        <v>24</v>
      </c>
      <c r="D31" s="160">
        <v>41</v>
      </c>
      <c r="E31" s="161">
        <v>12.2</v>
      </c>
      <c r="F31" s="161"/>
      <c r="G31" s="161"/>
      <c r="H31" s="161"/>
      <c r="I31" s="161"/>
      <c r="J31" s="42">
        <v>53.39</v>
      </c>
      <c r="K31" s="7"/>
      <c r="L31" s="93">
        <f t="shared" si="1"/>
        <v>41</v>
      </c>
      <c r="M31" s="94">
        <f t="shared" si="9"/>
        <v>0</v>
      </c>
      <c r="N31" s="95"/>
      <c r="O31" s="94">
        <f t="shared" si="10"/>
        <v>5.0019999999999998</v>
      </c>
      <c r="P31" s="96">
        <f t="shared" si="0"/>
        <v>12.2</v>
      </c>
    </row>
    <row r="32" spans="1:17" s="1" customFormat="1" ht="15" customHeight="1" x14ac:dyDescent="0.25">
      <c r="A32" s="11">
        <v>2</v>
      </c>
      <c r="B32" s="48">
        <v>30480</v>
      </c>
      <c r="C32" s="19" t="s">
        <v>110</v>
      </c>
      <c r="D32" s="132">
        <v>53</v>
      </c>
      <c r="E32" s="133">
        <v>11.32</v>
      </c>
      <c r="F32" s="133"/>
      <c r="G32" s="133"/>
      <c r="H32" s="133"/>
      <c r="I32" s="133"/>
      <c r="J32" s="43">
        <v>55.62</v>
      </c>
      <c r="K32" s="7"/>
      <c r="L32" s="97">
        <f t="shared" si="1"/>
        <v>53</v>
      </c>
      <c r="M32" s="98">
        <f t="shared" ref="M32" si="24">N32*L32/100</f>
        <v>0</v>
      </c>
      <c r="N32" s="99"/>
      <c r="O32" s="98">
        <f t="shared" ref="O32" si="25">P32*L32/100</f>
        <v>5.9996</v>
      </c>
      <c r="P32" s="100">
        <f t="shared" ref="P32" si="26">E32</f>
        <v>11.32</v>
      </c>
    </row>
    <row r="33" spans="1:16" s="1" customFormat="1" ht="15" customHeight="1" x14ac:dyDescent="0.25">
      <c r="A33" s="11">
        <v>3</v>
      </c>
      <c r="B33" s="50">
        <v>30460</v>
      </c>
      <c r="C33" s="22" t="s">
        <v>29</v>
      </c>
      <c r="D33" s="160">
        <v>24</v>
      </c>
      <c r="E33" s="161">
        <v>4.17</v>
      </c>
      <c r="F33" s="161"/>
      <c r="G33" s="161"/>
      <c r="H33" s="161"/>
      <c r="I33" s="161"/>
      <c r="J33" s="46">
        <v>54.63</v>
      </c>
      <c r="K33" s="7"/>
      <c r="L33" s="97">
        <f t="shared" si="1"/>
        <v>24</v>
      </c>
      <c r="M33" s="98">
        <f t="shared" si="9"/>
        <v>0</v>
      </c>
      <c r="N33" s="99"/>
      <c r="O33" s="98">
        <f t="shared" si="10"/>
        <v>1.0007999999999999</v>
      </c>
      <c r="P33" s="100">
        <f t="shared" si="0"/>
        <v>4.17</v>
      </c>
    </row>
    <row r="34" spans="1:16" s="1" customFormat="1" ht="15" customHeight="1" x14ac:dyDescent="0.25">
      <c r="A34" s="11">
        <v>4</v>
      </c>
      <c r="B34" s="48">
        <v>30030</v>
      </c>
      <c r="C34" s="19" t="s">
        <v>23</v>
      </c>
      <c r="D34" s="160">
        <v>20</v>
      </c>
      <c r="E34" s="161"/>
      <c r="F34" s="161"/>
      <c r="G34" s="161"/>
      <c r="H34" s="161"/>
      <c r="I34" s="149"/>
      <c r="J34" s="43">
        <v>68.8</v>
      </c>
      <c r="K34" s="7"/>
      <c r="L34" s="97">
        <f t="shared" si="1"/>
        <v>20</v>
      </c>
      <c r="M34" s="98">
        <f t="shared" si="9"/>
        <v>0</v>
      </c>
      <c r="N34" s="99"/>
      <c r="O34" s="98">
        <f t="shared" si="10"/>
        <v>0</v>
      </c>
      <c r="P34" s="100">
        <f t="shared" si="0"/>
        <v>0</v>
      </c>
    </row>
    <row r="35" spans="1:16" s="1" customFormat="1" ht="15" customHeight="1" x14ac:dyDescent="0.25">
      <c r="A35" s="11">
        <v>5</v>
      </c>
      <c r="B35" s="48">
        <v>31000</v>
      </c>
      <c r="C35" s="19" t="s">
        <v>37</v>
      </c>
      <c r="D35" s="160">
        <v>45</v>
      </c>
      <c r="E35" s="161">
        <v>6.67</v>
      </c>
      <c r="F35" s="161"/>
      <c r="G35" s="161"/>
      <c r="H35" s="161"/>
      <c r="I35" s="154"/>
      <c r="J35" s="43">
        <v>51.69</v>
      </c>
      <c r="K35" s="7"/>
      <c r="L35" s="97">
        <f t="shared" si="1"/>
        <v>45</v>
      </c>
      <c r="M35" s="98">
        <f t="shared" si="9"/>
        <v>0</v>
      </c>
      <c r="N35" s="99"/>
      <c r="O35" s="98">
        <f t="shared" si="10"/>
        <v>3.0014999999999996</v>
      </c>
      <c r="P35" s="100">
        <f t="shared" si="0"/>
        <v>6.67</v>
      </c>
    </row>
    <row r="36" spans="1:16" s="1" customFormat="1" ht="15" customHeight="1" x14ac:dyDescent="0.25">
      <c r="A36" s="11">
        <v>6</v>
      </c>
      <c r="B36" s="48">
        <v>30130</v>
      </c>
      <c r="C36" s="19" t="s">
        <v>25</v>
      </c>
      <c r="D36" s="115"/>
      <c r="E36" s="133"/>
      <c r="F36" s="133"/>
      <c r="G36" s="133"/>
      <c r="H36" s="133"/>
      <c r="I36" s="133"/>
      <c r="J36" s="43"/>
      <c r="K36" s="7"/>
      <c r="L36" s="97"/>
      <c r="M36" s="98"/>
      <c r="N36" s="99"/>
      <c r="O36" s="98"/>
      <c r="P36" s="100"/>
    </row>
    <row r="37" spans="1:16" s="1" customFormat="1" ht="15" customHeight="1" x14ac:dyDescent="0.25">
      <c r="A37" s="11">
        <v>7</v>
      </c>
      <c r="B37" s="48">
        <v>30160</v>
      </c>
      <c r="C37" s="19" t="s">
        <v>26</v>
      </c>
      <c r="D37" s="160">
        <v>10</v>
      </c>
      <c r="E37" s="161">
        <v>10</v>
      </c>
      <c r="F37" s="161"/>
      <c r="G37" s="161"/>
      <c r="H37" s="161"/>
      <c r="I37" s="133"/>
      <c r="J37" s="43">
        <v>40.200000000000003</v>
      </c>
      <c r="K37" s="7"/>
      <c r="L37" s="97">
        <f t="shared" si="1"/>
        <v>10</v>
      </c>
      <c r="M37" s="98">
        <f t="shared" ref="M37:M39" si="27">N37*L37/100</f>
        <v>0</v>
      </c>
      <c r="N37" s="99"/>
      <c r="O37" s="111">
        <f t="shared" ref="O37:O39" si="28">P37*L37/100</f>
        <v>1</v>
      </c>
      <c r="P37" s="100">
        <f t="shared" ref="P37:P39" si="29">E37</f>
        <v>10</v>
      </c>
    </row>
    <row r="38" spans="1:16" s="1" customFormat="1" ht="15" customHeight="1" x14ac:dyDescent="0.25">
      <c r="A38" s="11">
        <v>8</v>
      </c>
      <c r="B38" s="48">
        <v>30310</v>
      </c>
      <c r="C38" s="19" t="s">
        <v>27</v>
      </c>
      <c r="D38" s="132">
        <v>11</v>
      </c>
      <c r="E38" s="133">
        <v>9.09</v>
      </c>
      <c r="F38" s="133"/>
      <c r="G38" s="133"/>
      <c r="H38" s="133"/>
      <c r="I38" s="133"/>
      <c r="J38" s="43">
        <v>58.73</v>
      </c>
      <c r="K38" s="7"/>
      <c r="L38" s="97">
        <f t="shared" si="1"/>
        <v>11</v>
      </c>
      <c r="M38" s="98">
        <f t="shared" si="27"/>
        <v>0</v>
      </c>
      <c r="N38" s="99"/>
      <c r="O38" s="111">
        <f t="shared" si="28"/>
        <v>0.9998999999999999</v>
      </c>
      <c r="P38" s="100">
        <f t="shared" si="29"/>
        <v>9.09</v>
      </c>
    </row>
    <row r="39" spans="1:16" s="1" customFormat="1" ht="15" customHeight="1" x14ac:dyDescent="0.25">
      <c r="A39" s="11">
        <v>9</v>
      </c>
      <c r="B39" s="48">
        <v>30440</v>
      </c>
      <c r="C39" s="19" t="s">
        <v>28</v>
      </c>
      <c r="D39" s="132">
        <v>14</v>
      </c>
      <c r="E39" s="133">
        <v>7.14</v>
      </c>
      <c r="F39" s="133"/>
      <c r="G39" s="133"/>
      <c r="H39" s="133"/>
      <c r="I39" s="133"/>
      <c r="J39" s="43">
        <v>47.86</v>
      </c>
      <c r="K39" s="7"/>
      <c r="L39" s="97">
        <f t="shared" si="1"/>
        <v>14</v>
      </c>
      <c r="M39" s="98">
        <f t="shared" si="27"/>
        <v>0</v>
      </c>
      <c r="N39" s="99"/>
      <c r="O39" s="111">
        <f t="shared" si="28"/>
        <v>0.99959999999999993</v>
      </c>
      <c r="P39" s="100">
        <f t="shared" si="29"/>
        <v>7.14</v>
      </c>
    </row>
    <row r="40" spans="1:16" s="1" customFormat="1" ht="15" customHeight="1" x14ac:dyDescent="0.25">
      <c r="A40" s="11">
        <v>10</v>
      </c>
      <c r="B40" s="48">
        <v>30500</v>
      </c>
      <c r="C40" s="19" t="s">
        <v>30</v>
      </c>
      <c r="D40" s="132"/>
      <c r="E40" s="133"/>
      <c r="F40" s="133"/>
      <c r="G40" s="133"/>
      <c r="H40" s="133"/>
      <c r="I40" s="133"/>
      <c r="J40" s="43"/>
      <c r="K40" s="7"/>
      <c r="L40" s="97"/>
      <c r="M40" s="98"/>
      <c r="N40" s="99"/>
      <c r="O40" s="111"/>
      <c r="P40" s="100"/>
    </row>
    <row r="41" spans="1:16" s="1" customFormat="1" ht="15" customHeight="1" x14ac:dyDescent="0.25">
      <c r="A41" s="11">
        <v>11</v>
      </c>
      <c r="B41" s="48">
        <v>30530</v>
      </c>
      <c r="C41" s="19" t="s">
        <v>31</v>
      </c>
      <c r="D41" s="160">
        <v>23</v>
      </c>
      <c r="E41" s="161">
        <v>21.74</v>
      </c>
      <c r="F41" s="161"/>
      <c r="G41" s="161"/>
      <c r="H41" s="161"/>
      <c r="I41" s="161"/>
      <c r="J41" s="43">
        <v>37.04</v>
      </c>
      <c r="K41" s="7"/>
      <c r="L41" s="97">
        <f t="shared" si="1"/>
        <v>23</v>
      </c>
      <c r="M41" s="98">
        <f t="shared" ref="M41:M42" si="30">N41*L41/100</f>
        <v>0</v>
      </c>
      <c r="N41" s="99"/>
      <c r="O41" s="111">
        <f t="shared" ref="O41:O42" si="31">P41*L41/100</f>
        <v>5.0001999999999995</v>
      </c>
      <c r="P41" s="100">
        <f t="shared" ref="P41:P42" si="32">E41</f>
        <v>21.74</v>
      </c>
    </row>
    <row r="42" spans="1:16" s="1" customFormat="1" ht="15" customHeight="1" x14ac:dyDescent="0.25">
      <c r="A42" s="11">
        <v>12</v>
      </c>
      <c r="B42" s="48">
        <v>30640</v>
      </c>
      <c r="C42" s="19" t="s">
        <v>32</v>
      </c>
      <c r="D42" s="132">
        <v>13</v>
      </c>
      <c r="E42" s="133"/>
      <c r="F42" s="133"/>
      <c r="G42" s="133"/>
      <c r="H42" s="133"/>
      <c r="I42" s="133"/>
      <c r="J42" s="43">
        <v>60.92</v>
      </c>
      <c r="K42" s="7"/>
      <c r="L42" s="97">
        <f t="shared" si="1"/>
        <v>13</v>
      </c>
      <c r="M42" s="98">
        <f t="shared" si="30"/>
        <v>0</v>
      </c>
      <c r="N42" s="99"/>
      <c r="O42" s="98">
        <f t="shared" si="31"/>
        <v>0</v>
      </c>
      <c r="P42" s="100">
        <f t="shared" si="32"/>
        <v>0</v>
      </c>
    </row>
    <row r="43" spans="1:16" s="1" customFormat="1" ht="15" customHeight="1" x14ac:dyDescent="0.25">
      <c r="A43" s="11">
        <v>13</v>
      </c>
      <c r="B43" s="48">
        <v>30650</v>
      </c>
      <c r="C43" s="19" t="s">
        <v>33</v>
      </c>
      <c r="D43" s="150"/>
      <c r="E43" s="161"/>
      <c r="F43" s="161"/>
      <c r="G43" s="161"/>
      <c r="H43" s="161"/>
      <c r="I43" s="161"/>
      <c r="J43" s="43"/>
      <c r="K43" s="7"/>
      <c r="L43" s="97"/>
      <c r="M43" s="98"/>
      <c r="N43" s="99"/>
      <c r="O43" s="98"/>
      <c r="P43" s="100"/>
    </row>
    <row r="44" spans="1:16" s="1" customFormat="1" ht="15" customHeight="1" x14ac:dyDescent="0.25">
      <c r="A44" s="11">
        <v>14</v>
      </c>
      <c r="B44" s="48">
        <v>30790</v>
      </c>
      <c r="C44" s="19" t="s">
        <v>34</v>
      </c>
      <c r="D44" s="115"/>
      <c r="E44" s="133"/>
      <c r="F44" s="133"/>
      <c r="G44" s="133"/>
      <c r="H44" s="133"/>
      <c r="I44" s="133"/>
      <c r="J44" s="43"/>
      <c r="K44" s="7"/>
      <c r="L44" s="97"/>
      <c r="M44" s="98"/>
      <c r="N44" s="99"/>
      <c r="O44" s="111"/>
      <c r="P44" s="100"/>
    </row>
    <row r="45" spans="1:16" s="1" customFormat="1" ht="15" customHeight="1" x14ac:dyDescent="0.25">
      <c r="A45" s="11">
        <v>15</v>
      </c>
      <c r="B45" s="48">
        <v>30890</v>
      </c>
      <c r="C45" s="19" t="s">
        <v>35</v>
      </c>
      <c r="D45" s="132">
        <v>6</v>
      </c>
      <c r="E45" s="133">
        <v>16.670000000000002</v>
      </c>
      <c r="F45" s="133"/>
      <c r="G45" s="133"/>
      <c r="H45" s="133"/>
      <c r="I45" s="133"/>
      <c r="J45" s="43">
        <v>42.83</v>
      </c>
      <c r="K45" s="7"/>
      <c r="L45" s="97">
        <f t="shared" si="1"/>
        <v>6</v>
      </c>
      <c r="M45" s="98">
        <f t="shared" ref="M45:M47" si="33">N45*L45/100</f>
        <v>0</v>
      </c>
      <c r="N45" s="99"/>
      <c r="O45" s="98">
        <f t="shared" ref="O45:O47" si="34">P45*L45/100</f>
        <v>1.0002000000000002</v>
      </c>
      <c r="P45" s="100">
        <f t="shared" ref="P45:P47" si="35">E45</f>
        <v>16.670000000000002</v>
      </c>
    </row>
    <row r="46" spans="1:16" s="1" customFormat="1" ht="15" customHeight="1" x14ac:dyDescent="0.25">
      <c r="A46" s="11">
        <v>16</v>
      </c>
      <c r="B46" s="48">
        <v>30940</v>
      </c>
      <c r="C46" s="19" t="s">
        <v>36</v>
      </c>
      <c r="D46" s="158">
        <v>32</v>
      </c>
      <c r="E46" s="159">
        <v>18.75</v>
      </c>
      <c r="F46" s="159"/>
      <c r="G46" s="159"/>
      <c r="H46" s="159"/>
      <c r="I46" s="133"/>
      <c r="J46" s="43">
        <v>46.31</v>
      </c>
      <c r="K46" s="7"/>
      <c r="L46" s="97">
        <f t="shared" si="1"/>
        <v>32</v>
      </c>
      <c r="M46" s="98">
        <f t="shared" si="33"/>
        <v>0</v>
      </c>
      <c r="N46" s="99"/>
      <c r="O46" s="98">
        <f t="shared" si="34"/>
        <v>6</v>
      </c>
      <c r="P46" s="100">
        <f t="shared" si="35"/>
        <v>18.75</v>
      </c>
    </row>
    <row r="47" spans="1:16" s="1" customFormat="1" ht="15" customHeight="1" thickBot="1" x14ac:dyDescent="0.3">
      <c r="A47" s="11">
        <v>17</v>
      </c>
      <c r="B47" s="52">
        <v>31480</v>
      </c>
      <c r="C47" s="20" t="s">
        <v>38</v>
      </c>
      <c r="D47" s="116">
        <v>40</v>
      </c>
      <c r="E47" s="117">
        <v>22.5</v>
      </c>
      <c r="F47" s="117"/>
      <c r="G47" s="117"/>
      <c r="H47" s="117"/>
      <c r="I47" s="118"/>
      <c r="J47" s="45">
        <v>40.33</v>
      </c>
      <c r="K47" s="7"/>
      <c r="L47" s="101">
        <f t="shared" si="1"/>
        <v>40</v>
      </c>
      <c r="M47" s="102">
        <f t="shared" si="33"/>
        <v>0</v>
      </c>
      <c r="N47" s="103"/>
      <c r="O47" s="102">
        <f t="shared" si="34"/>
        <v>9</v>
      </c>
      <c r="P47" s="104">
        <f t="shared" si="35"/>
        <v>22.5</v>
      </c>
    </row>
    <row r="48" spans="1:16" s="1" customFormat="1" ht="15" customHeight="1" thickBot="1" x14ac:dyDescent="0.3">
      <c r="A48" s="35"/>
      <c r="B48" s="51"/>
      <c r="C48" s="37" t="s">
        <v>103</v>
      </c>
      <c r="D48" s="36">
        <f>SUM(D49:D67)</f>
        <v>512</v>
      </c>
      <c r="E48" s="82">
        <f>AVERAGE(E49:E67)</f>
        <v>19.937272727272727</v>
      </c>
      <c r="F48" s="82">
        <f t="shared" ref="F48:I48" si="36">SUM(F49:F67)</f>
        <v>0</v>
      </c>
      <c r="G48" s="82">
        <f t="shared" si="36"/>
        <v>0</v>
      </c>
      <c r="H48" s="82">
        <f t="shared" si="36"/>
        <v>0</v>
      </c>
      <c r="I48" s="82">
        <f t="shared" si="36"/>
        <v>0</v>
      </c>
      <c r="J48" s="41">
        <f>AVERAGE(J49:J67)</f>
        <v>54.147647058823537</v>
      </c>
      <c r="K48" s="21"/>
      <c r="L48" s="242">
        <f t="shared" si="1"/>
        <v>512</v>
      </c>
      <c r="M48" s="243">
        <f>SUM(M49:M67)</f>
        <v>0</v>
      </c>
      <c r="N48" s="244">
        <f t="shared" si="5"/>
        <v>0</v>
      </c>
      <c r="O48" s="243">
        <f>SUM(O49:O67)</f>
        <v>23.991099999999999</v>
      </c>
      <c r="P48" s="245">
        <f t="shared" si="0"/>
        <v>19.937272727272727</v>
      </c>
    </row>
    <row r="49" spans="1:16" s="1" customFormat="1" ht="15" customHeight="1" x14ac:dyDescent="0.25">
      <c r="A49" s="59">
        <v>1</v>
      </c>
      <c r="B49" s="49">
        <v>40010</v>
      </c>
      <c r="C49" s="13" t="s">
        <v>39</v>
      </c>
      <c r="D49" s="160">
        <v>96</v>
      </c>
      <c r="E49" s="161">
        <v>2.08</v>
      </c>
      <c r="F49" s="161"/>
      <c r="G49" s="161"/>
      <c r="H49" s="161"/>
      <c r="I49" s="161"/>
      <c r="J49" s="42">
        <v>64.569999999999993</v>
      </c>
      <c r="K49" s="21"/>
      <c r="L49" s="93">
        <f t="shared" si="1"/>
        <v>96</v>
      </c>
      <c r="M49" s="94">
        <f t="shared" ref="M49:M56" si="37">N49*L49/100</f>
        <v>0</v>
      </c>
      <c r="N49" s="95"/>
      <c r="O49" s="94">
        <f t="shared" ref="O49:O56" si="38">P49*L49/100</f>
        <v>1.9968000000000001</v>
      </c>
      <c r="P49" s="96">
        <f t="shared" ref="P49:P56" si="39">E49</f>
        <v>2.08</v>
      </c>
    </row>
    <row r="50" spans="1:16" s="1" customFormat="1" ht="15" customHeight="1" x14ac:dyDescent="0.25">
      <c r="A50" s="23">
        <v>2</v>
      </c>
      <c r="B50" s="48">
        <v>40030</v>
      </c>
      <c r="C50" s="19" t="s">
        <v>41</v>
      </c>
      <c r="D50" s="132">
        <v>28</v>
      </c>
      <c r="E50" s="133"/>
      <c r="F50" s="133"/>
      <c r="G50" s="133"/>
      <c r="H50" s="133"/>
      <c r="I50" s="133"/>
      <c r="J50" s="43">
        <v>58.64</v>
      </c>
      <c r="K50" s="21"/>
      <c r="L50" s="97">
        <f t="shared" si="1"/>
        <v>28</v>
      </c>
      <c r="M50" s="98">
        <f t="shared" si="37"/>
        <v>0</v>
      </c>
      <c r="N50" s="99"/>
      <c r="O50" s="98">
        <f t="shared" si="38"/>
        <v>0</v>
      </c>
      <c r="P50" s="100">
        <f t="shared" si="39"/>
        <v>0</v>
      </c>
    </row>
    <row r="51" spans="1:16" s="1" customFormat="1" ht="15" customHeight="1" x14ac:dyDescent="0.25">
      <c r="A51" s="23">
        <v>3</v>
      </c>
      <c r="B51" s="48">
        <v>40410</v>
      </c>
      <c r="C51" s="19" t="s">
        <v>48</v>
      </c>
      <c r="D51" s="132">
        <v>104</v>
      </c>
      <c r="E51" s="133">
        <v>2.88</v>
      </c>
      <c r="F51" s="133"/>
      <c r="G51" s="133"/>
      <c r="H51" s="133"/>
      <c r="I51" s="133"/>
      <c r="J51" s="43">
        <v>67.45</v>
      </c>
      <c r="K51" s="21"/>
      <c r="L51" s="97">
        <f t="shared" si="1"/>
        <v>104</v>
      </c>
      <c r="M51" s="98">
        <f t="shared" si="37"/>
        <v>0</v>
      </c>
      <c r="N51" s="99"/>
      <c r="O51" s="98">
        <f t="shared" si="38"/>
        <v>2.9951999999999996</v>
      </c>
      <c r="P51" s="100">
        <f t="shared" si="39"/>
        <v>2.88</v>
      </c>
    </row>
    <row r="52" spans="1:16" s="1" customFormat="1" ht="15" customHeight="1" x14ac:dyDescent="0.25">
      <c r="A52" s="23">
        <v>4</v>
      </c>
      <c r="B52" s="48">
        <v>40011</v>
      </c>
      <c r="C52" s="19" t="s">
        <v>40</v>
      </c>
      <c r="D52" s="132">
        <v>68</v>
      </c>
      <c r="E52" s="133">
        <v>10.29</v>
      </c>
      <c r="F52" s="133"/>
      <c r="G52" s="133"/>
      <c r="H52" s="133"/>
      <c r="I52" s="133"/>
      <c r="J52" s="43">
        <v>52.78</v>
      </c>
      <c r="K52" s="21"/>
      <c r="L52" s="97">
        <f t="shared" si="1"/>
        <v>68</v>
      </c>
      <c r="M52" s="98">
        <f t="shared" si="37"/>
        <v>0</v>
      </c>
      <c r="N52" s="99"/>
      <c r="O52" s="98">
        <f t="shared" si="38"/>
        <v>6.9971999999999994</v>
      </c>
      <c r="P52" s="100">
        <f t="shared" si="39"/>
        <v>10.29</v>
      </c>
    </row>
    <row r="53" spans="1:16" s="1" customFormat="1" ht="15" customHeight="1" x14ac:dyDescent="0.25">
      <c r="A53" s="23">
        <v>5</v>
      </c>
      <c r="B53" s="48">
        <v>40080</v>
      </c>
      <c r="C53" s="19" t="s">
        <v>95</v>
      </c>
      <c r="D53" s="160">
        <v>29</v>
      </c>
      <c r="E53" s="161">
        <v>3.45</v>
      </c>
      <c r="F53" s="161"/>
      <c r="G53" s="161"/>
      <c r="H53" s="161"/>
      <c r="I53" s="161"/>
      <c r="J53" s="43">
        <v>60.14</v>
      </c>
      <c r="K53" s="21"/>
      <c r="L53" s="97">
        <f t="shared" si="1"/>
        <v>29</v>
      </c>
      <c r="M53" s="98">
        <f t="shared" si="37"/>
        <v>0</v>
      </c>
      <c r="N53" s="99"/>
      <c r="O53" s="98">
        <f t="shared" si="38"/>
        <v>1.0005000000000002</v>
      </c>
      <c r="P53" s="100">
        <f t="shared" si="39"/>
        <v>3.45</v>
      </c>
    </row>
    <row r="54" spans="1:16" s="1" customFormat="1" ht="15" customHeight="1" x14ac:dyDescent="0.25">
      <c r="A54" s="23">
        <v>6</v>
      </c>
      <c r="B54" s="48">
        <v>40100</v>
      </c>
      <c r="C54" s="19" t="s">
        <v>42</v>
      </c>
      <c r="D54" s="160">
        <v>32</v>
      </c>
      <c r="E54" s="161"/>
      <c r="F54" s="161"/>
      <c r="G54" s="161"/>
      <c r="H54" s="161"/>
      <c r="I54" s="161"/>
      <c r="J54" s="43">
        <v>60.22</v>
      </c>
      <c r="K54" s="21"/>
      <c r="L54" s="97">
        <f t="shared" si="1"/>
        <v>32</v>
      </c>
      <c r="M54" s="98">
        <f t="shared" si="37"/>
        <v>0</v>
      </c>
      <c r="N54" s="99"/>
      <c r="O54" s="98">
        <f t="shared" si="38"/>
        <v>0</v>
      </c>
      <c r="P54" s="100">
        <f t="shared" si="39"/>
        <v>0</v>
      </c>
    </row>
    <row r="55" spans="1:16" s="1" customFormat="1" ht="15" customHeight="1" x14ac:dyDescent="0.25">
      <c r="A55" s="23">
        <v>7</v>
      </c>
      <c r="B55" s="48">
        <v>40020</v>
      </c>
      <c r="C55" s="19" t="s">
        <v>109</v>
      </c>
      <c r="D55" s="132">
        <v>15</v>
      </c>
      <c r="E55" s="133"/>
      <c r="F55" s="133"/>
      <c r="G55" s="133"/>
      <c r="H55" s="133"/>
      <c r="I55" s="133"/>
      <c r="J55" s="43">
        <v>55.87</v>
      </c>
      <c r="K55" s="21"/>
      <c r="L55" s="97">
        <f t="shared" si="1"/>
        <v>15</v>
      </c>
      <c r="M55" s="98">
        <f t="shared" si="37"/>
        <v>0</v>
      </c>
      <c r="N55" s="99"/>
      <c r="O55" s="111">
        <f t="shared" si="38"/>
        <v>0</v>
      </c>
      <c r="P55" s="100">
        <f t="shared" si="39"/>
        <v>0</v>
      </c>
    </row>
    <row r="56" spans="1:16" s="1" customFormat="1" ht="15" customHeight="1" x14ac:dyDescent="0.25">
      <c r="A56" s="23">
        <v>8</v>
      </c>
      <c r="B56" s="48">
        <v>40031</v>
      </c>
      <c r="C56" s="19" t="s">
        <v>112</v>
      </c>
      <c r="D56" s="132">
        <v>15</v>
      </c>
      <c r="E56" s="133"/>
      <c r="F56" s="133"/>
      <c r="G56" s="133"/>
      <c r="H56" s="133"/>
      <c r="I56" s="133"/>
      <c r="J56" s="43">
        <v>61.07</v>
      </c>
      <c r="K56" s="21"/>
      <c r="L56" s="97">
        <f t="shared" si="1"/>
        <v>15</v>
      </c>
      <c r="M56" s="98">
        <f t="shared" si="37"/>
        <v>0</v>
      </c>
      <c r="N56" s="99"/>
      <c r="O56" s="98">
        <f t="shared" si="38"/>
        <v>0</v>
      </c>
      <c r="P56" s="100">
        <f t="shared" si="39"/>
        <v>0</v>
      </c>
    </row>
    <row r="57" spans="1:16" s="1" customFormat="1" ht="15" customHeight="1" x14ac:dyDescent="0.25">
      <c r="A57" s="23">
        <v>9</v>
      </c>
      <c r="B57" s="48">
        <v>40210</v>
      </c>
      <c r="C57" s="19" t="s">
        <v>44</v>
      </c>
      <c r="D57" s="160">
        <v>21</v>
      </c>
      <c r="E57" s="161">
        <v>4.76</v>
      </c>
      <c r="F57" s="161"/>
      <c r="G57" s="161"/>
      <c r="H57" s="161"/>
      <c r="I57" s="133"/>
      <c r="J57" s="43">
        <v>47.52</v>
      </c>
      <c r="K57" s="21"/>
      <c r="L57" s="97">
        <f t="shared" si="1"/>
        <v>21</v>
      </c>
      <c r="M57" s="98">
        <f t="shared" si="9"/>
        <v>0</v>
      </c>
      <c r="N57" s="99"/>
      <c r="O57" s="111">
        <f t="shared" si="10"/>
        <v>0.99959999999999993</v>
      </c>
      <c r="P57" s="100">
        <f t="shared" si="0"/>
        <v>4.76</v>
      </c>
    </row>
    <row r="58" spans="1:16" s="1" customFormat="1" ht="15" customHeight="1" x14ac:dyDescent="0.25">
      <c r="A58" s="23">
        <v>10</v>
      </c>
      <c r="B58" s="48">
        <v>40300</v>
      </c>
      <c r="C58" s="19" t="s">
        <v>45</v>
      </c>
      <c r="D58" s="160">
        <v>7</v>
      </c>
      <c r="E58" s="161">
        <v>28.57</v>
      </c>
      <c r="F58" s="161"/>
      <c r="G58" s="161"/>
      <c r="H58" s="161"/>
      <c r="I58" s="133"/>
      <c r="J58" s="43">
        <v>55.71</v>
      </c>
      <c r="K58" s="21"/>
      <c r="L58" s="97">
        <f t="shared" si="1"/>
        <v>7</v>
      </c>
      <c r="M58" s="98">
        <f t="shared" si="9"/>
        <v>0</v>
      </c>
      <c r="N58" s="99"/>
      <c r="O58" s="98">
        <f t="shared" si="10"/>
        <v>1.9999</v>
      </c>
      <c r="P58" s="100">
        <f t="shared" si="0"/>
        <v>28.57</v>
      </c>
    </row>
    <row r="59" spans="1:16" s="1" customFormat="1" ht="15" customHeight="1" x14ac:dyDescent="0.25">
      <c r="A59" s="23">
        <v>11</v>
      </c>
      <c r="B59" s="48">
        <v>40360</v>
      </c>
      <c r="C59" s="19" t="s">
        <v>46</v>
      </c>
      <c r="D59" s="119"/>
      <c r="E59" s="133"/>
      <c r="F59" s="133"/>
      <c r="G59" s="133"/>
      <c r="H59" s="133"/>
      <c r="I59" s="133"/>
      <c r="J59" s="43"/>
      <c r="K59" s="21"/>
      <c r="L59" s="97"/>
      <c r="M59" s="98"/>
      <c r="N59" s="99"/>
      <c r="O59" s="98"/>
      <c r="P59" s="100"/>
    </row>
    <row r="60" spans="1:16" s="1" customFormat="1" ht="15" customHeight="1" x14ac:dyDescent="0.25">
      <c r="A60" s="23">
        <v>12</v>
      </c>
      <c r="B60" s="48">
        <v>40390</v>
      </c>
      <c r="C60" s="19" t="s">
        <v>47</v>
      </c>
      <c r="D60" s="119"/>
      <c r="E60" s="133"/>
      <c r="F60" s="133"/>
      <c r="G60" s="133"/>
      <c r="H60" s="133"/>
      <c r="I60" s="133"/>
      <c r="J60" s="43"/>
      <c r="K60" s="21"/>
      <c r="L60" s="97"/>
      <c r="M60" s="98"/>
      <c r="N60" s="99"/>
      <c r="O60" s="98"/>
      <c r="P60" s="100"/>
    </row>
    <row r="61" spans="1:16" s="1" customFormat="1" ht="15" customHeight="1" x14ac:dyDescent="0.25">
      <c r="A61" s="23">
        <v>13</v>
      </c>
      <c r="B61" s="48">
        <v>40720</v>
      </c>
      <c r="C61" s="19" t="s">
        <v>108</v>
      </c>
      <c r="D61" s="132">
        <v>20</v>
      </c>
      <c r="E61" s="133"/>
      <c r="F61" s="133"/>
      <c r="G61" s="133"/>
      <c r="H61" s="133"/>
      <c r="I61" s="133"/>
      <c r="J61" s="43">
        <v>63.4</v>
      </c>
      <c r="K61" s="21"/>
      <c r="L61" s="97">
        <f t="shared" si="1"/>
        <v>20</v>
      </c>
      <c r="M61" s="98">
        <f t="shared" ref="M61:M63" si="40">N61*L61/100</f>
        <v>0</v>
      </c>
      <c r="N61" s="99"/>
      <c r="O61" s="98">
        <f t="shared" ref="O61:O63" si="41">P61*L61/100</f>
        <v>0</v>
      </c>
      <c r="P61" s="100">
        <f t="shared" ref="P61:P63" si="42">E61</f>
        <v>0</v>
      </c>
    </row>
    <row r="62" spans="1:16" s="1" customFormat="1" ht="15" customHeight="1" x14ac:dyDescent="0.25">
      <c r="A62" s="23">
        <v>14</v>
      </c>
      <c r="B62" s="48">
        <v>40730</v>
      </c>
      <c r="C62" s="19" t="s">
        <v>49</v>
      </c>
      <c r="D62" s="160">
        <v>1</v>
      </c>
      <c r="E62" s="161">
        <v>100</v>
      </c>
      <c r="F62" s="161"/>
      <c r="G62" s="161"/>
      <c r="H62" s="133"/>
      <c r="I62" s="133"/>
      <c r="J62" s="43">
        <v>23</v>
      </c>
      <c r="K62" s="21"/>
      <c r="L62" s="97">
        <f t="shared" si="1"/>
        <v>1</v>
      </c>
      <c r="M62" s="98">
        <f t="shared" si="40"/>
        <v>0</v>
      </c>
      <c r="N62" s="99"/>
      <c r="O62" s="111">
        <f t="shared" si="41"/>
        <v>1</v>
      </c>
      <c r="P62" s="100">
        <f t="shared" si="42"/>
        <v>100</v>
      </c>
    </row>
    <row r="63" spans="1:16" s="1" customFormat="1" ht="15" customHeight="1" x14ac:dyDescent="0.25">
      <c r="A63" s="23">
        <v>15</v>
      </c>
      <c r="B63" s="48">
        <v>40820</v>
      </c>
      <c r="C63" s="19" t="s">
        <v>50</v>
      </c>
      <c r="D63" s="132">
        <v>16</v>
      </c>
      <c r="E63" s="133"/>
      <c r="F63" s="133"/>
      <c r="G63" s="133"/>
      <c r="H63" s="133"/>
      <c r="I63" s="133"/>
      <c r="J63" s="43">
        <v>55.88</v>
      </c>
      <c r="K63" s="21"/>
      <c r="L63" s="97">
        <f t="shared" si="1"/>
        <v>16</v>
      </c>
      <c r="M63" s="98">
        <f t="shared" si="40"/>
        <v>0</v>
      </c>
      <c r="N63" s="99"/>
      <c r="O63" s="111">
        <f t="shared" si="41"/>
        <v>0</v>
      </c>
      <c r="P63" s="100">
        <f t="shared" si="42"/>
        <v>0</v>
      </c>
    </row>
    <row r="64" spans="1:16" s="1" customFormat="1" ht="15" customHeight="1" x14ac:dyDescent="0.25">
      <c r="A64" s="23">
        <v>16</v>
      </c>
      <c r="B64" s="48">
        <v>40840</v>
      </c>
      <c r="C64" s="19" t="s">
        <v>51</v>
      </c>
      <c r="D64" s="160">
        <v>8</v>
      </c>
      <c r="E64" s="161">
        <v>12.5</v>
      </c>
      <c r="F64" s="161"/>
      <c r="G64" s="181"/>
      <c r="H64" s="154"/>
      <c r="I64" s="154"/>
      <c r="J64" s="43">
        <v>53.5</v>
      </c>
      <c r="K64" s="21"/>
      <c r="L64" s="97">
        <f t="shared" si="1"/>
        <v>8</v>
      </c>
      <c r="M64" s="98">
        <f t="shared" si="9"/>
        <v>0</v>
      </c>
      <c r="N64" s="99"/>
      <c r="O64" s="111">
        <f t="shared" si="10"/>
        <v>1</v>
      </c>
      <c r="P64" s="100">
        <f t="shared" si="0"/>
        <v>12.5</v>
      </c>
    </row>
    <row r="65" spans="1:16" s="1" customFormat="1" ht="15" customHeight="1" x14ac:dyDescent="0.25">
      <c r="A65" s="23">
        <v>17</v>
      </c>
      <c r="B65" s="48">
        <v>40950</v>
      </c>
      <c r="C65" s="19" t="s">
        <v>52</v>
      </c>
      <c r="D65" s="160">
        <v>13</v>
      </c>
      <c r="E65" s="161">
        <v>23.08</v>
      </c>
      <c r="F65" s="161"/>
      <c r="G65" s="161"/>
      <c r="H65" s="161"/>
      <c r="I65" s="154"/>
      <c r="J65" s="43">
        <v>42.85</v>
      </c>
      <c r="K65" s="21"/>
      <c r="L65" s="97">
        <f t="shared" si="1"/>
        <v>13</v>
      </c>
      <c r="M65" s="98">
        <f t="shared" si="9"/>
        <v>0</v>
      </c>
      <c r="N65" s="99"/>
      <c r="O65" s="111">
        <f t="shared" si="10"/>
        <v>3.0003999999999995</v>
      </c>
      <c r="P65" s="100">
        <f t="shared" si="0"/>
        <v>23.08</v>
      </c>
    </row>
    <row r="66" spans="1:16" s="1" customFormat="1" ht="15" customHeight="1" x14ac:dyDescent="0.25">
      <c r="A66" s="23">
        <v>18</v>
      </c>
      <c r="B66" s="50">
        <v>40990</v>
      </c>
      <c r="C66" s="22" t="s">
        <v>53</v>
      </c>
      <c r="D66" s="160">
        <v>32</v>
      </c>
      <c r="E66" s="161">
        <v>3.13</v>
      </c>
      <c r="F66" s="161"/>
      <c r="G66" s="161"/>
      <c r="H66" s="161"/>
      <c r="I66" s="161"/>
      <c r="J66" s="46">
        <v>60.34</v>
      </c>
      <c r="K66" s="21"/>
      <c r="L66" s="97">
        <f t="shared" si="1"/>
        <v>32</v>
      </c>
      <c r="M66" s="98">
        <f t="shared" si="9"/>
        <v>0</v>
      </c>
      <c r="N66" s="99"/>
      <c r="O66" s="111">
        <f t="shared" si="10"/>
        <v>1.0016</v>
      </c>
      <c r="P66" s="100">
        <f t="shared" si="0"/>
        <v>3.13</v>
      </c>
    </row>
    <row r="67" spans="1:16" s="1" customFormat="1" ht="15" customHeight="1" thickBot="1" x14ac:dyDescent="0.3">
      <c r="A67" s="24">
        <v>19</v>
      </c>
      <c r="B67" s="48">
        <v>40133</v>
      </c>
      <c r="C67" s="19" t="s">
        <v>43</v>
      </c>
      <c r="D67" s="160">
        <v>7</v>
      </c>
      <c r="E67" s="161">
        <v>28.57</v>
      </c>
      <c r="F67" s="161"/>
      <c r="G67" s="161"/>
      <c r="H67" s="161"/>
      <c r="I67" s="161"/>
      <c r="J67" s="43">
        <v>37.57</v>
      </c>
      <c r="K67" s="21"/>
      <c r="L67" s="101">
        <f t="shared" si="1"/>
        <v>7</v>
      </c>
      <c r="M67" s="102">
        <f t="shared" si="9"/>
        <v>0</v>
      </c>
      <c r="N67" s="103"/>
      <c r="O67" s="138">
        <f t="shared" si="10"/>
        <v>1.9999</v>
      </c>
      <c r="P67" s="104">
        <f t="shared" si="0"/>
        <v>28.57</v>
      </c>
    </row>
    <row r="68" spans="1:16" s="1" customFormat="1" ht="15" customHeight="1" thickBot="1" x14ac:dyDescent="0.3">
      <c r="A68" s="35"/>
      <c r="B68" s="51"/>
      <c r="C68" s="37" t="s">
        <v>104</v>
      </c>
      <c r="D68" s="36">
        <f>SUM(D69:D82)</f>
        <v>265</v>
      </c>
      <c r="E68" s="38">
        <f>AVERAGE(E69:E82)</f>
        <v>12.228</v>
      </c>
      <c r="F68" s="38">
        <f t="shared" ref="F68:I68" si="43">SUM(F69:F82)</f>
        <v>0</v>
      </c>
      <c r="G68" s="38">
        <f t="shared" si="43"/>
        <v>0</v>
      </c>
      <c r="H68" s="38">
        <f t="shared" si="43"/>
        <v>0</v>
      </c>
      <c r="I68" s="38">
        <f t="shared" si="43"/>
        <v>0</v>
      </c>
      <c r="J68" s="39">
        <f>AVERAGE(J69:J82)</f>
        <v>50.219166666666666</v>
      </c>
      <c r="K68" s="21"/>
      <c r="L68" s="242">
        <f t="shared" si="1"/>
        <v>265</v>
      </c>
      <c r="M68" s="243">
        <f>SUM(M69:M82)</f>
        <v>0</v>
      </c>
      <c r="N68" s="244">
        <f t="shared" si="5"/>
        <v>0</v>
      </c>
      <c r="O68" s="252">
        <f>SUM(O69:O82)</f>
        <v>21.997100000000003</v>
      </c>
      <c r="P68" s="245">
        <f t="shared" si="0"/>
        <v>12.228</v>
      </c>
    </row>
    <row r="69" spans="1:16" s="1" customFormat="1" ht="15" customHeight="1" x14ac:dyDescent="0.25">
      <c r="A69" s="16">
        <v>1</v>
      </c>
      <c r="B69" s="48">
        <v>50040</v>
      </c>
      <c r="C69" s="19" t="s">
        <v>54</v>
      </c>
      <c r="D69" s="160">
        <v>37</v>
      </c>
      <c r="E69" s="161"/>
      <c r="F69" s="161"/>
      <c r="G69" s="161"/>
      <c r="H69" s="161"/>
      <c r="I69" s="161"/>
      <c r="J69" s="43">
        <v>58.65</v>
      </c>
      <c r="K69" s="21"/>
      <c r="L69" s="93">
        <f t="shared" si="1"/>
        <v>37</v>
      </c>
      <c r="M69" s="94">
        <f t="shared" si="9"/>
        <v>0</v>
      </c>
      <c r="N69" s="95"/>
      <c r="O69" s="186">
        <f t="shared" si="10"/>
        <v>0</v>
      </c>
      <c r="P69" s="96">
        <f t="shared" ref="P69:P123" si="44">E69</f>
        <v>0</v>
      </c>
    </row>
    <row r="70" spans="1:16" s="1" customFormat="1" ht="15" customHeight="1" x14ac:dyDescent="0.25">
      <c r="A70" s="11">
        <v>2</v>
      </c>
      <c r="B70" s="48">
        <v>50003</v>
      </c>
      <c r="C70" s="19" t="s">
        <v>96</v>
      </c>
      <c r="D70" s="160">
        <v>44</v>
      </c>
      <c r="E70" s="161">
        <v>2.27</v>
      </c>
      <c r="F70" s="161"/>
      <c r="G70" s="161"/>
      <c r="H70" s="161"/>
      <c r="I70" s="154"/>
      <c r="J70" s="43">
        <v>62.32</v>
      </c>
      <c r="K70" s="21"/>
      <c r="L70" s="97">
        <f t="shared" ref="L70:L123" si="45">D70</f>
        <v>44</v>
      </c>
      <c r="M70" s="98">
        <f t="shared" ref="M70:M123" si="46">N70*L70/100</f>
        <v>0</v>
      </c>
      <c r="N70" s="99"/>
      <c r="O70" s="98">
        <f t="shared" ref="O70:O78" si="47">P70*L70/100</f>
        <v>0.99879999999999991</v>
      </c>
      <c r="P70" s="100">
        <f t="shared" si="44"/>
        <v>2.27</v>
      </c>
    </row>
    <row r="71" spans="1:16" s="1" customFormat="1" ht="15" customHeight="1" x14ac:dyDescent="0.25">
      <c r="A71" s="11">
        <v>3</v>
      </c>
      <c r="B71" s="48">
        <v>50060</v>
      </c>
      <c r="C71" s="19" t="s">
        <v>135</v>
      </c>
      <c r="D71" s="132">
        <v>34</v>
      </c>
      <c r="E71" s="133">
        <v>8.82</v>
      </c>
      <c r="F71" s="133"/>
      <c r="G71" s="133"/>
      <c r="H71" s="133"/>
      <c r="I71" s="133"/>
      <c r="J71" s="43">
        <v>50.85</v>
      </c>
      <c r="K71" s="21"/>
      <c r="L71" s="97">
        <f t="shared" si="1"/>
        <v>34</v>
      </c>
      <c r="M71" s="98">
        <f t="shared" si="46"/>
        <v>0</v>
      </c>
      <c r="N71" s="99"/>
      <c r="O71" s="98">
        <f t="shared" si="47"/>
        <v>2.9988000000000001</v>
      </c>
      <c r="P71" s="100">
        <f t="shared" si="44"/>
        <v>8.82</v>
      </c>
    </row>
    <row r="72" spans="1:16" s="1" customFormat="1" ht="15" customHeight="1" x14ac:dyDescent="0.25">
      <c r="A72" s="11">
        <v>4</v>
      </c>
      <c r="B72" s="54">
        <v>50170</v>
      </c>
      <c r="C72" s="19" t="s">
        <v>56</v>
      </c>
      <c r="D72" s="132">
        <v>8</v>
      </c>
      <c r="E72" s="133">
        <v>25</v>
      </c>
      <c r="F72" s="133"/>
      <c r="G72" s="133"/>
      <c r="H72" s="133"/>
      <c r="I72" s="133"/>
      <c r="J72" s="43">
        <v>41.88</v>
      </c>
      <c r="K72" s="21"/>
      <c r="L72" s="97">
        <f t="shared" ref="L72:L81" si="48">D72</f>
        <v>8</v>
      </c>
      <c r="M72" s="98">
        <f t="shared" si="46"/>
        <v>0</v>
      </c>
      <c r="N72" s="99"/>
      <c r="O72" s="111">
        <f t="shared" si="47"/>
        <v>2</v>
      </c>
      <c r="P72" s="100">
        <f t="shared" si="44"/>
        <v>25</v>
      </c>
    </row>
    <row r="73" spans="1:16" s="1" customFormat="1" ht="15" customHeight="1" x14ac:dyDescent="0.25">
      <c r="A73" s="11">
        <v>5</v>
      </c>
      <c r="B73" s="48">
        <v>50230</v>
      </c>
      <c r="C73" s="19" t="s">
        <v>57</v>
      </c>
      <c r="D73" s="160">
        <v>16</v>
      </c>
      <c r="E73" s="161">
        <v>6.25</v>
      </c>
      <c r="F73" s="161"/>
      <c r="G73" s="161"/>
      <c r="H73" s="161"/>
      <c r="I73" s="133"/>
      <c r="J73" s="43">
        <v>50.88</v>
      </c>
      <c r="K73" s="21"/>
      <c r="L73" s="97">
        <f t="shared" si="48"/>
        <v>16</v>
      </c>
      <c r="M73" s="98">
        <f t="shared" si="46"/>
        <v>0</v>
      </c>
      <c r="N73" s="99"/>
      <c r="O73" s="98">
        <f t="shared" si="47"/>
        <v>1</v>
      </c>
      <c r="P73" s="100">
        <f t="shared" si="44"/>
        <v>6.25</v>
      </c>
    </row>
    <row r="74" spans="1:16" s="1" customFormat="1" ht="15" customHeight="1" x14ac:dyDescent="0.25">
      <c r="A74" s="11">
        <v>6</v>
      </c>
      <c r="B74" s="48">
        <v>50340</v>
      </c>
      <c r="C74" s="19" t="s">
        <v>58</v>
      </c>
      <c r="D74" s="132">
        <v>14</v>
      </c>
      <c r="E74" s="133">
        <v>14.29</v>
      </c>
      <c r="F74" s="133"/>
      <c r="G74" s="133"/>
      <c r="H74" s="133"/>
      <c r="I74" s="133"/>
      <c r="J74" s="43">
        <v>38.64</v>
      </c>
      <c r="K74" s="21"/>
      <c r="L74" s="97">
        <f t="shared" si="48"/>
        <v>14</v>
      </c>
      <c r="M74" s="98">
        <f t="shared" si="46"/>
        <v>0</v>
      </c>
      <c r="N74" s="99"/>
      <c r="O74" s="98">
        <f t="shared" si="47"/>
        <v>2.0005999999999999</v>
      </c>
      <c r="P74" s="100">
        <f t="shared" si="44"/>
        <v>14.29</v>
      </c>
    </row>
    <row r="75" spans="1:16" s="1" customFormat="1" ht="15" customHeight="1" x14ac:dyDescent="0.25">
      <c r="A75" s="11">
        <v>7</v>
      </c>
      <c r="B75" s="48">
        <v>50420</v>
      </c>
      <c r="C75" s="19" t="s">
        <v>59</v>
      </c>
      <c r="D75" s="132">
        <v>9</v>
      </c>
      <c r="E75" s="133">
        <v>11.11</v>
      </c>
      <c r="F75" s="133"/>
      <c r="G75" s="133"/>
      <c r="H75" s="133"/>
      <c r="I75" s="133"/>
      <c r="J75" s="43">
        <v>49</v>
      </c>
      <c r="K75" s="21"/>
      <c r="L75" s="97">
        <f t="shared" si="48"/>
        <v>9</v>
      </c>
      <c r="M75" s="98">
        <f t="shared" si="46"/>
        <v>0</v>
      </c>
      <c r="N75" s="99"/>
      <c r="O75" s="98">
        <f t="shared" si="47"/>
        <v>0.9998999999999999</v>
      </c>
      <c r="P75" s="100">
        <f t="shared" si="44"/>
        <v>11.11</v>
      </c>
    </row>
    <row r="76" spans="1:16" s="1" customFormat="1" ht="15" customHeight="1" x14ac:dyDescent="0.25">
      <c r="A76" s="11">
        <v>8</v>
      </c>
      <c r="B76" s="48">
        <v>50450</v>
      </c>
      <c r="C76" s="19" t="s">
        <v>60</v>
      </c>
      <c r="D76" s="158">
        <v>15</v>
      </c>
      <c r="E76" s="159">
        <v>20</v>
      </c>
      <c r="F76" s="159"/>
      <c r="G76" s="159"/>
      <c r="H76" s="159"/>
      <c r="I76" s="154"/>
      <c r="J76" s="43">
        <v>44.93</v>
      </c>
      <c r="K76" s="21"/>
      <c r="L76" s="97">
        <f t="shared" si="48"/>
        <v>15</v>
      </c>
      <c r="M76" s="98">
        <f t="shared" si="46"/>
        <v>0</v>
      </c>
      <c r="N76" s="99"/>
      <c r="O76" s="98">
        <f t="shared" si="47"/>
        <v>3</v>
      </c>
      <c r="P76" s="100">
        <f t="shared" si="44"/>
        <v>20</v>
      </c>
    </row>
    <row r="77" spans="1:16" s="1" customFormat="1" ht="15" customHeight="1" x14ac:dyDescent="0.25">
      <c r="A77" s="11">
        <v>9</v>
      </c>
      <c r="B77" s="48">
        <v>50620</v>
      </c>
      <c r="C77" s="19" t="s">
        <v>61</v>
      </c>
      <c r="D77" s="158">
        <v>11</v>
      </c>
      <c r="E77" s="159"/>
      <c r="F77" s="159"/>
      <c r="G77" s="159"/>
      <c r="H77" s="159"/>
      <c r="I77" s="159"/>
      <c r="J77" s="43">
        <v>48.55</v>
      </c>
      <c r="K77" s="21"/>
      <c r="L77" s="97">
        <f t="shared" si="48"/>
        <v>11</v>
      </c>
      <c r="M77" s="98">
        <f t="shared" si="46"/>
        <v>0</v>
      </c>
      <c r="N77" s="99"/>
      <c r="O77" s="98">
        <f t="shared" si="47"/>
        <v>0</v>
      </c>
      <c r="P77" s="100">
        <f t="shared" si="44"/>
        <v>0</v>
      </c>
    </row>
    <row r="78" spans="1:16" s="1" customFormat="1" ht="15" customHeight="1" x14ac:dyDescent="0.25">
      <c r="A78" s="11">
        <v>10</v>
      </c>
      <c r="B78" s="48">
        <v>50760</v>
      </c>
      <c r="C78" s="19" t="s">
        <v>62</v>
      </c>
      <c r="D78" s="158">
        <v>26</v>
      </c>
      <c r="E78" s="159">
        <v>7.69</v>
      </c>
      <c r="F78" s="159"/>
      <c r="G78" s="159"/>
      <c r="H78" s="159"/>
      <c r="I78" s="154"/>
      <c r="J78" s="43">
        <v>55.88</v>
      </c>
      <c r="K78" s="21"/>
      <c r="L78" s="97">
        <f t="shared" si="48"/>
        <v>26</v>
      </c>
      <c r="M78" s="98">
        <f t="shared" si="46"/>
        <v>0</v>
      </c>
      <c r="N78" s="99"/>
      <c r="O78" s="111">
        <f t="shared" si="47"/>
        <v>1.9994000000000001</v>
      </c>
      <c r="P78" s="100">
        <f t="shared" si="44"/>
        <v>7.69</v>
      </c>
    </row>
    <row r="79" spans="1:16" s="1" customFormat="1" ht="15" customHeight="1" x14ac:dyDescent="0.25">
      <c r="A79" s="11">
        <v>11</v>
      </c>
      <c r="B79" s="48">
        <v>50780</v>
      </c>
      <c r="C79" s="19" t="s">
        <v>63</v>
      </c>
      <c r="D79" s="120"/>
      <c r="E79" s="133"/>
      <c r="F79" s="133"/>
      <c r="G79" s="133"/>
      <c r="H79" s="133"/>
      <c r="I79" s="133"/>
      <c r="J79" s="43"/>
      <c r="K79" s="21"/>
      <c r="L79" s="97"/>
      <c r="M79" s="98"/>
      <c r="N79" s="99"/>
      <c r="O79" s="111"/>
      <c r="P79" s="100"/>
    </row>
    <row r="80" spans="1:16" s="1" customFormat="1" ht="15" customHeight="1" x14ac:dyDescent="0.25">
      <c r="A80" s="11">
        <v>12</v>
      </c>
      <c r="B80" s="48">
        <v>50930</v>
      </c>
      <c r="C80" s="19" t="s">
        <v>64</v>
      </c>
      <c r="D80" s="120">
        <v>27</v>
      </c>
      <c r="E80" s="133">
        <v>18.52</v>
      </c>
      <c r="F80" s="133"/>
      <c r="G80" s="133"/>
      <c r="H80" s="133"/>
      <c r="I80" s="133"/>
      <c r="J80" s="43">
        <v>51.59</v>
      </c>
      <c r="K80" s="21"/>
      <c r="L80" s="97">
        <f t="shared" si="48"/>
        <v>27</v>
      </c>
      <c r="M80" s="98">
        <f t="shared" ref="M80" si="49">N80*L80/100</f>
        <v>0</v>
      </c>
      <c r="N80" s="99"/>
      <c r="O80" s="98">
        <f t="shared" ref="O80" si="50">P80*L80/100</f>
        <v>5.0004</v>
      </c>
      <c r="P80" s="100">
        <f t="shared" ref="P80" si="51">E80</f>
        <v>18.52</v>
      </c>
    </row>
    <row r="81" spans="1:16" s="1" customFormat="1" ht="15" customHeight="1" x14ac:dyDescent="0.25">
      <c r="A81" s="15">
        <v>13</v>
      </c>
      <c r="B81" s="50">
        <v>51370</v>
      </c>
      <c r="C81" s="22" t="s">
        <v>65</v>
      </c>
      <c r="D81" s="132">
        <v>24</v>
      </c>
      <c r="E81" s="133">
        <v>8.33</v>
      </c>
      <c r="F81" s="133"/>
      <c r="G81" s="133"/>
      <c r="H81" s="133"/>
      <c r="I81" s="133"/>
      <c r="J81" s="46">
        <v>49.46</v>
      </c>
      <c r="K81" s="21"/>
      <c r="L81" s="97">
        <f t="shared" si="48"/>
        <v>24</v>
      </c>
      <c r="M81" s="98">
        <f t="shared" ref="M81" si="52">N81*L81/100</f>
        <v>0</v>
      </c>
      <c r="N81" s="99"/>
      <c r="O81" s="98">
        <f t="shared" ref="O81" si="53">P81*L81/100</f>
        <v>1.9992000000000001</v>
      </c>
      <c r="P81" s="100">
        <f t="shared" ref="P81" si="54">E81</f>
        <v>8.33</v>
      </c>
    </row>
    <row r="82" spans="1:16" s="1" customFormat="1" ht="15" customHeight="1" thickBot="1" x14ac:dyDescent="0.3">
      <c r="A82" s="15">
        <v>14</v>
      </c>
      <c r="B82" s="250">
        <v>51400</v>
      </c>
      <c r="C82" s="251" t="s">
        <v>150</v>
      </c>
      <c r="D82" s="121"/>
      <c r="E82" s="122"/>
      <c r="F82" s="122"/>
      <c r="G82" s="122"/>
      <c r="H82" s="122"/>
      <c r="I82" s="123"/>
      <c r="J82" s="46"/>
      <c r="K82" s="21"/>
      <c r="L82" s="101"/>
      <c r="M82" s="102"/>
      <c r="N82" s="103"/>
      <c r="O82" s="102"/>
      <c r="P82" s="104"/>
    </row>
    <row r="83" spans="1:16" s="1" customFormat="1" ht="15" customHeight="1" thickBot="1" x14ac:dyDescent="0.3">
      <c r="A83" s="35"/>
      <c r="B83" s="51"/>
      <c r="C83" s="37" t="s">
        <v>105</v>
      </c>
      <c r="D83" s="36">
        <f>SUM(D84:D114)</f>
        <v>932</v>
      </c>
      <c r="E83" s="38">
        <f>AVERAGE(E84:E114)</f>
        <v>9.5216666666666683</v>
      </c>
      <c r="F83" s="38">
        <f t="shared" ref="F83:I83" si="55">SUM(F84:F114)</f>
        <v>0</v>
      </c>
      <c r="G83" s="38">
        <f t="shared" si="55"/>
        <v>0</v>
      </c>
      <c r="H83" s="38">
        <f t="shared" si="55"/>
        <v>0</v>
      </c>
      <c r="I83" s="38">
        <f t="shared" si="55"/>
        <v>0</v>
      </c>
      <c r="J83" s="39">
        <f>AVERAGE(J84:J114)</f>
        <v>52.413928571428585</v>
      </c>
      <c r="K83" s="21"/>
      <c r="L83" s="242">
        <f t="shared" si="45"/>
        <v>932</v>
      </c>
      <c r="M83" s="243">
        <f>SUM(M84:M114)</f>
        <v>0</v>
      </c>
      <c r="N83" s="244">
        <f t="shared" ref="N83:N115" si="56">SUM(G83:I83)</f>
        <v>0</v>
      </c>
      <c r="O83" s="243">
        <f>SUM(O84:O114)</f>
        <v>74.988800000000026</v>
      </c>
      <c r="P83" s="245">
        <f t="shared" si="44"/>
        <v>9.5216666666666683</v>
      </c>
    </row>
    <row r="84" spans="1:16" s="1" customFormat="1" ht="15" customHeight="1" x14ac:dyDescent="0.25">
      <c r="A84" s="59">
        <v>1</v>
      </c>
      <c r="B84" s="53">
        <v>60010</v>
      </c>
      <c r="C84" s="19" t="s">
        <v>67</v>
      </c>
      <c r="D84" s="160">
        <v>24</v>
      </c>
      <c r="E84" s="161">
        <v>20.83</v>
      </c>
      <c r="F84" s="161"/>
      <c r="G84" s="161"/>
      <c r="H84" s="161"/>
      <c r="I84" s="161"/>
      <c r="J84" s="43">
        <v>43.13</v>
      </c>
      <c r="K84" s="21"/>
      <c r="L84" s="93">
        <f t="shared" si="45"/>
        <v>24</v>
      </c>
      <c r="M84" s="94">
        <f t="shared" si="46"/>
        <v>0</v>
      </c>
      <c r="N84" s="95"/>
      <c r="O84" s="94">
        <f t="shared" ref="O84:O111" si="57">P84*L84/100</f>
        <v>4.9991999999999992</v>
      </c>
      <c r="P84" s="96">
        <f t="shared" si="44"/>
        <v>20.83</v>
      </c>
    </row>
    <row r="85" spans="1:16" s="1" customFormat="1" ht="15" customHeight="1" x14ac:dyDescent="0.25">
      <c r="A85" s="23">
        <v>2</v>
      </c>
      <c r="B85" s="48">
        <v>60020</v>
      </c>
      <c r="C85" s="19" t="s">
        <v>68</v>
      </c>
      <c r="D85" s="124"/>
      <c r="E85" s="133"/>
      <c r="F85" s="133"/>
      <c r="G85" s="133"/>
      <c r="H85" s="133"/>
      <c r="I85" s="133"/>
      <c r="J85" s="43"/>
      <c r="K85" s="21"/>
      <c r="L85" s="97"/>
      <c r="M85" s="98"/>
      <c r="N85" s="99"/>
      <c r="O85" s="111"/>
      <c r="P85" s="100"/>
    </row>
    <row r="86" spans="1:16" s="1" customFormat="1" ht="15" customHeight="1" x14ac:dyDescent="0.25">
      <c r="A86" s="23">
        <v>3</v>
      </c>
      <c r="B86" s="48">
        <v>60050</v>
      </c>
      <c r="C86" s="19" t="s">
        <v>69</v>
      </c>
      <c r="D86" s="132">
        <v>36</v>
      </c>
      <c r="E86" s="133">
        <v>8.33</v>
      </c>
      <c r="F86" s="133"/>
      <c r="G86" s="133"/>
      <c r="H86" s="133"/>
      <c r="I86" s="133"/>
      <c r="J86" s="43">
        <v>52.86</v>
      </c>
      <c r="K86" s="21"/>
      <c r="L86" s="97">
        <f t="shared" si="45"/>
        <v>36</v>
      </c>
      <c r="M86" s="98">
        <f t="shared" ref="M86:M89" si="58">N86*L86/100</f>
        <v>0</v>
      </c>
      <c r="N86" s="99"/>
      <c r="O86" s="98">
        <f t="shared" ref="O86:O89" si="59">P86*L86/100</f>
        <v>2.9988000000000001</v>
      </c>
      <c r="P86" s="100">
        <f t="shared" ref="P86:P89" si="60">E86</f>
        <v>8.33</v>
      </c>
    </row>
    <row r="87" spans="1:16" s="1" customFormat="1" ht="15" customHeight="1" x14ac:dyDescent="0.25">
      <c r="A87" s="23">
        <v>4</v>
      </c>
      <c r="B87" s="48">
        <v>60070</v>
      </c>
      <c r="C87" s="19" t="s">
        <v>70</v>
      </c>
      <c r="D87" s="132">
        <v>49</v>
      </c>
      <c r="E87" s="133">
        <v>6.12</v>
      </c>
      <c r="F87" s="133"/>
      <c r="G87" s="133"/>
      <c r="H87" s="133"/>
      <c r="I87" s="133"/>
      <c r="J87" s="43">
        <v>58.86</v>
      </c>
      <c r="K87" s="21"/>
      <c r="L87" s="97">
        <f t="shared" si="45"/>
        <v>49</v>
      </c>
      <c r="M87" s="98">
        <f t="shared" si="58"/>
        <v>0</v>
      </c>
      <c r="N87" s="99"/>
      <c r="O87" s="98">
        <f t="shared" si="59"/>
        <v>2.9988000000000001</v>
      </c>
      <c r="P87" s="100">
        <f t="shared" si="60"/>
        <v>6.12</v>
      </c>
    </row>
    <row r="88" spans="1:16" s="1" customFormat="1" ht="15" customHeight="1" x14ac:dyDescent="0.25">
      <c r="A88" s="23">
        <v>5</v>
      </c>
      <c r="B88" s="48">
        <v>60180</v>
      </c>
      <c r="C88" s="19" t="s">
        <v>71</v>
      </c>
      <c r="D88" s="132">
        <v>43</v>
      </c>
      <c r="E88" s="133">
        <v>9.3000000000000007</v>
      </c>
      <c r="F88" s="133"/>
      <c r="G88" s="133"/>
      <c r="H88" s="133"/>
      <c r="I88" s="133"/>
      <c r="J88" s="43">
        <v>46.7</v>
      </c>
      <c r="K88" s="21"/>
      <c r="L88" s="97">
        <f t="shared" si="45"/>
        <v>43</v>
      </c>
      <c r="M88" s="98">
        <f t="shared" si="58"/>
        <v>0</v>
      </c>
      <c r="N88" s="99"/>
      <c r="O88" s="98">
        <f t="shared" si="59"/>
        <v>3.9990000000000006</v>
      </c>
      <c r="P88" s="100">
        <f t="shared" si="60"/>
        <v>9.3000000000000007</v>
      </c>
    </row>
    <row r="89" spans="1:16" s="1" customFormat="1" ht="15" customHeight="1" x14ac:dyDescent="0.25">
      <c r="A89" s="23">
        <v>6</v>
      </c>
      <c r="B89" s="48">
        <v>60240</v>
      </c>
      <c r="C89" s="19" t="s">
        <v>72</v>
      </c>
      <c r="D89" s="132">
        <v>59</v>
      </c>
      <c r="E89" s="133">
        <v>6.78</v>
      </c>
      <c r="F89" s="133"/>
      <c r="G89" s="133"/>
      <c r="H89" s="133"/>
      <c r="I89" s="133"/>
      <c r="J89" s="43">
        <v>56.34</v>
      </c>
      <c r="K89" s="21"/>
      <c r="L89" s="97">
        <f t="shared" si="45"/>
        <v>59</v>
      </c>
      <c r="M89" s="98">
        <f t="shared" si="58"/>
        <v>0</v>
      </c>
      <c r="N89" s="99"/>
      <c r="O89" s="111">
        <f t="shared" si="59"/>
        <v>4.0002000000000004</v>
      </c>
      <c r="P89" s="100">
        <f t="shared" si="60"/>
        <v>6.78</v>
      </c>
    </row>
    <row r="90" spans="1:16" s="1" customFormat="1" ht="15" customHeight="1" x14ac:dyDescent="0.25">
      <c r="A90" s="23">
        <v>7</v>
      </c>
      <c r="B90" s="48">
        <v>60560</v>
      </c>
      <c r="C90" s="19" t="s">
        <v>73</v>
      </c>
      <c r="D90" s="158">
        <v>6</v>
      </c>
      <c r="E90" s="159"/>
      <c r="F90" s="159"/>
      <c r="G90" s="159"/>
      <c r="H90" s="159"/>
      <c r="I90" s="159"/>
      <c r="J90" s="43">
        <v>55.5</v>
      </c>
      <c r="K90" s="21"/>
      <c r="L90" s="97">
        <f t="shared" si="45"/>
        <v>6</v>
      </c>
      <c r="M90" s="98">
        <f t="shared" si="46"/>
        <v>0</v>
      </c>
      <c r="N90" s="99"/>
      <c r="O90" s="98">
        <f t="shared" si="57"/>
        <v>0</v>
      </c>
      <c r="P90" s="100">
        <f t="shared" si="44"/>
        <v>0</v>
      </c>
    </row>
    <row r="91" spans="1:16" s="1" customFormat="1" ht="15" customHeight="1" x14ac:dyDescent="0.25">
      <c r="A91" s="23">
        <v>8</v>
      </c>
      <c r="B91" s="48">
        <v>60660</v>
      </c>
      <c r="C91" s="19" t="s">
        <v>74</v>
      </c>
      <c r="D91" s="158">
        <v>2</v>
      </c>
      <c r="E91" s="159"/>
      <c r="F91" s="159"/>
      <c r="G91" s="159"/>
      <c r="H91" s="159"/>
      <c r="I91" s="154"/>
      <c r="J91" s="43">
        <v>48.5</v>
      </c>
      <c r="K91" s="21"/>
      <c r="L91" s="97">
        <f t="shared" si="45"/>
        <v>2</v>
      </c>
      <c r="M91" s="98">
        <f t="shared" si="46"/>
        <v>0</v>
      </c>
      <c r="N91" s="99"/>
      <c r="O91" s="111">
        <f t="shared" si="57"/>
        <v>0</v>
      </c>
      <c r="P91" s="100">
        <f t="shared" si="44"/>
        <v>0</v>
      </c>
    </row>
    <row r="92" spans="1:16" s="1" customFormat="1" ht="15" customHeight="1" x14ac:dyDescent="0.25">
      <c r="A92" s="23">
        <v>9</v>
      </c>
      <c r="B92" s="55">
        <v>60001</v>
      </c>
      <c r="C92" s="14" t="s">
        <v>66</v>
      </c>
      <c r="D92" s="158">
        <v>9</v>
      </c>
      <c r="E92" s="159"/>
      <c r="F92" s="159"/>
      <c r="G92" s="159"/>
      <c r="H92" s="159"/>
      <c r="I92" s="154"/>
      <c r="J92" s="43">
        <v>38.22</v>
      </c>
      <c r="K92" s="21"/>
      <c r="L92" s="97">
        <f t="shared" si="45"/>
        <v>9</v>
      </c>
      <c r="M92" s="98">
        <f t="shared" si="46"/>
        <v>0</v>
      </c>
      <c r="N92" s="99"/>
      <c r="O92" s="111">
        <f t="shared" si="57"/>
        <v>0</v>
      </c>
      <c r="P92" s="100">
        <f t="shared" si="44"/>
        <v>0</v>
      </c>
    </row>
    <row r="93" spans="1:16" s="1" customFormat="1" ht="15" customHeight="1" x14ac:dyDescent="0.25">
      <c r="A93" s="23">
        <v>10</v>
      </c>
      <c r="B93" s="48">
        <v>60701</v>
      </c>
      <c r="C93" s="19" t="s">
        <v>75</v>
      </c>
      <c r="D93" s="158">
        <v>9</v>
      </c>
      <c r="E93" s="159">
        <v>11.11</v>
      </c>
      <c r="F93" s="159"/>
      <c r="G93" s="159"/>
      <c r="H93" s="159"/>
      <c r="I93" s="154"/>
      <c r="J93" s="44">
        <v>45.22</v>
      </c>
      <c r="K93" s="21"/>
      <c r="L93" s="97">
        <f t="shared" si="45"/>
        <v>9</v>
      </c>
      <c r="M93" s="98">
        <f t="shared" si="46"/>
        <v>0</v>
      </c>
      <c r="N93" s="99"/>
      <c r="O93" s="111">
        <f t="shared" si="57"/>
        <v>0.9998999999999999</v>
      </c>
      <c r="P93" s="100">
        <f t="shared" si="44"/>
        <v>11.11</v>
      </c>
    </row>
    <row r="94" spans="1:16" s="1" customFormat="1" ht="15" customHeight="1" x14ac:dyDescent="0.25">
      <c r="A94" s="23">
        <v>11</v>
      </c>
      <c r="B94" s="48">
        <v>60850</v>
      </c>
      <c r="C94" s="19" t="s">
        <v>76</v>
      </c>
      <c r="D94" s="158">
        <v>18</v>
      </c>
      <c r="E94" s="159">
        <v>16.670000000000002</v>
      </c>
      <c r="F94" s="159"/>
      <c r="G94" s="159"/>
      <c r="H94" s="159"/>
      <c r="I94" s="154"/>
      <c r="J94" s="43">
        <v>52.33</v>
      </c>
      <c r="K94" s="21"/>
      <c r="L94" s="97">
        <f t="shared" si="45"/>
        <v>18</v>
      </c>
      <c r="M94" s="98">
        <f t="shared" si="46"/>
        <v>0</v>
      </c>
      <c r="N94" s="99"/>
      <c r="O94" s="111">
        <f t="shared" si="57"/>
        <v>3.0006000000000004</v>
      </c>
      <c r="P94" s="100">
        <f t="shared" si="44"/>
        <v>16.670000000000002</v>
      </c>
    </row>
    <row r="95" spans="1:16" s="1" customFormat="1" ht="15" customHeight="1" x14ac:dyDescent="0.25">
      <c r="A95" s="23">
        <v>12</v>
      </c>
      <c r="B95" s="48">
        <v>60910</v>
      </c>
      <c r="C95" s="19" t="s">
        <v>77</v>
      </c>
      <c r="D95" s="132">
        <v>23</v>
      </c>
      <c r="E95" s="133">
        <v>4.3499999999999996</v>
      </c>
      <c r="F95" s="133"/>
      <c r="G95" s="133"/>
      <c r="H95" s="133"/>
      <c r="I95" s="133"/>
      <c r="J95" s="43">
        <v>54.87</v>
      </c>
      <c r="K95" s="21"/>
      <c r="L95" s="97">
        <f t="shared" si="45"/>
        <v>23</v>
      </c>
      <c r="M95" s="98">
        <f t="shared" si="46"/>
        <v>0</v>
      </c>
      <c r="N95" s="99"/>
      <c r="O95" s="98">
        <f t="shared" si="57"/>
        <v>1.0004999999999999</v>
      </c>
      <c r="P95" s="100">
        <f t="shared" si="44"/>
        <v>4.3499999999999996</v>
      </c>
    </row>
    <row r="96" spans="1:16" s="1" customFormat="1" ht="15" customHeight="1" x14ac:dyDescent="0.25">
      <c r="A96" s="23">
        <v>13</v>
      </c>
      <c r="B96" s="48">
        <v>60980</v>
      </c>
      <c r="C96" s="19" t="s">
        <v>78</v>
      </c>
      <c r="D96" s="158">
        <v>20</v>
      </c>
      <c r="E96" s="159"/>
      <c r="F96" s="159"/>
      <c r="G96" s="159"/>
      <c r="H96" s="159"/>
      <c r="I96" s="159"/>
      <c r="J96" s="43">
        <v>65.05</v>
      </c>
      <c r="K96" s="21"/>
      <c r="L96" s="97">
        <f t="shared" si="45"/>
        <v>20</v>
      </c>
      <c r="M96" s="98">
        <f t="shared" si="46"/>
        <v>0</v>
      </c>
      <c r="N96" s="99"/>
      <c r="O96" s="98">
        <f t="shared" si="57"/>
        <v>0</v>
      </c>
      <c r="P96" s="100">
        <f t="shared" si="44"/>
        <v>0</v>
      </c>
    </row>
    <row r="97" spans="1:16" s="1" customFormat="1" ht="15" customHeight="1" x14ac:dyDescent="0.25">
      <c r="A97" s="23">
        <v>14</v>
      </c>
      <c r="B97" s="48">
        <v>61080</v>
      </c>
      <c r="C97" s="19" t="s">
        <v>79</v>
      </c>
      <c r="D97" s="160">
        <v>38</v>
      </c>
      <c r="E97" s="161">
        <v>10.53</v>
      </c>
      <c r="F97" s="161"/>
      <c r="G97" s="161"/>
      <c r="H97" s="161"/>
      <c r="I97" s="161"/>
      <c r="J97" s="43">
        <v>52.05</v>
      </c>
      <c r="K97" s="21"/>
      <c r="L97" s="97">
        <f t="shared" si="45"/>
        <v>38</v>
      </c>
      <c r="M97" s="98">
        <f t="shared" si="46"/>
        <v>0</v>
      </c>
      <c r="N97" s="99"/>
      <c r="O97" s="98">
        <f t="shared" si="57"/>
        <v>4.0014000000000003</v>
      </c>
      <c r="P97" s="100">
        <f t="shared" si="44"/>
        <v>10.53</v>
      </c>
    </row>
    <row r="98" spans="1:16" s="1" customFormat="1" ht="15" customHeight="1" x14ac:dyDescent="0.25">
      <c r="A98" s="23">
        <v>15</v>
      </c>
      <c r="B98" s="48">
        <v>61150</v>
      </c>
      <c r="C98" s="19" t="s">
        <v>80</v>
      </c>
      <c r="D98" s="132">
        <v>18</v>
      </c>
      <c r="E98" s="133">
        <v>11.11</v>
      </c>
      <c r="F98" s="133"/>
      <c r="G98" s="133"/>
      <c r="H98" s="133"/>
      <c r="I98" s="133"/>
      <c r="J98" s="43">
        <v>45.39</v>
      </c>
      <c r="K98" s="21"/>
      <c r="L98" s="97">
        <f t="shared" si="45"/>
        <v>18</v>
      </c>
      <c r="M98" s="98">
        <f t="shared" si="46"/>
        <v>0</v>
      </c>
      <c r="N98" s="99"/>
      <c r="O98" s="98">
        <f t="shared" si="57"/>
        <v>1.9997999999999998</v>
      </c>
      <c r="P98" s="100">
        <f t="shared" si="44"/>
        <v>11.11</v>
      </c>
    </row>
    <row r="99" spans="1:16" s="1" customFormat="1" ht="15" customHeight="1" x14ac:dyDescent="0.25">
      <c r="A99" s="23">
        <v>16</v>
      </c>
      <c r="B99" s="48">
        <v>61210</v>
      </c>
      <c r="C99" s="19" t="s">
        <v>81</v>
      </c>
      <c r="D99" s="132">
        <v>13</v>
      </c>
      <c r="E99" s="133">
        <v>7.69</v>
      </c>
      <c r="F99" s="133"/>
      <c r="G99" s="133"/>
      <c r="H99" s="133"/>
      <c r="I99" s="133"/>
      <c r="J99" s="43">
        <v>44.38</v>
      </c>
      <c r="K99" s="21"/>
      <c r="L99" s="97">
        <f t="shared" si="45"/>
        <v>13</v>
      </c>
      <c r="M99" s="98">
        <f t="shared" si="46"/>
        <v>0</v>
      </c>
      <c r="N99" s="99"/>
      <c r="O99" s="98">
        <f t="shared" si="57"/>
        <v>0.99970000000000003</v>
      </c>
      <c r="P99" s="100">
        <f t="shared" si="44"/>
        <v>7.69</v>
      </c>
    </row>
    <row r="100" spans="1:16" s="1" customFormat="1" ht="15" customHeight="1" x14ac:dyDescent="0.25">
      <c r="A100" s="23">
        <v>17</v>
      </c>
      <c r="B100" s="48">
        <v>61290</v>
      </c>
      <c r="C100" s="19" t="s">
        <v>82</v>
      </c>
      <c r="D100" s="132">
        <v>6</v>
      </c>
      <c r="E100" s="133">
        <v>16.670000000000002</v>
      </c>
      <c r="F100" s="133"/>
      <c r="G100" s="133"/>
      <c r="H100" s="133"/>
      <c r="I100" s="133"/>
      <c r="J100" s="43">
        <v>49</v>
      </c>
      <c r="K100" s="21"/>
      <c r="L100" s="97">
        <f t="shared" si="45"/>
        <v>6</v>
      </c>
      <c r="M100" s="98">
        <f t="shared" si="46"/>
        <v>0</v>
      </c>
      <c r="N100" s="99"/>
      <c r="O100" s="111">
        <f t="shared" si="57"/>
        <v>1.0002000000000002</v>
      </c>
      <c r="P100" s="100">
        <f t="shared" si="44"/>
        <v>16.670000000000002</v>
      </c>
    </row>
    <row r="101" spans="1:16" s="1" customFormat="1" ht="15" customHeight="1" x14ac:dyDescent="0.25">
      <c r="A101" s="23">
        <v>18</v>
      </c>
      <c r="B101" s="48">
        <v>61340</v>
      </c>
      <c r="C101" s="19" t="s">
        <v>83</v>
      </c>
      <c r="D101" s="132">
        <v>27</v>
      </c>
      <c r="E101" s="133">
        <v>14.81</v>
      </c>
      <c r="F101" s="133"/>
      <c r="G101" s="133"/>
      <c r="H101" s="133"/>
      <c r="I101" s="133"/>
      <c r="J101" s="43">
        <v>52.44</v>
      </c>
      <c r="K101" s="21"/>
      <c r="L101" s="97">
        <f t="shared" si="45"/>
        <v>27</v>
      </c>
      <c r="M101" s="98">
        <f t="shared" si="46"/>
        <v>0</v>
      </c>
      <c r="N101" s="99"/>
      <c r="O101" s="111">
        <f t="shared" si="57"/>
        <v>3.9986999999999999</v>
      </c>
      <c r="P101" s="100">
        <f t="shared" si="44"/>
        <v>14.81</v>
      </c>
    </row>
    <row r="102" spans="1:16" s="1" customFormat="1" ht="15" customHeight="1" x14ac:dyDescent="0.25">
      <c r="A102" s="59">
        <v>19</v>
      </c>
      <c r="B102" s="48">
        <v>61390</v>
      </c>
      <c r="C102" s="19" t="s">
        <v>84</v>
      </c>
      <c r="D102" s="160">
        <v>10</v>
      </c>
      <c r="E102" s="161">
        <v>10</v>
      </c>
      <c r="F102" s="161"/>
      <c r="G102" s="161"/>
      <c r="H102" s="161"/>
      <c r="I102" s="133"/>
      <c r="J102" s="43">
        <v>48.9</v>
      </c>
      <c r="K102" s="21"/>
      <c r="L102" s="97">
        <f t="shared" si="45"/>
        <v>10</v>
      </c>
      <c r="M102" s="98">
        <f t="shared" si="46"/>
        <v>0</v>
      </c>
      <c r="N102" s="99"/>
      <c r="O102" s="98">
        <f t="shared" si="57"/>
        <v>1</v>
      </c>
      <c r="P102" s="100">
        <f t="shared" si="44"/>
        <v>10</v>
      </c>
    </row>
    <row r="103" spans="1:16" s="1" customFormat="1" ht="15" customHeight="1" x14ac:dyDescent="0.25">
      <c r="A103" s="16">
        <v>20</v>
      </c>
      <c r="B103" s="48">
        <v>61410</v>
      </c>
      <c r="C103" s="19" t="s">
        <v>85</v>
      </c>
      <c r="D103" s="132">
        <v>22</v>
      </c>
      <c r="E103" s="133">
        <v>9.09</v>
      </c>
      <c r="F103" s="133"/>
      <c r="G103" s="133"/>
      <c r="H103" s="133"/>
      <c r="I103" s="133"/>
      <c r="J103" s="43">
        <v>56.36</v>
      </c>
      <c r="K103" s="21"/>
      <c r="L103" s="97">
        <f t="shared" si="45"/>
        <v>22</v>
      </c>
      <c r="M103" s="98">
        <f t="shared" si="46"/>
        <v>0</v>
      </c>
      <c r="N103" s="99"/>
      <c r="O103" s="98">
        <f t="shared" si="57"/>
        <v>1.9997999999999998</v>
      </c>
      <c r="P103" s="100">
        <f t="shared" si="44"/>
        <v>9.09</v>
      </c>
    </row>
    <row r="104" spans="1:16" s="1" customFormat="1" ht="15" customHeight="1" x14ac:dyDescent="0.25">
      <c r="A104" s="11">
        <v>21</v>
      </c>
      <c r="B104" s="48">
        <v>61430</v>
      </c>
      <c r="C104" s="19" t="s">
        <v>113</v>
      </c>
      <c r="D104" s="160">
        <v>84</v>
      </c>
      <c r="E104" s="161">
        <v>10.71</v>
      </c>
      <c r="F104" s="161"/>
      <c r="G104" s="161"/>
      <c r="H104" s="161"/>
      <c r="I104" s="161"/>
      <c r="J104" s="43">
        <v>54.73</v>
      </c>
      <c r="K104" s="21"/>
      <c r="L104" s="97">
        <f t="shared" si="45"/>
        <v>84</v>
      </c>
      <c r="M104" s="98">
        <f t="shared" si="46"/>
        <v>0</v>
      </c>
      <c r="N104" s="99"/>
      <c r="O104" s="98">
        <f t="shared" si="57"/>
        <v>8.9964000000000013</v>
      </c>
      <c r="P104" s="100">
        <f t="shared" si="44"/>
        <v>10.71</v>
      </c>
    </row>
    <row r="105" spans="1:16" s="1" customFormat="1" ht="15" customHeight="1" x14ac:dyDescent="0.25">
      <c r="A105" s="11">
        <v>22</v>
      </c>
      <c r="B105" s="48">
        <v>61440</v>
      </c>
      <c r="C105" s="19" t="s">
        <v>86</v>
      </c>
      <c r="D105" s="132">
        <v>36</v>
      </c>
      <c r="E105" s="133">
        <v>8.33</v>
      </c>
      <c r="F105" s="133"/>
      <c r="G105" s="133"/>
      <c r="H105" s="133"/>
      <c r="I105" s="133"/>
      <c r="J105" s="43">
        <v>61.14</v>
      </c>
      <c r="K105" s="21"/>
      <c r="L105" s="97">
        <f t="shared" si="45"/>
        <v>36</v>
      </c>
      <c r="M105" s="98">
        <f t="shared" si="46"/>
        <v>0</v>
      </c>
      <c r="N105" s="99"/>
      <c r="O105" s="98">
        <f t="shared" si="57"/>
        <v>2.9988000000000001</v>
      </c>
      <c r="P105" s="100">
        <f t="shared" si="44"/>
        <v>8.33</v>
      </c>
    </row>
    <row r="106" spans="1:16" s="1" customFormat="1" ht="15" customHeight="1" x14ac:dyDescent="0.25">
      <c r="A106" s="11">
        <v>23</v>
      </c>
      <c r="B106" s="48">
        <v>61450</v>
      </c>
      <c r="C106" s="19" t="s">
        <v>114</v>
      </c>
      <c r="D106" s="132">
        <v>50</v>
      </c>
      <c r="E106" s="133">
        <v>2</v>
      </c>
      <c r="F106" s="133"/>
      <c r="G106" s="133"/>
      <c r="H106" s="133"/>
      <c r="I106" s="133"/>
      <c r="J106" s="43">
        <v>60.16</v>
      </c>
      <c r="K106" s="21"/>
      <c r="L106" s="97">
        <f t="shared" si="45"/>
        <v>50</v>
      </c>
      <c r="M106" s="98">
        <f t="shared" si="46"/>
        <v>0</v>
      </c>
      <c r="N106" s="99"/>
      <c r="O106" s="98">
        <f t="shared" si="57"/>
        <v>1</v>
      </c>
      <c r="P106" s="100">
        <f t="shared" si="44"/>
        <v>2</v>
      </c>
    </row>
    <row r="107" spans="1:16" s="1" customFormat="1" ht="15" customHeight="1" x14ac:dyDescent="0.25">
      <c r="A107" s="11">
        <v>24</v>
      </c>
      <c r="B107" s="48">
        <v>61470</v>
      </c>
      <c r="C107" s="19" t="s">
        <v>87</v>
      </c>
      <c r="D107" s="132">
        <v>28</v>
      </c>
      <c r="E107" s="133">
        <v>10.71</v>
      </c>
      <c r="F107" s="133"/>
      <c r="G107" s="133"/>
      <c r="H107" s="133"/>
      <c r="I107" s="133"/>
      <c r="J107" s="43">
        <v>43.18</v>
      </c>
      <c r="K107" s="21"/>
      <c r="L107" s="97">
        <f t="shared" si="45"/>
        <v>28</v>
      </c>
      <c r="M107" s="98">
        <f t="shared" si="46"/>
        <v>0</v>
      </c>
      <c r="N107" s="99"/>
      <c r="O107" s="98">
        <f t="shared" si="57"/>
        <v>2.9988000000000001</v>
      </c>
      <c r="P107" s="100">
        <f t="shared" si="44"/>
        <v>10.71</v>
      </c>
    </row>
    <row r="108" spans="1:16" s="1" customFormat="1" ht="15" customHeight="1" x14ac:dyDescent="0.25">
      <c r="A108" s="11">
        <v>25</v>
      </c>
      <c r="B108" s="48">
        <v>61490</v>
      </c>
      <c r="C108" s="19" t="s">
        <v>115</v>
      </c>
      <c r="D108" s="160">
        <v>62</v>
      </c>
      <c r="E108" s="161">
        <v>6.45</v>
      </c>
      <c r="F108" s="161"/>
      <c r="G108" s="161"/>
      <c r="H108" s="161"/>
      <c r="I108" s="154"/>
      <c r="J108" s="43">
        <v>56.79</v>
      </c>
      <c r="K108" s="21"/>
      <c r="L108" s="97">
        <f t="shared" si="45"/>
        <v>62</v>
      </c>
      <c r="M108" s="98">
        <f t="shared" si="46"/>
        <v>0</v>
      </c>
      <c r="N108" s="99"/>
      <c r="O108" s="98">
        <f t="shared" si="57"/>
        <v>3.9990000000000006</v>
      </c>
      <c r="P108" s="100">
        <f t="shared" si="44"/>
        <v>6.45</v>
      </c>
    </row>
    <row r="109" spans="1:16" s="1" customFormat="1" ht="15" customHeight="1" x14ac:dyDescent="0.25">
      <c r="A109" s="11">
        <v>26</v>
      </c>
      <c r="B109" s="48">
        <v>61500</v>
      </c>
      <c r="C109" s="19" t="s">
        <v>116</v>
      </c>
      <c r="D109" s="160">
        <v>78</v>
      </c>
      <c r="E109" s="161">
        <v>6.41</v>
      </c>
      <c r="F109" s="161"/>
      <c r="G109" s="161"/>
      <c r="H109" s="161"/>
      <c r="I109" s="161"/>
      <c r="J109" s="43">
        <v>59.92</v>
      </c>
      <c r="K109" s="21"/>
      <c r="L109" s="97">
        <f t="shared" si="45"/>
        <v>78</v>
      </c>
      <c r="M109" s="98">
        <f t="shared" si="46"/>
        <v>0</v>
      </c>
      <c r="N109" s="99"/>
      <c r="O109" s="98">
        <f t="shared" si="57"/>
        <v>4.9998000000000005</v>
      </c>
      <c r="P109" s="100">
        <f t="shared" si="44"/>
        <v>6.41</v>
      </c>
    </row>
    <row r="110" spans="1:16" s="1" customFormat="1" ht="15" customHeight="1" x14ac:dyDescent="0.25">
      <c r="A110" s="11">
        <v>27</v>
      </c>
      <c r="B110" s="48">
        <v>61510</v>
      </c>
      <c r="C110" s="19" t="s">
        <v>88</v>
      </c>
      <c r="D110" s="160">
        <v>59</v>
      </c>
      <c r="E110" s="161">
        <v>5.08</v>
      </c>
      <c r="F110" s="161"/>
      <c r="G110" s="161"/>
      <c r="H110" s="161"/>
      <c r="I110" s="154"/>
      <c r="J110" s="65">
        <v>54.71</v>
      </c>
      <c r="K110" s="21"/>
      <c r="L110" s="97">
        <f t="shared" si="45"/>
        <v>59</v>
      </c>
      <c r="M110" s="98">
        <f t="shared" si="46"/>
        <v>0</v>
      </c>
      <c r="N110" s="99"/>
      <c r="O110" s="98">
        <f t="shared" si="57"/>
        <v>2.9972000000000003</v>
      </c>
      <c r="P110" s="100">
        <f t="shared" si="44"/>
        <v>5.08</v>
      </c>
    </row>
    <row r="111" spans="1:16" s="1" customFormat="1" ht="15" customHeight="1" x14ac:dyDescent="0.25">
      <c r="A111" s="11">
        <v>28</v>
      </c>
      <c r="B111" s="50">
        <v>61520</v>
      </c>
      <c r="C111" s="22" t="s">
        <v>117</v>
      </c>
      <c r="D111" s="160">
        <v>63</v>
      </c>
      <c r="E111" s="161">
        <v>7.94</v>
      </c>
      <c r="F111" s="161"/>
      <c r="G111" s="161"/>
      <c r="H111" s="161"/>
      <c r="I111" s="151"/>
      <c r="J111" s="43">
        <v>60.68</v>
      </c>
      <c r="K111" s="21"/>
      <c r="L111" s="97">
        <f t="shared" si="45"/>
        <v>63</v>
      </c>
      <c r="M111" s="98">
        <f t="shared" si="46"/>
        <v>0</v>
      </c>
      <c r="N111" s="99"/>
      <c r="O111" s="98">
        <f t="shared" si="57"/>
        <v>5.0022000000000002</v>
      </c>
      <c r="P111" s="100">
        <f t="shared" si="44"/>
        <v>7.94</v>
      </c>
    </row>
    <row r="112" spans="1:16" s="1" customFormat="1" ht="15" customHeight="1" x14ac:dyDescent="0.25">
      <c r="A112" s="15">
        <v>29</v>
      </c>
      <c r="B112" s="50">
        <v>61540</v>
      </c>
      <c r="C112" s="22" t="s">
        <v>134</v>
      </c>
      <c r="D112" s="126">
        <v>40</v>
      </c>
      <c r="E112" s="127">
        <v>7.5</v>
      </c>
      <c r="F112" s="127"/>
      <c r="G112" s="127"/>
      <c r="H112" s="127"/>
      <c r="I112" s="128"/>
      <c r="J112" s="46">
        <v>50.18</v>
      </c>
      <c r="K112" s="21"/>
      <c r="L112" s="97">
        <f t="shared" si="45"/>
        <v>40</v>
      </c>
      <c r="M112" s="98">
        <f t="shared" ref="M112" si="61">N112*L112/100</f>
        <v>0</v>
      </c>
      <c r="N112" s="99"/>
      <c r="O112" s="98">
        <f t="shared" ref="O112" si="62">P112*L112/100</f>
        <v>3</v>
      </c>
      <c r="P112" s="100">
        <f t="shared" ref="P112" si="63">E112</f>
        <v>7.5</v>
      </c>
    </row>
    <row r="113" spans="1:16" s="1" customFormat="1" ht="15" customHeight="1" x14ac:dyDescent="0.25">
      <c r="A113" s="15">
        <v>30</v>
      </c>
      <c r="B113" s="50">
        <v>61560</v>
      </c>
      <c r="C113" s="22" t="s">
        <v>119</v>
      </c>
      <c r="D113" s="152"/>
      <c r="E113" s="161"/>
      <c r="F113" s="161"/>
      <c r="G113" s="161"/>
      <c r="H113" s="161"/>
      <c r="I113" s="154"/>
      <c r="J113" s="46"/>
      <c r="K113" s="21"/>
      <c r="L113" s="97"/>
      <c r="M113" s="98"/>
      <c r="N113" s="99"/>
      <c r="O113" s="111"/>
      <c r="P113" s="100"/>
    </row>
    <row r="114" spans="1:16" s="1" customFormat="1" ht="15" customHeight="1" thickBot="1" x14ac:dyDescent="0.3">
      <c r="A114" s="12">
        <v>31</v>
      </c>
      <c r="B114" s="50">
        <v>61570</v>
      </c>
      <c r="C114" s="22" t="s">
        <v>121</v>
      </c>
      <c r="D114" s="153"/>
      <c r="E114" s="159"/>
      <c r="F114" s="159"/>
      <c r="G114" s="159"/>
      <c r="H114" s="159"/>
      <c r="I114" s="159"/>
      <c r="J114" s="45"/>
      <c r="K114" s="21"/>
      <c r="L114" s="101"/>
      <c r="M114" s="102"/>
      <c r="N114" s="103"/>
      <c r="O114" s="102"/>
      <c r="P114" s="104"/>
    </row>
    <row r="115" spans="1:16" s="1" customFormat="1" ht="15" customHeight="1" thickBot="1" x14ac:dyDescent="0.3">
      <c r="A115" s="40"/>
      <c r="B115" s="56"/>
      <c r="C115" s="37" t="s">
        <v>106</v>
      </c>
      <c r="D115" s="76">
        <f>SUM(D116:D124)</f>
        <v>286</v>
      </c>
      <c r="E115" s="38">
        <f>AVERAGE(E116:E124)</f>
        <v>8.6660000000000004</v>
      </c>
      <c r="F115" s="38">
        <f t="shared" ref="F115:I115" si="64">SUM(F116:F124)</f>
        <v>0</v>
      </c>
      <c r="G115" s="38">
        <f t="shared" si="64"/>
        <v>0</v>
      </c>
      <c r="H115" s="38">
        <f t="shared" si="64"/>
        <v>0</v>
      </c>
      <c r="I115" s="38">
        <f t="shared" si="64"/>
        <v>0</v>
      </c>
      <c r="J115" s="39">
        <f>AVERAGE(J116:J124)</f>
        <v>54.555714285714281</v>
      </c>
      <c r="K115" s="21"/>
      <c r="L115" s="242">
        <f t="shared" si="45"/>
        <v>286</v>
      </c>
      <c r="M115" s="243">
        <f>SUM(M116:M124)</f>
        <v>0</v>
      </c>
      <c r="N115" s="244">
        <f t="shared" si="56"/>
        <v>0</v>
      </c>
      <c r="O115" s="243">
        <f>SUM(O116:O124)</f>
        <v>19.000900000000001</v>
      </c>
      <c r="P115" s="245">
        <f t="shared" si="44"/>
        <v>8.6660000000000004</v>
      </c>
    </row>
    <row r="116" spans="1:16" s="1" customFormat="1" ht="15" customHeight="1" x14ac:dyDescent="0.25">
      <c r="A116" s="10">
        <v>1</v>
      </c>
      <c r="B116" s="49">
        <v>70020</v>
      </c>
      <c r="C116" s="13" t="s">
        <v>89</v>
      </c>
      <c r="D116" s="136">
        <v>44</v>
      </c>
      <c r="E116" s="137"/>
      <c r="F116" s="137"/>
      <c r="G116" s="137"/>
      <c r="H116" s="137"/>
      <c r="I116" s="137"/>
      <c r="J116" s="42">
        <v>63.8</v>
      </c>
      <c r="K116" s="21"/>
      <c r="L116" s="93">
        <f t="shared" si="45"/>
        <v>44</v>
      </c>
      <c r="M116" s="94">
        <f t="shared" ref="M116:M120" si="65">N116*L116/100</f>
        <v>0</v>
      </c>
      <c r="N116" s="95"/>
      <c r="O116" s="94">
        <f t="shared" ref="O116:O120" si="66">P116*L116/100</f>
        <v>0</v>
      </c>
      <c r="P116" s="96">
        <f t="shared" si="44"/>
        <v>0</v>
      </c>
    </row>
    <row r="117" spans="1:16" s="1" customFormat="1" ht="15" customHeight="1" x14ac:dyDescent="0.25">
      <c r="A117" s="16">
        <v>2</v>
      </c>
      <c r="B117" s="48">
        <v>70110</v>
      </c>
      <c r="C117" s="19" t="s">
        <v>92</v>
      </c>
      <c r="D117" s="132">
        <v>32</v>
      </c>
      <c r="E117" s="133">
        <v>12.5</v>
      </c>
      <c r="F117" s="133"/>
      <c r="G117" s="133"/>
      <c r="H117" s="133"/>
      <c r="I117" s="133"/>
      <c r="J117" s="43">
        <v>48.44</v>
      </c>
      <c r="K117" s="21"/>
      <c r="L117" s="97">
        <f t="shared" si="45"/>
        <v>32</v>
      </c>
      <c r="M117" s="98">
        <f t="shared" si="65"/>
        <v>0</v>
      </c>
      <c r="N117" s="99"/>
      <c r="O117" s="98">
        <f t="shared" si="66"/>
        <v>4</v>
      </c>
      <c r="P117" s="100">
        <f t="shared" si="44"/>
        <v>12.5</v>
      </c>
    </row>
    <row r="118" spans="1:16" s="1" customFormat="1" ht="15" customHeight="1" x14ac:dyDescent="0.25">
      <c r="A118" s="11">
        <v>3</v>
      </c>
      <c r="B118" s="48">
        <v>70021</v>
      </c>
      <c r="C118" s="19" t="s">
        <v>90</v>
      </c>
      <c r="D118" s="160">
        <v>54</v>
      </c>
      <c r="E118" s="161">
        <v>1.85</v>
      </c>
      <c r="F118" s="161"/>
      <c r="G118" s="161"/>
      <c r="H118" s="161"/>
      <c r="I118" s="161"/>
      <c r="J118" s="43">
        <v>62.02</v>
      </c>
      <c r="K118" s="21"/>
      <c r="L118" s="97">
        <f t="shared" si="45"/>
        <v>54</v>
      </c>
      <c r="M118" s="98">
        <f t="shared" si="65"/>
        <v>0</v>
      </c>
      <c r="N118" s="99"/>
      <c r="O118" s="98">
        <f t="shared" si="66"/>
        <v>0.99900000000000011</v>
      </c>
      <c r="P118" s="100">
        <f t="shared" si="44"/>
        <v>1.85</v>
      </c>
    </row>
    <row r="119" spans="1:16" s="1" customFormat="1" ht="15" customHeight="1" x14ac:dyDescent="0.25">
      <c r="A119" s="11">
        <v>4</v>
      </c>
      <c r="B119" s="48">
        <v>70040</v>
      </c>
      <c r="C119" s="19" t="s">
        <v>91</v>
      </c>
      <c r="D119" s="132">
        <v>3</v>
      </c>
      <c r="E119" s="133"/>
      <c r="F119" s="133"/>
      <c r="G119" s="133"/>
      <c r="H119" s="133"/>
      <c r="I119" s="133"/>
      <c r="J119" s="43">
        <v>42.67</v>
      </c>
      <c r="K119" s="21"/>
      <c r="L119" s="97">
        <f t="shared" si="45"/>
        <v>3</v>
      </c>
      <c r="M119" s="98">
        <f t="shared" si="65"/>
        <v>0</v>
      </c>
      <c r="N119" s="99"/>
      <c r="O119" s="98">
        <f t="shared" si="66"/>
        <v>0</v>
      </c>
      <c r="P119" s="100">
        <f t="shared" si="44"/>
        <v>0</v>
      </c>
    </row>
    <row r="120" spans="1:16" s="1" customFormat="1" ht="15" customHeight="1" x14ac:dyDescent="0.25">
      <c r="A120" s="11">
        <v>5</v>
      </c>
      <c r="B120" s="48">
        <v>70100</v>
      </c>
      <c r="C120" s="19" t="s">
        <v>107</v>
      </c>
      <c r="D120" s="132">
        <v>56</v>
      </c>
      <c r="E120" s="133">
        <v>1.79</v>
      </c>
      <c r="F120" s="133"/>
      <c r="G120" s="133"/>
      <c r="H120" s="133"/>
      <c r="I120" s="133"/>
      <c r="J120" s="43">
        <v>61.2</v>
      </c>
      <c r="K120" s="21"/>
      <c r="L120" s="97">
        <f t="shared" si="45"/>
        <v>56</v>
      </c>
      <c r="M120" s="98">
        <f t="shared" si="65"/>
        <v>0</v>
      </c>
      <c r="N120" s="99"/>
      <c r="O120" s="98">
        <f t="shared" si="66"/>
        <v>1.0024000000000002</v>
      </c>
      <c r="P120" s="100">
        <f t="shared" si="44"/>
        <v>1.79</v>
      </c>
    </row>
    <row r="121" spans="1:16" s="1" customFormat="1" ht="15" customHeight="1" x14ac:dyDescent="0.25">
      <c r="A121" s="11">
        <v>6</v>
      </c>
      <c r="B121" s="48">
        <v>70270</v>
      </c>
      <c r="C121" s="19" t="s">
        <v>93</v>
      </c>
      <c r="D121" s="160">
        <v>35</v>
      </c>
      <c r="E121" s="161">
        <v>14.29</v>
      </c>
      <c r="F121" s="161"/>
      <c r="G121" s="161"/>
      <c r="H121" s="161"/>
      <c r="I121" s="154"/>
      <c r="J121" s="43">
        <v>54.89</v>
      </c>
      <c r="K121" s="21"/>
      <c r="L121" s="97">
        <f t="shared" si="45"/>
        <v>35</v>
      </c>
      <c r="M121" s="98">
        <f t="shared" si="46"/>
        <v>0</v>
      </c>
      <c r="N121" s="99"/>
      <c r="O121" s="98">
        <f t="shared" ref="O121:O123" si="67">P121*L121/100</f>
        <v>5.0015000000000001</v>
      </c>
      <c r="P121" s="100">
        <f t="shared" si="44"/>
        <v>14.29</v>
      </c>
    </row>
    <row r="122" spans="1:16" s="1" customFormat="1" ht="15" customHeight="1" x14ac:dyDescent="0.25">
      <c r="A122" s="11">
        <v>7</v>
      </c>
      <c r="B122" s="48">
        <v>70510</v>
      </c>
      <c r="C122" s="19" t="s">
        <v>94</v>
      </c>
      <c r="D122" s="155"/>
      <c r="E122" s="161"/>
      <c r="F122" s="161"/>
      <c r="G122" s="161"/>
      <c r="H122" s="161"/>
      <c r="I122" s="154"/>
      <c r="J122" s="43"/>
      <c r="K122" s="21"/>
      <c r="L122" s="97"/>
      <c r="M122" s="98"/>
      <c r="N122" s="99"/>
      <c r="O122" s="98"/>
      <c r="P122" s="105"/>
    </row>
    <row r="123" spans="1:16" s="1" customFormat="1" ht="15" customHeight="1" x14ac:dyDescent="0.25">
      <c r="A123" s="15">
        <v>8</v>
      </c>
      <c r="B123" s="50">
        <v>10880</v>
      </c>
      <c r="C123" s="22" t="s">
        <v>118</v>
      </c>
      <c r="D123" s="158">
        <v>62</v>
      </c>
      <c r="E123" s="159">
        <v>12.9</v>
      </c>
      <c r="F123" s="159"/>
      <c r="G123" s="159"/>
      <c r="H123" s="159"/>
      <c r="I123" s="154"/>
      <c r="J123" s="46">
        <v>48.87</v>
      </c>
      <c r="K123" s="21"/>
      <c r="L123" s="97">
        <f t="shared" si="45"/>
        <v>62</v>
      </c>
      <c r="M123" s="98">
        <f t="shared" si="46"/>
        <v>0</v>
      </c>
      <c r="N123" s="99"/>
      <c r="O123" s="98">
        <f t="shared" si="67"/>
        <v>7.9980000000000011</v>
      </c>
      <c r="P123" s="100">
        <f t="shared" si="44"/>
        <v>12.9</v>
      </c>
    </row>
    <row r="124" spans="1:16" s="1" customFormat="1" ht="15" customHeight="1" thickBot="1" x14ac:dyDescent="0.3">
      <c r="A124" s="12">
        <v>9</v>
      </c>
      <c r="B124" s="52">
        <v>10890</v>
      </c>
      <c r="C124" s="20" t="s">
        <v>120</v>
      </c>
      <c r="D124" s="156"/>
      <c r="E124" s="157"/>
      <c r="F124" s="157"/>
      <c r="G124" s="157"/>
      <c r="H124" s="157"/>
      <c r="I124" s="157"/>
      <c r="J124" s="45"/>
      <c r="K124" s="21"/>
      <c r="L124" s="106"/>
      <c r="M124" s="107"/>
      <c r="N124" s="108"/>
      <c r="O124" s="107"/>
      <c r="P124" s="109"/>
    </row>
    <row r="125" spans="1:16" ht="15" customHeight="1" x14ac:dyDescent="0.25">
      <c r="A125" s="6"/>
      <c r="B125" s="6"/>
      <c r="C125" s="6"/>
      <c r="D125" s="433" t="s">
        <v>97</v>
      </c>
      <c r="E125" s="433"/>
      <c r="F125" s="433"/>
      <c r="G125" s="433"/>
      <c r="H125" s="433"/>
      <c r="I125" s="433"/>
      <c r="J125" s="57">
        <f>AVERAGE(J7,J9:J16,J18:J29,J31:J47,J49:J67,J69:J82,J84:J114,J116:J124)</f>
        <v>52.269072164948476</v>
      </c>
      <c r="K125" s="4"/>
      <c r="N125" s="110"/>
      <c r="O125" s="110"/>
      <c r="P125" s="110"/>
    </row>
    <row r="126" spans="1:16" ht="15" customHeight="1" x14ac:dyDescent="0.25">
      <c r="A126" s="6"/>
      <c r="B126" s="6"/>
      <c r="C126" s="6"/>
      <c r="D126" s="6"/>
      <c r="E126" s="7"/>
      <c r="F126" s="7"/>
      <c r="G126" s="7"/>
      <c r="H126" s="8"/>
      <c r="I126" s="8"/>
      <c r="J126" s="9"/>
      <c r="K126" s="4"/>
    </row>
  </sheetData>
  <mergeCells count="8">
    <mergeCell ref="C2:E2"/>
    <mergeCell ref="J4:J5"/>
    <mergeCell ref="D125:I125"/>
    <mergeCell ref="A4:A5"/>
    <mergeCell ref="B4:B5"/>
    <mergeCell ref="C4:C5"/>
    <mergeCell ref="D4:D5"/>
    <mergeCell ref="E4:I4"/>
  </mergeCells>
  <conditionalFormatting sqref="J6:J125">
    <cfRule type="cellIs" dxfId="81" priority="5" stopIfTrue="1" operator="equal">
      <formula>$J$125</formula>
    </cfRule>
    <cfRule type="containsBlanks" dxfId="80" priority="407" stopIfTrue="1">
      <formula>LEN(TRIM(J6))=0</formula>
    </cfRule>
    <cfRule type="cellIs" dxfId="79" priority="408" stopIfTrue="1" operator="lessThan">
      <formula>50</formula>
    </cfRule>
    <cfRule type="cellIs" dxfId="78" priority="409" stopIfTrue="1" operator="between">
      <formula>$J$125</formula>
      <formula>50</formula>
    </cfRule>
    <cfRule type="cellIs" dxfId="77" priority="410" stopIfTrue="1" operator="between">
      <formula>75</formula>
      <formula>$J$125</formula>
    </cfRule>
    <cfRule type="cellIs" dxfId="76" priority="420" stopIfTrue="1" operator="greaterThanOrEqual">
      <formula>75</formula>
    </cfRule>
  </conditionalFormatting>
  <conditionalFormatting sqref="N7:N124">
    <cfRule type="containsBlanks" dxfId="75" priority="6">
      <formula>LEN(TRIM(N7))=0</formula>
    </cfRule>
  </conditionalFormatting>
  <conditionalFormatting sqref="O7:O124">
    <cfRule type="containsBlanks" dxfId="74" priority="1">
      <formula>LEN(TRIM(O7))=0</formula>
    </cfRule>
    <cfRule type="cellIs" dxfId="73" priority="2" operator="greaterThanOrEqual">
      <formula>10</formula>
    </cfRule>
    <cfRule type="cellIs" dxfId="72" priority="3" operator="between">
      <formula>0.99</formula>
      <formula>10</formula>
    </cfRule>
    <cfRule type="cellIs" dxfId="71" priority="4" operator="equal">
      <formula>0</formula>
    </cfRule>
  </conditionalFormatting>
  <conditionalFormatting sqref="P7:P124">
    <cfRule type="containsBlanks" dxfId="70" priority="7">
      <formula>LEN(TRIM(P7))=0</formula>
    </cfRule>
    <cfRule type="cellIs" dxfId="69" priority="8" operator="equal">
      <formula>10</formula>
    </cfRule>
    <cfRule type="cellIs" dxfId="68" priority="10" operator="equal">
      <formula>0</formula>
    </cfRule>
    <cfRule type="cellIs" dxfId="67" priority="12" operator="between">
      <formula>1</formula>
      <formula>10</formula>
    </cfRule>
    <cfRule type="cellIs" dxfId="66" priority="13" operator="greaterThanOrEqual">
      <formula>10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zoomScale="90" zoomScaleNormal="90" workbookViewId="0">
      <pane xSplit="11" ySplit="6" topLeftCell="L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10" width="7.7109375" customWidth="1"/>
    <col min="11" max="11" width="8.7109375" style="2" customWidth="1"/>
    <col min="12" max="12" width="6.5703125" customWidth="1"/>
    <col min="13" max="17" width="10.7109375" customWidth="1"/>
    <col min="18" max="18" width="9.28515625" customWidth="1"/>
  </cols>
  <sheetData>
    <row r="1" spans="1:18" ht="18" customHeight="1" x14ac:dyDescent="0.25">
      <c r="M1" s="113"/>
      <c r="N1" s="17" t="s">
        <v>136</v>
      </c>
    </row>
    <row r="2" spans="1:18" ht="18" customHeight="1" x14ac:dyDescent="0.25">
      <c r="A2" s="4"/>
      <c r="B2" s="4"/>
      <c r="C2" s="419" t="s">
        <v>127</v>
      </c>
      <c r="D2" s="419"/>
      <c r="E2" s="66"/>
      <c r="F2" s="66"/>
      <c r="G2" s="66"/>
      <c r="H2" s="66"/>
      <c r="I2" s="66"/>
      <c r="J2" s="66"/>
      <c r="K2" s="26">
        <v>2021</v>
      </c>
      <c r="L2" s="4"/>
      <c r="M2" s="27"/>
      <c r="N2" s="17" t="s">
        <v>137</v>
      </c>
    </row>
    <row r="3" spans="1:18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198"/>
      <c r="N3" s="17" t="s">
        <v>147</v>
      </c>
    </row>
    <row r="4" spans="1:18" ht="18" customHeight="1" thickBot="1" x14ac:dyDescent="0.3">
      <c r="A4" s="422" t="s">
        <v>0</v>
      </c>
      <c r="B4" s="424" t="s">
        <v>1</v>
      </c>
      <c r="C4" s="424" t="s">
        <v>2</v>
      </c>
      <c r="D4" s="434" t="s">
        <v>3</v>
      </c>
      <c r="E4" s="436" t="s">
        <v>131</v>
      </c>
      <c r="F4" s="437"/>
      <c r="G4" s="437"/>
      <c r="H4" s="437"/>
      <c r="I4" s="437"/>
      <c r="J4" s="438"/>
      <c r="K4" s="431" t="s">
        <v>98</v>
      </c>
      <c r="L4" s="4"/>
      <c r="M4" s="18"/>
      <c r="N4" s="17" t="s">
        <v>138</v>
      </c>
    </row>
    <row r="5" spans="1:18" ht="43.5" customHeight="1" thickBot="1" x14ac:dyDescent="0.3">
      <c r="A5" s="423"/>
      <c r="B5" s="425"/>
      <c r="C5" s="425"/>
      <c r="D5" s="435"/>
      <c r="E5" s="184" t="s">
        <v>123</v>
      </c>
      <c r="F5" s="3" t="s">
        <v>130</v>
      </c>
      <c r="G5" s="3" t="s">
        <v>139</v>
      </c>
      <c r="H5" s="3" t="s">
        <v>140</v>
      </c>
      <c r="I5" s="3" t="s">
        <v>126</v>
      </c>
      <c r="J5" s="3">
        <v>100</v>
      </c>
      <c r="K5" s="432"/>
      <c r="L5" s="4"/>
      <c r="M5" s="87" t="s">
        <v>122</v>
      </c>
      <c r="N5" s="88" t="s">
        <v>132</v>
      </c>
      <c r="O5" s="88" t="s">
        <v>141</v>
      </c>
      <c r="P5" s="88" t="s">
        <v>128</v>
      </c>
      <c r="Q5" s="88" t="s">
        <v>129</v>
      </c>
    </row>
    <row r="6" spans="1:18" ht="15" customHeight="1" thickBot="1" x14ac:dyDescent="0.3">
      <c r="A6" s="29"/>
      <c r="B6" s="30"/>
      <c r="C6" s="30" t="s">
        <v>99</v>
      </c>
      <c r="D6" s="31">
        <f>D7+D8+D17+D30+D48+D68+D83+D115</f>
        <v>3046</v>
      </c>
      <c r="E6" s="166">
        <f>AVERAGE(E7,E9:E16,E18:E29,E31:E47,E49:E67,E69:E82,E84:E114,E116:E124)</f>
        <v>10.290461538461541</v>
      </c>
      <c r="F6" s="190">
        <f t="shared" ref="F6:I6" si="0">AVERAGE(F7,F9:F16,F18:F29,F31:F47,F49:F67,F69:F82,F84:F114,F116:F124)</f>
        <v>14.206666666666669</v>
      </c>
      <c r="G6" s="182">
        <f t="shared" si="0"/>
        <v>54.392551020408177</v>
      </c>
      <c r="H6" s="190">
        <f t="shared" si="0"/>
        <v>20.375777777777778</v>
      </c>
      <c r="I6" s="192">
        <f t="shared" si="0"/>
        <v>11.492763157894739</v>
      </c>
      <c r="J6" s="187">
        <v>0</v>
      </c>
      <c r="K6" s="114">
        <v>56.84</v>
      </c>
      <c r="L6" s="21"/>
      <c r="M6" s="235">
        <f>D6</f>
        <v>3046</v>
      </c>
      <c r="N6" s="236">
        <f>N7+N8+N17+N30+N48+N68+N83+N115</f>
        <v>1009.9956</v>
      </c>
      <c r="O6" s="190">
        <f>SUM(H6:J6)</f>
        <v>31.868540935672517</v>
      </c>
      <c r="P6" s="236">
        <f>P7+P8+P17+P30+P48+P68+P83+P115</f>
        <v>182.9991</v>
      </c>
      <c r="Q6" s="241">
        <f t="shared" ref="Q6:Q68" si="1">E6</f>
        <v>10.290461538461541</v>
      </c>
      <c r="R6" s="58"/>
    </row>
    <row r="7" spans="1:18" ht="15" customHeight="1" thickBot="1" x14ac:dyDescent="0.3">
      <c r="A7" s="47">
        <v>1</v>
      </c>
      <c r="B7" s="62">
        <v>50050</v>
      </c>
      <c r="C7" s="28" t="s">
        <v>55</v>
      </c>
      <c r="D7" s="69">
        <v>39</v>
      </c>
      <c r="E7" s="171"/>
      <c r="F7" s="143">
        <v>12.82</v>
      </c>
      <c r="G7" s="171">
        <v>48.72</v>
      </c>
      <c r="H7" s="143">
        <v>23.08</v>
      </c>
      <c r="I7" s="171">
        <v>15.38</v>
      </c>
      <c r="J7" s="174"/>
      <c r="K7" s="63">
        <v>59</v>
      </c>
      <c r="L7" s="64"/>
      <c r="M7" s="89">
        <f t="shared" ref="M7:M69" si="2">D7</f>
        <v>39</v>
      </c>
      <c r="N7" s="90">
        <f t="shared" ref="N7:N69" si="3">O7*M7/100</f>
        <v>14.999400000000001</v>
      </c>
      <c r="O7" s="91">
        <f t="shared" ref="O7:O70" si="4">I7+J7+H7</f>
        <v>38.46</v>
      </c>
      <c r="P7" s="90">
        <f t="shared" ref="P7:P69" si="5">Q7*M7/100</f>
        <v>0</v>
      </c>
      <c r="Q7" s="92">
        <f t="shared" si="1"/>
        <v>0</v>
      </c>
      <c r="R7" s="60"/>
    </row>
    <row r="8" spans="1:18" ht="15" customHeight="1" thickBot="1" x14ac:dyDescent="0.3">
      <c r="A8" s="32"/>
      <c r="B8" s="25"/>
      <c r="C8" s="33" t="s">
        <v>100</v>
      </c>
      <c r="D8" s="34">
        <f>SUM(D9:D16)</f>
        <v>264</v>
      </c>
      <c r="E8" s="148">
        <f>AVERAGE(E9:E16)</f>
        <v>10.625714285714285</v>
      </c>
      <c r="F8" s="81">
        <f>AVERAGE(F9:F16)</f>
        <v>10.290000000000001</v>
      </c>
      <c r="G8" s="173">
        <f t="shared" ref="G8:H8" si="6">AVERAGE(G9:G16)</f>
        <v>52.543749999999996</v>
      </c>
      <c r="H8" s="81">
        <f t="shared" si="6"/>
        <v>17.372499999999999</v>
      </c>
      <c r="I8" s="173">
        <f>AVERAGE(I9:I16)</f>
        <v>13.994999999999999</v>
      </c>
      <c r="J8" s="81">
        <v>0</v>
      </c>
      <c r="K8" s="41">
        <f>AVERAGE(K9:K16)</f>
        <v>53.540000000000006</v>
      </c>
      <c r="L8" s="21"/>
      <c r="M8" s="242">
        <f t="shared" si="2"/>
        <v>264</v>
      </c>
      <c r="N8" s="243">
        <f>SUM(N9:N16)</f>
        <v>101.00330000000001</v>
      </c>
      <c r="O8" s="244">
        <f t="shared" si="4"/>
        <v>31.3675</v>
      </c>
      <c r="P8" s="243">
        <f>SUM(P9:P16)</f>
        <v>17.997300000000003</v>
      </c>
      <c r="Q8" s="245">
        <f t="shared" si="1"/>
        <v>10.625714285714285</v>
      </c>
      <c r="R8" s="68"/>
    </row>
    <row r="9" spans="1:18" s="1" customFormat="1" ht="15" customHeight="1" x14ac:dyDescent="0.25">
      <c r="A9" s="11">
        <v>1</v>
      </c>
      <c r="B9" s="48">
        <v>10002</v>
      </c>
      <c r="C9" s="19" t="s">
        <v>5</v>
      </c>
      <c r="D9" s="169">
        <v>42</v>
      </c>
      <c r="E9" s="172">
        <v>14.29</v>
      </c>
      <c r="F9" s="143">
        <v>16.670000000000002</v>
      </c>
      <c r="G9" s="171">
        <v>52.38</v>
      </c>
      <c r="H9" s="143">
        <v>11.9</v>
      </c>
      <c r="I9" s="172">
        <v>4.76</v>
      </c>
      <c r="J9" s="143"/>
      <c r="K9" s="43">
        <v>48.48</v>
      </c>
      <c r="L9" s="21"/>
      <c r="M9" s="97">
        <f t="shared" si="2"/>
        <v>42</v>
      </c>
      <c r="N9" s="98">
        <f t="shared" si="3"/>
        <v>6.9972000000000003</v>
      </c>
      <c r="O9" s="99">
        <f t="shared" si="4"/>
        <v>16.66</v>
      </c>
      <c r="P9" s="98">
        <f t="shared" si="5"/>
        <v>6.0017999999999994</v>
      </c>
      <c r="Q9" s="100">
        <f t="shared" si="1"/>
        <v>14.29</v>
      </c>
      <c r="R9" s="61"/>
    </row>
    <row r="10" spans="1:18" s="1" customFormat="1" ht="15" customHeight="1" x14ac:dyDescent="0.25">
      <c r="A10" s="11">
        <v>2</v>
      </c>
      <c r="B10" s="48">
        <v>10090</v>
      </c>
      <c r="C10" s="19" t="s">
        <v>7</v>
      </c>
      <c r="D10" s="169">
        <v>40</v>
      </c>
      <c r="E10" s="175">
        <v>2.5</v>
      </c>
      <c r="F10" s="175">
        <v>15</v>
      </c>
      <c r="G10" s="195">
        <v>37.5</v>
      </c>
      <c r="H10" s="175">
        <v>25</v>
      </c>
      <c r="I10" s="189">
        <v>20</v>
      </c>
      <c r="J10" s="175"/>
      <c r="K10" s="43">
        <v>59.2</v>
      </c>
      <c r="L10" s="21"/>
      <c r="M10" s="97">
        <f t="shared" si="2"/>
        <v>40</v>
      </c>
      <c r="N10" s="98">
        <f t="shared" si="3"/>
        <v>18</v>
      </c>
      <c r="O10" s="99">
        <f t="shared" si="4"/>
        <v>45</v>
      </c>
      <c r="P10" s="98">
        <f t="shared" si="5"/>
        <v>1</v>
      </c>
      <c r="Q10" s="100">
        <f t="shared" si="1"/>
        <v>2.5</v>
      </c>
      <c r="R10" s="61"/>
    </row>
    <row r="11" spans="1:18" s="1" customFormat="1" ht="15" customHeight="1" x14ac:dyDescent="0.25">
      <c r="A11" s="11">
        <v>3</v>
      </c>
      <c r="B11" s="50">
        <v>10004</v>
      </c>
      <c r="C11" s="22" t="s">
        <v>6</v>
      </c>
      <c r="D11" s="179">
        <v>89</v>
      </c>
      <c r="E11" s="175">
        <v>1.1200000000000001</v>
      </c>
      <c r="F11" s="175">
        <v>5.62</v>
      </c>
      <c r="G11" s="195">
        <v>29.21</v>
      </c>
      <c r="H11" s="175">
        <v>33.71</v>
      </c>
      <c r="I11" s="189">
        <v>30.34</v>
      </c>
      <c r="J11" s="175"/>
      <c r="K11" s="46">
        <v>68.900000000000006</v>
      </c>
      <c r="L11" s="21"/>
      <c r="M11" s="97">
        <f t="shared" si="2"/>
        <v>89</v>
      </c>
      <c r="N11" s="98">
        <f t="shared" si="3"/>
        <v>57.0045</v>
      </c>
      <c r="O11" s="99">
        <f t="shared" si="4"/>
        <v>64.05</v>
      </c>
      <c r="P11" s="98">
        <f t="shared" si="5"/>
        <v>0.99680000000000002</v>
      </c>
      <c r="Q11" s="100">
        <f t="shared" si="1"/>
        <v>1.1200000000000001</v>
      </c>
      <c r="R11" s="61"/>
    </row>
    <row r="12" spans="1:18" s="1" customFormat="1" ht="14.25" customHeight="1" x14ac:dyDescent="0.25">
      <c r="A12" s="11">
        <v>4</v>
      </c>
      <c r="B12" s="48">
        <v>10001</v>
      </c>
      <c r="C12" s="19" t="s">
        <v>4</v>
      </c>
      <c r="D12" s="169">
        <v>24</v>
      </c>
      <c r="E12" s="175">
        <v>12.5</v>
      </c>
      <c r="F12" s="175">
        <v>4.17</v>
      </c>
      <c r="G12" s="195">
        <v>62.5</v>
      </c>
      <c r="H12" s="175">
        <v>12.5</v>
      </c>
      <c r="I12" s="189">
        <v>8.33</v>
      </c>
      <c r="J12" s="175"/>
      <c r="K12" s="43">
        <v>54.29</v>
      </c>
      <c r="L12" s="21"/>
      <c r="M12" s="97">
        <f t="shared" si="2"/>
        <v>24</v>
      </c>
      <c r="N12" s="98">
        <f t="shared" si="3"/>
        <v>4.9991999999999992</v>
      </c>
      <c r="O12" s="99">
        <f t="shared" si="4"/>
        <v>20.83</v>
      </c>
      <c r="P12" s="98">
        <f t="shared" si="5"/>
        <v>3</v>
      </c>
      <c r="Q12" s="100">
        <f t="shared" si="1"/>
        <v>12.5</v>
      </c>
      <c r="R12" s="61"/>
    </row>
    <row r="13" spans="1:18" s="1" customFormat="1" ht="15" customHeight="1" x14ac:dyDescent="0.25">
      <c r="A13" s="11">
        <v>5</v>
      </c>
      <c r="B13" s="48">
        <v>10120</v>
      </c>
      <c r="C13" s="19" t="s">
        <v>8</v>
      </c>
      <c r="D13" s="169">
        <v>15</v>
      </c>
      <c r="E13" s="175">
        <v>33.33</v>
      </c>
      <c r="F13" s="175">
        <v>13.33</v>
      </c>
      <c r="G13" s="195">
        <v>46.67</v>
      </c>
      <c r="H13" s="175">
        <v>6.67</v>
      </c>
      <c r="I13" s="189"/>
      <c r="J13" s="175"/>
      <c r="K13" s="43">
        <v>37.93</v>
      </c>
      <c r="L13" s="21"/>
      <c r="M13" s="97">
        <f t="shared" si="2"/>
        <v>15</v>
      </c>
      <c r="N13" s="98">
        <f t="shared" si="3"/>
        <v>1.0004999999999999</v>
      </c>
      <c r="O13" s="99">
        <f t="shared" si="4"/>
        <v>6.67</v>
      </c>
      <c r="P13" s="98">
        <f t="shared" si="5"/>
        <v>4.9995000000000003</v>
      </c>
      <c r="Q13" s="100">
        <f t="shared" si="1"/>
        <v>33.33</v>
      </c>
      <c r="R13" s="61"/>
    </row>
    <row r="14" spans="1:18" s="1" customFormat="1" ht="15" customHeight="1" x14ac:dyDescent="0.25">
      <c r="A14" s="11">
        <v>6</v>
      </c>
      <c r="B14" s="48">
        <v>10190</v>
      </c>
      <c r="C14" s="19" t="s">
        <v>9</v>
      </c>
      <c r="D14" s="169">
        <v>16</v>
      </c>
      <c r="E14" s="175"/>
      <c r="F14" s="175">
        <v>6.25</v>
      </c>
      <c r="G14" s="195">
        <v>75</v>
      </c>
      <c r="H14" s="175">
        <v>12.5</v>
      </c>
      <c r="I14" s="189">
        <v>6.25</v>
      </c>
      <c r="J14" s="175"/>
      <c r="K14" s="43">
        <v>55.19</v>
      </c>
      <c r="L14" s="21"/>
      <c r="M14" s="97">
        <f t="shared" si="2"/>
        <v>16</v>
      </c>
      <c r="N14" s="98">
        <f t="shared" si="3"/>
        <v>3</v>
      </c>
      <c r="O14" s="99">
        <f t="shared" si="4"/>
        <v>18.75</v>
      </c>
      <c r="P14" s="98">
        <f t="shared" si="5"/>
        <v>0</v>
      </c>
      <c r="Q14" s="100">
        <f t="shared" si="1"/>
        <v>0</v>
      </c>
      <c r="R14" s="67"/>
    </row>
    <row r="15" spans="1:18" s="1" customFormat="1" ht="15" customHeight="1" x14ac:dyDescent="0.25">
      <c r="A15" s="11">
        <v>7</v>
      </c>
      <c r="B15" s="48">
        <v>10320</v>
      </c>
      <c r="C15" s="19" t="s">
        <v>10</v>
      </c>
      <c r="D15" s="169">
        <v>21</v>
      </c>
      <c r="E15" s="175">
        <v>4.76</v>
      </c>
      <c r="F15" s="175">
        <v>9.52</v>
      </c>
      <c r="G15" s="195">
        <v>52.38</v>
      </c>
      <c r="H15" s="175">
        <v>19.05</v>
      </c>
      <c r="I15" s="189">
        <v>14.29</v>
      </c>
      <c r="J15" s="175"/>
      <c r="K15" s="43">
        <v>53.04</v>
      </c>
      <c r="L15" s="21"/>
      <c r="M15" s="97">
        <f t="shared" si="2"/>
        <v>21</v>
      </c>
      <c r="N15" s="98">
        <f t="shared" si="3"/>
        <v>7.0014000000000012</v>
      </c>
      <c r="O15" s="99">
        <f t="shared" si="4"/>
        <v>33.340000000000003</v>
      </c>
      <c r="P15" s="98">
        <f t="shared" si="5"/>
        <v>0.99959999999999993</v>
      </c>
      <c r="Q15" s="100">
        <f t="shared" si="1"/>
        <v>4.76</v>
      </c>
      <c r="R15" s="61"/>
    </row>
    <row r="16" spans="1:18" s="1" customFormat="1" ht="15" customHeight="1" thickBot="1" x14ac:dyDescent="0.3">
      <c r="A16" s="12">
        <v>8</v>
      </c>
      <c r="B16" s="52">
        <v>10860</v>
      </c>
      <c r="C16" s="20" t="s">
        <v>111</v>
      </c>
      <c r="D16" s="179">
        <v>17</v>
      </c>
      <c r="E16" s="172">
        <v>5.88</v>
      </c>
      <c r="F16" s="144">
        <v>11.76</v>
      </c>
      <c r="G16" s="171">
        <v>64.709999999999994</v>
      </c>
      <c r="H16" s="144">
        <v>17.649999999999999</v>
      </c>
      <c r="I16" s="172"/>
      <c r="J16" s="144"/>
      <c r="K16" s="45">
        <v>51.29</v>
      </c>
      <c r="L16" s="21"/>
      <c r="M16" s="101">
        <f t="shared" si="2"/>
        <v>17</v>
      </c>
      <c r="N16" s="102">
        <f t="shared" si="3"/>
        <v>3.0004999999999997</v>
      </c>
      <c r="O16" s="103">
        <f t="shared" si="4"/>
        <v>17.649999999999999</v>
      </c>
      <c r="P16" s="102">
        <f t="shared" si="5"/>
        <v>0.99959999999999993</v>
      </c>
      <c r="Q16" s="104">
        <f t="shared" si="1"/>
        <v>5.88</v>
      </c>
      <c r="R16" s="61"/>
    </row>
    <row r="17" spans="1:18" s="1" customFormat="1" ht="15" customHeight="1" thickBot="1" x14ac:dyDescent="0.3">
      <c r="A17" s="35"/>
      <c r="B17" s="51"/>
      <c r="C17" s="37" t="s">
        <v>101</v>
      </c>
      <c r="D17" s="36">
        <f>SUM(D18:D29)</f>
        <v>326</v>
      </c>
      <c r="E17" s="38">
        <f t="shared" ref="E17:I17" si="7">AVERAGE(E18:E29)</f>
        <v>6.4316666666666675</v>
      </c>
      <c r="F17" s="38">
        <f t="shared" si="7"/>
        <v>17.406363636363633</v>
      </c>
      <c r="G17" s="38">
        <f t="shared" si="7"/>
        <v>58.350833333333327</v>
      </c>
      <c r="H17" s="38">
        <f t="shared" si="7"/>
        <v>19.784000000000002</v>
      </c>
      <c r="I17" s="38">
        <f t="shared" si="7"/>
        <v>10.274285714285714</v>
      </c>
      <c r="J17" s="38">
        <v>0</v>
      </c>
      <c r="K17" s="39">
        <f>AVERAGE(K18:K29)</f>
        <v>53.266666666666673</v>
      </c>
      <c r="L17" s="21"/>
      <c r="M17" s="242">
        <f t="shared" si="2"/>
        <v>326</v>
      </c>
      <c r="N17" s="243">
        <f>SUM(N18:N29)</f>
        <v>98.0077</v>
      </c>
      <c r="O17" s="244">
        <f t="shared" si="4"/>
        <v>30.058285714285716</v>
      </c>
      <c r="P17" s="243">
        <f>SUM(P18:P29)</f>
        <v>8.0035999999999987</v>
      </c>
      <c r="Q17" s="245">
        <f t="shared" si="1"/>
        <v>6.4316666666666675</v>
      </c>
      <c r="R17" s="61"/>
    </row>
    <row r="18" spans="1:18" s="1" customFormat="1" ht="15" customHeight="1" x14ac:dyDescent="0.25">
      <c r="A18" s="16">
        <v>1</v>
      </c>
      <c r="B18" s="53">
        <v>20040</v>
      </c>
      <c r="C18" s="14" t="s">
        <v>11</v>
      </c>
      <c r="D18" s="180">
        <v>46</v>
      </c>
      <c r="E18" s="178">
        <v>4.3499999999999996</v>
      </c>
      <c r="F18" s="178">
        <v>19.57</v>
      </c>
      <c r="G18" s="178">
        <v>52.17</v>
      </c>
      <c r="H18" s="178">
        <v>19.57</v>
      </c>
      <c r="I18" s="178">
        <v>4.3499999999999996</v>
      </c>
      <c r="J18" s="178"/>
      <c r="K18" s="44">
        <v>52.3</v>
      </c>
      <c r="L18" s="21"/>
      <c r="M18" s="93">
        <f t="shared" si="2"/>
        <v>46</v>
      </c>
      <c r="N18" s="94">
        <f t="shared" si="3"/>
        <v>11.003200000000001</v>
      </c>
      <c r="O18" s="95">
        <f t="shared" si="4"/>
        <v>23.92</v>
      </c>
      <c r="P18" s="94">
        <f t="shared" si="5"/>
        <v>2.0009999999999999</v>
      </c>
      <c r="Q18" s="96">
        <f t="shared" si="1"/>
        <v>4.3499999999999996</v>
      </c>
      <c r="R18" s="61"/>
    </row>
    <row r="19" spans="1:18" s="1" customFormat="1" ht="15" customHeight="1" x14ac:dyDescent="0.25">
      <c r="A19" s="16">
        <v>2</v>
      </c>
      <c r="B19" s="48">
        <v>20061</v>
      </c>
      <c r="C19" s="19" t="s">
        <v>13</v>
      </c>
      <c r="D19" s="169">
        <v>30</v>
      </c>
      <c r="E19" s="175">
        <v>6.67</v>
      </c>
      <c r="F19" s="175">
        <v>10</v>
      </c>
      <c r="G19" s="175">
        <v>43.33</v>
      </c>
      <c r="H19" s="175">
        <v>36.67</v>
      </c>
      <c r="I19" s="175">
        <v>3.33</v>
      </c>
      <c r="J19" s="175"/>
      <c r="K19" s="43">
        <v>58.7</v>
      </c>
      <c r="L19" s="21"/>
      <c r="M19" s="97">
        <f t="shared" si="2"/>
        <v>30</v>
      </c>
      <c r="N19" s="98">
        <f t="shared" si="3"/>
        <v>12</v>
      </c>
      <c r="O19" s="99">
        <f t="shared" si="4"/>
        <v>40</v>
      </c>
      <c r="P19" s="98">
        <f t="shared" si="5"/>
        <v>2.0009999999999999</v>
      </c>
      <c r="Q19" s="100">
        <f t="shared" si="1"/>
        <v>6.67</v>
      </c>
      <c r="R19" s="61"/>
    </row>
    <row r="20" spans="1:18" s="1" customFormat="1" ht="15" customHeight="1" x14ac:dyDescent="0.25">
      <c r="A20" s="16">
        <v>3</v>
      </c>
      <c r="B20" s="48">
        <v>21020</v>
      </c>
      <c r="C20" s="19" t="s">
        <v>21</v>
      </c>
      <c r="D20" s="169">
        <v>28</v>
      </c>
      <c r="E20" s="175">
        <v>3.57</v>
      </c>
      <c r="F20" s="175">
        <v>3.57</v>
      </c>
      <c r="G20" s="175">
        <v>60.71</v>
      </c>
      <c r="H20" s="175">
        <v>14.29</v>
      </c>
      <c r="I20" s="175">
        <v>17.86</v>
      </c>
      <c r="J20" s="175"/>
      <c r="K20" s="43">
        <v>58.3</v>
      </c>
      <c r="L20" s="21"/>
      <c r="M20" s="97">
        <f t="shared" si="2"/>
        <v>28</v>
      </c>
      <c r="N20" s="98">
        <f t="shared" si="3"/>
        <v>9.0019999999999989</v>
      </c>
      <c r="O20" s="99">
        <f t="shared" si="4"/>
        <v>32.15</v>
      </c>
      <c r="P20" s="98">
        <f t="shared" si="5"/>
        <v>0.99959999999999993</v>
      </c>
      <c r="Q20" s="100">
        <f t="shared" si="1"/>
        <v>3.57</v>
      </c>
      <c r="R20" s="61"/>
    </row>
    <row r="21" spans="1:18" s="1" customFormat="1" ht="15" customHeight="1" x14ac:dyDescent="0.25">
      <c r="A21" s="11">
        <v>4</v>
      </c>
      <c r="B21" s="48">
        <v>20060</v>
      </c>
      <c r="C21" s="19" t="s">
        <v>12</v>
      </c>
      <c r="D21" s="169">
        <v>62</v>
      </c>
      <c r="E21" s="175"/>
      <c r="F21" s="175">
        <v>1.61</v>
      </c>
      <c r="G21" s="175">
        <v>48.39</v>
      </c>
      <c r="H21" s="175">
        <v>22.58</v>
      </c>
      <c r="I21" s="175">
        <v>27.42</v>
      </c>
      <c r="J21" s="175"/>
      <c r="K21" s="43">
        <v>66.900000000000006</v>
      </c>
      <c r="L21" s="21"/>
      <c r="M21" s="97">
        <f t="shared" si="2"/>
        <v>62</v>
      </c>
      <c r="N21" s="98">
        <f t="shared" si="3"/>
        <v>31</v>
      </c>
      <c r="O21" s="99">
        <f t="shared" si="4"/>
        <v>50</v>
      </c>
      <c r="P21" s="98">
        <f t="shared" si="5"/>
        <v>0</v>
      </c>
      <c r="Q21" s="100">
        <f t="shared" si="1"/>
        <v>0</v>
      </c>
      <c r="R21" s="61"/>
    </row>
    <row r="22" spans="1:18" s="1" customFormat="1" ht="15" customHeight="1" x14ac:dyDescent="0.25">
      <c r="A22" s="11">
        <v>5</v>
      </c>
      <c r="B22" s="48">
        <v>20400</v>
      </c>
      <c r="C22" s="19" t="s">
        <v>15</v>
      </c>
      <c r="D22" s="169">
        <v>43</v>
      </c>
      <c r="E22" s="175"/>
      <c r="F22" s="175">
        <v>6.98</v>
      </c>
      <c r="G22" s="175">
        <v>51.16</v>
      </c>
      <c r="H22" s="175">
        <v>30.23</v>
      </c>
      <c r="I22" s="175">
        <v>11.63</v>
      </c>
      <c r="J22" s="175"/>
      <c r="K22" s="43">
        <v>59.5</v>
      </c>
      <c r="L22" s="21"/>
      <c r="M22" s="97">
        <f t="shared" si="2"/>
        <v>43</v>
      </c>
      <c r="N22" s="98">
        <f t="shared" si="3"/>
        <v>17.9998</v>
      </c>
      <c r="O22" s="99">
        <f t="shared" si="4"/>
        <v>41.86</v>
      </c>
      <c r="P22" s="98">
        <f t="shared" si="5"/>
        <v>0</v>
      </c>
      <c r="Q22" s="100">
        <f t="shared" si="1"/>
        <v>0</v>
      </c>
      <c r="R22" s="61"/>
    </row>
    <row r="23" spans="1:18" s="1" customFormat="1" ht="15" customHeight="1" x14ac:dyDescent="0.25">
      <c r="A23" s="11">
        <v>6</v>
      </c>
      <c r="B23" s="48">
        <v>20080</v>
      </c>
      <c r="C23" s="19" t="s">
        <v>14</v>
      </c>
      <c r="D23" s="169">
        <v>8</v>
      </c>
      <c r="E23" s="175"/>
      <c r="F23" s="175"/>
      <c r="G23" s="175">
        <v>75</v>
      </c>
      <c r="H23" s="175">
        <v>25</v>
      </c>
      <c r="I23" s="175"/>
      <c r="J23" s="175"/>
      <c r="K23" s="43">
        <v>58.4</v>
      </c>
      <c r="L23" s="21"/>
      <c r="M23" s="97">
        <f t="shared" si="2"/>
        <v>8</v>
      </c>
      <c r="N23" s="98">
        <f t="shared" si="3"/>
        <v>2</v>
      </c>
      <c r="O23" s="99">
        <f t="shared" si="4"/>
        <v>25</v>
      </c>
      <c r="P23" s="98">
        <f t="shared" si="5"/>
        <v>0</v>
      </c>
      <c r="Q23" s="100">
        <f t="shared" si="1"/>
        <v>0</v>
      </c>
    </row>
    <row r="24" spans="1:18" s="1" customFormat="1" ht="15" customHeight="1" x14ac:dyDescent="0.25">
      <c r="A24" s="11">
        <v>7</v>
      </c>
      <c r="B24" s="48">
        <v>20460</v>
      </c>
      <c r="C24" s="19" t="s">
        <v>16</v>
      </c>
      <c r="D24" s="169">
        <v>36</v>
      </c>
      <c r="E24" s="175">
        <v>2.78</v>
      </c>
      <c r="F24" s="175">
        <v>19.440000000000001</v>
      </c>
      <c r="G24" s="175">
        <v>52.78</v>
      </c>
      <c r="H24" s="175">
        <v>22.22</v>
      </c>
      <c r="I24" s="175">
        <v>2.78</v>
      </c>
      <c r="J24" s="175"/>
      <c r="K24" s="43">
        <v>51.8</v>
      </c>
      <c r="L24" s="21"/>
      <c r="M24" s="97">
        <f t="shared" si="2"/>
        <v>36</v>
      </c>
      <c r="N24" s="98">
        <f t="shared" si="3"/>
        <v>9</v>
      </c>
      <c r="O24" s="99">
        <f t="shared" si="4"/>
        <v>25</v>
      </c>
      <c r="P24" s="98">
        <f t="shared" si="5"/>
        <v>1.0007999999999999</v>
      </c>
      <c r="Q24" s="100">
        <f t="shared" si="1"/>
        <v>2.78</v>
      </c>
    </row>
    <row r="25" spans="1:18" s="1" customFormat="1" ht="15" customHeight="1" x14ac:dyDescent="0.25">
      <c r="A25" s="11">
        <v>8</v>
      </c>
      <c r="B25" s="48">
        <v>20550</v>
      </c>
      <c r="C25" s="19" t="s">
        <v>17</v>
      </c>
      <c r="D25" s="169">
        <v>22</v>
      </c>
      <c r="E25" s="175">
        <v>4.55</v>
      </c>
      <c r="F25" s="175">
        <v>22.73</v>
      </c>
      <c r="G25" s="175">
        <v>68.180000000000007</v>
      </c>
      <c r="H25" s="175">
        <v>4.55</v>
      </c>
      <c r="I25" s="175"/>
      <c r="J25" s="175"/>
      <c r="K25" s="43">
        <v>48.1</v>
      </c>
      <c r="L25" s="21"/>
      <c r="M25" s="97">
        <f t="shared" si="2"/>
        <v>22</v>
      </c>
      <c r="N25" s="98">
        <f t="shared" si="3"/>
        <v>1.0009999999999999</v>
      </c>
      <c r="O25" s="99">
        <f t="shared" si="4"/>
        <v>4.55</v>
      </c>
      <c r="P25" s="98">
        <f t="shared" ref="P25" si="8">Q25*M25/100</f>
        <v>1.0009999999999999</v>
      </c>
      <c r="Q25" s="100">
        <f t="shared" ref="Q25" si="9">E25</f>
        <v>4.55</v>
      </c>
    </row>
    <row r="26" spans="1:18" s="1" customFormat="1" ht="15" customHeight="1" x14ac:dyDescent="0.25">
      <c r="A26" s="11">
        <v>9</v>
      </c>
      <c r="B26" s="48">
        <v>20630</v>
      </c>
      <c r="C26" s="19" t="s">
        <v>18</v>
      </c>
      <c r="D26" s="169">
        <v>11</v>
      </c>
      <c r="E26" s="176"/>
      <c r="F26" s="176">
        <v>27.27</v>
      </c>
      <c r="G26" s="176">
        <v>63.64</v>
      </c>
      <c r="H26" s="176">
        <v>9.09</v>
      </c>
      <c r="I26" s="176"/>
      <c r="J26" s="176"/>
      <c r="K26" s="43">
        <v>51.5</v>
      </c>
      <c r="L26" s="21"/>
      <c r="M26" s="97">
        <f t="shared" si="2"/>
        <v>11</v>
      </c>
      <c r="N26" s="98">
        <f t="shared" si="3"/>
        <v>0.9998999999999999</v>
      </c>
      <c r="O26" s="99">
        <f t="shared" si="4"/>
        <v>9.09</v>
      </c>
      <c r="P26" s="98">
        <f t="shared" si="5"/>
        <v>0</v>
      </c>
      <c r="Q26" s="100">
        <f t="shared" si="1"/>
        <v>0</v>
      </c>
    </row>
    <row r="27" spans="1:18" s="1" customFormat="1" ht="15" customHeight="1" x14ac:dyDescent="0.25">
      <c r="A27" s="11">
        <v>10</v>
      </c>
      <c r="B27" s="48">
        <v>20810</v>
      </c>
      <c r="C27" s="19" t="s">
        <v>19</v>
      </c>
      <c r="D27" s="169">
        <v>6</v>
      </c>
      <c r="E27" s="175">
        <v>16.670000000000002</v>
      </c>
      <c r="F27" s="175">
        <v>33.33</v>
      </c>
      <c r="G27" s="175">
        <v>50</v>
      </c>
      <c r="H27" s="175"/>
      <c r="I27" s="175"/>
      <c r="J27" s="175"/>
      <c r="K27" s="43">
        <v>35.700000000000003</v>
      </c>
      <c r="L27" s="21"/>
      <c r="M27" s="97">
        <f t="shared" si="2"/>
        <v>6</v>
      </c>
      <c r="N27" s="98">
        <f t="shared" si="3"/>
        <v>0</v>
      </c>
      <c r="O27" s="99">
        <f t="shared" si="4"/>
        <v>0</v>
      </c>
      <c r="P27" s="98">
        <f t="shared" si="5"/>
        <v>1.0002000000000002</v>
      </c>
      <c r="Q27" s="100">
        <f t="shared" si="1"/>
        <v>16.670000000000002</v>
      </c>
    </row>
    <row r="28" spans="1:18" s="1" customFormat="1" ht="15" customHeight="1" x14ac:dyDescent="0.25">
      <c r="A28" s="11">
        <v>11</v>
      </c>
      <c r="B28" s="48">
        <v>20900</v>
      </c>
      <c r="C28" s="19" t="s">
        <v>20</v>
      </c>
      <c r="D28" s="169">
        <v>22</v>
      </c>
      <c r="E28" s="175"/>
      <c r="F28" s="175">
        <v>13.64</v>
      </c>
      <c r="G28" s="175">
        <v>68.180000000000007</v>
      </c>
      <c r="H28" s="175">
        <v>13.64</v>
      </c>
      <c r="I28" s="175">
        <v>4.55</v>
      </c>
      <c r="J28" s="175"/>
      <c r="K28" s="43">
        <v>53</v>
      </c>
      <c r="L28" s="21"/>
      <c r="M28" s="97">
        <f t="shared" si="2"/>
        <v>22</v>
      </c>
      <c r="N28" s="98">
        <f t="shared" si="3"/>
        <v>4.0018000000000002</v>
      </c>
      <c r="O28" s="99">
        <f t="shared" si="4"/>
        <v>18.190000000000001</v>
      </c>
      <c r="P28" s="98">
        <f t="shared" si="5"/>
        <v>0</v>
      </c>
      <c r="Q28" s="100">
        <f t="shared" si="1"/>
        <v>0</v>
      </c>
    </row>
    <row r="29" spans="1:18" s="1" customFormat="1" ht="15" customHeight="1" thickBot="1" x14ac:dyDescent="0.3">
      <c r="A29" s="15">
        <v>12</v>
      </c>
      <c r="B29" s="50">
        <v>21350</v>
      </c>
      <c r="C29" s="22" t="s">
        <v>22</v>
      </c>
      <c r="D29" s="179">
        <v>12</v>
      </c>
      <c r="E29" s="177"/>
      <c r="F29" s="177">
        <v>33.33</v>
      </c>
      <c r="G29" s="177">
        <v>66.67</v>
      </c>
      <c r="H29" s="177"/>
      <c r="I29" s="177"/>
      <c r="J29" s="177"/>
      <c r="K29" s="46">
        <v>45</v>
      </c>
      <c r="L29" s="21"/>
      <c r="M29" s="101">
        <f t="shared" si="2"/>
        <v>12</v>
      </c>
      <c r="N29" s="102">
        <f t="shared" si="3"/>
        <v>0</v>
      </c>
      <c r="O29" s="103">
        <f t="shared" si="4"/>
        <v>0</v>
      </c>
      <c r="P29" s="102">
        <f t="shared" si="5"/>
        <v>0</v>
      </c>
      <c r="Q29" s="104">
        <f t="shared" si="1"/>
        <v>0</v>
      </c>
    </row>
    <row r="30" spans="1:18" s="1" customFormat="1" ht="15" customHeight="1" thickBot="1" x14ac:dyDescent="0.3">
      <c r="A30" s="35"/>
      <c r="B30" s="51"/>
      <c r="C30" s="37" t="s">
        <v>102</v>
      </c>
      <c r="D30" s="36">
        <f>SUM(D31:D47)</f>
        <v>351</v>
      </c>
      <c r="E30" s="38">
        <f t="shared" ref="E30:I30" si="10">AVERAGE(E31:E47)</f>
        <v>11.625555555555556</v>
      </c>
      <c r="F30" s="38">
        <f t="shared" si="10"/>
        <v>18.194166666666664</v>
      </c>
      <c r="G30" s="38">
        <f t="shared" si="10"/>
        <v>57.806428571428576</v>
      </c>
      <c r="H30" s="38">
        <f t="shared" si="10"/>
        <v>20.433846153846154</v>
      </c>
      <c r="I30" s="38">
        <f t="shared" si="10"/>
        <v>9.2818181818181813</v>
      </c>
      <c r="J30" s="38">
        <v>0</v>
      </c>
      <c r="K30" s="39">
        <f>AVERAGE(K31:K47)</f>
        <v>54.24</v>
      </c>
      <c r="L30" s="21"/>
      <c r="M30" s="242">
        <f t="shared" si="2"/>
        <v>351</v>
      </c>
      <c r="N30" s="243">
        <f>SUM(N31:N47)</f>
        <v>97.002099999999999</v>
      </c>
      <c r="O30" s="244">
        <f t="shared" si="4"/>
        <v>29.715664335664336</v>
      </c>
      <c r="P30" s="243">
        <f>SUM(P31:P47)</f>
        <v>19.994900000000001</v>
      </c>
      <c r="Q30" s="245">
        <f t="shared" si="1"/>
        <v>11.625555555555556</v>
      </c>
    </row>
    <row r="31" spans="1:18" s="1" customFormat="1" ht="15" customHeight="1" x14ac:dyDescent="0.25">
      <c r="A31" s="10">
        <v>1</v>
      </c>
      <c r="B31" s="49">
        <v>30070</v>
      </c>
      <c r="C31" s="13" t="s">
        <v>24</v>
      </c>
      <c r="D31" s="180">
        <v>41</v>
      </c>
      <c r="E31" s="75"/>
      <c r="F31" s="75">
        <v>9.76</v>
      </c>
      <c r="G31" s="75">
        <v>48.78</v>
      </c>
      <c r="H31" s="75">
        <v>31.71</v>
      </c>
      <c r="I31" s="75">
        <v>9.76</v>
      </c>
      <c r="J31" s="75"/>
      <c r="K31" s="42">
        <v>58.8</v>
      </c>
      <c r="L31" s="7"/>
      <c r="M31" s="93">
        <f t="shared" si="2"/>
        <v>41</v>
      </c>
      <c r="N31" s="94">
        <f t="shared" si="3"/>
        <v>17.002700000000001</v>
      </c>
      <c r="O31" s="95">
        <f t="shared" si="4"/>
        <v>41.47</v>
      </c>
      <c r="P31" s="94">
        <f t="shared" si="5"/>
        <v>0</v>
      </c>
      <c r="Q31" s="96">
        <f t="shared" si="1"/>
        <v>0</v>
      </c>
    </row>
    <row r="32" spans="1:18" s="1" customFormat="1" ht="15" customHeight="1" x14ac:dyDescent="0.25">
      <c r="A32" s="11">
        <v>2</v>
      </c>
      <c r="B32" s="48">
        <v>30480</v>
      </c>
      <c r="C32" s="19" t="s">
        <v>110</v>
      </c>
      <c r="D32" s="169">
        <v>29</v>
      </c>
      <c r="E32" s="70"/>
      <c r="F32" s="70">
        <v>6.9</v>
      </c>
      <c r="G32" s="70">
        <v>62.07</v>
      </c>
      <c r="H32" s="70">
        <v>24.14</v>
      </c>
      <c r="I32" s="70">
        <v>6.9</v>
      </c>
      <c r="J32" s="70"/>
      <c r="K32" s="43">
        <v>59.6</v>
      </c>
      <c r="L32" s="7"/>
      <c r="M32" s="97">
        <f t="shared" si="2"/>
        <v>29</v>
      </c>
      <c r="N32" s="98">
        <f t="shared" si="3"/>
        <v>9.0015999999999998</v>
      </c>
      <c r="O32" s="99">
        <f t="shared" si="4"/>
        <v>31.04</v>
      </c>
      <c r="P32" s="98">
        <f t="shared" si="5"/>
        <v>0</v>
      </c>
      <c r="Q32" s="100">
        <f t="shared" si="1"/>
        <v>0</v>
      </c>
    </row>
    <row r="33" spans="1:17" s="1" customFormat="1" ht="15" customHeight="1" x14ac:dyDescent="0.25">
      <c r="A33" s="11">
        <v>3</v>
      </c>
      <c r="B33" s="50">
        <v>30460</v>
      </c>
      <c r="C33" s="22" t="s">
        <v>29</v>
      </c>
      <c r="D33" s="169">
        <v>27</v>
      </c>
      <c r="E33" s="70">
        <v>3.7</v>
      </c>
      <c r="F33" s="70">
        <v>11.11</v>
      </c>
      <c r="G33" s="70">
        <v>62.96</v>
      </c>
      <c r="H33" s="70">
        <v>18.52</v>
      </c>
      <c r="I33" s="70">
        <v>3.7</v>
      </c>
      <c r="J33" s="70"/>
      <c r="K33" s="46">
        <v>54.1</v>
      </c>
      <c r="L33" s="7"/>
      <c r="M33" s="97">
        <f t="shared" si="2"/>
        <v>27</v>
      </c>
      <c r="N33" s="98">
        <f t="shared" si="3"/>
        <v>5.9993999999999996</v>
      </c>
      <c r="O33" s="99">
        <f t="shared" si="4"/>
        <v>22.22</v>
      </c>
      <c r="P33" s="98">
        <f t="shared" si="5"/>
        <v>0.99900000000000011</v>
      </c>
      <c r="Q33" s="100">
        <f t="shared" si="1"/>
        <v>3.7</v>
      </c>
    </row>
    <row r="34" spans="1:17" s="1" customFormat="1" ht="15" customHeight="1" x14ac:dyDescent="0.25">
      <c r="A34" s="11">
        <v>4</v>
      </c>
      <c r="B34" s="48">
        <v>30030</v>
      </c>
      <c r="C34" s="19" t="s">
        <v>23</v>
      </c>
      <c r="D34" s="180">
        <v>28</v>
      </c>
      <c r="E34" s="70">
        <v>3.57</v>
      </c>
      <c r="F34" s="70">
        <v>3.57</v>
      </c>
      <c r="G34" s="70">
        <v>53.57</v>
      </c>
      <c r="H34" s="70">
        <v>21.43</v>
      </c>
      <c r="I34" s="70">
        <v>17.86</v>
      </c>
      <c r="J34" s="70"/>
      <c r="K34" s="43">
        <v>65</v>
      </c>
      <c r="L34" s="7"/>
      <c r="M34" s="97">
        <f t="shared" si="2"/>
        <v>28</v>
      </c>
      <c r="N34" s="98">
        <f t="shared" si="3"/>
        <v>11.001199999999999</v>
      </c>
      <c r="O34" s="99">
        <f t="shared" si="4"/>
        <v>39.29</v>
      </c>
      <c r="P34" s="98">
        <f t="shared" si="5"/>
        <v>0.99959999999999993</v>
      </c>
      <c r="Q34" s="100">
        <f t="shared" si="1"/>
        <v>3.57</v>
      </c>
    </row>
    <row r="35" spans="1:17" s="1" customFormat="1" ht="15" customHeight="1" x14ac:dyDescent="0.25">
      <c r="A35" s="11">
        <v>5</v>
      </c>
      <c r="B35" s="48">
        <v>31000</v>
      </c>
      <c r="C35" s="19" t="s">
        <v>37</v>
      </c>
      <c r="D35" s="169">
        <v>33</v>
      </c>
      <c r="E35" s="70">
        <v>9.09</v>
      </c>
      <c r="F35" s="70">
        <v>9.09</v>
      </c>
      <c r="G35" s="70">
        <v>57.58</v>
      </c>
      <c r="H35" s="70">
        <v>12.12</v>
      </c>
      <c r="I35" s="70">
        <v>12.12</v>
      </c>
      <c r="J35" s="70"/>
      <c r="K35" s="43">
        <v>52.8</v>
      </c>
      <c r="L35" s="7"/>
      <c r="M35" s="97">
        <f t="shared" si="2"/>
        <v>33</v>
      </c>
      <c r="N35" s="98">
        <f t="shared" si="3"/>
        <v>7.9991999999999992</v>
      </c>
      <c r="O35" s="99">
        <f t="shared" si="4"/>
        <v>24.24</v>
      </c>
      <c r="P35" s="98">
        <f t="shared" si="5"/>
        <v>2.9996999999999998</v>
      </c>
      <c r="Q35" s="100">
        <f t="shared" si="1"/>
        <v>9.09</v>
      </c>
    </row>
    <row r="36" spans="1:17" s="1" customFormat="1" ht="15" customHeight="1" x14ac:dyDescent="0.25">
      <c r="A36" s="11">
        <v>6</v>
      </c>
      <c r="B36" s="48">
        <v>30130</v>
      </c>
      <c r="C36" s="19" t="s">
        <v>25</v>
      </c>
      <c r="D36" s="162"/>
      <c r="E36" s="70"/>
      <c r="F36" s="70"/>
      <c r="G36" s="70"/>
      <c r="H36" s="70"/>
      <c r="I36" s="70"/>
      <c r="J36" s="70"/>
      <c r="K36" s="43"/>
      <c r="L36" s="7"/>
      <c r="M36" s="188"/>
      <c r="N36" s="111"/>
      <c r="O36" s="194"/>
      <c r="P36" s="111"/>
      <c r="Q36" s="196"/>
    </row>
    <row r="37" spans="1:17" s="1" customFormat="1" ht="15" customHeight="1" x14ac:dyDescent="0.25">
      <c r="A37" s="11">
        <v>7</v>
      </c>
      <c r="B37" s="48">
        <v>30160</v>
      </c>
      <c r="C37" s="19" t="s">
        <v>26</v>
      </c>
      <c r="D37" s="162">
        <v>6</v>
      </c>
      <c r="E37" s="70"/>
      <c r="F37" s="70"/>
      <c r="G37" s="70">
        <v>83.33</v>
      </c>
      <c r="H37" s="70">
        <v>16.670000000000002</v>
      </c>
      <c r="I37" s="70"/>
      <c r="J37" s="70"/>
      <c r="K37" s="43">
        <v>55.5</v>
      </c>
      <c r="L37" s="7"/>
      <c r="M37" s="97">
        <f t="shared" si="2"/>
        <v>6</v>
      </c>
      <c r="N37" s="98">
        <f t="shared" si="3"/>
        <v>1.0002000000000002</v>
      </c>
      <c r="O37" s="99">
        <f t="shared" si="4"/>
        <v>16.670000000000002</v>
      </c>
      <c r="P37" s="98">
        <f t="shared" si="5"/>
        <v>0</v>
      </c>
      <c r="Q37" s="100">
        <f t="shared" si="1"/>
        <v>0</v>
      </c>
    </row>
    <row r="38" spans="1:17" s="1" customFormat="1" ht="15" customHeight="1" x14ac:dyDescent="0.25">
      <c r="A38" s="11">
        <v>8</v>
      </c>
      <c r="B38" s="48">
        <v>30310</v>
      </c>
      <c r="C38" s="19" t="s">
        <v>27</v>
      </c>
      <c r="D38" s="162"/>
      <c r="E38" s="70"/>
      <c r="F38" s="70"/>
      <c r="G38" s="70"/>
      <c r="H38" s="70"/>
      <c r="I38" s="70"/>
      <c r="J38" s="70"/>
      <c r="K38" s="43"/>
      <c r="L38" s="7"/>
      <c r="M38" s="97"/>
      <c r="N38" s="98"/>
      <c r="O38" s="99"/>
      <c r="P38" s="98"/>
      <c r="Q38" s="100"/>
    </row>
    <row r="39" spans="1:17" s="1" customFormat="1" ht="15" customHeight="1" x14ac:dyDescent="0.25">
      <c r="A39" s="11">
        <v>9</v>
      </c>
      <c r="B39" s="48">
        <v>30440</v>
      </c>
      <c r="C39" s="19" t="s">
        <v>28</v>
      </c>
      <c r="D39" s="169">
        <v>19</v>
      </c>
      <c r="E39" s="70">
        <v>15.79</v>
      </c>
      <c r="F39" s="70">
        <v>5.26</v>
      </c>
      <c r="G39" s="70">
        <v>47.37</v>
      </c>
      <c r="H39" s="70">
        <v>15.79</v>
      </c>
      <c r="I39" s="70">
        <v>15.79</v>
      </c>
      <c r="J39" s="70"/>
      <c r="K39" s="43">
        <v>53.7</v>
      </c>
      <c r="L39" s="7"/>
      <c r="M39" s="97">
        <f t="shared" si="2"/>
        <v>19</v>
      </c>
      <c r="N39" s="98">
        <f t="shared" si="3"/>
        <v>6.0001999999999995</v>
      </c>
      <c r="O39" s="99">
        <f t="shared" si="4"/>
        <v>31.58</v>
      </c>
      <c r="P39" s="98">
        <f t="shared" si="5"/>
        <v>3.0000999999999998</v>
      </c>
      <c r="Q39" s="100">
        <f t="shared" si="1"/>
        <v>15.79</v>
      </c>
    </row>
    <row r="40" spans="1:17" s="1" customFormat="1" ht="15" customHeight="1" x14ac:dyDescent="0.25">
      <c r="A40" s="11">
        <v>10</v>
      </c>
      <c r="B40" s="48">
        <v>30500</v>
      </c>
      <c r="C40" s="19" t="s">
        <v>30</v>
      </c>
      <c r="D40" s="169">
        <v>9</v>
      </c>
      <c r="E40" s="70">
        <v>22.22</v>
      </c>
      <c r="F40" s="70">
        <v>11.11</v>
      </c>
      <c r="G40" s="70">
        <v>44.44</v>
      </c>
      <c r="H40" s="70">
        <v>22.22</v>
      </c>
      <c r="I40" s="70"/>
      <c r="J40" s="70"/>
      <c r="K40" s="43">
        <v>44</v>
      </c>
      <c r="L40" s="7"/>
      <c r="M40" s="97">
        <f t="shared" si="2"/>
        <v>9</v>
      </c>
      <c r="N40" s="98">
        <f t="shared" si="3"/>
        <v>1.9997999999999998</v>
      </c>
      <c r="O40" s="99">
        <f t="shared" si="4"/>
        <v>22.22</v>
      </c>
      <c r="P40" s="98">
        <f t="shared" si="5"/>
        <v>1.9997999999999998</v>
      </c>
      <c r="Q40" s="100">
        <f t="shared" si="1"/>
        <v>22.22</v>
      </c>
    </row>
    <row r="41" spans="1:17" s="1" customFormat="1" ht="15" customHeight="1" x14ac:dyDescent="0.25">
      <c r="A41" s="11">
        <v>11</v>
      </c>
      <c r="B41" s="48">
        <v>30530</v>
      </c>
      <c r="C41" s="19" t="s">
        <v>31</v>
      </c>
      <c r="D41" s="169">
        <v>9</v>
      </c>
      <c r="E41" s="70"/>
      <c r="F41" s="70">
        <v>22.22</v>
      </c>
      <c r="G41" s="70">
        <v>66.67</v>
      </c>
      <c r="H41" s="70"/>
      <c r="I41" s="70">
        <v>11.11</v>
      </c>
      <c r="J41" s="70"/>
      <c r="K41" s="43">
        <v>51.3</v>
      </c>
      <c r="L41" s="7"/>
      <c r="M41" s="97">
        <f t="shared" si="2"/>
        <v>9</v>
      </c>
      <c r="N41" s="98">
        <f t="shared" si="3"/>
        <v>0.9998999999999999</v>
      </c>
      <c r="O41" s="99">
        <f t="shared" si="4"/>
        <v>11.11</v>
      </c>
      <c r="P41" s="111">
        <f t="shared" si="5"/>
        <v>0</v>
      </c>
      <c r="Q41" s="100">
        <f t="shared" si="1"/>
        <v>0</v>
      </c>
    </row>
    <row r="42" spans="1:17" s="1" customFormat="1" ht="15" customHeight="1" x14ac:dyDescent="0.25">
      <c r="A42" s="11">
        <v>12</v>
      </c>
      <c r="B42" s="48">
        <v>30640</v>
      </c>
      <c r="C42" s="19" t="s">
        <v>32</v>
      </c>
      <c r="D42" s="169">
        <v>26</v>
      </c>
      <c r="E42" s="70"/>
      <c r="F42" s="70"/>
      <c r="G42" s="70">
        <v>46.15</v>
      </c>
      <c r="H42" s="70">
        <v>46.15</v>
      </c>
      <c r="I42" s="70">
        <v>7.69</v>
      </c>
      <c r="J42" s="70"/>
      <c r="K42" s="43">
        <v>66.400000000000006</v>
      </c>
      <c r="L42" s="7"/>
      <c r="M42" s="97">
        <f t="shared" si="2"/>
        <v>26</v>
      </c>
      <c r="N42" s="98">
        <f t="shared" si="3"/>
        <v>13.998399999999998</v>
      </c>
      <c r="O42" s="99">
        <f t="shared" si="4"/>
        <v>53.839999999999996</v>
      </c>
      <c r="P42" s="98">
        <f t="shared" si="5"/>
        <v>0</v>
      </c>
      <c r="Q42" s="100">
        <f t="shared" si="1"/>
        <v>0</v>
      </c>
    </row>
    <row r="43" spans="1:17" s="1" customFormat="1" ht="15" customHeight="1" x14ac:dyDescent="0.25">
      <c r="A43" s="11">
        <v>13</v>
      </c>
      <c r="B43" s="48">
        <v>30650</v>
      </c>
      <c r="C43" s="19" t="s">
        <v>33</v>
      </c>
      <c r="D43" s="169">
        <v>9</v>
      </c>
      <c r="E43" s="70">
        <v>22.22</v>
      </c>
      <c r="F43" s="70"/>
      <c r="G43" s="70">
        <v>66.67</v>
      </c>
      <c r="H43" s="70">
        <v>11.11</v>
      </c>
      <c r="I43" s="70"/>
      <c r="J43" s="70"/>
      <c r="K43" s="43">
        <v>48.7</v>
      </c>
      <c r="L43" s="7"/>
      <c r="M43" s="97">
        <f t="shared" si="2"/>
        <v>9</v>
      </c>
      <c r="N43" s="98">
        <f t="shared" si="3"/>
        <v>0.9998999999999999</v>
      </c>
      <c r="O43" s="99">
        <f t="shared" si="4"/>
        <v>11.11</v>
      </c>
      <c r="P43" s="98">
        <f t="shared" si="5"/>
        <v>1.9997999999999998</v>
      </c>
      <c r="Q43" s="100">
        <f t="shared" si="1"/>
        <v>22.22</v>
      </c>
    </row>
    <row r="44" spans="1:17" s="1" customFormat="1" ht="15" customHeight="1" x14ac:dyDescent="0.25">
      <c r="A44" s="11">
        <v>14</v>
      </c>
      <c r="B44" s="48">
        <v>30790</v>
      </c>
      <c r="C44" s="19" t="s">
        <v>34</v>
      </c>
      <c r="D44" s="169">
        <v>17</v>
      </c>
      <c r="E44" s="70"/>
      <c r="F44" s="70">
        <v>17.649999999999999</v>
      </c>
      <c r="G44" s="70">
        <v>58.82</v>
      </c>
      <c r="H44" s="70">
        <v>17.649999999999999</v>
      </c>
      <c r="I44" s="70">
        <v>5.88</v>
      </c>
      <c r="J44" s="70"/>
      <c r="K44" s="43">
        <v>52</v>
      </c>
      <c r="L44" s="7"/>
      <c r="M44" s="97">
        <f t="shared" si="2"/>
        <v>17</v>
      </c>
      <c r="N44" s="98">
        <f t="shared" si="3"/>
        <v>4.0000999999999998</v>
      </c>
      <c r="O44" s="99">
        <f t="shared" si="4"/>
        <v>23.529999999999998</v>
      </c>
      <c r="P44" s="98">
        <f t="shared" si="5"/>
        <v>0</v>
      </c>
      <c r="Q44" s="100">
        <f t="shared" si="1"/>
        <v>0</v>
      </c>
    </row>
    <row r="45" spans="1:17" s="1" customFormat="1" ht="15" customHeight="1" x14ac:dyDescent="0.25">
      <c r="A45" s="11">
        <v>15</v>
      </c>
      <c r="B45" s="48">
        <v>30890</v>
      </c>
      <c r="C45" s="19" t="s">
        <v>35</v>
      </c>
      <c r="D45" s="169">
        <v>15</v>
      </c>
      <c r="E45" s="70">
        <v>13.33</v>
      </c>
      <c r="F45" s="70">
        <v>86.67</v>
      </c>
      <c r="G45" s="70"/>
      <c r="H45" s="70"/>
      <c r="I45" s="70"/>
      <c r="J45" s="70"/>
      <c r="K45" s="43">
        <v>50.3</v>
      </c>
      <c r="L45" s="7"/>
      <c r="M45" s="97">
        <f t="shared" si="2"/>
        <v>15</v>
      </c>
      <c r="N45" s="98">
        <f t="shared" si="3"/>
        <v>0</v>
      </c>
      <c r="O45" s="99">
        <f t="shared" si="4"/>
        <v>0</v>
      </c>
      <c r="P45" s="98">
        <f t="shared" si="5"/>
        <v>1.9994999999999998</v>
      </c>
      <c r="Q45" s="100">
        <f t="shared" si="1"/>
        <v>13.33</v>
      </c>
    </row>
    <row r="46" spans="1:17" s="1" customFormat="1" ht="15" customHeight="1" x14ac:dyDescent="0.25">
      <c r="A46" s="11">
        <v>16</v>
      </c>
      <c r="B46" s="48">
        <v>30940</v>
      </c>
      <c r="C46" s="19" t="s">
        <v>36</v>
      </c>
      <c r="D46" s="169">
        <v>36</v>
      </c>
      <c r="E46" s="70">
        <v>8.33</v>
      </c>
      <c r="F46" s="70">
        <v>22.22</v>
      </c>
      <c r="G46" s="70">
        <v>55.56</v>
      </c>
      <c r="H46" s="70">
        <v>11.11</v>
      </c>
      <c r="I46" s="70">
        <v>2.78</v>
      </c>
      <c r="J46" s="70"/>
      <c r="K46" s="43">
        <v>47.1</v>
      </c>
      <c r="L46" s="7"/>
      <c r="M46" s="97">
        <f t="shared" si="2"/>
        <v>36</v>
      </c>
      <c r="N46" s="98">
        <f t="shared" si="3"/>
        <v>5.0004</v>
      </c>
      <c r="O46" s="99">
        <f t="shared" si="4"/>
        <v>13.889999999999999</v>
      </c>
      <c r="P46" s="98">
        <f t="shared" si="5"/>
        <v>2.9988000000000001</v>
      </c>
      <c r="Q46" s="100">
        <f t="shared" si="1"/>
        <v>8.33</v>
      </c>
    </row>
    <row r="47" spans="1:17" s="1" customFormat="1" ht="15" customHeight="1" thickBot="1" x14ac:dyDescent="0.3">
      <c r="A47" s="11">
        <v>17</v>
      </c>
      <c r="B47" s="52">
        <v>31480</v>
      </c>
      <c r="C47" s="20" t="s">
        <v>38</v>
      </c>
      <c r="D47" s="163">
        <v>47</v>
      </c>
      <c r="E47" s="73">
        <v>6.38</v>
      </c>
      <c r="F47" s="73">
        <v>12.77</v>
      </c>
      <c r="G47" s="73">
        <v>55.32</v>
      </c>
      <c r="H47" s="73">
        <v>17.02</v>
      </c>
      <c r="I47" s="73">
        <v>8.51</v>
      </c>
      <c r="J47" s="74"/>
      <c r="K47" s="45">
        <v>54.3</v>
      </c>
      <c r="L47" s="7"/>
      <c r="M47" s="101">
        <f t="shared" si="2"/>
        <v>47</v>
      </c>
      <c r="N47" s="102">
        <f t="shared" si="3"/>
        <v>11.9991</v>
      </c>
      <c r="O47" s="103">
        <f t="shared" si="4"/>
        <v>25.53</v>
      </c>
      <c r="P47" s="102">
        <f t="shared" si="5"/>
        <v>2.9986000000000002</v>
      </c>
      <c r="Q47" s="104">
        <f t="shared" si="1"/>
        <v>6.38</v>
      </c>
    </row>
    <row r="48" spans="1:17" s="1" customFormat="1" ht="15" customHeight="1" thickBot="1" x14ac:dyDescent="0.3">
      <c r="A48" s="35"/>
      <c r="B48" s="51"/>
      <c r="C48" s="37" t="s">
        <v>103</v>
      </c>
      <c r="D48" s="36">
        <f>SUM(D49:D67)</f>
        <v>553</v>
      </c>
      <c r="E48" s="82">
        <f t="shared" ref="E48:I48" si="11">AVERAGE(E49:E67)</f>
        <v>5.2316666666666665</v>
      </c>
      <c r="F48" s="82">
        <f t="shared" si="11"/>
        <v>15.357857142857142</v>
      </c>
      <c r="G48" s="82">
        <f t="shared" si="11"/>
        <v>54.784999999999997</v>
      </c>
      <c r="H48" s="82">
        <f t="shared" si="11"/>
        <v>20.879333333333332</v>
      </c>
      <c r="I48" s="82">
        <f t="shared" si="11"/>
        <v>13.652499999999996</v>
      </c>
      <c r="J48" s="82">
        <v>0</v>
      </c>
      <c r="K48" s="41">
        <f>AVERAGE(K49:K67)</f>
        <v>56.28125</v>
      </c>
      <c r="L48" s="21"/>
      <c r="M48" s="242">
        <f t="shared" si="2"/>
        <v>553</v>
      </c>
      <c r="N48" s="243">
        <f>SUM(N49:N67)</f>
        <v>213.999</v>
      </c>
      <c r="O48" s="244">
        <f t="shared" si="4"/>
        <v>34.531833333333324</v>
      </c>
      <c r="P48" s="243">
        <f>SUM(P49:P67)</f>
        <v>11.998200000000001</v>
      </c>
      <c r="Q48" s="245">
        <f t="shared" si="1"/>
        <v>5.2316666666666665</v>
      </c>
    </row>
    <row r="49" spans="1:17" s="1" customFormat="1" ht="15" customHeight="1" x14ac:dyDescent="0.25">
      <c r="A49" s="59">
        <v>1</v>
      </c>
      <c r="B49" s="49">
        <v>40010</v>
      </c>
      <c r="C49" s="13" t="s">
        <v>39</v>
      </c>
      <c r="D49" s="180">
        <v>100</v>
      </c>
      <c r="E49" s="75">
        <v>3</v>
      </c>
      <c r="F49" s="75">
        <v>7</v>
      </c>
      <c r="G49" s="75">
        <v>52</v>
      </c>
      <c r="H49" s="75">
        <v>18</v>
      </c>
      <c r="I49" s="75">
        <v>20</v>
      </c>
      <c r="J49" s="75"/>
      <c r="K49" s="42">
        <v>61</v>
      </c>
      <c r="L49" s="21"/>
      <c r="M49" s="93">
        <f t="shared" si="2"/>
        <v>100</v>
      </c>
      <c r="N49" s="94">
        <f t="shared" si="3"/>
        <v>38</v>
      </c>
      <c r="O49" s="95">
        <f t="shared" si="4"/>
        <v>38</v>
      </c>
      <c r="P49" s="94">
        <f t="shared" si="5"/>
        <v>3</v>
      </c>
      <c r="Q49" s="96">
        <f t="shared" si="1"/>
        <v>3</v>
      </c>
    </row>
    <row r="50" spans="1:17" s="1" customFormat="1" ht="15" customHeight="1" x14ac:dyDescent="0.25">
      <c r="A50" s="23">
        <v>2</v>
      </c>
      <c r="B50" s="48">
        <v>40030</v>
      </c>
      <c r="C50" s="19" t="s">
        <v>41</v>
      </c>
      <c r="D50" s="169">
        <v>31</v>
      </c>
      <c r="E50" s="70"/>
      <c r="F50" s="70"/>
      <c r="G50" s="70">
        <v>61.29</v>
      </c>
      <c r="H50" s="70">
        <v>22.58</v>
      </c>
      <c r="I50" s="70">
        <v>16.13</v>
      </c>
      <c r="J50" s="70"/>
      <c r="K50" s="43">
        <v>63</v>
      </c>
      <c r="L50" s="21"/>
      <c r="M50" s="97">
        <f t="shared" si="2"/>
        <v>31</v>
      </c>
      <c r="N50" s="98">
        <f t="shared" si="3"/>
        <v>12.000099999999998</v>
      </c>
      <c r="O50" s="99">
        <f t="shared" si="4"/>
        <v>38.709999999999994</v>
      </c>
      <c r="P50" s="98">
        <f t="shared" si="5"/>
        <v>0</v>
      </c>
      <c r="Q50" s="100">
        <f t="shared" si="1"/>
        <v>0</v>
      </c>
    </row>
    <row r="51" spans="1:17" s="1" customFormat="1" ht="15" customHeight="1" x14ac:dyDescent="0.25">
      <c r="A51" s="23">
        <v>3</v>
      </c>
      <c r="B51" s="48">
        <v>40410</v>
      </c>
      <c r="C51" s="19" t="s">
        <v>48</v>
      </c>
      <c r="D51" s="169">
        <v>101</v>
      </c>
      <c r="E51" s="70">
        <v>2.97</v>
      </c>
      <c r="F51" s="70">
        <v>6.93</v>
      </c>
      <c r="G51" s="70">
        <v>32.67</v>
      </c>
      <c r="H51" s="70">
        <v>30.69</v>
      </c>
      <c r="I51" s="70">
        <v>26.73</v>
      </c>
      <c r="J51" s="70"/>
      <c r="K51" s="43">
        <v>66.400000000000006</v>
      </c>
      <c r="L51" s="21"/>
      <c r="M51" s="97">
        <f t="shared" si="2"/>
        <v>101</v>
      </c>
      <c r="N51" s="98">
        <f t="shared" si="3"/>
        <v>57.994199999999999</v>
      </c>
      <c r="O51" s="99">
        <f t="shared" si="4"/>
        <v>57.42</v>
      </c>
      <c r="P51" s="98">
        <f t="shared" si="5"/>
        <v>2.9997000000000003</v>
      </c>
      <c r="Q51" s="100">
        <f t="shared" si="1"/>
        <v>2.97</v>
      </c>
    </row>
    <row r="52" spans="1:17" s="1" customFormat="1" ht="15" customHeight="1" x14ac:dyDescent="0.25">
      <c r="A52" s="23">
        <v>4</v>
      </c>
      <c r="B52" s="48">
        <v>40011</v>
      </c>
      <c r="C52" s="19" t="s">
        <v>40</v>
      </c>
      <c r="D52" s="169">
        <v>73</v>
      </c>
      <c r="E52" s="70">
        <v>2.74</v>
      </c>
      <c r="F52" s="70">
        <v>9.59</v>
      </c>
      <c r="G52" s="70">
        <v>43.84</v>
      </c>
      <c r="H52" s="70">
        <v>24.66</v>
      </c>
      <c r="I52" s="70">
        <v>19.18</v>
      </c>
      <c r="J52" s="70"/>
      <c r="K52" s="43">
        <v>61.9</v>
      </c>
      <c r="L52" s="21"/>
      <c r="M52" s="97">
        <f t="shared" si="2"/>
        <v>73</v>
      </c>
      <c r="N52" s="98">
        <f t="shared" si="3"/>
        <v>32.0032</v>
      </c>
      <c r="O52" s="99">
        <f t="shared" si="4"/>
        <v>43.84</v>
      </c>
      <c r="P52" s="98">
        <f t="shared" si="5"/>
        <v>2.0002</v>
      </c>
      <c r="Q52" s="100">
        <f t="shared" si="1"/>
        <v>2.74</v>
      </c>
    </row>
    <row r="53" spans="1:17" s="1" customFormat="1" ht="15" customHeight="1" x14ac:dyDescent="0.25">
      <c r="A53" s="23">
        <v>5</v>
      </c>
      <c r="B53" s="48">
        <v>40080</v>
      </c>
      <c r="C53" s="19" t="s">
        <v>95</v>
      </c>
      <c r="D53" s="169">
        <v>38</v>
      </c>
      <c r="E53" s="70">
        <v>5.26</v>
      </c>
      <c r="F53" s="70">
        <v>7.89</v>
      </c>
      <c r="G53" s="70">
        <v>57.89</v>
      </c>
      <c r="H53" s="70">
        <v>15.79</v>
      </c>
      <c r="I53" s="70">
        <v>13.16</v>
      </c>
      <c r="J53" s="70"/>
      <c r="K53" s="43">
        <v>58.6</v>
      </c>
      <c r="L53" s="21"/>
      <c r="M53" s="97">
        <f t="shared" si="2"/>
        <v>38</v>
      </c>
      <c r="N53" s="98">
        <f t="shared" si="3"/>
        <v>11.000999999999999</v>
      </c>
      <c r="O53" s="99">
        <f t="shared" si="4"/>
        <v>28.95</v>
      </c>
      <c r="P53" s="98">
        <f t="shared" si="5"/>
        <v>1.9987999999999999</v>
      </c>
      <c r="Q53" s="100">
        <f t="shared" si="1"/>
        <v>5.26</v>
      </c>
    </row>
    <row r="54" spans="1:17" s="1" customFormat="1" ht="15" customHeight="1" x14ac:dyDescent="0.25">
      <c r="A54" s="23">
        <v>6</v>
      </c>
      <c r="B54" s="48">
        <v>40100</v>
      </c>
      <c r="C54" s="19" t="s">
        <v>42</v>
      </c>
      <c r="D54" s="169">
        <v>37</v>
      </c>
      <c r="E54" s="70"/>
      <c r="F54" s="70">
        <v>13.51</v>
      </c>
      <c r="G54" s="70">
        <v>48.65</v>
      </c>
      <c r="H54" s="70">
        <v>32.43</v>
      </c>
      <c r="I54" s="70">
        <v>5.41</v>
      </c>
      <c r="J54" s="70"/>
      <c r="K54" s="43">
        <v>59</v>
      </c>
      <c r="L54" s="21"/>
      <c r="M54" s="97">
        <f t="shared" si="2"/>
        <v>37</v>
      </c>
      <c r="N54" s="98">
        <f t="shared" si="3"/>
        <v>14.000800000000002</v>
      </c>
      <c r="O54" s="99">
        <f t="shared" si="4"/>
        <v>37.840000000000003</v>
      </c>
      <c r="P54" s="98">
        <f t="shared" si="5"/>
        <v>0</v>
      </c>
      <c r="Q54" s="100">
        <f t="shared" si="1"/>
        <v>0</v>
      </c>
    </row>
    <row r="55" spans="1:17" s="1" customFormat="1" ht="15" customHeight="1" x14ac:dyDescent="0.25">
      <c r="A55" s="23">
        <v>7</v>
      </c>
      <c r="B55" s="48">
        <v>40020</v>
      </c>
      <c r="C55" s="19" t="s">
        <v>109</v>
      </c>
      <c r="D55" s="169">
        <v>17</v>
      </c>
      <c r="E55" s="70"/>
      <c r="F55" s="70">
        <v>5.88</v>
      </c>
      <c r="G55" s="70">
        <v>64.709999999999994</v>
      </c>
      <c r="H55" s="70">
        <v>23.53</v>
      </c>
      <c r="I55" s="70">
        <v>5.88</v>
      </c>
      <c r="J55" s="70"/>
      <c r="K55" s="43">
        <v>58.6</v>
      </c>
      <c r="L55" s="21"/>
      <c r="M55" s="97">
        <f t="shared" si="2"/>
        <v>17</v>
      </c>
      <c r="N55" s="98">
        <f t="shared" si="3"/>
        <v>4.9997000000000007</v>
      </c>
      <c r="O55" s="99">
        <f t="shared" si="4"/>
        <v>29.41</v>
      </c>
      <c r="P55" s="98">
        <f t="shared" si="5"/>
        <v>0</v>
      </c>
      <c r="Q55" s="100">
        <f t="shared" si="1"/>
        <v>0</v>
      </c>
    </row>
    <row r="56" spans="1:17" s="1" customFormat="1" ht="15" customHeight="1" x14ac:dyDescent="0.25">
      <c r="A56" s="23">
        <v>8</v>
      </c>
      <c r="B56" s="48">
        <v>40031</v>
      </c>
      <c r="C56" s="19" t="s">
        <v>112</v>
      </c>
      <c r="D56" s="169">
        <v>12</v>
      </c>
      <c r="E56" s="70">
        <v>8.33</v>
      </c>
      <c r="F56" s="70">
        <v>16.670000000000002</v>
      </c>
      <c r="G56" s="70">
        <v>58.33</v>
      </c>
      <c r="H56" s="70">
        <v>8.33</v>
      </c>
      <c r="I56" s="70">
        <v>8.33</v>
      </c>
      <c r="J56" s="70"/>
      <c r="K56" s="43">
        <v>53.3</v>
      </c>
      <c r="L56" s="21"/>
      <c r="M56" s="97">
        <f t="shared" si="2"/>
        <v>12</v>
      </c>
      <c r="N56" s="98">
        <f t="shared" si="3"/>
        <v>1.9992000000000001</v>
      </c>
      <c r="O56" s="99">
        <f t="shared" si="4"/>
        <v>16.66</v>
      </c>
      <c r="P56" s="98">
        <f t="shared" si="5"/>
        <v>0.99960000000000004</v>
      </c>
      <c r="Q56" s="100">
        <f t="shared" si="1"/>
        <v>8.33</v>
      </c>
    </row>
    <row r="57" spans="1:17" s="1" customFormat="1" ht="15" customHeight="1" x14ac:dyDescent="0.25">
      <c r="A57" s="23">
        <v>9</v>
      </c>
      <c r="B57" s="48">
        <v>40210</v>
      </c>
      <c r="C57" s="19" t="s">
        <v>44</v>
      </c>
      <c r="D57" s="164"/>
      <c r="E57" s="70"/>
      <c r="F57" s="70"/>
      <c r="G57" s="70"/>
      <c r="H57" s="70"/>
      <c r="I57" s="70"/>
      <c r="J57" s="70"/>
      <c r="K57" s="43"/>
      <c r="L57" s="21"/>
      <c r="M57" s="97"/>
      <c r="N57" s="98"/>
      <c r="O57" s="99"/>
      <c r="P57" s="111"/>
      <c r="Q57" s="100"/>
    </row>
    <row r="58" spans="1:17" s="1" customFormat="1" ht="15" customHeight="1" x14ac:dyDescent="0.25">
      <c r="A58" s="23">
        <v>10</v>
      </c>
      <c r="B58" s="48">
        <v>40300</v>
      </c>
      <c r="C58" s="19" t="s">
        <v>45</v>
      </c>
      <c r="D58" s="164">
        <v>12</v>
      </c>
      <c r="E58" s="70"/>
      <c r="F58" s="70">
        <v>25</v>
      </c>
      <c r="G58" s="70">
        <v>66.67</v>
      </c>
      <c r="H58" s="70">
        <v>8.33</v>
      </c>
      <c r="I58" s="70"/>
      <c r="J58" s="70"/>
      <c r="K58" s="43">
        <v>47</v>
      </c>
      <c r="L58" s="21"/>
      <c r="M58" s="97">
        <f t="shared" si="2"/>
        <v>12</v>
      </c>
      <c r="N58" s="98">
        <f t="shared" si="3"/>
        <v>0.99960000000000004</v>
      </c>
      <c r="O58" s="99">
        <f t="shared" si="4"/>
        <v>8.33</v>
      </c>
      <c r="P58" s="98">
        <f t="shared" si="5"/>
        <v>0</v>
      </c>
      <c r="Q58" s="100">
        <f t="shared" si="1"/>
        <v>0</v>
      </c>
    </row>
    <row r="59" spans="1:17" s="1" customFormat="1" ht="15" customHeight="1" x14ac:dyDescent="0.25">
      <c r="A59" s="23">
        <v>11</v>
      </c>
      <c r="B59" s="48">
        <v>40360</v>
      </c>
      <c r="C59" s="19" t="s">
        <v>46</v>
      </c>
      <c r="D59" s="164"/>
      <c r="E59" s="70"/>
      <c r="F59" s="70"/>
      <c r="G59" s="70"/>
      <c r="H59" s="70"/>
      <c r="I59" s="70"/>
      <c r="J59" s="70"/>
      <c r="K59" s="43"/>
      <c r="L59" s="21"/>
      <c r="M59" s="97"/>
      <c r="N59" s="98"/>
      <c r="O59" s="99"/>
      <c r="P59" s="98"/>
      <c r="Q59" s="100"/>
    </row>
    <row r="60" spans="1:17" s="1" customFormat="1" ht="15" customHeight="1" x14ac:dyDescent="0.25">
      <c r="A60" s="23">
        <v>12</v>
      </c>
      <c r="B60" s="48">
        <v>40390</v>
      </c>
      <c r="C60" s="19" t="s">
        <v>47</v>
      </c>
      <c r="D60" s="164">
        <v>6</v>
      </c>
      <c r="E60" s="70"/>
      <c r="F60" s="70">
        <v>50</v>
      </c>
      <c r="G60" s="70">
        <v>50</v>
      </c>
      <c r="H60" s="70"/>
      <c r="I60" s="70"/>
      <c r="J60" s="70"/>
      <c r="K60" s="43">
        <v>35.799999999999997</v>
      </c>
      <c r="L60" s="21"/>
      <c r="M60" s="97">
        <f t="shared" si="2"/>
        <v>6</v>
      </c>
      <c r="N60" s="98">
        <f t="shared" si="3"/>
        <v>0</v>
      </c>
      <c r="O60" s="99">
        <f t="shared" si="4"/>
        <v>0</v>
      </c>
      <c r="P60" s="98">
        <f t="shared" si="5"/>
        <v>0</v>
      </c>
      <c r="Q60" s="100">
        <f t="shared" si="1"/>
        <v>0</v>
      </c>
    </row>
    <row r="61" spans="1:17" s="1" customFormat="1" ht="15" customHeight="1" x14ac:dyDescent="0.25">
      <c r="A61" s="23">
        <v>13</v>
      </c>
      <c r="B61" s="48">
        <v>40720</v>
      </c>
      <c r="C61" s="19" t="s">
        <v>108</v>
      </c>
      <c r="D61" s="164">
        <v>24</v>
      </c>
      <c r="E61" s="70"/>
      <c r="F61" s="70"/>
      <c r="G61" s="70">
        <v>25</v>
      </c>
      <c r="H61" s="70">
        <v>45.83</v>
      </c>
      <c r="I61" s="70">
        <v>29.17</v>
      </c>
      <c r="J61" s="70"/>
      <c r="K61" s="43">
        <v>72.2</v>
      </c>
      <c r="L61" s="21"/>
      <c r="M61" s="97">
        <f t="shared" si="2"/>
        <v>24</v>
      </c>
      <c r="N61" s="98">
        <f t="shared" si="3"/>
        <v>18</v>
      </c>
      <c r="O61" s="99">
        <f t="shared" si="4"/>
        <v>75</v>
      </c>
      <c r="P61" s="98">
        <f t="shared" si="5"/>
        <v>0</v>
      </c>
      <c r="Q61" s="100">
        <f t="shared" si="1"/>
        <v>0</v>
      </c>
    </row>
    <row r="62" spans="1:17" s="1" customFormat="1" ht="15" customHeight="1" x14ac:dyDescent="0.25">
      <c r="A62" s="23">
        <v>14</v>
      </c>
      <c r="B62" s="48">
        <v>40730</v>
      </c>
      <c r="C62" s="19" t="s">
        <v>49</v>
      </c>
      <c r="D62" s="164"/>
      <c r="E62" s="70"/>
      <c r="F62" s="70"/>
      <c r="G62" s="70"/>
      <c r="H62" s="70"/>
      <c r="I62" s="70"/>
      <c r="J62" s="70"/>
      <c r="K62" s="43"/>
      <c r="L62" s="21"/>
      <c r="M62" s="97"/>
      <c r="N62" s="98"/>
      <c r="O62" s="99"/>
      <c r="P62" s="98"/>
      <c r="Q62" s="100"/>
    </row>
    <row r="63" spans="1:17" s="1" customFormat="1" ht="15" customHeight="1" x14ac:dyDescent="0.25">
      <c r="A63" s="23">
        <v>15</v>
      </c>
      <c r="B63" s="48">
        <v>40820</v>
      </c>
      <c r="C63" s="19" t="s">
        <v>50</v>
      </c>
      <c r="D63" s="169">
        <v>32</v>
      </c>
      <c r="E63" s="70"/>
      <c r="F63" s="70">
        <v>3.13</v>
      </c>
      <c r="G63" s="70">
        <v>75</v>
      </c>
      <c r="H63" s="70">
        <v>15.63</v>
      </c>
      <c r="I63" s="70">
        <v>6.25</v>
      </c>
      <c r="J63" s="70"/>
      <c r="K63" s="43">
        <v>60</v>
      </c>
      <c r="L63" s="21"/>
      <c r="M63" s="97">
        <f t="shared" si="2"/>
        <v>32</v>
      </c>
      <c r="N63" s="98">
        <f t="shared" si="3"/>
        <v>7.0016000000000007</v>
      </c>
      <c r="O63" s="99">
        <f t="shared" si="4"/>
        <v>21.880000000000003</v>
      </c>
      <c r="P63" s="98">
        <f t="shared" si="5"/>
        <v>0</v>
      </c>
      <c r="Q63" s="100">
        <f t="shared" si="1"/>
        <v>0</v>
      </c>
    </row>
    <row r="64" spans="1:17" s="1" customFormat="1" ht="15" customHeight="1" x14ac:dyDescent="0.25">
      <c r="A64" s="23">
        <v>16</v>
      </c>
      <c r="B64" s="48">
        <v>40840</v>
      </c>
      <c r="C64" s="19" t="s">
        <v>51</v>
      </c>
      <c r="D64" s="169">
        <v>11</v>
      </c>
      <c r="E64" s="70">
        <v>9.09</v>
      </c>
      <c r="F64" s="70">
        <v>45.45</v>
      </c>
      <c r="G64" s="70">
        <v>36.36</v>
      </c>
      <c r="H64" s="70">
        <v>9.09</v>
      </c>
      <c r="I64" s="70"/>
      <c r="J64" s="70"/>
      <c r="K64" s="43">
        <v>40.799999999999997</v>
      </c>
      <c r="L64" s="21"/>
      <c r="M64" s="97">
        <f t="shared" si="2"/>
        <v>11</v>
      </c>
      <c r="N64" s="98">
        <f t="shared" si="3"/>
        <v>0.9998999999999999</v>
      </c>
      <c r="O64" s="99">
        <f t="shared" si="4"/>
        <v>9.09</v>
      </c>
      <c r="P64" s="98">
        <f t="shared" si="5"/>
        <v>0.9998999999999999</v>
      </c>
      <c r="Q64" s="100">
        <f t="shared" si="1"/>
        <v>9.09</v>
      </c>
    </row>
    <row r="65" spans="1:17" s="1" customFormat="1" ht="15" customHeight="1" x14ac:dyDescent="0.25">
      <c r="A65" s="23">
        <v>17</v>
      </c>
      <c r="B65" s="48">
        <v>40950</v>
      </c>
      <c r="C65" s="19" t="s">
        <v>52</v>
      </c>
      <c r="D65" s="169">
        <v>14</v>
      </c>
      <c r="E65" s="70"/>
      <c r="F65" s="70">
        <v>7.14</v>
      </c>
      <c r="G65" s="70">
        <v>71.430000000000007</v>
      </c>
      <c r="H65" s="70">
        <v>21.43</v>
      </c>
      <c r="I65" s="70"/>
      <c r="J65" s="70"/>
      <c r="K65" s="43">
        <v>55</v>
      </c>
      <c r="L65" s="21"/>
      <c r="M65" s="97">
        <f t="shared" si="2"/>
        <v>14</v>
      </c>
      <c r="N65" s="98">
        <f t="shared" si="3"/>
        <v>3.0002</v>
      </c>
      <c r="O65" s="99">
        <f t="shared" si="4"/>
        <v>21.43</v>
      </c>
      <c r="P65" s="112">
        <f t="shared" si="5"/>
        <v>0</v>
      </c>
      <c r="Q65" s="100">
        <f t="shared" si="1"/>
        <v>0</v>
      </c>
    </row>
    <row r="66" spans="1:17" s="1" customFormat="1" ht="15" customHeight="1" x14ac:dyDescent="0.25">
      <c r="A66" s="23">
        <v>18</v>
      </c>
      <c r="B66" s="50">
        <v>40990</v>
      </c>
      <c r="C66" s="22" t="s">
        <v>53</v>
      </c>
      <c r="D66" s="169">
        <v>31</v>
      </c>
      <c r="E66" s="70"/>
      <c r="F66" s="70">
        <v>9.68</v>
      </c>
      <c r="G66" s="70">
        <v>61.29</v>
      </c>
      <c r="H66" s="70">
        <v>22.58</v>
      </c>
      <c r="I66" s="70">
        <v>6.45</v>
      </c>
      <c r="J66" s="70"/>
      <c r="K66" s="46">
        <v>57.6</v>
      </c>
      <c r="L66" s="21"/>
      <c r="M66" s="97">
        <f t="shared" si="2"/>
        <v>31</v>
      </c>
      <c r="N66" s="98">
        <f t="shared" si="3"/>
        <v>8.9992999999999999</v>
      </c>
      <c r="O66" s="99">
        <f t="shared" si="4"/>
        <v>29.029999999999998</v>
      </c>
      <c r="P66" s="98">
        <f t="shared" si="5"/>
        <v>0</v>
      </c>
      <c r="Q66" s="100">
        <f t="shared" si="1"/>
        <v>0</v>
      </c>
    </row>
    <row r="67" spans="1:17" s="1" customFormat="1" ht="15" customHeight="1" thickBot="1" x14ac:dyDescent="0.3">
      <c r="A67" s="24">
        <v>19</v>
      </c>
      <c r="B67" s="48">
        <v>40133</v>
      </c>
      <c r="C67" s="19" t="s">
        <v>43</v>
      </c>
      <c r="D67" s="169">
        <v>14</v>
      </c>
      <c r="E67" s="73"/>
      <c r="F67" s="73">
        <v>7.14</v>
      </c>
      <c r="G67" s="73">
        <v>71.430000000000007</v>
      </c>
      <c r="H67" s="73">
        <v>14.29</v>
      </c>
      <c r="I67" s="73">
        <v>7.14</v>
      </c>
      <c r="J67" s="74"/>
      <c r="K67" s="43">
        <v>50.3</v>
      </c>
      <c r="L67" s="21"/>
      <c r="M67" s="246">
        <f t="shared" si="2"/>
        <v>14</v>
      </c>
      <c r="N67" s="247">
        <f t="shared" si="3"/>
        <v>3.0002</v>
      </c>
      <c r="O67" s="248">
        <f t="shared" si="4"/>
        <v>21.43</v>
      </c>
      <c r="P67" s="247">
        <f t="shared" si="5"/>
        <v>0</v>
      </c>
      <c r="Q67" s="249">
        <f t="shared" si="1"/>
        <v>0</v>
      </c>
    </row>
    <row r="68" spans="1:17" s="1" customFormat="1" ht="15" customHeight="1" thickBot="1" x14ac:dyDescent="0.3">
      <c r="A68" s="35"/>
      <c r="B68" s="51"/>
      <c r="C68" s="37" t="s">
        <v>104</v>
      </c>
      <c r="D68" s="36">
        <f>SUM(D69:D82)</f>
        <v>277</v>
      </c>
      <c r="E68" s="38">
        <f>AVERAGE(E69:E82)</f>
        <v>13.5075</v>
      </c>
      <c r="F68" s="38">
        <f>AVERAGE(F69:F82)</f>
        <v>12.78875</v>
      </c>
      <c r="G68" s="38">
        <f t="shared" ref="G68:H68" si="12">AVERAGE(G69:G82)</f>
        <v>53.75545454545454</v>
      </c>
      <c r="H68" s="38">
        <f t="shared" si="12"/>
        <v>21.881999999999998</v>
      </c>
      <c r="I68" s="38">
        <f>AVERAGE(I69:I82)</f>
        <v>8.8344444444444452</v>
      </c>
      <c r="J68" s="38">
        <v>0</v>
      </c>
      <c r="K68" s="39">
        <f>AVERAGE(K69:K82)</f>
        <v>54.363636363636367</v>
      </c>
      <c r="L68" s="21"/>
      <c r="M68" s="242">
        <f t="shared" si="2"/>
        <v>277</v>
      </c>
      <c r="N68" s="243">
        <f>SUM(N69:N82)</f>
        <v>81.999400000000009</v>
      </c>
      <c r="O68" s="244">
        <f t="shared" si="4"/>
        <v>30.716444444444441</v>
      </c>
      <c r="P68" s="243">
        <f>SUM(P69:P82)</f>
        <v>25.001200000000004</v>
      </c>
      <c r="Q68" s="245">
        <f t="shared" si="1"/>
        <v>13.5075</v>
      </c>
    </row>
    <row r="69" spans="1:17" s="1" customFormat="1" ht="15" customHeight="1" x14ac:dyDescent="0.25">
      <c r="A69" s="16">
        <v>1</v>
      </c>
      <c r="B69" s="48">
        <v>50040</v>
      </c>
      <c r="C69" s="19" t="s">
        <v>54</v>
      </c>
      <c r="D69" s="169">
        <v>21</v>
      </c>
      <c r="E69" s="75"/>
      <c r="F69" s="75">
        <v>4.76</v>
      </c>
      <c r="G69" s="75">
        <v>71.430000000000007</v>
      </c>
      <c r="H69" s="75">
        <v>14.29</v>
      </c>
      <c r="I69" s="75">
        <v>9.52</v>
      </c>
      <c r="J69" s="75"/>
      <c r="K69" s="43">
        <v>60.5</v>
      </c>
      <c r="L69" s="21"/>
      <c r="M69" s="93">
        <f t="shared" si="2"/>
        <v>21</v>
      </c>
      <c r="N69" s="94">
        <f t="shared" si="3"/>
        <v>5.0000999999999998</v>
      </c>
      <c r="O69" s="95">
        <f t="shared" si="4"/>
        <v>23.81</v>
      </c>
      <c r="P69" s="94">
        <f t="shared" si="5"/>
        <v>0</v>
      </c>
      <c r="Q69" s="96">
        <f t="shared" ref="Q69:Q124" si="13">E69</f>
        <v>0</v>
      </c>
    </row>
    <row r="70" spans="1:17" s="1" customFormat="1" ht="15" customHeight="1" x14ac:dyDescent="0.25">
      <c r="A70" s="11">
        <v>2</v>
      </c>
      <c r="B70" s="48">
        <v>50003</v>
      </c>
      <c r="C70" s="19" t="s">
        <v>96</v>
      </c>
      <c r="D70" s="169">
        <v>50</v>
      </c>
      <c r="E70" s="70">
        <v>4</v>
      </c>
      <c r="F70" s="70">
        <v>12</v>
      </c>
      <c r="G70" s="70">
        <v>36</v>
      </c>
      <c r="H70" s="70">
        <v>34</v>
      </c>
      <c r="I70" s="70">
        <v>14</v>
      </c>
      <c r="J70" s="70"/>
      <c r="K70" s="43">
        <v>62.4</v>
      </c>
      <c r="L70" s="21"/>
      <c r="M70" s="97">
        <f t="shared" ref="M70:M124" si="14">D70</f>
        <v>50</v>
      </c>
      <c r="N70" s="98">
        <f t="shared" ref="N70:N124" si="15">O70*M70/100</f>
        <v>24</v>
      </c>
      <c r="O70" s="99">
        <f t="shared" si="4"/>
        <v>48</v>
      </c>
      <c r="P70" s="98">
        <f t="shared" ref="P70:P81" si="16">Q70*M70/100</f>
        <v>2</v>
      </c>
      <c r="Q70" s="100">
        <f t="shared" si="13"/>
        <v>4</v>
      </c>
    </row>
    <row r="71" spans="1:17" s="1" customFormat="1" ht="15" customHeight="1" x14ac:dyDescent="0.25">
      <c r="A71" s="11">
        <v>3</v>
      </c>
      <c r="B71" s="48">
        <v>50060</v>
      </c>
      <c r="C71" s="19" t="s">
        <v>135</v>
      </c>
      <c r="D71" s="169">
        <v>40</v>
      </c>
      <c r="E71" s="70">
        <v>7.5</v>
      </c>
      <c r="F71" s="70">
        <v>10</v>
      </c>
      <c r="G71" s="70">
        <v>65</v>
      </c>
      <c r="H71" s="70">
        <v>7.5</v>
      </c>
      <c r="I71" s="70">
        <v>10</v>
      </c>
      <c r="J71" s="70"/>
      <c r="K71" s="43">
        <v>51.7</v>
      </c>
      <c r="L71" s="21"/>
      <c r="M71" s="97">
        <f t="shared" si="14"/>
        <v>40</v>
      </c>
      <c r="N71" s="98">
        <f t="shared" si="15"/>
        <v>7</v>
      </c>
      <c r="O71" s="99">
        <f t="shared" ref="O71:O124" si="17">I71+J71+H71</f>
        <v>17.5</v>
      </c>
      <c r="P71" s="98">
        <f t="shared" si="16"/>
        <v>3</v>
      </c>
      <c r="Q71" s="100">
        <f t="shared" si="13"/>
        <v>7.5</v>
      </c>
    </row>
    <row r="72" spans="1:17" s="1" customFormat="1" ht="15" customHeight="1" x14ac:dyDescent="0.25">
      <c r="A72" s="11">
        <v>4</v>
      </c>
      <c r="B72" s="54">
        <v>50170</v>
      </c>
      <c r="C72" s="19" t="s">
        <v>56</v>
      </c>
      <c r="D72" s="169">
        <v>10</v>
      </c>
      <c r="E72" s="70"/>
      <c r="F72" s="70"/>
      <c r="G72" s="70">
        <v>80</v>
      </c>
      <c r="H72" s="70">
        <v>10</v>
      </c>
      <c r="I72" s="70">
        <v>10</v>
      </c>
      <c r="J72" s="70"/>
      <c r="K72" s="43">
        <v>57.2</v>
      </c>
      <c r="L72" s="21"/>
      <c r="M72" s="97">
        <f t="shared" si="14"/>
        <v>10</v>
      </c>
      <c r="N72" s="98">
        <f t="shared" si="15"/>
        <v>2</v>
      </c>
      <c r="O72" s="99">
        <f t="shared" si="17"/>
        <v>20</v>
      </c>
      <c r="P72" s="111">
        <f t="shared" si="16"/>
        <v>0</v>
      </c>
      <c r="Q72" s="100">
        <f t="shared" si="13"/>
        <v>0</v>
      </c>
    </row>
    <row r="73" spans="1:17" s="1" customFormat="1" ht="15" customHeight="1" x14ac:dyDescent="0.25">
      <c r="A73" s="11">
        <v>5</v>
      </c>
      <c r="B73" s="48">
        <v>50230</v>
      </c>
      <c r="C73" s="19" t="s">
        <v>57</v>
      </c>
      <c r="D73" s="169">
        <v>29</v>
      </c>
      <c r="E73" s="70">
        <v>20.69</v>
      </c>
      <c r="F73" s="70">
        <v>6.9</v>
      </c>
      <c r="G73" s="70">
        <v>41.38</v>
      </c>
      <c r="H73" s="70">
        <v>31.03</v>
      </c>
      <c r="I73" s="70"/>
      <c r="J73" s="70"/>
      <c r="K73" s="43">
        <v>50.3</v>
      </c>
      <c r="L73" s="21"/>
      <c r="M73" s="97">
        <f t="shared" si="14"/>
        <v>29</v>
      </c>
      <c r="N73" s="98">
        <f t="shared" si="15"/>
        <v>8.9986999999999995</v>
      </c>
      <c r="O73" s="99">
        <f t="shared" si="17"/>
        <v>31.03</v>
      </c>
      <c r="P73" s="98">
        <f t="shared" si="16"/>
        <v>6.0000999999999998</v>
      </c>
      <c r="Q73" s="100">
        <f t="shared" si="13"/>
        <v>20.69</v>
      </c>
    </row>
    <row r="74" spans="1:17" s="1" customFormat="1" ht="15" customHeight="1" x14ac:dyDescent="0.25">
      <c r="A74" s="11">
        <v>6</v>
      </c>
      <c r="B74" s="48">
        <v>50340</v>
      </c>
      <c r="C74" s="19" t="s">
        <v>58</v>
      </c>
      <c r="D74" s="169">
        <v>10</v>
      </c>
      <c r="E74" s="70">
        <v>20</v>
      </c>
      <c r="F74" s="70">
        <v>40</v>
      </c>
      <c r="G74" s="70">
        <v>20</v>
      </c>
      <c r="H74" s="70">
        <v>20</v>
      </c>
      <c r="I74" s="70"/>
      <c r="J74" s="70"/>
      <c r="K74" s="43">
        <v>42</v>
      </c>
      <c r="L74" s="21"/>
      <c r="M74" s="97">
        <f t="shared" si="14"/>
        <v>10</v>
      </c>
      <c r="N74" s="98">
        <f t="shared" si="15"/>
        <v>2</v>
      </c>
      <c r="O74" s="99">
        <f t="shared" si="17"/>
        <v>20</v>
      </c>
      <c r="P74" s="98">
        <f t="shared" si="16"/>
        <v>2</v>
      </c>
      <c r="Q74" s="100">
        <f t="shared" si="13"/>
        <v>20</v>
      </c>
    </row>
    <row r="75" spans="1:17" s="1" customFormat="1" ht="15" customHeight="1" x14ac:dyDescent="0.25">
      <c r="A75" s="11">
        <v>7</v>
      </c>
      <c r="B75" s="48">
        <v>50420</v>
      </c>
      <c r="C75" s="19" t="s">
        <v>59</v>
      </c>
      <c r="D75" s="169">
        <v>14</v>
      </c>
      <c r="E75" s="70"/>
      <c r="F75" s="70"/>
      <c r="G75" s="70">
        <v>57.14</v>
      </c>
      <c r="H75" s="70">
        <v>35.71</v>
      </c>
      <c r="I75" s="70">
        <v>7.14</v>
      </c>
      <c r="J75" s="70"/>
      <c r="K75" s="43">
        <v>63</v>
      </c>
      <c r="L75" s="21"/>
      <c r="M75" s="97">
        <f t="shared" si="14"/>
        <v>14</v>
      </c>
      <c r="N75" s="98">
        <f t="shared" si="15"/>
        <v>5.9989999999999997</v>
      </c>
      <c r="O75" s="99">
        <f t="shared" si="17"/>
        <v>42.85</v>
      </c>
      <c r="P75" s="98">
        <f t="shared" si="16"/>
        <v>0</v>
      </c>
      <c r="Q75" s="100">
        <f t="shared" si="13"/>
        <v>0</v>
      </c>
    </row>
    <row r="76" spans="1:17" s="1" customFormat="1" ht="15" customHeight="1" x14ac:dyDescent="0.25">
      <c r="A76" s="11">
        <v>8</v>
      </c>
      <c r="B76" s="48">
        <v>50450</v>
      </c>
      <c r="C76" s="19" t="s">
        <v>60</v>
      </c>
      <c r="D76" s="169">
        <v>18</v>
      </c>
      <c r="E76" s="70">
        <v>16.670000000000002</v>
      </c>
      <c r="F76" s="70">
        <v>16.670000000000002</v>
      </c>
      <c r="G76" s="70">
        <v>50</v>
      </c>
      <c r="H76" s="70">
        <v>11.11</v>
      </c>
      <c r="I76" s="70">
        <v>5.56</v>
      </c>
      <c r="J76" s="70"/>
      <c r="K76" s="43">
        <v>48.1</v>
      </c>
      <c r="L76" s="21"/>
      <c r="M76" s="97">
        <f t="shared" si="14"/>
        <v>18</v>
      </c>
      <c r="N76" s="98">
        <f t="shared" si="15"/>
        <v>3.0005999999999995</v>
      </c>
      <c r="O76" s="99">
        <f t="shared" si="17"/>
        <v>16.669999999999998</v>
      </c>
      <c r="P76" s="98">
        <f t="shared" si="16"/>
        <v>3.0006000000000004</v>
      </c>
      <c r="Q76" s="100">
        <f t="shared" si="13"/>
        <v>16.670000000000002</v>
      </c>
    </row>
    <row r="77" spans="1:17" s="1" customFormat="1" ht="15" customHeight="1" x14ac:dyDescent="0.25">
      <c r="A77" s="11">
        <v>9</v>
      </c>
      <c r="B77" s="48">
        <v>50620</v>
      </c>
      <c r="C77" s="19" t="s">
        <v>61</v>
      </c>
      <c r="D77" s="165"/>
      <c r="E77" s="70"/>
      <c r="F77" s="70"/>
      <c r="G77" s="70"/>
      <c r="H77" s="70"/>
      <c r="I77" s="70"/>
      <c r="J77" s="70"/>
      <c r="K77" s="43"/>
      <c r="L77" s="21"/>
      <c r="M77" s="97"/>
      <c r="N77" s="98"/>
      <c r="O77" s="99"/>
      <c r="P77" s="98"/>
      <c r="Q77" s="100"/>
    </row>
    <row r="78" spans="1:17" s="1" customFormat="1" ht="15" customHeight="1" x14ac:dyDescent="0.25">
      <c r="A78" s="11">
        <v>10</v>
      </c>
      <c r="B78" s="48">
        <v>50760</v>
      </c>
      <c r="C78" s="19" t="s">
        <v>62</v>
      </c>
      <c r="D78" s="165">
        <v>43</v>
      </c>
      <c r="E78" s="70">
        <v>4.6500000000000004</v>
      </c>
      <c r="F78" s="70">
        <v>6.98</v>
      </c>
      <c r="G78" s="70">
        <v>55.81</v>
      </c>
      <c r="H78" s="70">
        <v>27.91</v>
      </c>
      <c r="I78" s="70">
        <v>4.6500000000000004</v>
      </c>
      <c r="J78" s="70"/>
      <c r="K78" s="43">
        <v>59</v>
      </c>
      <c r="L78" s="21"/>
      <c r="M78" s="97">
        <f t="shared" si="14"/>
        <v>43</v>
      </c>
      <c r="N78" s="98">
        <f t="shared" si="15"/>
        <v>14.000800000000002</v>
      </c>
      <c r="O78" s="99">
        <f t="shared" si="17"/>
        <v>32.56</v>
      </c>
      <c r="P78" s="98">
        <f t="shared" si="16"/>
        <v>1.9995000000000003</v>
      </c>
      <c r="Q78" s="100">
        <f t="shared" si="13"/>
        <v>4.6500000000000004</v>
      </c>
    </row>
    <row r="79" spans="1:17" s="1" customFormat="1" ht="15" customHeight="1" x14ac:dyDescent="0.25">
      <c r="A79" s="11">
        <v>11</v>
      </c>
      <c r="B79" s="48">
        <v>50780</v>
      </c>
      <c r="C79" s="19" t="s">
        <v>63</v>
      </c>
      <c r="D79" s="165"/>
      <c r="E79" s="70"/>
      <c r="F79" s="70"/>
      <c r="G79" s="70"/>
      <c r="H79" s="70"/>
      <c r="I79" s="70"/>
      <c r="J79" s="70"/>
      <c r="K79" s="43"/>
      <c r="L79" s="21"/>
      <c r="M79" s="97"/>
      <c r="N79" s="98"/>
      <c r="O79" s="99"/>
      <c r="P79" s="111"/>
      <c r="Q79" s="100"/>
    </row>
    <row r="80" spans="1:17" s="1" customFormat="1" ht="15" customHeight="1" x14ac:dyDescent="0.25">
      <c r="A80" s="11">
        <v>12</v>
      </c>
      <c r="B80" s="48">
        <v>50930</v>
      </c>
      <c r="C80" s="19" t="s">
        <v>64</v>
      </c>
      <c r="D80" s="165">
        <v>20</v>
      </c>
      <c r="E80" s="70">
        <v>30</v>
      </c>
      <c r="F80" s="70">
        <v>5</v>
      </c>
      <c r="G80" s="70">
        <v>60</v>
      </c>
      <c r="H80" s="70"/>
      <c r="I80" s="70">
        <v>5</v>
      </c>
      <c r="J80" s="70"/>
      <c r="K80" s="43">
        <v>42</v>
      </c>
      <c r="L80" s="21"/>
      <c r="M80" s="97">
        <f t="shared" si="14"/>
        <v>20</v>
      </c>
      <c r="N80" s="98">
        <f t="shared" si="15"/>
        <v>1</v>
      </c>
      <c r="O80" s="99">
        <f t="shared" si="17"/>
        <v>5</v>
      </c>
      <c r="P80" s="111">
        <f t="shared" si="16"/>
        <v>6</v>
      </c>
      <c r="Q80" s="100">
        <f t="shared" si="13"/>
        <v>30</v>
      </c>
    </row>
    <row r="81" spans="1:17" s="1" customFormat="1" ht="15" customHeight="1" x14ac:dyDescent="0.25">
      <c r="A81" s="15">
        <v>13</v>
      </c>
      <c r="B81" s="50">
        <v>51370</v>
      </c>
      <c r="C81" s="22" t="s">
        <v>65</v>
      </c>
      <c r="D81" s="165">
        <v>22</v>
      </c>
      <c r="E81" s="83">
        <v>4.55</v>
      </c>
      <c r="F81" s="83"/>
      <c r="G81" s="83">
        <v>54.55</v>
      </c>
      <c r="H81" s="83">
        <v>27.27</v>
      </c>
      <c r="I81" s="83">
        <v>13.64</v>
      </c>
      <c r="J81" s="84"/>
      <c r="K81" s="46">
        <v>61.8</v>
      </c>
      <c r="L81" s="21"/>
      <c r="M81" s="97">
        <f t="shared" si="14"/>
        <v>22</v>
      </c>
      <c r="N81" s="98">
        <f t="shared" si="15"/>
        <v>9.0001999999999995</v>
      </c>
      <c r="O81" s="99">
        <f t="shared" si="17"/>
        <v>40.909999999999997</v>
      </c>
      <c r="P81" s="111">
        <f t="shared" si="16"/>
        <v>1.0009999999999999</v>
      </c>
      <c r="Q81" s="100">
        <f t="shared" si="13"/>
        <v>4.55</v>
      </c>
    </row>
    <row r="82" spans="1:17" s="1" customFormat="1" ht="15" customHeight="1" thickBot="1" x14ac:dyDescent="0.3">
      <c r="A82" s="15">
        <v>14</v>
      </c>
      <c r="B82" s="250">
        <v>51400</v>
      </c>
      <c r="C82" s="251" t="s">
        <v>150</v>
      </c>
      <c r="D82" s="71"/>
      <c r="E82" s="72"/>
      <c r="F82" s="72"/>
      <c r="G82" s="72"/>
      <c r="H82" s="72"/>
      <c r="I82" s="72"/>
      <c r="J82" s="78"/>
      <c r="K82" s="46"/>
      <c r="L82" s="21"/>
      <c r="M82" s="101"/>
      <c r="N82" s="102"/>
      <c r="O82" s="103"/>
      <c r="P82" s="138"/>
      <c r="Q82" s="104"/>
    </row>
    <row r="83" spans="1:17" s="1" customFormat="1" ht="15" customHeight="1" thickBot="1" x14ac:dyDescent="0.3">
      <c r="A83" s="35"/>
      <c r="B83" s="51"/>
      <c r="C83" s="37" t="s">
        <v>105</v>
      </c>
      <c r="D83" s="36">
        <f>SUM(D84:D114)</f>
        <v>973</v>
      </c>
      <c r="E83" s="38">
        <f t="shared" ref="E83:I83" si="18">AVERAGE(E84:E114)</f>
        <v>10.959130434782608</v>
      </c>
      <c r="F83" s="38">
        <f t="shared" si="18"/>
        <v>13.419130434782607</v>
      </c>
      <c r="G83" s="38">
        <f t="shared" si="18"/>
        <v>52.727857142857147</v>
      </c>
      <c r="H83" s="38">
        <f t="shared" si="18"/>
        <v>19.729199999999995</v>
      </c>
      <c r="I83" s="38">
        <f t="shared" si="18"/>
        <v>11.725217391304342</v>
      </c>
      <c r="J83" s="38">
        <v>0</v>
      </c>
      <c r="K83" s="39">
        <f>AVERAGE(K84:K114)</f>
        <v>53.550000000000004</v>
      </c>
      <c r="L83" s="21"/>
      <c r="M83" s="242">
        <f t="shared" si="14"/>
        <v>973</v>
      </c>
      <c r="N83" s="243">
        <f>SUM(N84:N114)</f>
        <v>306.98860000000002</v>
      </c>
      <c r="O83" s="244">
        <f t="shared" si="17"/>
        <v>31.454417391304339</v>
      </c>
      <c r="P83" s="243">
        <f>SUM(P84:P114)</f>
        <v>81.003399999999985</v>
      </c>
      <c r="Q83" s="245">
        <f t="shared" si="13"/>
        <v>10.959130434782608</v>
      </c>
    </row>
    <row r="84" spans="1:17" s="1" customFormat="1" ht="15" customHeight="1" x14ac:dyDescent="0.25">
      <c r="A84" s="59">
        <v>1</v>
      </c>
      <c r="B84" s="53">
        <v>60010</v>
      </c>
      <c r="C84" s="19" t="s">
        <v>67</v>
      </c>
      <c r="D84" s="167">
        <v>31</v>
      </c>
      <c r="E84" s="75">
        <v>16.13</v>
      </c>
      <c r="F84" s="75"/>
      <c r="G84" s="75">
        <v>45.16</v>
      </c>
      <c r="H84" s="75">
        <v>25.81</v>
      </c>
      <c r="I84" s="75">
        <v>12.9</v>
      </c>
      <c r="J84" s="75"/>
      <c r="K84" s="43">
        <v>57</v>
      </c>
      <c r="L84" s="21"/>
      <c r="M84" s="93">
        <f t="shared" si="14"/>
        <v>31</v>
      </c>
      <c r="N84" s="94">
        <f t="shared" si="15"/>
        <v>12.0001</v>
      </c>
      <c r="O84" s="95">
        <f t="shared" si="17"/>
        <v>38.71</v>
      </c>
      <c r="P84" s="94">
        <f t="shared" ref="P84:P113" si="19">Q84*M84/100</f>
        <v>5.0002999999999993</v>
      </c>
      <c r="Q84" s="96">
        <f t="shared" si="13"/>
        <v>16.13</v>
      </c>
    </row>
    <row r="85" spans="1:17" s="1" customFormat="1" ht="15" customHeight="1" x14ac:dyDescent="0.25">
      <c r="A85" s="23">
        <v>2</v>
      </c>
      <c r="B85" s="48">
        <v>60020</v>
      </c>
      <c r="C85" s="19" t="s">
        <v>68</v>
      </c>
      <c r="D85" s="167"/>
      <c r="E85" s="70"/>
      <c r="F85" s="70"/>
      <c r="G85" s="70"/>
      <c r="H85" s="70"/>
      <c r="I85" s="70"/>
      <c r="J85" s="70"/>
      <c r="K85" s="43"/>
      <c r="L85" s="21"/>
      <c r="M85" s="97"/>
      <c r="N85" s="98"/>
      <c r="O85" s="99"/>
      <c r="P85" s="98"/>
      <c r="Q85" s="100"/>
    </row>
    <row r="86" spans="1:17" s="1" customFormat="1" ht="15" customHeight="1" x14ac:dyDescent="0.25">
      <c r="A86" s="23">
        <v>3</v>
      </c>
      <c r="B86" s="48">
        <v>60050</v>
      </c>
      <c r="C86" s="19" t="s">
        <v>69</v>
      </c>
      <c r="D86" s="169">
        <v>45</v>
      </c>
      <c r="E86" s="70">
        <v>6.67</v>
      </c>
      <c r="F86" s="70">
        <v>2.2200000000000002</v>
      </c>
      <c r="G86" s="70">
        <v>60</v>
      </c>
      <c r="H86" s="70">
        <v>24.44</v>
      </c>
      <c r="I86" s="70">
        <v>6.67</v>
      </c>
      <c r="J86" s="70"/>
      <c r="K86" s="43">
        <v>56</v>
      </c>
      <c r="L86" s="21"/>
      <c r="M86" s="97">
        <f t="shared" si="14"/>
        <v>45</v>
      </c>
      <c r="N86" s="98">
        <f t="shared" si="15"/>
        <v>13.999500000000001</v>
      </c>
      <c r="O86" s="99">
        <f t="shared" si="17"/>
        <v>31.11</v>
      </c>
      <c r="P86" s="98">
        <f t="shared" si="19"/>
        <v>3.0014999999999996</v>
      </c>
      <c r="Q86" s="100">
        <f t="shared" si="13"/>
        <v>6.67</v>
      </c>
    </row>
    <row r="87" spans="1:17" s="1" customFormat="1" ht="15" customHeight="1" x14ac:dyDescent="0.25">
      <c r="A87" s="23">
        <v>4</v>
      </c>
      <c r="B87" s="48">
        <v>60070</v>
      </c>
      <c r="C87" s="19" t="s">
        <v>70</v>
      </c>
      <c r="D87" s="169">
        <v>44</v>
      </c>
      <c r="E87" s="70">
        <v>4.55</v>
      </c>
      <c r="F87" s="70"/>
      <c r="G87" s="70">
        <v>40.909999999999997</v>
      </c>
      <c r="H87" s="70">
        <v>29.55</v>
      </c>
      <c r="I87" s="70">
        <v>25</v>
      </c>
      <c r="J87" s="70"/>
      <c r="K87" s="43">
        <v>64.400000000000006</v>
      </c>
      <c r="L87" s="21"/>
      <c r="M87" s="97">
        <f t="shared" si="14"/>
        <v>44</v>
      </c>
      <c r="N87" s="98">
        <f t="shared" si="15"/>
        <v>24.001999999999999</v>
      </c>
      <c r="O87" s="99">
        <f t="shared" si="17"/>
        <v>54.55</v>
      </c>
      <c r="P87" s="98">
        <f t="shared" si="19"/>
        <v>2.0019999999999998</v>
      </c>
      <c r="Q87" s="100">
        <f t="shared" si="13"/>
        <v>4.55</v>
      </c>
    </row>
    <row r="88" spans="1:17" s="1" customFormat="1" ht="15" customHeight="1" x14ac:dyDescent="0.25">
      <c r="A88" s="23">
        <v>5</v>
      </c>
      <c r="B88" s="48">
        <v>60180</v>
      </c>
      <c r="C88" s="19" t="s">
        <v>71</v>
      </c>
      <c r="D88" s="169">
        <v>39</v>
      </c>
      <c r="E88" s="70">
        <v>10.26</v>
      </c>
      <c r="F88" s="70">
        <v>10.26</v>
      </c>
      <c r="G88" s="70">
        <v>46.15</v>
      </c>
      <c r="H88" s="70">
        <v>20.51</v>
      </c>
      <c r="I88" s="70">
        <v>12.82</v>
      </c>
      <c r="J88" s="70"/>
      <c r="K88" s="43">
        <v>54</v>
      </c>
      <c r="L88" s="21"/>
      <c r="M88" s="97">
        <f t="shared" si="14"/>
        <v>39</v>
      </c>
      <c r="N88" s="98">
        <f t="shared" si="15"/>
        <v>12.998699999999999</v>
      </c>
      <c r="O88" s="99">
        <f t="shared" si="17"/>
        <v>33.33</v>
      </c>
      <c r="P88" s="98">
        <f t="shared" si="19"/>
        <v>4.0014000000000003</v>
      </c>
      <c r="Q88" s="100">
        <f t="shared" si="13"/>
        <v>10.26</v>
      </c>
    </row>
    <row r="89" spans="1:17" s="1" customFormat="1" ht="15" customHeight="1" x14ac:dyDescent="0.25">
      <c r="A89" s="23">
        <v>6</v>
      </c>
      <c r="B89" s="48">
        <v>60240</v>
      </c>
      <c r="C89" s="19" t="s">
        <v>72</v>
      </c>
      <c r="D89" s="169">
        <v>35</v>
      </c>
      <c r="E89" s="70">
        <v>8.57</v>
      </c>
      <c r="F89" s="70">
        <v>14.29</v>
      </c>
      <c r="G89" s="70">
        <v>51.43</v>
      </c>
      <c r="H89" s="70">
        <v>8.57</v>
      </c>
      <c r="I89" s="70">
        <v>17.14</v>
      </c>
      <c r="J89" s="70"/>
      <c r="K89" s="43">
        <v>54</v>
      </c>
      <c r="L89" s="21"/>
      <c r="M89" s="97">
        <f t="shared" si="14"/>
        <v>35</v>
      </c>
      <c r="N89" s="98">
        <f t="shared" si="15"/>
        <v>8.9984999999999999</v>
      </c>
      <c r="O89" s="99">
        <f t="shared" si="17"/>
        <v>25.71</v>
      </c>
      <c r="P89" s="197">
        <f t="shared" si="19"/>
        <v>2.9994999999999998</v>
      </c>
      <c r="Q89" s="100">
        <f t="shared" si="13"/>
        <v>8.57</v>
      </c>
    </row>
    <row r="90" spans="1:17" s="1" customFormat="1" ht="15" customHeight="1" x14ac:dyDescent="0.25">
      <c r="A90" s="23">
        <v>7</v>
      </c>
      <c r="B90" s="48">
        <v>60560</v>
      </c>
      <c r="C90" s="19" t="s">
        <v>73</v>
      </c>
      <c r="D90" s="169">
        <v>4</v>
      </c>
      <c r="E90" s="70"/>
      <c r="F90" s="70">
        <v>25</v>
      </c>
      <c r="G90" s="70">
        <v>50</v>
      </c>
      <c r="H90" s="70">
        <v>25</v>
      </c>
      <c r="I90" s="70"/>
      <c r="J90" s="70"/>
      <c r="K90" s="43">
        <v>48</v>
      </c>
      <c r="L90" s="21"/>
      <c r="M90" s="97">
        <f t="shared" si="14"/>
        <v>4</v>
      </c>
      <c r="N90" s="98">
        <f t="shared" si="15"/>
        <v>1</v>
      </c>
      <c r="O90" s="99">
        <f t="shared" si="17"/>
        <v>25</v>
      </c>
      <c r="P90" s="98">
        <f t="shared" si="19"/>
        <v>0</v>
      </c>
      <c r="Q90" s="100">
        <f t="shared" si="13"/>
        <v>0</v>
      </c>
    </row>
    <row r="91" spans="1:17" s="1" customFormat="1" ht="15" customHeight="1" x14ac:dyDescent="0.25">
      <c r="A91" s="23">
        <v>8</v>
      </c>
      <c r="B91" s="48">
        <v>60660</v>
      </c>
      <c r="C91" s="19" t="s">
        <v>74</v>
      </c>
      <c r="D91" s="169">
        <v>10</v>
      </c>
      <c r="E91" s="70">
        <v>10</v>
      </c>
      <c r="F91" s="70"/>
      <c r="G91" s="70">
        <v>90</v>
      </c>
      <c r="H91" s="70"/>
      <c r="I91" s="70"/>
      <c r="J91" s="70"/>
      <c r="K91" s="43">
        <v>60</v>
      </c>
      <c r="L91" s="21"/>
      <c r="M91" s="97">
        <f t="shared" si="14"/>
        <v>10</v>
      </c>
      <c r="N91" s="98">
        <f t="shared" si="15"/>
        <v>0</v>
      </c>
      <c r="O91" s="99">
        <f t="shared" si="17"/>
        <v>0</v>
      </c>
      <c r="P91" s="111">
        <f t="shared" si="19"/>
        <v>1</v>
      </c>
      <c r="Q91" s="100">
        <f t="shared" si="13"/>
        <v>10</v>
      </c>
    </row>
    <row r="92" spans="1:17" s="1" customFormat="1" ht="15" customHeight="1" x14ac:dyDescent="0.25">
      <c r="A92" s="23">
        <v>9</v>
      </c>
      <c r="B92" s="55">
        <v>60001</v>
      </c>
      <c r="C92" s="14" t="s">
        <v>66</v>
      </c>
      <c r="D92" s="169">
        <v>11</v>
      </c>
      <c r="E92" s="70"/>
      <c r="F92" s="70"/>
      <c r="G92" s="70">
        <v>72.73</v>
      </c>
      <c r="H92" s="70">
        <v>18.18</v>
      </c>
      <c r="I92" s="70">
        <v>9.09</v>
      </c>
      <c r="J92" s="70"/>
      <c r="K92" s="43">
        <v>59.6</v>
      </c>
      <c r="L92" s="21"/>
      <c r="M92" s="97">
        <f t="shared" si="14"/>
        <v>11</v>
      </c>
      <c r="N92" s="98">
        <f t="shared" si="15"/>
        <v>2.9996999999999998</v>
      </c>
      <c r="O92" s="99">
        <f t="shared" si="17"/>
        <v>27.27</v>
      </c>
      <c r="P92" s="112">
        <f t="shared" si="19"/>
        <v>0</v>
      </c>
      <c r="Q92" s="100">
        <f t="shared" si="13"/>
        <v>0</v>
      </c>
    </row>
    <row r="93" spans="1:17" s="1" customFormat="1" ht="15" customHeight="1" x14ac:dyDescent="0.25">
      <c r="A93" s="23">
        <v>10</v>
      </c>
      <c r="B93" s="48">
        <v>60701</v>
      </c>
      <c r="C93" s="19" t="s">
        <v>75</v>
      </c>
      <c r="D93" s="169"/>
      <c r="E93" s="70"/>
      <c r="F93" s="70"/>
      <c r="G93" s="70"/>
      <c r="H93" s="70"/>
      <c r="I93" s="70"/>
      <c r="J93" s="70"/>
      <c r="K93" s="44"/>
      <c r="L93" s="21"/>
      <c r="M93" s="97"/>
      <c r="N93" s="98"/>
      <c r="O93" s="99"/>
      <c r="P93" s="98"/>
      <c r="Q93" s="100"/>
    </row>
    <row r="94" spans="1:17" s="1" customFormat="1" ht="15" customHeight="1" x14ac:dyDescent="0.25">
      <c r="A94" s="23">
        <v>11</v>
      </c>
      <c r="B94" s="48">
        <v>60850</v>
      </c>
      <c r="C94" s="19" t="s">
        <v>76</v>
      </c>
      <c r="D94" s="169">
        <v>26</v>
      </c>
      <c r="E94" s="70">
        <v>11.54</v>
      </c>
      <c r="F94" s="70">
        <v>23.08</v>
      </c>
      <c r="G94" s="70">
        <v>46.15</v>
      </c>
      <c r="H94" s="70">
        <v>11.54</v>
      </c>
      <c r="I94" s="70">
        <v>7.69</v>
      </c>
      <c r="J94" s="70"/>
      <c r="K94" s="43">
        <v>49</v>
      </c>
      <c r="L94" s="21"/>
      <c r="M94" s="97">
        <f t="shared" si="14"/>
        <v>26</v>
      </c>
      <c r="N94" s="98">
        <f t="shared" si="15"/>
        <v>4.9998000000000005</v>
      </c>
      <c r="O94" s="99">
        <f t="shared" si="17"/>
        <v>19.23</v>
      </c>
      <c r="P94" s="98">
        <f t="shared" si="19"/>
        <v>3.0003999999999995</v>
      </c>
      <c r="Q94" s="100">
        <f t="shared" si="13"/>
        <v>11.54</v>
      </c>
    </row>
    <row r="95" spans="1:17" s="1" customFormat="1" ht="15" customHeight="1" x14ac:dyDescent="0.25">
      <c r="A95" s="23">
        <v>12</v>
      </c>
      <c r="B95" s="48">
        <v>60910</v>
      </c>
      <c r="C95" s="19" t="s">
        <v>77</v>
      </c>
      <c r="D95" s="169">
        <v>21</v>
      </c>
      <c r="E95" s="70">
        <v>4.76</v>
      </c>
      <c r="F95" s="70">
        <v>23.81</v>
      </c>
      <c r="G95" s="70">
        <v>52.38</v>
      </c>
      <c r="H95" s="70">
        <v>9.52</v>
      </c>
      <c r="I95" s="70">
        <v>9.52</v>
      </c>
      <c r="J95" s="70"/>
      <c r="K95" s="43">
        <v>50.6</v>
      </c>
      <c r="L95" s="21"/>
      <c r="M95" s="97">
        <f t="shared" si="14"/>
        <v>21</v>
      </c>
      <c r="N95" s="98">
        <f t="shared" si="15"/>
        <v>3.9983999999999997</v>
      </c>
      <c r="O95" s="99">
        <f t="shared" si="17"/>
        <v>19.04</v>
      </c>
      <c r="P95" s="98">
        <f t="shared" si="19"/>
        <v>0.99959999999999993</v>
      </c>
      <c r="Q95" s="100">
        <f t="shared" si="13"/>
        <v>4.76</v>
      </c>
    </row>
    <row r="96" spans="1:17" s="1" customFormat="1" ht="15" customHeight="1" x14ac:dyDescent="0.25">
      <c r="A96" s="23">
        <v>13</v>
      </c>
      <c r="B96" s="48">
        <v>60980</v>
      </c>
      <c r="C96" s="19" t="s">
        <v>78</v>
      </c>
      <c r="D96" s="169">
        <v>18</v>
      </c>
      <c r="E96" s="70">
        <v>16.670000000000002</v>
      </c>
      <c r="F96" s="70">
        <v>11.11</v>
      </c>
      <c r="G96" s="70">
        <v>50</v>
      </c>
      <c r="H96" s="70">
        <v>11.11</v>
      </c>
      <c r="I96" s="70">
        <v>11.11</v>
      </c>
      <c r="J96" s="70"/>
      <c r="K96" s="43">
        <v>50.1</v>
      </c>
      <c r="L96" s="21"/>
      <c r="M96" s="97">
        <f t="shared" si="14"/>
        <v>18</v>
      </c>
      <c r="N96" s="98">
        <f t="shared" si="15"/>
        <v>3.9995999999999996</v>
      </c>
      <c r="O96" s="99">
        <f t="shared" si="17"/>
        <v>22.22</v>
      </c>
      <c r="P96" s="98">
        <f t="shared" si="19"/>
        <v>3.0006000000000004</v>
      </c>
      <c r="Q96" s="100">
        <f t="shared" si="13"/>
        <v>16.670000000000002</v>
      </c>
    </row>
    <row r="97" spans="1:17" s="1" customFormat="1" ht="15" customHeight="1" x14ac:dyDescent="0.25">
      <c r="A97" s="23">
        <v>14</v>
      </c>
      <c r="B97" s="48">
        <v>61080</v>
      </c>
      <c r="C97" s="19" t="s">
        <v>79</v>
      </c>
      <c r="D97" s="169">
        <v>32</v>
      </c>
      <c r="E97" s="70"/>
      <c r="F97" s="70">
        <v>18.75</v>
      </c>
      <c r="G97" s="70">
        <v>53.13</v>
      </c>
      <c r="H97" s="70">
        <v>18.75</v>
      </c>
      <c r="I97" s="70">
        <v>9.3800000000000008</v>
      </c>
      <c r="J97" s="70"/>
      <c r="K97" s="43">
        <v>53.9</v>
      </c>
      <c r="L97" s="21"/>
      <c r="M97" s="97">
        <f t="shared" si="14"/>
        <v>32</v>
      </c>
      <c r="N97" s="98">
        <f t="shared" si="15"/>
        <v>9.0016000000000016</v>
      </c>
      <c r="O97" s="99">
        <f t="shared" si="17"/>
        <v>28.130000000000003</v>
      </c>
      <c r="P97" s="98">
        <f t="shared" si="19"/>
        <v>0</v>
      </c>
      <c r="Q97" s="100">
        <f t="shared" si="13"/>
        <v>0</v>
      </c>
    </row>
    <row r="98" spans="1:17" s="1" customFormat="1" ht="15" customHeight="1" x14ac:dyDescent="0.25">
      <c r="A98" s="23">
        <v>15</v>
      </c>
      <c r="B98" s="48">
        <v>61150</v>
      </c>
      <c r="C98" s="19" t="s">
        <v>80</v>
      </c>
      <c r="D98" s="169">
        <v>27</v>
      </c>
      <c r="E98" s="70">
        <v>14.81</v>
      </c>
      <c r="F98" s="70">
        <v>14.81</v>
      </c>
      <c r="G98" s="70">
        <v>51.85</v>
      </c>
      <c r="H98" s="70">
        <v>18.52</v>
      </c>
      <c r="I98" s="70"/>
      <c r="J98" s="70"/>
      <c r="K98" s="43">
        <v>47.8</v>
      </c>
      <c r="L98" s="21"/>
      <c r="M98" s="97">
        <f t="shared" si="14"/>
        <v>27</v>
      </c>
      <c r="N98" s="98">
        <f t="shared" si="15"/>
        <v>5.0004</v>
      </c>
      <c r="O98" s="99">
        <f t="shared" si="17"/>
        <v>18.52</v>
      </c>
      <c r="P98" s="98">
        <f t="shared" si="19"/>
        <v>3.9986999999999999</v>
      </c>
      <c r="Q98" s="100">
        <f t="shared" si="13"/>
        <v>14.81</v>
      </c>
    </row>
    <row r="99" spans="1:17" s="1" customFormat="1" ht="15" customHeight="1" x14ac:dyDescent="0.25">
      <c r="A99" s="23">
        <v>16</v>
      </c>
      <c r="B99" s="48">
        <v>61210</v>
      </c>
      <c r="C99" s="19" t="s">
        <v>81</v>
      </c>
      <c r="D99" s="169">
        <v>14</v>
      </c>
      <c r="E99" s="70">
        <v>14.29</v>
      </c>
      <c r="F99" s="70">
        <v>28.57</v>
      </c>
      <c r="G99" s="70">
        <v>42.86</v>
      </c>
      <c r="H99" s="70"/>
      <c r="I99" s="70">
        <v>14.29</v>
      </c>
      <c r="J99" s="70"/>
      <c r="K99" s="43">
        <v>43.9</v>
      </c>
      <c r="L99" s="21"/>
      <c r="M99" s="97">
        <f t="shared" si="14"/>
        <v>14</v>
      </c>
      <c r="N99" s="98">
        <f t="shared" si="15"/>
        <v>2.0005999999999999</v>
      </c>
      <c r="O99" s="99">
        <f t="shared" si="17"/>
        <v>14.29</v>
      </c>
      <c r="P99" s="98">
        <f t="shared" si="19"/>
        <v>2.0005999999999999</v>
      </c>
      <c r="Q99" s="100">
        <f t="shared" si="13"/>
        <v>14.29</v>
      </c>
    </row>
    <row r="100" spans="1:17" s="1" customFormat="1" ht="15" customHeight="1" x14ac:dyDescent="0.25">
      <c r="A100" s="23">
        <v>17</v>
      </c>
      <c r="B100" s="48">
        <v>61290</v>
      </c>
      <c r="C100" s="19" t="s">
        <v>82</v>
      </c>
      <c r="D100" s="169">
        <v>19</v>
      </c>
      <c r="E100" s="70">
        <v>10.53</v>
      </c>
      <c r="F100" s="70">
        <v>26.32</v>
      </c>
      <c r="G100" s="70">
        <v>52.63</v>
      </c>
      <c r="H100" s="70">
        <v>5.26</v>
      </c>
      <c r="I100" s="70">
        <v>5.26</v>
      </c>
      <c r="J100" s="70"/>
      <c r="K100" s="43">
        <v>47.4</v>
      </c>
      <c r="L100" s="21"/>
      <c r="M100" s="97">
        <f t="shared" si="14"/>
        <v>19</v>
      </c>
      <c r="N100" s="98">
        <f t="shared" si="15"/>
        <v>1.9987999999999999</v>
      </c>
      <c r="O100" s="99">
        <f t="shared" si="17"/>
        <v>10.52</v>
      </c>
      <c r="P100" s="98">
        <f t="shared" si="19"/>
        <v>2.0007000000000001</v>
      </c>
      <c r="Q100" s="100">
        <f t="shared" si="13"/>
        <v>10.53</v>
      </c>
    </row>
    <row r="101" spans="1:17" s="1" customFormat="1" ht="15" customHeight="1" x14ac:dyDescent="0.25">
      <c r="A101" s="23">
        <v>18</v>
      </c>
      <c r="B101" s="48">
        <v>61340</v>
      </c>
      <c r="C101" s="19" t="s">
        <v>83</v>
      </c>
      <c r="D101" s="169">
        <v>23</v>
      </c>
      <c r="E101" s="70">
        <v>17.39</v>
      </c>
      <c r="F101" s="70">
        <v>4.3499999999999996</v>
      </c>
      <c r="G101" s="70">
        <v>65.22</v>
      </c>
      <c r="H101" s="70">
        <v>8.6999999999999993</v>
      </c>
      <c r="I101" s="70">
        <v>4.3499999999999996</v>
      </c>
      <c r="J101" s="70"/>
      <c r="K101" s="43">
        <v>48</v>
      </c>
      <c r="L101" s="21"/>
      <c r="M101" s="97">
        <f t="shared" si="14"/>
        <v>23</v>
      </c>
      <c r="N101" s="98">
        <f t="shared" si="15"/>
        <v>3.0014999999999996</v>
      </c>
      <c r="O101" s="99">
        <f t="shared" si="17"/>
        <v>13.049999999999999</v>
      </c>
      <c r="P101" s="98">
        <f t="shared" si="19"/>
        <v>3.9997000000000003</v>
      </c>
      <c r="Q101" s="100">
        <f t="shared" si="13"/>
        <v>17.39</v>
      </c>
    </row>
    <row r="102" spans="1:17" s="1" customFormat="1" ht="15" customHeight="1" x14ac:dyDescent="0.25">
      <c r="A102" s="59">
        <v>19</v>
      </c>
      <c r="B102" s="48">
        <v>61390</v>
      </c>
      <c r="C102" s="19" t="s">
        <v>84</v>
      </c>
      <c r="D102" s="169">
        <v>14</v>
      </c>
      <c r="E102" s="70"/>
      <c r="F102" s="70">
        <v>7.14</v>
      </c>
      <c r="G102" s="70">
        <v>71.430000000000007</v>
      </c>
      <c r="H102" s="70">
        <v>21.43</v>
      </c>
      <c r="I102" s="70"/>
      <c r="J102" s="70"/>
      <c r="K102" s="43">
        <v>49.5</v>
      </c>
      <c r="L102" s="21"/>
      <c r="M102" s="97">
        <f t="shared" si="14"/>
        <v>14</v>
      </c>
      <c r="N102" s="98">
        <f t="shared" si="15"/>
        <v>3.0002</v>
      </c>
      <c r="O102" s="99">
        <f t="shared" si="17"/>
        <v>21.43</v>
      </c>
      <c r="P102" s="98">
        <f t="shared" si="19"/>
        <v>0</v>
      </c>
      <c r="Q102" s="100">
        <f t="shared" si="13"/>
        <v>0</v>
      </c>
    </row>
    <row r="103" spans="1:17" s="1" customFormat="1" ht="15" customHeight="1" x14ac:dyDescent="0.25">
      <c r="A103" s="16">
        <v>20</v>
      </c>
      <c r="B103" s="48">
        <v>61410</v>
      </c>
      <c r="C103" s="19" t="s">
        <v>85</v>
      </c>
      <c r="D103" s="169">
        <v>20</v>
      </c>
      <c r="E103" s="70">
        <v>5</v>
      </c>
      <c r="F103" s="70">
        <v>20</v>
      </c>
      <c r="G103" s="70">
        <v>45</v>
      </c>
      <c r="H103" s="70">
        <v>25</v>
      </c>
      <c r="I103" s="70">
        <v>5</v>
      </c>
      <c r="J103" s="70"/>
      <c r="K103" s="43">
        <v>52.6</v>
      </c>
      <c r="L103" s="21"/>
      <c r="M103" s="97">
        <f t="shared" si="14"/>
        <v>20</v>
      </c>
      <c r="N103" s="98">
        <f t="shared" si="15"/>
        <v>6</v>
      </c>
      <c r="O103" s="99">
        <f t="shared" si="17"/>
        <v>30</v>
      </c>
      <c r="P103" s="98">
        <f t="shared" si="19"/>
        <v>1</v>
      </c>
      <c r="Q103" s="100">
        <f t="shared" si="13"/>
        <v>5</v>
      </c>
    </row>
    <row r="104" spans="1:17" s="1" customFormat="1" ht="15" customHeight="1" x14ac:dyDescent="0.25">
      <c r="A104" s="11">
        <v>21</v>
      </c>
      <c r="B104" s="48">
        <v>61430</v>
      </c>
      <c r="C104" s="19" t="s">
        <v>113</v>
      </c>
      <c r="D104" s="169">
        <v>86</v>
      </c>
      <c r="E104" s="70">
        <v>5.81</v>
      </c>
      <c r="F104" s="70">
        <v>5.81</v>
      </c>
      <c r="G104" s="70">
        <v>58.14</v>
      </c>
      <c r="H104" s="70">
        <v>22.09</v>
      </c>
      <c r="I104" s="70">
        <v>8.14</v>
      </c>
      <c r="J104" s="70"/>
      <c r="K104" s="43">
        <v>55.7</v>
      </c>
      <c r="L104" s="21"/>
      <c r="M104" s="97">
        <f t="shared" si="14"/>
        <v>86</v>
      </c>
      <c r="N104" s="98">
        <f t="shared" si="15"/>
        <v>25.997800000000002</v>
      </c>
      <c r="O104" s="99">
        <f t="shared" si="17"/>
        <v>30.23</v>
      </c>
      <c r="P104" s="98">
        <f t="shared" si="19"/>
        <v>4.9965999999999999</v>
      </c>
      <c r="Q104" s="100">
        <f t="shared" si="13"/>
        <v>5.81</v>
      </c>
    </row>
    <row r="105" spans="1:17" s="1" customFormat="1" ht="15" customHeight="1" x14ac:dyDescent="0.25">
      <c r="A105" s="11">
        <v>22</v>
      </c>
      <c r="B105" s="48">
        <v>61440</v>
      </c>
      <c r="C105" s="19" t="s">
        <v>86</v>
      </c>
      <c r="D105" s="169">
        <v>41</v>
      </c>
      <c r="E105" s="70">
        <v>4.88</v>
      </c>
      <c r="F105" s="70">
        <v>2.44</v>
      </c>
      <c r="G105" s="70">
        <v>39.020000000000003</v>
      </c>
      <c r="H105" s="70">
        <v>39.020000000000003</v>
      </c>
      <c r="I105" s="70">
        <v>14.63</v>
      </c>
      <c r="J105" s="70"/>
      <c r="K105" s="43">
        <v>62.9</v>
      </c>
      <c r="L105" s="21"/>
      <c r="M105" s="97">
        <f t="shared" si="14"/>
        <v>41</v>
      </c>
      <c r="N105" s="98">
        <f t="shared" si="15"/>
        <v>21.996500000000001</v>
      </c>
      <c r="O105" s="99">
        <f t="shared" si="17"/>
        <v>53.650000000000006</v>
      </c>
      <c r="P105" s="98">
        <f t="shared" si="19"/>
        <v>2.0007999999999999</v>
      </c>
      <c r="Q105" s="100">
        <f t="shared" si="13"/>
        <v>4.88</v>
      </c>
    </row>
    <row r="106" spans="1:17" s="1" customFormat="1" ht="15" customHeight="1" x14ac:dyDescent="0.25">
      <c r="A106" s="11">
        <v>23</v>
      </c>
      <c r="B106" s="48">
        <v>61450</v>
      </c>
      <c r="C106" s="19" t="s">
        <v>114</v>
      </c>
      <c r="D106" s="169">
        <v>52</v>
      </c>
      <c r="E106" s="70">
        <v>3.85</v>
      </c>
      <c r="F106" s="70">
        <v>5.77</v>
      </c>
      <c r="G106" s="70">
        <v>50</v>
      </c>
      <c r="H106" s="70">
        <v>21.15</v>
      </c>
      <c r="I106" s="70">
        <v>19.23</v>
      </c>
      <c r="J106" s="70"/>
      <c r="K106" s="43">
        <v>62.7</v>
      </c>
      <c r="L106" s="21"/>
      <c r="M106" s="97">
        <f t="shared" si="14"/>
        <v>52</v>
      </c>
      <c r="N106" s="98">
        <f t="shared" si="15"/>
        <v>20.997599999999998</v>
      </c>
      <c r="O106" s="99">
        <f t="shared" si="17"/>
        <v>40.379999999999995</v>
      </c>
      <c r="P106" s="98">
        <f t="shared" si="19"/>
        <v>2.0020000000000002</v>
      </c>
      <c r="Q106" s="100">
        <f t="shared" si="13"/>
        <v>3.85</v>
      </c>
    </row>
    <row r="107" spans="1:17" s="1" customFormat="1" ht="15" customHeight="1" x14ac:dyDescent="0.25">
      <c r="A107" s="11">
        <v>24</v>
      </c>
      <c r="B107" s="48">
        <v>61470</v>
      </c>
      <c r="C107" s="19" t="s">
        <v>87</v>
      </c>
      <c r="D107" s="169">
        <v>35</v>
      </c>
      <c r="E107" s="70">
        <v>8.57</v>
      </c>
      <c r="F107" s="70">
        <v>17.14</v>
      </c>
      <c r="G107" s="70">
        <v>54.29</v>
      </c>
      <c r="H107" s="70">
        <v>14.29</v>
      </c>
      <c r="I107" s="70">
        <v>5.71</v>
      </c>
      <c r="J107" s="70"/>
      <c r="K107" s="43">
        <v>50</v>
      </c>
      <c r="L107" s="21"/>
      <c r="M107" s="97">
        <f t="shared" si="14"/>
        <v>35</v>
      </c>
      <c r="N107" s="98">
        <f t="shared" si="15"/>
        <v>7</v>
      </c>
      <c r="O107" s="99">
        <f t="shared" si="17"/>
        <v>20</v>
      </c>
      <c r="P107" s="98">
        <f t="shared" si="19"/>
        <v>2.9994999999999998</v>
      </c>
      <c r="Q107" s="100">
        <f t="shared" si="13"/>
        <v>8.57</v>
      </c>
    </row>
    <row r="108" spans="1:17" s="1" customFormat="1" ht="15" customHeight="1" x14ac:dyDescent="0.25">
      <c r="A108" s="11">
        <v>25</v>
      </c>
      <c r="B108" s="48">
        <v>61490</v>
      </c>
      <c r="C108" s="19" t="s">
        <v>115</v>
      </c>
      <c r="D108" s="169">
        <v>71</v>
      </c>
      <c r="E108" s="70">
        <v>1.41</v>
      </c>
      <c r="F108" s="70">
        <v>5.63</v>
      </c>
      <c r="G108" s="70">
        <v>43.66</v>
      </c>
      <c r="H108" s="70">
        <v>32.39</v>
      </c>
      <c r="I108" s="70">
        <v>16.899999999999999</v>
      </c>
      <c r="J108" s="70"/>
      <c r="K108" s="43">
        <v>63</v>
      </c>
      <c r="L108" s="21"/>
      <c r="M108" s="97">
        <f t="shared" si="14"/>
        <v>71</v>
      </c>
      <c r="N108" s="98">
        <f t="shared" si="15"/>
        <v>34.995899999999999</v>
      </c>
      <c r="O108" s="99">
        <f t="shared" si="17"/>
        <v>49.29</v>
      </c>
      <c r="P108" s="98">
        <f t="shared" si="19"/>
        <v>1.0011000000000001</v>
      </c>
      <c r="Q108" s="100">
        <f t="shared" si="13"/>
        <v>1.41</v>
      </c>
    </row>
    <row r="109" spans="1:17" s="1" customFormat="1" ht="15" customHeight="1" x14ac:dyDescent="0.25">
      <c r="A109" s="11">
        <v>26</v>
      </c>
      <c r="B109" s="48">
        <v>61500</v>
      </c>
      <c r="C109" s="19" t="s">
        <v>116</v>
      </c>
      <c r="D109" s="169">
        <v>98</v>
      </c>
      <c r="E109" s="70">
        <v>10.199999999999999</v>
      </c>
      <c r="F109" s="70">
        <v>8.16</v>
      </c>
      <c r="G109" s="70">
        <v>52.04</v>
      </c>
      <c r="H109" s="70">
        <v>22.45</v>
      </c>
      <c r="I109" s="70">
        <v>7.14</v>
      </c>
      <c r="J109" s="70"/>
      <c r="K109" s="43">
        <v>53</v>
      </c>
      <c r="L109" s="21"/>
      <c r="M109" s="97">
        <f t="shared" si="14"/>
        <v>98</v>
      </c>
      <c r="N109" s="98">
        <f t="shared" si="15"/>
        <v>28.998200000000001</v>
      </c>
      <c r="O109" s="99">
        <f t="shared" si="17"/>
        <v>29.59</v>
      </c>
      <c r="P109" s="98">
        <f t="shared" si="19"/>
        <v>9.9959999999999987</v>
      </c>
      <c r="Q109" s="100">
        <f t="shared" si="13"/>
        <v>10.199999999999999</v>
      </c>
    </row>
    <row r="110" spans="1:17" s="1" customFormat="1" ht="15" customHeight="1" x14ac:dyDescent="0.25">
      <c r="A110" s="11">
        <v>27</v>
      </c>
      <c r="B110" s="48">
        <v>61510</v>
      </c>
      <c r="C110" s="19" t="s">
        <v>88</v>
      </c>
      <c r="D110" s="169">
        <v>64</v>
      </c>
      <c r="E110" s="70">
        <v>3.13</v>
      </c>
      <c r="F110" s="70">
        <v>10.94</v>
      </c>
      <c r="G110" s="70">
        <v>57.81</v>
      </c>
      <c r="H110" s="70">
        <v>18.75</v>
      </c>
      <c r="I110" s="70">
        <v>9.3800000000000008</v>
      </c>
      <c r="J110" s="70"/>
      <c r="K110" s="65">
        <v>57</v>
      </c>
      <c r="L110" s="21"/>
      <c r="M110" s="97">
        <f t="shared" si="14"/>
        <v>64</v>
      </c>
      <c r="N110" s="98">
        <f t="shared" si="15"/>
        <v>18.003200000000003</v>
      </c>
      <c r="O110" s="99">
        <f t="shared" si="17"/>
        <v>28.130000000000003</v>
      </c>
      <c r="P110" s="98">
        <f t="shared" si="19"/>
        <v>2.0032000000000001</v>
      </c>
      <c r="Q110" s="100">
        <f t="shared" si="13"/>
        <v>3.13</v>
      </c>
    </row>
    <row r="111" spans="1:17" s="1" customFormat="1" ht="15" customHeight="1" x14ac:dyDescent="0.25">
      <c r="A111" s="11">
        <v>28</v>
      </c>
      <c r="B111" s="50">
        <v>61520</v>
      </c>
      <c r="C111" s="22" t="s">
        <v>117</v>
      </c>
      <c r="D111" s="169">
        <v>40</v>
      </c>
      <c r="E111" s="70"/>
      <c r="F111" s="70"/>
      <c r="G111" s="70">
        <v>32.5</v>
      </c>
      <c r="H111" s="70">
        <v>32.5</v>
      </c>
      <c r="I111" s="70">
        <v>35</v>
      </c>
      <c r="J111" s="70"/>
      <c r="K111" s="43">
        <v>72</v>
      </c>
      <c r="L111" s="21"/>
      <c r="M111" s="97">
        <f t="shared" si="14"/>
        <v>40</v>
      </c>
      <c r="N111" s="98">
        <f t="shared" si="15"/>
        <v>27</v>
      </c>
      <c r="O111" s="99">
        <f t="shared" si="17"/>
        <v>67.5</v>
      </c>
      <c r="P111" s="98">
        <f t="shared" si="19"/>
        <v>0</v>
      </c>
      <c r="Q111" s="100">
        <f t="shared" si="13"/>
        <v>0</v>
      </c>
    </row>
    <row r="112" spans="1:17" s="1" customFormat="1" ht="15" customHeight="1" x14ac:dyDescent="0.25">
      <c r="A112" s="15">
        <v>29</v>
      </c>
      <c r="B112" s="50">
        <v>61540</v>
      </c>
      <c r="C112" s="22" t="s">
        <v>134</v>
      </c>
      <c r="D112" s="179">
        <v>23</v>
      </c>
      <c r="E112" s="79">
        <v>13.04</v>
      </c>
      <c r="F112" s="79">
        <v>13.04</v>
      </c>
      <c r="G112" s="79">
        <v>65.22</v>
      </c>
      <c r="H112" s="79">
        <v>8.6999999999999993</v>
      </c>
      <c r="I112" s="79"/>
      <c r="J112" s="80"/>
      <c r="K112" s="46">
        <v>45.8</v>
      </c>
      <c r="L112" s="21"/>
      <c r="M112" s="97">
        <f t="shared" si="14"/>
        <v>23</v>
      </c>
      <c r="N112" s="98">
        <f t="shared" si="15"/>
        <v>2.0009999999999999</v>
      </c>
      <c r="O112" s="99">
        <f t="shared" si="17"/>
        <v>8.6999999999999993</v>
      </c>
      <c r="P112" s="98">
        <f t="shared" si="19"/>
        <v>2.9991999999999996</v>
      </c>
      <c r="Q112" s="100">
        <f t="shared" si="13"/>
        <v>13.04</v>
      </c>
    </row>
    <row r="113" spans="1:17" s="1" customFormat="1" ht="15" customHeight="1" x14ac:dyDescent="0.25">
      <c r="A113" s="15">
        <v>30</v>
      </c>
      <c r="B113" s="50">
        <v>61560</v>
      </c>
      <c r="C113" s="22" t="s">
        <v>119</v>
      </c>
      <c r="D113" s="169">
        <v>30</v>
      </c>
      <c r="E113" s="130">
        <v>50</v>
      </c>
      <c r="F113" s="130">
        <v>10</v>
      </c>
      <c r="G113" s="130">
        <v>36.67</v>
      </c>
      <c r="H113" s="130"/>
      <c r="I113" s="129">
        <v>3.33</v>
      </c>
      <c r="J113" s="129"/>
      <c r="K113" s="46">
        <v>31.5</v>
      </c>
      <c r="L113" s="21"/>
      <c r="M113" s="97">
        <f t="shared" si="14"/>
        <v>30</v>
      </c>
      <c r="N113" s="98">
        <f t="shared" si="15"/>
        <v>0.99900000000000011</v>
      </c>
      <c r="O113" s="99">
        <f t="shared" si="17"/>
        <v>3.33</v>
      </c>
      <c r="P113" s="197">
        <f t="shared" si="19"/>
        <v>15</v>
      </c>
      <c r="Q113" s="100">
        <f t="shared" si="13"/>
        <v>50</v>
      </c>
    </row>
    <row r="114" spans="1:17" s="1" customFormat="1" ht="15" customHeight="1" thickBot="1" x14ac:dyDescent="0.3">
      <c r="A114" s="12">
        <v>31</v>
      </c>
      <c r="B114" s="50">
        <v>61570</v>
      </c>
      <c r="C114" s="22" t="s">
        <v>121</v>
      </c>
      <c r="D114" s="168"/>
      <c r="E114" s="131"/>
      <c r="F114" s="135"/>
      <c r="G114" s="135"/>
      <c r="H114" s="135"/>
      <c r="I114" s="131"/>
      <c r="J114" s="85"/>
      <c r="K114" s="45"/>
      <c r="L114" s="21"/>
      <c r="M114" s="101"/>
      <c r="N114" s="102"/>
      <c r="O114" s="103"/>
      <c r="P114" s="102"/>
      <c r="Q114" s="104"/>
    </row>
    <row r="115" spans="1:17" s="1" customFormat="1" ht="15" customHeight="1" thickBot="1" x14ac:dyDescent="0.3">
      <c r="A115" s="40"/>
      <c r="B115" s="56"/>
      <c r="C115" s="37" t="s">
        <v>106</v>
      </c>
      <c r="D115" s="76">
        <f>SUM(D116:D124)</f>
        <v>263</v>
      </c>
      <c r="E115" s="38">
        <f t="shared" ref="E115:I115" si="20">AVERAGE(E116:E124)</f>
        <v>9.961666666666666</v>
      </c>
      <c r="F115" s="38">
        <f t="shared" si="20"/>
        <v>8.9228571428571435</v>
      </c>
      <c r="G115" s="38">
        <f t="shared" si="20"/>
        <v>50.956250000000004</v>
      </c>
      <c r="H115" s="38">
        <f t="shared" si="20"/>
        <v>22.880000000000003</v>
      </c>
      <c r="I115" s="38">
        <f t="shared" si="20"/>
        <v>12.437142857142858</v>
      </c>
      <c r="J115" s="38">
        <v>0</v>
      </c>
      <c r="K115" s="39">
        <f>AVERAGE(K116:K124)</f>
        <v>55.97625</v>
      </c>
      <c r="L115" s="21"/>
      <c r="M115" s="242">
        <f t="shared" si="14"/>
        <v>263</v>
      </c>
      <c r="N115" s="243">
        <f>SUM(N116:N124)</f>
        <v>95.996099999999998</v>
      </c>
      <c r="O115" s="244">
        <f t="shared" si="17"/>
        <v>35.317142857142862</v>
      </c>
      <c r="P115" s="243">
        <f>SUM(P116:P124)</f>
        <v>19.000499999999999</v>
      </c>
      <c r="Q115" s="245">
        <f t="shared" si="13"/>
        <v>9.961666666666666</v>
      </c>
    </row>
    <row r="116" spans="1:17" s="1" customFormat="1" ht="15" customHeight="1" x14ac:dyDescent="0.25">
      <c r="A116" s="10">
        <v>1</v>
      </c>
      <c r="B116" s="49">
        <v>70020</v>
      </c>
      <c r="C116" s="13" t="s">
        <v>89</v>
      </c>
      <c r="D116" s="180">
        <v>34</v>
      </c>
      <c r="E116" s="77"/>
      <c r="F116" s="77">
        <v>2.94</v>
      </c>
      <c r="G116" s="77">
        <v>44.12</v>
      </c>
      <c r="H116" s="77">
        <v>32.35</v>
      </c>
      <c r="I116" s="77">
        <v>20.59</v>
      </c>
      <c r="J116" s="77"/>
      <c r="K116" s="42">
        <v>65.56</v>
      </c>
      <c r="L116" s="21"/>
      <c r="M116" s="93">
        <f t="shared" si="14"/>
        <v>34</v>
      </c>
      <c r="N116" s="94">
        <f t="shared" si="15"/>
        <v>17.999600000000001</v>
      </c>
      <c r="O116" s="95">
        <f t="shared" si="17"/>
        <v>52.94</v>
      </c>
      <c r="P116" s="94">
        <f t="shared" ref="P116:P124" si="21">Q116*M116/100</f>
        <v>0</v>
      </c>
      <c r="Q116" s="96">
        <f t="shared" si="13"/>
        <v>0</v>
      </c>
    </row>
    <row r="117" spans="1:17" s="1" customFormat="1" ht="15" customHeight="1" x14ac:dyDescent="0.25">
      <c r="A117" s="16">
        <v>2</v>
      </c>
      <c r="B117" s="48">
        <v>70110</v>
      </c>
      <c r="C117" s="19" t="s">
        <v>92</v>
      </c>
      <c r="D117" s="169">
        <v>28</v>
      </c>
      <c r="E117" s="70">
        <v>3.57</v>
      </c>
      <c r="F117" s="70"/>
      <c r="G117" s="70">
        <v>60.71</v>
      </c>
      <c r="H117" s="70">
        <v>32.14</v>
      </c>
      <c r="I117" s="70">
        <v>3.57</v>
      </c>
      <c r="J117" s="70"/>
      <c r="K117" s="43">
        <v>59.36</v>
      </c>
      <c r="L117" s="21"/>
      <c r="M117" s="97">
        <f t="shared" si="14"/>
        <v>28</v>
      </c>
      <c r="N117" s="98">
        <f t="shared" si="15"/>
        <v>9.9987999999999992</v>
      </c>
      <c r="O117" s="99">
        <f t="shared" si="17"/>
        <v>35.71</v>
      </c>
      <c r="P117" s="98">
        <f t="shared" si="21"/>
        <v>0.99959999999999993</v>
      </c>
      <c r="Q117" s="100">
        <f t="shared" si="13"/>
        <v>3.57</v>
      </c>
    </row>
    <row r="118" spans="1:17" s="1" customFormat="1" ht="15" customHeight="1" x14ac:dyDescent="0.25">
      <c r="A118" s="11">
        <v>3</v>
      </c>
      <c r="B118" s="48">
        <v>70021</v>
      </c>
      <c r="C118" s="19" t="s">
        <v>90</v>
      </c>
      <c r="D118" s="169">
        <v>49</v>
      </c>
      <c r="E118" s="70"/>
      <c r="F118" s="70">
        <v>2.04</v>
      </c>
      <c r="G118" s="70">
        <v>44.9</v>
      </c>
      <c r="H118" s="70">
        <v>34.69</v>
      </c>
      <c r="I118" s="70">
        <v>18.37</v>
      </c>
      <c r="J118" s="70"/>
      <c r="K118" s="43">
        <v>66.37</v>
      </c>
      <c r="L118" s="21"/>
      <c r="M118" s="97">
        <f t="shared" si="14"/>
        <v>49</v>
      </c>
      <c r="N118" s="98">
        <f t="shared" si="15"/>
        <v>25.999400000000001</v>
      </c>
      <c r="O118" s="99">
        <f t="shared" si="17"/>
        <v>53.06</v>
      </c>
      <c r="P118" s="98">
        <f t="shared" si="21"/>
        <v>0</v>
      </c>
      <c r="Q118" s="100">
        <f t="shared" si="13"/>
        <v>0</v>
      </c>
    </row>
    <row r="119" spans="1:17" s="1" customFormat="1" ht="15" customHeight="1" x14ac:dyDescent="0.25">
      <c r="A119" s="11">
        <v>4</v>
      </c>
      <c r="B119" s="48">
        <v>70040</v>
      </c>
      <c r="C119" s="19" t="s">
        <v>91</v>
      </c>
      <c r="D119" s="169">
        <v>13</v>
      </c>
      <c r="E119" s="70">
        <v>7.69</v>
      </c>
      <c r="F119" s="70">
        <v>15.38</v>
      </c>
      <c r="G119" s="70">
        <v>46.15</v>
      </c>
      <c r="H119" s="70">
        <v>23.08</v>
      </c>
      <c r="I119" s="70">
        <v>7.69</v>
      </c>
      <c r="J119" s="70"/>
      <c r="K119" s="43">
        <v>52.57</v>
      </c>
      <c r="L119" s="21"/>
      <c r="M119" s="97">
        <f t="shared" si="14"/>
        <v>13</v>
      </c>
      <c r="N119" s="98">
        <f t="shared" si="15"/>
        <v>4.0000999999999998</v>
      </c>
      <c r="O119" s="99">
        <f t="shared" si="17"/>
        <v>30.77</v>
      </c>
      <c r="P119" s="98">
        <f t="shared" si="21"/>
        <v>0.99970000000000003</v>
      </c>
      <c r="Q119" s="100">
        <f t="shared" si="13"/>
        <v>7.69</v>
      </c>
    </row>
    <row r="120" spans="1:17" s="1" customFormat="1" ht="15" customHeight="1" x14ac:dyDescent="0.25">
      <c r="A120" s="11">
        <v>5</v>
      </c>
      <c r="B120" s="48">
        <v>70100</v>
      </c>
      <c r="C120" s="19" t="s">
        <v>107</v>
      </c>
      <c r="D120" s="169">
        <v>41</v>
      </c>
      <c r="E120" s="70">
        <v>2.44</v>
      </c>
      <c r="F120" s="70">
        <v>2.44</v>
      </c>
      <c r="G120" s="70">
        <v>48.78</v>
      </c>
      <c r="H120" s="70">
        <v>21.95</v>
      </c>
      <c r="I120" s="70">
        <v>24.39</v>
      </c>
      <c r="J120" s="70"/>
      <c r="K120" s="43">
        <v>62.56</v>
      </c>
      <c r="L120" s="21"/>
      <c r="M120" s="97">
        <f t="shared" si="14"/>
        <v>41</v>
      </c>
      <c r="N120" s="98">
        <f t="shared" si="15"/>
        <v>18.999400000000001</v>
      </c>
      <c r="O120" s="99">
        <f t="shared" si="17"/>
        <v>46.34</v>
      </c>
      <c r="P120" s="98">
        <f t="shared" si="21"/>
        <v>1.0004</v>
      </c>
      <c r="Q120" s="100">
        <f t="shared" si="13"/>
        <v>2.44</v>
      </c>
    </row>
    <row r="121" spans="1:17" s="1" customFormat="1" ht="15" customHeight="1" x14ac:dyDescent="0.25">
      <c r="A121" s="11">
        <v>6</v>
      </c>
      <c r="B121" s="48">
        <v>70270</v>
      </c>
      <c r="C121" s="19" t="s">
        <v>93</v>
      </c>
      <c r="D121" s="169">
        <v>21</v>
      </c>
      <c r="E121" s="70">
        <v>4.76</v>
      </c>
      <c r="F121" s="70">
        <v>23.81</v>
      </c>
      <c r="G121" s="70">
        <v>57.14</v>
      </c>
      <c r="H121" s="70">
        <v>9.52</v>
      </c>
      <c r="I121" s="70">
        <v>4.76</v>
      </c>
      <c r="J121" s="70"/>
      <c r="K121" s="43">
        <v>47.76</v>
      </c>
      <c r="L121" s="21"/>
      <c r="M121" s="97">
        <f t="shared" si="14"/>
        <v>21</v>
      </c>
      <c r="N121" s="98">
        <f t="shared" si="15"/>
        <v>2.9988000000000001</v>
      </c>
      <c r="O121" s="99">
        <f t="shared" si="17"/>
        <v>14.28</v>
      </c>
      <c r="P121" s="98">
        <f t="shared" si="21"/>
        <v>0.99959999999999993</v>
      </c>
      <c r="Q121" s="100">
        <f t="shared" si="13"/>
        <v>4.76</v>
      </c>
    </row>
    <row r="122" spans="1:17" s="1" customFormat="1" ht="15" customHeight="1" x14ac:dyDescent="0.25">
      <c r="A122" s="11">
        <v>7</v>
      </c>
      <c r="B122" s="48">
        <v>70510</v>
      </c>
      <c r="C122" s="19" t="s">
        <v>94</v>
      </c>
      <c r="D122" s="169"/>
      <c r="E122" s="70"/>
      <c r="F122" s="70"/>
      <c r="G122" s="70"/>
      <c r="H122" s="70"/>
      <c r="I122" s="70"/>
      <c r="J122" s="70"/>
      <c r="K122" s="43"/>
      <c r="L122" s="21"/>
      <c r="M122" s="97"/>
      <c r="N122" s="98"/>
      <c r="O122" s="99"/>
      <c r="P122" s="98"/>
      <c r="Q122" s="105"/>
    </row>
    <row r="123" spans="1:17" s="1" customFormat="1" ht="15" customHeight="1" x14ac:dyDescent="0.25">
      <c r="A123" s="15">
        <v>8</v>
      </c>
      <c r="B123" s="50">
        <v>10880</v>
      </c>
      <c r="C123" s="22" t="s">
        <v>118</v>
      </c>
      <c r="D123" s="169">
        <v>52</v>
      </c>
      <c r="E123" s="134">
        <v>17.309999999999999</v>
      </c>
      <c r="F123" s="134">
        <v>3.85</v>
      </c>
      <c r="G123" s="134">
        <v>53.85</v>
      </c>
      <c r="H123" s="134">
        <v>17.309999999999999</v>
      </c>
      <c r="I123" s="134">
        <v>7.69</v>
      </c>
      <c r="J123" s="134"/>
      <c r="K123" s="46">
        <v>51.71</v>
      </c>
      <c r="L123" s="21"/>
      <c r="M123" s="97">
        <f t="shared" si="14"/>
        <v>52</v>
      </c>
      <c r="N123" s="98">
        <f t="shared" si="15"/>
        <v>13</v>
      </c>
      <c r="O123" s="99">
        <f t="shared" si="17"/>
        <v>25</v>
      </c>
      <c r="P123" s="98">
        <f t="shared" si="21"/>
        <v>9.001199999999999</v>
      </c>
      <c r="Q123" s="100">
        <f t="shared" si="13"/>
        <v>17.309999999999999</v>
      </c>
    </row>
    <row r="124" spans="1:17" s="1" customFormat="1" ht="15" customHeight="1" thickBot="1" x14ac:dyDescent="0.3">
      <c r="A124" s="12">
        <v>9</v>
      </c>
      <c r="B124" s="52">
        <v>10890</v>
      </c>
      <c r="C124" s="20" t="s">
        <v>120</v>
      </c>
      <c r="D124" s="170">
        <v>25</v>
      </c>
      <c r="E124" s="131">
        <v>24</v>
      </c>
      <c r="F124" s="131">
        <v>12</v>
      </c>
      <c r="G124" s="131">
        <v>52</v>
      </c>
      <c r="H124" s="131">
        <v>12</v>
      </c>
      <c r="I124" s="131"/>
      <c r="J124" s="85"/>
      <c r="K124" s="45">
        <v>41.92</v>
      </c>
      <c r="L124" s="21"/>
      <c r="M124" s="106">
        <f t="shared" si="14"/>
        <v>25</v>
      </c>
      <c r="N124" s="107">
        <f t="shared" si="15"/>
        <v>3</v>
      </c>
      <c r="O124" s="108">
        <f t="shared" si="17"/>
        <v>12</v>
      </c>
      <c r="P124" s="107">
        <f t="shared" si="21"/>
        <v>6</v>
      </c>
      <c r="Q124" s="109">
        <f t="shared" si="13"/>
        <v>24</v>
      </c>
    </row>
    <row r="125" spans="1:17" ht="15" customHeight="1" x14ac:dyDescent="0.25">
      <c r="A125" s="6"/>
      <c r="B125" s="6"/>
      <c r="C125" s="6"/>
      <c r="D125" s="433" t="s">
        <v>97</v>
      </c>
      <c r="E125" s="433"/>
      <c r="F125" s="433"/>
      <c r="G125" s="433"/>
      <c r="H125" s="433"/>
      <c r="I125" s="433"/>
      <c r="J125" s="433"/>
      <c r="K125" s="57">
        <f>AVERAGE(K7,K9:K16,K18:K29,K31:K47,K49:K67,K69:K82,K84:K114,K116:K124)</f>
        <v>54.402323232323234</v>
      </c>
      <c r="L125" s="4"/>
      <c r="O125" s="110"/>
      <c r="P125" s="110"/>
      <c r="Q125" s="110"/>
    </row>
    <row r="126" spans="1:17" ht="15" customHeight="1" x14ac:dyDescent="0.25">
      <c r="A126" s="6"/>
      <c r="B126" s="6"/>
      <c r="C126" s="6"/>
      <c r="D126" s="6"/>
      <c r="E126" s="7"/>
      <c r="F126" s="7"/>
      <c r="G126" s="7"/>
      <c r="H126" s="7"/>
      <c r="I126" s="8"/>
      <c r="J126" s="8"/>
      <c r="K126" s="9"/>
      <c r="L126" s="4"/>
    </row>
  </sheetData>
  <mergeCells count="8">
    <mergeCell ref="K4:K5"/>
    <mergeCell ref="D125:J125"/>
    <mergeCell ref="C2:D2"/>
    <mergeCell ref="A4:A5"/>
    <mergeCell ref="B4:B5"/>
    <mergeCell ref="C4:C5"/>
    <mergeCell ref="D4:D5"/>
    <mergeCell ref="E4:J4"/>
  </mergeCells>
  <conditionalFormatting sqref="K6:K125">
    <cfRule type="cellIs" dxfId="65" priority="5" stopIfTrue="1" operator="equal">
      <formula>$K$125</formula>
    </cfRule>
    <cfRule type="containsBlanks" dxfId="64" priority="430" stopIfTrue="1">
      <formula>LEN(TRIM(K6))=0</formula>
    </cfRule>
    <cfRule type="cellIs" dxfId="63" priority="431" stopIfTrue="1" operator="lessThan">
      <formula>50</formula>
    </cfRule>
    <cfRule type="cellIs" dxfId="62" priority="432" stopIfTrue="1" operator="between">
      <formula>$K$125</formula>
      <formula>50</formula>
    </cfRule>
    <cfRule type="cellIs" dxfId="61" priority="433" stopIfTrue="1" operator="between">
      <formula>75</formula>
      <formula>$K$125</formula>
    </cfRule>
    <cfRule type="cellIs" dxfId="60" priority="443" stopIfTrue="1" operator="greaterThanOrEqual">
      <formula>75</formula>
    </cfRule>
  </conditionalFormatting>
  <conditionalFormatting sqref="Q7:Q124">
    <cfRule type="containsBlanks" dxfId="59" priority="14">
      <formula>LEN(TRIM(Q7))=0</formula>
    </cfRule>
    <cfRule type="cellIs" dxfId="58" priority="15" operator="equal">
      <formula>10</formula>
    </cfRule>
    <cfRule type="cellIs" dxfId="57" priority="17" operator="equal">
      <formula>0</formula>
    </cfRule>
    <cfRule type="cellIs" dxfId="56" priority="19" operator="between">
      <formula>1</formula>
      <formula>10</formula>
    </cfRule>
    <cfRule type="cellIs" dxfId="55" priority="20" operator="greaterThanOrEqual">
      <formula>10</formula>
    </cfRule>
  </conditionalFormatting>
  <conditionalFormatting sqref="P7:P124">
    <cfRule type="cellIs" dxfId="54" priority="1" operator="between">
      <formula>9.99</formula>
      <formula>10</formula>
    </cfRule>
    <cfRule type="containsBlanks" dxfId="53" priority="3">
      <formula>LEN(TRIM(P7))=0</formula>
    </cfRule>
    <cfRule type="cellIs" dxfId="52" priority="4" operator="greaterThanOrEqual">
      <formula>10</formula>
    </cfRule>
    <cfRule type="cellIs" dxfId="51" priority="16" operator="between">
      <formula>0.99</formula>
      <formula>10</formula>
    </cfRule>
    <cfRule type="cellIs" dxfId="50" priority="444" operator="equal">
      <formula>0</formula>
    </cfRule>
  </conditionalFormatting>
  <conditionalFormatting sqref="O7:O124">
    <cfRule type="containsBlanks" dxfId="49" priority="13">
      <formula>LEN(TRIM(O7))=0</formula>
    </cfRule>
    <cfRule type="cellIs" dxfId="48" priority="439" operator="lessThan">
      <formula>50</formula>
    </cfRule>
    <cfRule type="cellIs" dxfId="47" priority="440" operator="between">
      <formula>50</formula>
      <formula>50.004</formula>
    </cfRule>
    <cfRule type="cellIs" dxfId="46" priority="441" operator="between">
      <formula>50</formula>
      <formula>90</formula>
    </cfRule>
    <cfRule type="cellIs" dxfId="45" priority="442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10" width="7.7109375" customWidth="1"/>
    <col min="11" max="11" width="8.7109375" style="2" customWidth="1"/>
    <col min="12" max="12" width="7.5703125" customWidth="1"/>
    <col min="13" max="17" width="10.7109375" customWidth="1"/>
    <col min="18" max="18" width="6.7109375" customWidth="1"/>
  </cols>
  <sheetData>
    <row r="1" spans="1:18" ht="18" customHeight="1" x14ac:dyDescent="0.25">
      <c r="M1" s="113"/>
      <c r="N1" s="17" t="s">
        <v>136</v>
      </c>
    </row>
    <row r="2" spans="1:18" ht="18" customHeight="1" x14ac:dyDescent="0.25">
      <c r="A2" s="4"/>
      <c r="B2" s="4"/>
      <c r="C2" s="419" t="s">
        <v>127</v>
      </c>
      <c r="D2" s="419"/>
      <c r="E2" s="66"/>
      <c r="F2" s="66"/>
      <c r="G2" s="66"/>
      <c r="H2" s="66"/>
      <c r="I2" s="66"/>
      <c r="J2" s="66"/>
      <c r="K2" s="26">
        <v>2022</v>
      </c>
      <c r="L2" s="4"/>
      <c r="M2" s="27"/>
      <c r="N2" s="17" t="s">
        <v>137</v>
      </c>
    </row>
    <row r="3" spans="1:18" ht="18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198"/>
      <c r="N3" s="17" t="s">
        <v>147</v>
      </c>
    </row>
    <row r="4" spans="1:18" ht="18" customHeight="1" thickBot="1" x14ac:dyDescent="0.3">
      <c r="A4" s="422" t="s">
        <v>0</v>
      </c>
      <c r="B4" s="424" t="s">
        <v>1</v>
      </c>
      <c r="C4" s="424" t="s">
        <v>2</v>
      </c>
      <c r="D4" s="434" t="s">
        <v>3</v>
      </c>
      <c r="E4" s="436" t="s">
        <v>131</v>
      </c>
      <c r="F4" s="437"/>
      <c r="G4" s="437"/>
      <c r="H4" s="437"/>
      <c r="I4" s="437"/>
      <c r="J4" s="438"/>
      <c r="K4" s="431" t="s">
        <v>98</v>
      </c>
      <c r="L4" s="4"/>
      <c r="M4" s="18"/>
      <c r="N4" s="17" t="s">
        <v>138</v>
      </c>
    </row>
    <row r="5" spans="1:18" ht="43.5" customHeight="1" thickBot="1" x14ac:dyDescent="0.3">
      <c r="A5" s="423"/>
      <c r="B5" s="425"/>
      <c r="C5" s="425"/>
      <c r="D5" s="435"/>
      <c r="E5" s="184" t="s">
        <v>123</v>
      </c>
      <c r="F5" s="3" t="s">
        <v>130</v>
      </c>
      <c r="G5" s="3" t="s">
        <v>148</v>
      </c>
      <c r="H5" s="3" t="s">
        <v>149</v>
      </c>
      <c r="I5" s="3" t="s">
        <v>126</v>
      </c>
      <c r="J5" s="3">
        <v>100</v>
      </c>
      <c r="K5" s="432"/>
      <c r="L5" s="4"/>
      <c r="M5" s="87" t="s">
        <v>122</v>
      </c>
      <c r="N5" s="88" t="s">
        <v>132</v>
      </c>
      <c r="O5" s="88" t="s">
        <v>141</v>
      </c>
      <c r="P5" s="88" t="s">
        <v>128</v>
      </c>
      <c r="Q5" s="88" t="s">
        <v>129</v>
      </c>
    </row>
    <row r="6" spans="1:18" ht="15" customHeight="1" thickBot="1" x14ac:dyDescent="0.3">
      <c r="A6" s="29"/>
      <c r="B6" s="30"/>
      <c r="C6" s="30" t="s">
        <v>99</v>
      </c>
      <c r="D6" s="31">
        <f>D7+D16+D29+D47+D67+D82+D113</f>
        <v>2567</v>
      </c>
      <c r="E6" s="166">
        <v>3.0028335617389468</v>
      </c>
      <c r="F6" s="190">
        <v>18.426102340993388</v>
      </c>
      <c r="G6" s="182">
        <v>55.120378099262958</v>
      </c>
      <c r="H6" s="190">
        <v>20.183755650712218</v>
      </c>
      <c r="I6" s="192">
        <v>3.2514600502628084</v>
      </c>
      <c r="J6" s="187">
        <v>1.547029702970297E-2</v>
      </c>
      <c r="K6" s="114">
        <v>56.1</v>
      </c>
      <c r="L6" s="21"/>
      <c r="M6" s="235">
        <f>D6</f>
        <v>2567</v>
      </c>
      <c r="N6" s="236">
        <f>N7+N16+N29+N47+N67+N82+N113</f>
        <v>775</v>
      </c>
      <c r="O6" s="190">
        <f>SUM(H6:J6)</f>
        <v>23.45068599800473</v>
      </c>
      <c r="P6" s="236">
        <f>P7+P16+P29+P47+P67+P82+P113</f>
        <v>55</v>
      </c>
      <c r="Q6" s="241">
        <f>E6</f>
        <v>3.0028335617389468</v>
      </c>
      <c r="R6" s="58"/>
    </row>
    <row r="7" spans="1:18" ht="15" customHeight="1" thickBot="1" x14ac:dyDescent="0.3">
      <c r="A7" s="32"/>
      <c r="B7" s="25"/>
      <c r="C7" s="33" t="s">
        <v>100</v>
      </c>
      <c r="D7" s="34">
        <f>SUM(D8:D15)</f>
        <v>247</v>
      </c>
      <c r="E7" s="148">
        <v>1.6559829059829059</v>
      </c>
      <c r="F7" s="81">
        <v>17.272154105645569</v>
      </c>
      <c r="G7" s="173">
        <v>49.6193636112991</v>
      </c>
      <c r="H7" s="81">
        <v>28.464046297893546</v>
      </c>
      <c r="I7" s="173">
        <v>2.9884530791788859</v>
      </c>
      <c r="J7" s="81">
        <v>0</v>
      </c>
      <c r="K7" s="41">
        <f>AVERAGE(K8:K15)</f>
        <v>53.889431764199571</v>
      </c>
      <c r="L7" s="21"/>
      <c r="M7" s="242">
        <f t="shared" ref="M7:M23" si="0">D7</f>
        <v>247</v>
      </c>
      <c r="N7" s="243">
        <f>SUM(N8:N15)</f>
        <v>109</v>
      </c>
      <c r="O7" s="244">
        <f t="shared" ref="O7:O23" si="1">I7+J7+H7</f>
        <v>31.452499377072431</v>
      </c>
      <c r="P7" s="243">
        <f>SUM(P8:P15)</f>
        <v>3</v>
      </c>
      <c r="Q7" s="245">
        <f t="shared" ref="Q7:Q23" si="2">E7</f>
        <v>1.6559829059829059</v>
      </c>
      <c r="R7" s="68"/>
    </row>
    <row r="8" spans="1:18" s="1" customFormat="1" ht="15" customHeight="1" x14ac:dyDescent="0.25">
      <c r="A8" s="11">
        <v>1</v>
      </c>
      <c r="B8" s="48">
        <v>10002</v>
      </c>
      <c r="C8" s="19" t="s">
        <v>5</v>
      </c>
      <c r="D8" s="169">
        <v>31</v>
      </c>
      <c r="E8" s="172"/>
      <c r="F8" s="143">
        <v>12.903225806451612</v>
      </c>
      <c r="G8" s="171">
        <v>41.935483870967744</v>
      </c>
      <c r="H8" s="143">
        <v>41.935483870967744</v>
      </c>
      <c r="I8" s="172">
        <v>3.225806451612903</v>
      </c>
      <c r="J8" s="143"/>
      <c r="K8" s="43">
        <v>56.757575757575758</v>
      </c>
      <c r="L8" s="21"/>
      <c r="M8" s="97">
        <f t="shared" si="0"/>
        <v>31</v>
      </c>
      <c r="N8" s="98">
        <f t="shared" ref="N8:N69" si="3">O8*M8/100</f>
        <v>14</v>
      </c>
      <c r="O8" s="99">
        <f t="shared" si="1"/>
        <v>45.161290322580648</v>
      </c>
      <c r="P8" s="98">
        <f t="shared" ref="P8:P69" si="4">Q8*M8/100</f>
        <v>0</v>
      </c>
      <c r="Q8" s="100">
        <f t="shared" si="2"/>
        <v>0</v>
      </c>
      <c r="R8" s="61"/>
    </row>
    <row r="9" spans="1:18" s="1" customFormat="1" ht="15" customHeight="1" x14ac:dyDescent="0.25">
      <c r="A9" s="11">
        <v>2</v>
      </c>
      <c r="B9" s="48">
        <v>10090</v>
      </c>
      <c r="C9" s="19" t="s">
        <v>7</v>
      </c>
      <c r="D9" s="169">
        <v>40</v>
      </c>
      <c r="E9" s="175"/>
      <c r="F9" s="175">
        <v>10</v>
      </c>
      <c r="G9" s="195">
        <v>57.5</v>
      </c>
      <c r="H9" s="175">
        <v>30</v>
      </c>
      <c r="I9" s="189">
        <v>2.5</v>
      </c>
      <c r="J9" s="175"/>
      <c r="K9" s="43">
        <v>60.4</v>
      </c>
      <c r="L9" s="21"/>
      <c r="M9" s="97">
        <f t="shared" si="0"/>
        <v>40</v>
      </c>
      <c r="N9" s="98">
        <f t="shared" si="3"/>
        <v>13</v>
      </c>
      <c r="O9" s="99">
        <f t="shared" si="1"/>
        <v>32.5</v>
      </c>
      <c r="P9" s="98">
        <f t="shared" si="4"/>
        <v>0</v>
      </c>
      <c r="Q9" s="100">
        <f t="shared" si="2"/>
        <v>0</v>
      </c>
      <c r="R9" s="61"/>
    </row>
    <row r="10" spans="1:18" s="1" customFormat="1" ht="15" customHeight="1" x14ac:dyDescent="0.25">
      <c r="A10" s="11">
        <v>3</v>
      </c>
      <c r="B10" s="50">
        <v>10004</v>
      </c>
      <c r="C10" s="22" t="s">
        <v>6</v>
      </c>
      <c r="D10" s="179">
        <v>88</v>
      </c>
      <c r="E10" s="175"/>
      <c r="F10" s="175">
        <v>0</v>
      </c>
      <c r="G10" s="195">
        <v>30.681818181818183</v>
      </c>
      <c r="H10" s="175">
        <v>51.136363636363633</v>
      </c>
      <c r="I10" s="189">
        <v>18.181818181818183</v>
      </c>
      <c r="J10" s="175"/>
      <c r="K10" s="46">
        <v>70.577777777777783</v>
      </c>
      <c r="L10" s="21"/>
      <c r="M10" s="97">
        <f t="shared" si="0"/>
        <v>88</v>
      </c>
      <c r="N10" s="98">
        <f t="shared" si="3"/>
        <v>61</v>
      </c>
      <c r="O10" s="99">
        <f t="shared" si="1"/>
        <v>69.318181818181813</v>
      </c>
      <c r="P10" s="98">
        <f t="shared" si="4"/>
        <v>0</v>
      </c>
      <c r="Q10" s="100">
        <f t="shared" si="2"/>
        <v>0</v>
      </c>
      <c r="R10" s="61"/>
    </row>
    <row r="11" spans="1:18" s="1" customFormat="1" ht="14.25" customHeight="1" x14ac:dyDescent="0.25">
      <c r="A11" s="11">
        <v>4</v>
      </c>
      <c r="B11" s="48">
        <v>10001</v>
      </c>
      <c r="C11" s="19" t="s">
        <v>4</v>
      </c>
      <c r="D11" s="169">
        <v>26</v>
      </c>
      <c r="E11" s="175">
        <v>7.6923076923076925</v>
      </c>
      <c r="F11" s="175">
        <v>7.6923076923076925</v>
      </c>
      <c r="G11" s="195">
        <v>34.615384615384613</v>
      </c>
      <c r="H11" s="175">
        <v>50</v>
      </c>
      <c r="I11" s="189"/>
      <c r="J11" s="175"/>
      <c r="K11" s="43">
        <v>57.370370370370374</v>
      </c>
      <c r="L11" s="21"/>
      <c r="M11" s="97">
        <f t="shared" si="0"/>
        <v>26</v>
      </c>
      <c r="N11" s="98">
        <f t="shared" si="3"/>
        <v>13</v>
      </c>
      <c r="O11" s="99">
        <f t="shared" si="1"/>
        <v>50</v>
      </c>
      <c r="P11" s="98">
        <f t="shared" si="4"/>
        <v>2</v>
      </c>
      <c r="Q11" s="100">
        <f t="shared" si="2"/>
        <v>7.6923076923076925</v>
      </c>
      <c r="R11" s="61"/>
    </row>
    <row r="12" spans="1:18" s="1" customFormat="1" ht="15" customHeight="1" x14ac:dyDescent="0.25">
      <c r="A12" s="11">
        <v>5</v>
      </c>
      <c r="B12" s="48">
        <v>10120</v>
      </c>
      <c r="C12" s="19" t="s">
        <v>8</v>
      </c>
      <c r="D12" s="169">
        <v>10</v>
      </c>
      <c r="E12" s="175"/>
      <c r="F12" s="175">
        <v>20</v>
      </c>
      <c r="G12" s="195">
        <v>60</v>
      </c>
      <c r="H12" s="175">
        <v>20</v>
      </c>
      <c r="I12" s="189"/>
      <c r="J12" s="175"/>
      <c r="K12" s="43">
        <v>40.142857142857146</v>
      </c>
      <c r="L12" s="21"/>
      <c r="M12" s="97">
        <f t="shared" si="0"/>
        <v>10</v>
      </c>
      <c r="N12" s="98">
        <f t="shared" si="3"/>
        <v>2</v>
      </c>
      <c r="O12" s="99">
        <f t="shared" si="1"/>
        <v>20</v>
      </c>
      <c r="P12" s="98">
        <f t="shared" si="4"/>
        <v>0</v>
      </c>
      <c r="Q12" s="100">
        <f t="shared" si="2"/>
        <v>0</v>
      </c>
      <c r="R12" s="61"/>
    </row>
    <row r="13" spans="1:18" s="1" customFormat="1" ht="15" customHeight="1" x14ac:dyDescent="0.25">
      <c r="A13" s="11">
        <v>6</v>
      </c>
      <c r="B13" s="48">
        <v>10190</v>
      </c>
      <c r="C13" s="19" t="s">
        <v>9</v>
      </c>
      <c r="D13" s="169">
        <v>17</v>
      </c>
      <c r="E13" s="175"/>
      <c r="F13" s="175">
        <v>29.411764705882351</v>
      </c>
      <c r="G13" s="195">
        <v>58.823529411764703</v>
      </c>
      <c r="H13" s="175">
        <v>11.764705882352942</v>
      </c>
      <c r="I13" s="189"/>
      <c r="J13" s="175"/>
      <c r="K13" s="43">
        <v>53.235294117647058</v>
      </c>
      <c r="L13" s="21"/>
      <c r="M13" s="97">
        <f t="shared" si="0"/>
        <v>17</v>
      </c>
      <c r="N13" s="98">
        <f t="shared" si="3"/>
        <v>2</v>
      </c>
      <c r="O13" s="99">
        <f t="shared" si="1"/>
        <v>11.764705882352942</v>
      </c>
      <c r="P13" s="98">
        <f t="shared" si="4"/>
        <v>0</v>
      </c>
      <c r="Q13" s="100">
        <f t="shared" si="2"/>
        <v>0</v>
      </c>
      <c r="R13" s="67"/>
    </row>
    <row r="14" spans="1:18" s="1" customFormat="1" ht="15" customHeight="1" x14ac:dyDescent="0.25">
      <c r="A14" s="11">
        <v>7</v>
      </c>
      <c r="B14" s="48">
        <v>10320</v>
      </c>
      <c r="C14" s="19" t="s">
        <v>10</v>
      </c>
      <c r="D14" s="169">
        <v>18</v>
      </c>
      <c r="E14" s="175">
        <v>5.5555555555555554</v>
      </c>
      <c r="F14" s="175">
        <v>11.111111111111111</v>
      </c>
      <c r="G14" s="195">
        <v>72.222222222222229</v>
      </c>
      <c r="H14" s="175">
        <v>11.111111111111111</v>
      </c>
      <c r="I14" s="189"/>
      <c r="J14" s="175"/>
      <c r="K14" s="43">
        <v>49.736842105263158</v>
      </c>
      <c r="L14" s="21"/>
      <c r="M14" s="97">
        <f t="shared" si="0"/>
        <v>18</v>
      </c>
      <c r="N14" s="98">
        <f t="shared" si="3"/>
        <v>2</v>
      </c>
      <c r="O14" s="99">
        <f t="shared" si="1"/>
        <v>11.111111111111111</v>
      </c>
      <c r="P14" s="98">
        <f t="shared" si="4"/>
        <v>1</v>
      </c>
      <c r="Q14" s="100">
        <f t="shared" si="2"/>
        <v>5.5555555555555554</v>
      </c>
      <c r="R14" s="61"/>
    </row>
    <row r="15" spans="1:18" s="1" customFormat="1" ht="15" customHeight="1" thickBot="1" x14ac:dyDescent="0.3">
      <c r="A15" s="12">
        <v>8</v>
      </c>
      <c r="B15" s="52">
        <v>10860</v>
      </c>
      <c r="C15" s="20" t="s">
        <v>111</v>
      </c>
      <c r="D15" s="179">
        <v>17</v>
      </c>
      <c r="E15" s="172"/>
      <c r="F15" s="144">
        <v>47.058823529411768</v>
      </c>
      <c r="G15" s="171">
        <v>41.176470588235297</v>
      </c>
      <c r="H15" s="144">
        <v>11.764705882352942</v>
      </c>
      <c r="I15" s="172"/>
      <c r="J15" s="144"/>
      <c r="K15" s="45">
        <v>42.89473684210526</v>
      </c>
      <c r="L15" s="21"/>
      <c r="M15" s="101">
        <f t="shared" si="0"/>
        <v>17</v>
      </c>
      <c r="N15" s="102">
        <f t="shared" si="3"/>
        <v>2</v>
      </c>
      <c r="O15" s="103">
        <f t="shared" si="1"/>
        <v>11.764705882352942</v>
      </c>
      <c r="P15" s="102">
        <f t="shared" si="4"/>
        <v>0</v>
      </c>
      <c r="Q15" s="104">
        <f t="shared" si="2"/>
        <v>0</v>
      </c>
      <c r="R15" s="61"/>
    </row>
    <row r="16" spans="1:18" s="1" customFormat="1" ht="15" customHeight="1" thickBot="1" x14ac:dyDescent="0.3">
      <c r="A16" s="35"/>
      <c r="B16" s="51"/>
      <c r="C16" s="37" t="s">
        <v>101</v>
      </c>
      <c r="D16" s="36">
        <f>SUM(D17:D28)</f>
        <v>241</v>
      </c>
      <c r="E16" s="38">
        <v>0</v>
      </c>
      <c r="F16" s="38">
        <v>21.180693493984631</v>
      </c>
      <c r="G16" s="38">
        <v>52.970494752140311</v>
      </c>
      <c r="H16" s="38">
        <v>21.807892443968392</v>
      </c>
      <c r="I16" s="38">
        <v>4.040919309906652</v>
      </c>
      <c r="J16" s="38">
        <v>0</v>
      </c>
      <c r="K16" s="39">
        <f>AVERAGE(K17:K28)</f>
        <v>55.419999999999995</v>
      </c>
      <c r="L16" s="21"/>
      <c r="M16" s="242">
        <f t="shared" si="0"/>
        <v>241</v>
      </c>
      <c r="N16" s="243">
        <f>SUM(N17:N28)</f>
        <v>73</v>
      </c>
      <c r="O16" s="244">
        <f t="shared" si="1"/>
        <v>25.848811753875044</v>
      </c>
      <c r="P16" s="243">
        <f>SUM(P17:P28)</f>
        <v>0</v>
      </c>
      <c r="Q16" s="245">
        <f t="shared" si="2"/>
        <v>0</v>
      </c>
      <c r="R16" s="61"/>
    </row>
    <row r="17" spans="1:18" s="1" customFormat="1" ht="15" customHeight="1" x14ac:dyDescent="0.25">
      <c r="A17" s="16">
        <v>1</v>
      </c>
      <c r="B17" s="53">
        <v>20040</v>
      </c>
      <c r="C17" s="14" t="s">
        <v>11</v>
      </c>
      <c r="D17" s="180">
        <v>26</v>
      </c>
      <c r="E17" s="178"/>
      <c r="F17" s="178">
        <v>23.076923076923077</v>
      </c>
      <c r="G17" s="178">
        <v>61.53846153846154</v>
      </c>
      <c r="H17" s="178">
        <v>15.384615384615385</v>
      </c>
      <c r="I17" s="178"/>
      <c r="J17" s="178"/>
      <c r="K17" s="44">
        <v>51.6</v>
      </c>
      <c r="L17" s="21"/>
      <c r="M17" s="93">
        <f t="shared" si="0"/>
        <v>26</v>
      </c>
      <c r="N17" s="94">
        <f t="shared" si="3"/>
        <v>4</v>
      </c>
      <c r="O17" s="95">
        <f t="shared" si="1"/>
        <v>15.384615384615385</v>
      </c>
      <c r="P17" s="94">
        <f t="shared" si="4"/>
        <v>0</v>
      </c>
      <c r="Q17" s="96">
        <f t="shared" si="2"/>
        <v>0</v>
      </c>
      <c r="R17" s="61"/>
    </row>
    <row r="18" spans="1:18" s="1" customFormat="1" ht="15" customHeight="1" x14ac:dyDescent="0.25">
      <c r="A18" s="16">
        <v>2</v>
      </c>
      <c r="B18" s="48">
        <v>20061</v>
      </c>
      <c r="C18" s="19" t="s">
        <v>13</v>
      </c>
      <c r="D18" s="169">
        <v>11</v>
      </c>
      <c r="E18" s="175"/>
      <c r="F18" s="175">
        <v>27.272727272727273</v>
      </c>
      <c r="G18" s="175">
        <v>63.636363636363633</v>
      </c>
      <c r="H18" s="175">
        <v>9.0909090909090917</v>
      </c>
      <c r="I18" s="175"/>
      <c r="J18" s="175"/>
      <c r="K18" s="43">
        <v>47.5</v>
      </c>
      <c r="L18" s="21"/>
      <c r="M18" s="97">
        <f t="shared" si="0"/>
        <v>11</v>
      </c>
      <c r="N18" s="98">
        <f t="shared" si="3"/>
        <v>1.0000000000000002</v>
      </c>
      <c r="O18" s="99">
        <f t="shared" si="1"/>
        <v>9.0909090909090917</v>
      </c>
      <c r="P18" s="98">
        <f t="shared" si="4"/>
        <v>0</v>
      </c>
      <c r="Q18" s="100">
        <f t="shared" si="2"/>
        <v>0</v>
      </c>
      <c r="R18" s="61"/>
    </row>
    <row r="19" spans="1:18" s="1" customFormat="1" ht="15" customHeight="1" x14ac:dyDescent="0.25">
      <c r="A19" s="16">
        <v>3</v>
      </c>
      <c r="B19" s="48">
        <v>21020</v>
      </c>
      <c r="C19" s="19" t="s">
        <v>21</v>
      </c>
      <c r="D19" s="169">
        <v>24</v>
      </c>
      <c r="E19" s="175"/>
      <c r="F19" s="175">
        <v>4.166666666666667</v>
      </c>
      <c r="G19" s="175">
        <v>54.166666666666664</v>
      </c>
      <c r="H19" s="175">
        <v>29.166666666666668</v>
      </c>
      <c r="I19" s="175">
        <v>12.5</v>
      </c>
      <c r="J19" s="175"/>
      <c r="K19" s="43">
        <v>60.6</v>
      </c>
      <c r="L19" s="21"/>
      <c r="M19" s="97">
        <f t="shared" si="0"/>
        <v>24</v>
      </c>
      <c r="N19" s="98">
        <f t="shared" si="3"/>
        <v>10.000000000000002</v>
      </c>
      <c r="O19" s="99">
        <f t="shared" si="1"/>
        <v>41.666666666666671</v>
      </c>
      <c r="P19" s="98">
        <f t="shared" si="4"/>
        <v>0</v>
      </c>
      <c r="Q19" s="100">
        <f t="shared" si="2"/>
        <v>0</v>
      </c>
      <c r="R19" s="61"/>
    </row>
    <row r="20" spans="1:18" s="1" customFormat="1" ht="15" customHeight="1" x14ac:dyDescent="0.25">
      <c r="A20" s="11">
        <v>4</v>
      </c>
      <c r="B20" s="48">
        <v>20060</v>
      </c>
      <c r="C20" s="19" t="s">
        <v>12</v>
      </c>
      <c r="D20" s="169">
        <v>79</v>
      </c>
      <c r="E20" s="175"/>
      <c r="F20" s="175">
        <v>8.8607594936708853</v>
      </c>
      <c r="G20" s="175">
        <v>54.430379746835442</v>
      </c>
      <c r="H20" s="175">
        <v>24.050632911392405</v>
      </c>
      <c r="I20" s="175">
        <v>12.658227848101266</v>
      </c>
      <c r="J20" s="175"/>
      <c r="K20" s="43">
        <v>62.4</v>
      </c>
      <c r="L20" s="21"/>
      <c r="M20" s="97">
        <f t="shared" si="0"/>
        <v>79</v>
      </c>
      <c r="N20" s="98">
        <f t="shared" si="3"/>
        <v>29.000000000000004</v>
      </c>
      <c r="O20" s="99">
        <f t="shared" si="1"/>
        <v>36.708860759493675</v>
      </c>
      <c r="P20" s="98">
        <f t="shared" si="4"/>
        <v>0</v>
      </c>
      <c r="Q20" s="100">
        <f t="shared" si="2"/>
        <v>0</v>
      </c>
      <c r="R20" s="61"/>
    </row>
    <row r="21" spans="1:18" s="1" customFormat="1" ht="15" customHeight="1" x14ac:dyDescent="0.25">
      <c r="A21" s="11">
        <v>5</v>
      </c>
      <c r="B21" s="48">
        <v>20400</v>
      </c>
      <c r="C21" s="19" t="s">
        <v>15</v>
      </c>
      <c r="D21" s="169">
        <v>37</v>
      </c>
      <c r="E21" s="175"/>
      <c r="F21" s="175">
        <v>10.810810810810811</v>
      </c>
      <c r="G21" s="175">
        <v>37.837837837837839</v>
      </c>
      <c r="H21" s="175">
        <v>43.243243243243242</v>
      </c>
      <c r="I21" s="175">
        <v>8.1081081081081088</v>
      </c>
      <c r="J21" s="175"/>
      <c r="K21" s="43">
        <v>63.3</v>
      </c>
      <c r="L21" s="21"/>
      <c r="M21" s="97">
        <f t="shared" si="0"/>
        <v>37</v>
      </c>
      <c r="N21" s="98">
        <f t="shared" si="3"/>
        <v>19</v>
      </c>
      <c r="O21" s="99">
        <f t="shared" si="1"/>
        <v>51.351351351351354</v>
      </c>
      <c r="P21" s="98">
        <f t="shared" si="4"/>
        <v>0</v>
      </c>
      <c r="Q21" s="100">
        <f t="shared" si="2"/>
        <v>0</v>
      </c>
      <c r="R21" s="61"/>
    </row>
    <row r="22" spans="1:18" s="1" customFormat="1" ht="15" customHeight="1" x14ac:dyDescent="0.25">
      <c r="A22" s="11">
        <v>6</v>
      </c>
      <c r="B22" s="48">
        <v>20080</v>
      </c>
      <c r="C22" s="19" t="s">
        <v>14</v>
      </c>
      <c r="D22" s="169">
        <v>4</v>
      </c>
      <c r="E22" s="175"/>
      <c r="F22" s="175">
        <v>25</v>
      </c>
      <c r="G22" s="175">
        <v>50</v>
      </c>
      <c r="H22" s="175">
        <v>25</v>
      </c>
      <c r="I22" s="175"/>
      <c r="J22" s="175"/>
      <c r="K22" s="43">
        <v>51.2</v>
      </c>
      <c r="L22" s="21"/>
      <c r="M22" s="97">
        <f t="shared" si="0"/>
        <v>4</v>
      </c>
      <c r="N22" s="98">
        <f t="shared" si="3"/>
        <v>1</v>
      </c>
      <c r="O22" s="99">
        <f t="shared" si="1"/>
        <v>25</v>
      </c>
      <c r="P22" s="98">
        <f t="shared" si="4"/>
        <v>0</v>
      </c>
      <c r="Q22" s="100">
        <f t="shared" si="2"/>
        <v>0</v>
      </c>
    </row>
    <row r="23" spans="1:18" s="1" customFormat="1" ht="15" customHeight="1" x14ac:dyDescent="0.25">
      <c r="A23" s="11">
        <v>7</v>
      </c>
      <c r="B23" s="48">
        <v>20460</v>
      </c>
      <c r="C23" s="19" t="s">
        <v>16</v>
      </c>
      <c r="D23" s="169">
        <v>30</v>
      </c>
      <c r="E23" s="175"/>
      <c r="F23" s="175">
        <v>23.333333333333332</v>
      </c>
      <c r="G23" s="175">
        <v>70</v>
      </c>
      <c r="H23" s="175">
        <v>6.666666666666667</v>
      </c>
      <c r="I23" s="175"/>
      <c r="J23" s="175"/>
      <c r="K23" s="43">
        <v>49.2</v>
      </c>
      <c r="L23" s="21"/>
      <c r="M23" s="97">
        <f t="shared" si="0"/>
        <v>30</v>
      </c>
      <c r="N23" s="98">
        <f t="shared" si="3"/>
        <v>2</v>
      </c>
      <c r="O23" s="99">
        <f t="shared" si="1"/>
        <v>6.666666666666667</v>
      </c>
      <c r="P23" s="98">
        <f t="shared" si="4"/>
        <v>0</v>
      </c>
      <c r="Q23" s="100">
        <f t="shared" si="2"/>
        <v>0</v>
      </c>
    </row>
    <row r="24" spans="1:18" s="1" customFormat="1" ht="15" customHeight="1" x14ac:dyDescent="0.25">
      <c r="A24" s="11">
        <v>8</v>
      </c>
      <c r="B24" s="48">
        <v>20550</v>
      </c>
      <c r="C24" s="19" t="s">
        <v>17</v>
      </c>
      <c r="D24" s="169"/>
      <c r="E24" s="175"/>
      <c r="F24" s="175"/>
      <c r="G24" s="175"/>
      <c r="H24" s="175"/>
      <c r="I24" s="175"/>
      <c r="J24" s="175"/>
      <c r="K24" s="43"/>
      <c r="L24" s="21"/>
      <c r="M24" s="97"/>
      <c r="N24" s="98"/>
      <c r="O24" s="99"/>
      <c r="P24" s="98"/>
      <c r="Q24" s="100"/>
    </row>
    <row r="25" spans="1:18" s="1" customFormat="1" ht="15" customHeight="1" x14ac:dyDescent="0.25">
      <c r="A25" s="11">
        <v>9</v>
      </c>
      <c r="B25" s="48">
        <v>20630</v>
      </c>
      <c r="C25" s="19" t="s">
        <v>18</v>
      </c>
      <c r="D25" s="169"/>
      <c r="E25" s="176"/>
      <c r="F25" s="176"/>
      <c r="G25" s="176"/>
      <c r="H25" s="176"/>
      <c r="I25" s="176"/>
      <c r="J25" s="176"/>
      <c r="K25" s="43"/>
      <c r="L25" s="21"/>
      <c r="M25" s="97"/>
      <c r="N25" s="98"/>
      <c r="O25" s="99"/>
      <c r="P25" s="98"/>
      <c r="Q25" s="100"/>
    </row>
    <row r="26" spans="1:18" s="1" customFormat="1" ht="15" customHeight="1" x14ac:dyDescent="0.25">
      <c r="A26" s="11">
        <v>10</v>
      </c>
      <c r="B26" s="48">
        <v>20810</v>
      </c>
      <c r="C26" s="19" t="s">
        <v>19</v>
      </c>
      <c r="D26" s="169">
        <v>4</v>
      </c>
      <c r="E26" s="175"/>
      <c r="F26" s="175">
        <v>75</v>
      </c>
      <c r="G26" s="175"/>
      <c r="H26" s="175">
        <v>25</v>
      </c>
      <c r="I26" s="175"/>
      <c r="J26" s="175"/>
      <c r="K26" s="43">
        <v>55</v>
      </c>
      <c r="L26" s="21"/>
      <c r="M26" s="97">
        <f t="shared" ref="M26:M35" si="5">D26</f>
        <v>4</v>
      </c>
      <c r="N26" s="98">
        <f t="shared" si="3"/>
        <v>1</v>
      </c>
      <c r="O26" s="99">
        <f t="shared" ref="O26:O35" si="6">I26+J26+H26</f>
        <v>25</v>
      </c>
      <c r="P26" s="98">
        <f t="shared" si="4"/>
        <v>0</v>
      </c>
      <c r="Q26" s="100">
        <f t="shared" ref="Q26:Q35" si="7">E26</f>
        <v>0</v>
      </c>
    </row>
    <row r="27" spans="1:18" s="1" customFormat="1" ht="15" customHeight="1" x14ac:dyDescent="0.25">
      <c r="A27" s="11">
        <v>11</v>
      </c>
      <c r="B27" s="48">
        <v>20900</v>
      </c>
      <c r="C27" s="19" t="s">
        <v>20</v>
      </c>
      <c r="D27" s="169">
        <v>14</v>
      </c>
      <c r="E27" s="175"/>
      <c r="F27" s="175">
        <v>14.285714285714286</v>
      </c>
      <c r="G27" s="175">
        <v>71.428571428571431</v>
      </c>
      <c r="H27" s="175">
        <v>7.1428571428571432</v>
      </c>
      <c r="I27" s="175">
        <v>7.1428571428571432</v>
      </c>
      <c r="J27" s="175"/>
      <c r="K27" s="43">
        <v>51.4</v>
      </c>
      <c r="L27" s="21"/>
      <c r="M27" s="97">
        <f t="shared" si="5"/>
        <v>14</v>
      </c>
      <c r="N27" s="98">
        <f t="shared" si="3"/>
        <v>2</v>
      </c>
      <c r="O27" s="99">
        <f t="shared" si="6"/>
        <v>14.285714285714286</v>
      </c>
      <c r="P27" s="98">
        <f t="shared" si="4"/>
        <v>0</v>
      </c>
      <c r="Q27" s="100">
        <f t="shared" si="7"/>
        <v>0</v>
      </c>
    </row>
    <row r="28" spans="1:18" s="1" customFormat="1" ht="15" customHeight="1" thickBot="1" x14ac:dyDescent="0.3">
      <c r="A28" s="15">
        <v>12</v>
      </c>
      <c r="B28" s="50">
        <v>21350</v>
      </c>
      <c r="C28" s="22" t="s">
        <v>22</v>
      </c>
      <c r="D28" s="179">
        <v>12</v>
      </c>
      <c r="E28" s="177"/>
      <c r="F28" s="177"/>
      <c r="G28" s="177">
        <v>66.666666666666671</v>
      </c>
      <c r="H28" s="177">
        <v>33.333333333333336</v>
      </c>
      <c r="I28" s="177"/>
      <c r="J28" s="177"/>
      <c r="K28" s="46">
        <v>62</v>
      </c>
      <c r="L28" s="21"/>
      <c r="M28" s="101">
        <f t="shared" si="5"/>
        <v>12</v>
      </c>
      <c r="N28" s="102">
        <f t="shared" si="3"/>
        <v>4</v>
      </c>
      <c r="O28" s="103">
        <f t="shared" si="6"/>
        <v>33.333333333333336</v>
      </c>
      <c r="P28" s="102">
        <f t="shared" si="4"/>
        <v>0</v>
      </c>
      <c r="Q28" s="104">
        <f t="shared" si="7"/>
        <v>0</v>
      </c>
    </row>
    <row r="29" spans="1:18" s="1" customFormat="1" ht="15" customHeight="1" thickBot="1" x14ac:dyDescent="0.3">
      <c r="A29" s="35"/>
      <c r="B29" s="51"/>
      <c r="C29" s="37" t="s">
        <v>102</v>
      </c>
      <c r="D29" s="36">
        <f>SUM(D30:D46)</f>
        <v>252</v>
      </c>
      <c r="E29" s="38">
        <v>1.7645502645502646</v>
      </c>
      <c r="F29" s="38">
        <v>20.056524830518637</v>
      </c>
      <c r="G29" s="38">
        <v>61.100832833030971</v>
      </c>
      <c r="H29" s="38">
        <v>15.261606413309201</v>
      </c>
      <c r="I29" s="38">
        <v>1.8164856585909219</v>
      </c>
      <c r="J29" s="38">
        <v>0</v>
      </c>
      <c r="K29" s="39">
        <f>AVERAGE(K30:K46)</f>
        <v>52.913333333333327</v>
      </c>
      <c r="L29" s="21"/>
      <c r="M29" s="242">
        <f t="shared" si="5"/>
        <v>252</v>
      </c>
      <c r="N29" s="243">
        <f>SUM(N30:N46)</f>
        <v>57</v>
      </c>
      <c r="O29" s="244">
        <f t="shared" si="6"/>
        <v>17.078092071900123</v>
      </c>
      <c r="P29" s="243">
        <f>SUM(P30:P46)</f>
        <v>3</v>
      </c>
      <c r="Q29" s="245">
        <f t="shared" si="7"/>
        <v>1.7645502645502646</v>
      </c>
    </row>
    <row r="30" spans="1:18" s="1" customFormat="1" ht="15" customHeight="1" x14ac:dyDescent="0.25">
      <c r="A30" s="10">
        <v>1</v>
      </c>
      <c r="B30" s="49">
        <v>30070</v>
      </c>
      <c r="C30" s="13" t="s">
        <v>24</v>
      </c>
      <c r="D30" s="180">
        <v>35</v>
      </c>
      <c r="E30" s="75"/>
      <c r="F30" s="75">
        <v>8.5714285714285712</v>
      </c>
      <c r="G30" s="75">
        <v>31.428571428571427</v>
      </c>
      <c r="H30" s="75">
        <v>57.142857142857146</v>
      </c>
      <c r="I30" s="75">
        <v>2.8571428571428572</v>
      </c>
      <c r="J30" s="75"/>
      <c r="K30" s="42">
        <v>64.3</v>
      </c>
      <c r="L30" s="7"/>
      <c r="M30" s="93">
        <f t="shared" si="5"/>
        <v>35</v>
      </c>
      <c r="N30" s="94">
        <f t="shared" si="3"/>
        <v>21</v>
      </c>
      <c r="O30" s="95">
        <f t="shared" si="6"/>
        <v>60</v>
      </c>
      <c r="P30" s="94">
        <f t="shared" si="4"/>
        <v>0</v>
      </c>
      <c r="Q30" s="96">
        <f t="shared" si="7"/>
        <v>0</v>
      </c>
    </row>
    <row r="31" spans="1:18" s="1" customFormat="1" ht="15" customHeight="1" x14ac:dyDescent="0.25">
      <c r="A31" s="11">
        <v>2</v>
      </c>
      <c r="B31" s="48">
        <v>30480</v>
      </c>
      <c r="C31" s="19" t="s">
        <v>110</v>
      </c>
      <c r="D31" s="169">
        <v>28</v>
      </c>
      <c r="E31" s="70"/>
      <c r="F31" s="70">
        <v>7.1428571428571432</v>
      </c>
      <c r="G31" s="70">
        <v>60.714285714285715</v>
      </c>
      <c r="H31" s="70">
        <v>28.571428571428573</v>
      </c>
      <c r="I31" s="70">
        <v>3.5714285714285716</v>
      </c>
      <c r="J31" s="70"/>
      <c r="K31" s="43">
        <v>60.2</v>
      </c>
      <c r="L31" s="7"/>
      <c r="M31" s="97">
        <f t="shared" si="5"/>
        <v>28</v>
      </c>
      <c r="N31" s="98">
        <f t="shared" si="3"/>
        <v>9.0000000000000018</v>
      </c>
      <c r="O31" s="99">
        <f t="shared" si="6"/>
        <v>32.142857142857146</v>
      </c>
      <c r="P31" s="98">
        <f t="shared" si="4"/>
        <v>0</v>
      </c>
      <c r="Q31" s="100">
        <f t="shared" si="7"/>
        <v>0</v>
      </c>
    </row>
    <row r="32" spans="1:18" s="1" customFormat="1" ht="15" customHeight="1" x14ac:dyDescent="0.25">
      <c r="A32" s="11">
        <v>3</v>
      </c>
      <c r="B32" s="50">
        <v>30460</v>
      </c>
      <c r="C32" s="22" t="s">
        <v>29</v>
      </c>
      <c r="D32" s="169">
        <v>13</v>
      </c>
      <c r="E32" s="70"/>
      <c r="F32" s="70">
        <v>7.6923076923076925</v>
      </c>
      <c r="G32" s="70">
        <v>76.92307692307692</v>
      </c>
      <c r="H32" s="70">
        <v>15.384615384615385</v>
      </c>
      <c r="I32" s="70"/>
      <c r="J32" s="70"/>
      <c r="K32" s="46">
        <v>60.3</v>
      </c>
      <c r="L32" s="7"/>
      <c r="M32" s="97">
        <f t="shared" si="5"/>
        <v>13</v>
      </c>
      <c r="N32" s="98">
        <f t="shared" si="3"/>
        <v>2</v>
      </c>
      <c r="O32" s="99">
        <f t="shared" si="6"/>
        <v>15.384615384615385</v>
      </c>
      <c r="P32" s="98">
        <f t="shared" si="4"/>
        <v>0</v>
      </c>
      <c r="Q32" s="100">
        <f t="shared" si="7"/>
        <v>0</v>
      </c>
    </row>
    <row r="33" spans="1:17" s="1" customFormat="1" ht="15" customHeight="1" x14ac:dyDescent="0.25">
      <c r="A33" s="11">
        <v>4</v>
      </c>
      <c r="B33" s="48">
        <v>30030</v>
      </c>
      <c r="C33" s="19" t="s">
        <v>23</v>
      </c>
      <c r="D33" s="180">
        <v>20</v>
      </c>
      <c r="E33" s="70"/>
      <c r="F33" s="70">
        <v>15</v>
      </c>
      <c r="G33" s="70">
        <v>65</v>
      </c>
      <c r="H33" s="70">
        <v>10</v>
      </c>
      <c r="I33" s="70">
        <v>10</v>
      </c>
      <c r="J33" s="70"/>
      <c r="K33" s="43">
        <v>56.3</v>
      </c>
      <c r="L33" s="7"/>
      <c r="M33" s="97">
        <f t="shared" si="5"/>
        <v>20</v>
      </c>
      <c r="N33" s="98">
        <f t="shared" si="3"/>
        <v>4</v>
      </c>
      <c r="O33" s="99">
        <f t="shared" si="6"/>
        <v>20</v>
      </c>
      <c r="P33" s="98">
        <f t="shared" si="4"/>
        <v>0</v>
      </c>
      <c r="Q33" s="100">
        <f t="shared" si="7"/>
        <v>0</v>
      </c>
    </row>
    <row r="34" spans="1:17" s="1" customFormat="1" ht="15" customHeight="1" x14ac:dyDescent="0.25">
      <c r="A34" s="11">
        <v>5</v>
      </c>
      <c r="B34" s="48">
        <v>31000</v>
      </c>
      <c r="C34" s="19" t="s">
        <v>37</v>
      </c>
      <c r="D34" s="169">
        <v>19</v>
      </c>
      <c r="E34" s="70"/>
      <c r="F34" s="70">
        <v>21.05263157894737</v>
      </c>
      <c r="G34" s="70">
        <v>63.157894736842103</v>
      </c>
      <c r="H34" s="70">
        <v>10.526315789473685</v>
      </c>
      <c r="I34" s="70">
        <v>5.2631578947368425</v>
      </c>
      <c r="J34" s="70"/>
      <c r="K34" s="43">
        <v>53.1</v>
      </c>
      <c r="L34" s="7"/>
      <c r="M34" s="97">
        <f t="shared" si="5"/>
        <v>19</v>
      </c>
      <c r="N34" s="98">
        <f t="shared" si="3"/>
        <v>3</v>
      </c>
      <c r="O34" s="99">
        <f t="shared" si="6"/>
        <v>15.789473684210527</v>
      </c>
      <c r="P34" s="98">
        <f t="shared" si="4"/>
        <v>0</v>
      </c>
      <c r="Q34" s="100">
        <f t="shared" si="7"/>
        <v>0</v>
      </c>
    </row>
    <row r="35" spans="1:17" s="1" customFormat="1" ht="15" customHeight="1" x14ac:dyDescent="0.25">
      <c r="A35" s="11">
        <v>6</v>
      </c>
      <c r="B35" s="48">
        <v>30130</v>
      </c>
      <c r="C35" s="19" t="s">
        <v>25</v>
      </c>
      <c r="D35" s="169">
        <v>5</v>
      </c>
      <c r="E35" s="70"/>
      <c r="F35" s="70">
        <v>40</v>
      </c>
      <c r="G35" s="70">
        <v>60</v>
      </c>
      <c r="H35" s="70"/>
      <c r="I35" s="70"/>
      <c r="J35" s="70"/>
      <c r="K35" s="43">
        <v>44.8</v>
      </c>
      <c r="L35" s="7"/>
      <c r="M35" s="188">
        <f t="shared" si="5"/>
        <v>5</v>
      </c>
      <c r="N35" s="111">
        <f t="shared" si="3"/>
        <v>0</v>
      </c>
      <c r="O35" s="194">
        <f t="shared" si="6"/>
        <v>0</v>
      </c>
      <c r="P35" s="111">
        <f t="shared" si="4"/>
        <v>0</v>
      </c>
      <c r="Q35" s="196">
        <f t="shared" si="7"/>
        <v>0</v>
      </c>
    </row>
    <row r="36" spans="1:17" s="1" customFormat="1" ht="15" customHeight="1" x14ac:dyDescent="0.25">
      <c r="A36" s="11">
        <v>7</v>
      </c>
      <c r="B36" s="48">
        <v>30160</v>
      </c>
      <c r="C36" s="19" t="s">
        <v>26</v>
      </c>
      <c r="D36" s="169"/>
      <c r="E36" s="70"/>
      <c r="F36" s="70"/>
      <c r="G36" s="70"/>
      <c r="H36" s="70"/>
      <c r="I36" s="70"/>
      <c r="J36" s="70"/>
      <c r="K36" s="43"/>
      <c r="L36" s="7"/>
      <c r="M36" s="97"/>
      <c r="N36" s="98"/>
      <c r="O36" s="99"/>
      <c r="P36" s="98"/>
      <c r="Q36" s="100"/>
    </row>
    <row r="37" spans="1:17" s="1" customFormat="1" ht="15" customHeight="1" x14ac:dyDescent="0.25">
      <c r="A37" s="11">
        <v>8</v>
      </c>
      <c r="B37" s="48">
        <v>30310</v>
      </c>
      <c r="C37" s="19" t="s">
        <v>27</v>
      </c>
      <c r="D37" s="169">
        <v>11</v>
      </c>
      <c r="E37" s="70"/>
      <c r="F37" s="70">
        <v>18.181818181818183</v>
      </c>
      <c r="G37" s="70">
        <v>63.636363636363633</v>
      </c>
      <c r="H37" s="70">
        <v>18.181818181818183</v>
      </c>
      <c r="I37" s="70"/>
      <c r="J37" s="70"/>
      <c r="K37" s="43">
        <v>52.1</v>
      </c>
      <c r="L37" s="7"/>
      <c r="M37" s="97">
        <f>D37</f>
        <v>11</v>
      </c>
      <c r="N37" s="98">
        <f t="shared" si="3"/>
        <v>2.0000000000000004</v>
      </c>
      <c r="O37" s="99">
        <f>I37+J37+H37</f>
        <v>18.181818181818183</v>
      </c>
      <c r="P37" s="98">
        <f t="shared" si="4"/>
        <v>0</v>
      </c>
      <c r="Q37" s="100">
        <f>E37</f>
        <v>0</v>
      </c>
    </row>
    <row r="38" spans="1:17" s="1" customFormat="1" ht="15" customHeight="1" x14ac:dyDescent="0.25">
      <c r="A38" s="11">
        <v>9</v>
      </c>
      <c r="B38" s="48">
        <v>30440</v>
      </c>
      <c r="C38" s="19" t="s">
        <v>28</v>
      </c>
      <c r="D38" s="169">
        <v>9</v>
      </c>
      <c r="E38" s="70">
        <v>11.111111111111111</v>
      </c>
      <c r="F38" s="70">
        <v>33.333333333333336</v>
      </c>
      <c r="G38" s="70">
        <v>44.444444444444443</v>
      </c>
      <c r="H38" s="70">
        <v>11.111111111111111</v>
      </c>
      <c r="I38" s="70"/>
      <c r="J38" s="70"/>
      <c r="K38" s="43">
        <v>42.2</v>
      </c>
      <c r="L38" s="7"/>
      <c r="M38" s="97">
        <f>D38</f>
        <v>9</v>
      </c>
      <c r="N38" s="98">
        <f t="shared" si="3"/>
        <v>1</v>
      </c>
      <c r="O38" s="99">
        <f>I38+J38+H38</f>
        <v>11.111111111111111</v>
      </c>
      <c r="P38" s="98">
        <f t="shared" si="4"/>
        <v>1</v>
      </c>
      <c r="Q38" s="100">
        <f>E38</f>
        <v>11.111111111111111</v>
      </c>
    </row>
    <row r="39" spans="1:17" s="1" customFormat="1" ht="15" customHeight="1" x14ac:dyDescent="0.25">
      <c r="A39" s="11">
        <v>10</v>
      </c>
      <c r="B39" s="48">
        <v>30500</v>
      </c>
      <c r="C39" s="19" t="s">
        <v>30</v>
      </c>
      <c r="D39" s="169"/>
      <c r="E39" s="70"/>
      <c r="F39" s="70"/>
      <c r="G39" s="70"/>
      <c r="H39" s="70"/>
      <c r="I39" s="70"/>
      <c r="J39" s="70"/>
      <c r="K39" s="43"/>
      <c r="L39" s="7"/>
      <c r="M39" s="97"/>
      <c r="N39" s="98"/>
      <c r="O39" s="99"/>
      <c r="P39" s="98"/>
      <c r="Q39" s="100"/>
    </row>
    <row r="40" spans="1:17" s="1" customFormat="1" ht="15" customHeight="1" x14ac:dyDescent="0.25">
      <c r="A40" s="11">
        <v>11</v>
      </c>
      <c r="B40" s="48">
        <v>30530</v>
      </c>
      <c r="C40" s="19" t="s">
        <v>31</v>
      </c>
      <c r="D40" s="169">
        <v>19</v>
      </c>
      <c r="E40" s="70"/>
      <c r="F40" s="70">
        <v>31.578947368421051</v>
      </c>
      <c r="G40" s="70">
        <v>52.631578947368418</v>
      </c>
      <c r="H40" s="70">
        <v>15.789473684210526</v>
      </c>
      <c r="I40" s="70"/>
      <c r="J40" s="70"/>
      <c r="K40" s="43">
        <v>47.8</v>
      </c>
      <c r="L40" s="7"/>
      <c r="M40" s="97">
        <f t="shared" ref="M40:M55" si="8">D40</f>
        <v>19</v>
      </c>
      <c r="N40" s="98">
        <f t="shared" si="3"/>
        <v>3</v>
      </c>
      <c r="O40" s="99">
        <f t="shared" ref="O40:O55" si="9">I40+J40+H40</f>
        <v>15.789473684210526</v>
      </c>
      <c r="P40" s="111">
        <f t="shared" si="4"/>
        <v>0</v>
      </c>
      <c r="Q40" s="100">
        <f t="shared" ref="Q40:Q55" si="10">E40</f>
        <v>0</v>
      </c>
    </row>
    <row r="41" spans="1:17" s="1" customFormat="1" ht="15" customHeight="1" x14ac:dyDescent="0.25">
      <c r="A41" s="11">
        <v>12</v>
      </c>
      <c r="B41" s="48">
        <v>30640</v>
      </c>
      <c r="C41" s="19" t="s">
        <v>32</v>
      </c>
      <c r="D41" s="169">
        <v>18</v>
      </c>
      <c r="E41" s="70"/>
      <c r="F41" s="70">
        <v>33.333333333333336</v>
      </c>
      <c r="G41" s="70">
        <v>50</v>
      </c>
      <c r="H41" s="70">
        <v>11.111111111111111</v>
      </c>
      <c r="I41" s="70">
        <v>5.5555555555555554</v>
      </c>
      <c r="J41" s="70"/>
      <c r="K41" s="43">
        <v>54.1</v>
      </c>
      <c r="L41" s="7"/>
      <c r="M41" s="97">
        <f t="shared" si="8"/>
        <v>18</v>
      </c>
      <c r="N41" s="98">
        <f t="shared" si="3"/>
        <v>2.9999999999999996</v>
      </c>
      <c r="O41" s="99">
        <f t="shared" si="9"/>
        <v>16.666666666666664</v>
      </c>
      <c r="P41" s="98">
        <f t="shared" si="4"/>
        <v>0</v>
      </c>
      <c r="Q41" s="100">
        <f t="shared" si="10"/>
        <v>0</v>
      </c>
    </row>
    <row r="42" spans="1:17" s="1" customFormat="1" ht="15" customHeight="1" x14ac:dyDescent="0.25">
      <c r="A42" s="11">
        <v>13</v>
      </c>
      <c r="B42" s="48">
        <v>30650</v>
      </c>
      <c r="C42" s="19" t="s">
        <v>33</v>
      </c>
      <c r="D42" s="169">
        <v>2</v>
      </c>
      <c r="E42" s="70"/>
      <c r="F42" s="70"/>
      <c r="G42" s="70">
        <v>100</v>
      </c>
      <c r="H42" s="70"/>
      <c r="I42" s="70"/>
      <c r="J42" s="70"/>
      <c r="K42" s="43">
        <v>55</v>
      </c>
      <c r="L42" s="7"/>
      <c r="M42" s="97">
        <f t="shared" si="8"/>
        <v>2</v>
      </c>
      <c r="N42" s="98">
        <f t="shared" si="3"/>
        <v>0</v>
      </c>
      <c r="O42" s="99">
        <f t="shared" si="9"/>
        <v>0</v>
      </c>
      <c r="P42" s="98">
        <f t="shared" si="4"/>
        <v>0</v>
      </c>
      <c r="Q42" s="100">
        <f t="shared" si="10"/>
        <v>0</v>
      </c>
    </row>
    <row r="43" spans="1:17" s="1" customFormat="1" ht="15" customHeight="1" x14ac:dyDescent="0.25">
      <c r="A43" s="11">
        <v>14</v>
      </c>
      <c r="B43" s="48">
        <v>30790</v>
      </c>
      <c r="C43" s="19" t="s">
        <v>34</v>
      </c>
      <c r="D43" s="169">
        <v>8</v>
      </c>
      <c r="E43" s="70">
        <v>12.5</v>
      </c>
      <c r="F43" s="70">
        <v>25</v>
      </c>
      <c r="G43" s="70">
        <v>62.5</v>
      </c>
      <c r="H43" s="70"/>
      <c r="I43" s="70"/>
      <c r="J43" s="70"/>
      <c r="K43" s="43">
        <v>47</v>
      </c>
      <c r="L43" s="7"/>
      <c r="M43" s="97">
        <f t="shared" si="8"/>
        <v>8</v>
      </c>
      <c r="N43" s="98">
        <f t="shared" si="3"/>
        <v>0</v>
      </c>
      <c r="O43" s="99">
        <f t="shared" si="9"/>
        <v>0</v>
      </c>
      <c r="P43" s="98">
        <f t="shared" si="4"/>
        <v>1</v>
      </c>
      <c r="Q43" s="100">
        <f t="shared" si="10"/>
        <v>12.5</v>
      </c>
    </row>
    <row r="44" spans="1:17" s="1" customFormat="1" ht="15" customHeight="1" x14ac:dyDescent="0.25">
      <c r="A44" s="11">
        <v>15</v>
      </c>
      <c r="B44" s="48">
        <v>30890</v>
      </c>
      <c r="C44" s="19" t="s">
        <v>35</v>
      </c>
      <c r="D44" s="169">
        <v>13</v>
      </c>
      <c r="E44" s="70"/>
      <c r="F44" s="70">
        <v>7.6923076923076925</v>
      </c>
      <c r="G44" s="70">
        <v>61.53846153846154</v>
      </c>
      <c r="H44" s="70">
        <v>30.76923076923077</v>
      </c>
      <c r="I44" s="70"/>
      <c r="J44" s="70"/>
      <c r="K44" s="43">
        <v>59.8</v>
      </c>
      <c r="L44" s="7"/>
      <c r="M44" s="97">
        <f t="shared" si="8"/>
        <v>13</v>
      </c>
      <c r="N44" s="98">
        <f t="shared" si="3"/>
        <v>4</v>
      </c>
      <c r="O44" s="99">
        <f t="shared" si="9"/>
        <v>30.76923076923077</v>
      </c>
      <c r="P44" s="98">
        <f t="shared" si="4"/>
        <v>0</v>
      </c>
      <c r="Q44" s="100">
        <f t="shared" si="10"/>
        <v>0</v>
      </c>
    </row>
    <row r="45" spans="1:17" s="1" customFormat="1" ht="15" customHeight="1" x14ac:dyDescent="0.25">
      <c r="A45" s="11">
        <v>16</v>
      </c>
      <c r="B45" s="48">
        <v>30940</v>
      </c>
      <c r="C45" s="19" t="s">
        <v>36</v>
      </c>
      <c r="D45" s="169">
        <v>17</v>
      </c>
      <c r="E45" s="70"/>
      <c r="F45" s="70">
        <v>29.411764705882351</v>
      </c>
      <c r="G45" s="70">
        <v>58.823529411764703</v>
      </c>
      <c r="H45" s="70">
        <v>11.764705882352942</v>
      </c>
      <c r="I45" s="70"/>
      <c r="J45" s="70"/>
      <c r="K45" s="43">
        <v>48.9</v>
      </c>
      <c r="L45" s="7"/>
      <c r="M45" s="97">
        <f t="shared" si="8"/>
        <v>17</v>
      </c>
      <c r="N45" s="98">
        <f t="shared" si="3"/>
        <v>2</v>
      </c>
      <c r="O45" s="99">
        <f t="shared" si="9"/>
        <v>11.764705882352942</v>
      </c>
      <c r="P45" s="98">
        <f t="shared" si="4"/>
        <v>0</v>
      </c>
      <c r="Q45" s="100">
        <f t="shared" si="10"/>
        <v>0</v>
      </c>
    </row>
    <row r="46" spans="1:17" s="1" customFormat="1" ht="15" customHeight="1" thickBot="1" x14ac:dyDescent="0.3">
      <c r="A46" s="11">
        <v>17</v>
      </c>
      <c r="B46" s="52">
        <v>31480</v>
      </c>
      <c r="C46" s="20" t="s">
        <v>38</v>
      </c>
      <c r="D46" s="163">
        <v>35</v>
      </c>
      <c r="E46" s="73">
        <v>2.8571428571428572</v>
      </c>
      <c r="F46" s="73">
        <v>22.857142857142858</v>
      </c>
      <c r="G46" s="73">
        <v>65.714285714285708</v>
      </c>
      <c r="H46" s="73">
        <v>8.5714285714285712</v>
      </c>
      <c r="I46" s="73"/>
      <c r="J46" s="74"/>
      <c r="K46" s="45">
        <v>47.8</v>
      </c>
      <c r="L46" s="7"/>
      <c r="M46" s="101">
        <f t="shared" si="8"/>
        <v>35</v>
      </c>
      <c r="N46" s="102">
        <f t="shared" si="3"/>
        <v>3</v>
      </c>
      <c r="O46" s="103">
        <f t="shared" si="9"/>
        <v>8.5714285714285712</v>
      </c>
      <c r="P46" s="102">
        <f t="shared" si="4"/>
        <v>1</v>
      </c>
      <c r="Q46" s="104">
        <f t="shared" si="10"/>
        <v>2.8571428571428572</v>
      </c>
    </row>
    <row r="47" spans="1:17" s="1" customFormat="1" ht="15" customHeight="1" thickBot="1" x14ac:dyDescent="0.3">
      <c r="A47" s="35"/>
      <c r="B47" s="51"/>
      <c r="C47" s="37" t="s">
        <v>103</v>
      </c>
      <c r="D47" s="36">
        <f>SUM(D48:D66)</f>
        <v>439</v>
      </c>
      <c r="E47" s="82">
        <v>0.88367578601953611</v>
      </c>
      <c r="F47" s="82">
        <v>16.212723997133722</v>
      </c>
      <c r="G47" s="82">
        <v>60.394945872535665</v>
      </c>
      <c r="H47" s="82">
        <v>18.625979760414843</v>
      </c>
      <c r="I47" s="82">
        <v>3.8826745838962382</v>
      </c>
      <c r="J47" s="82">
        <v>0</v>
      </c>
      <c r="K47" s="41">
        <f>AVERAGE(K48:K66)</f>
        <v>54.03875</v>
      </c>
      <c r="L47" s="21"/>
      <c r="M47" s="242">
        <f t="shared" si="8"/>
        <v>439</v>
      </c>
      <c r="N47" s="243">
        <f>SUM(N48:N66)</f>
        <v>137</v>
      </c>
      <c r="O47" s="244">
        <f t="shared" si="9"/>
        <v>22.508654344311083</v>
      </c>
      <c r="P47" s="243">
        <f>SUM(P48:P66)</f>
        <v>5</v>
      </c>
      <c r="Q47" s="245">
        <f t="shared" si="10"/>
        <v>0.88367578601953611</v>
      </c>
    </row>
    <row r="48" spans="1:17" s="1" customFormat="1" ht="15" customHeight="1" x14ac:dyDescent="0.25">
      <c r="A48" s="59">
        <v>1</v>
      </c>
      <c r="B48" s="49">
        <v>40010</v>
      </c>
      <c r="C48" s="13" t="s">
        <v>39</v>
      </c>
      <c r="D48" s="180">
        <v>87</v>
      </c>
      <c r="E48" s="75"/>
      <c r="F48" s="75">
        <v>8.0459770114942533</v>
      </c>
      <c r="G48" s="75">
        <v>57.47126436781609</v>
      </c>
      <c r="H48" s="75">
        <v>28.735632183908045</v>
      </c>
      <c r="I48" s="75">
        <v>5.7471264367816088</v>
      </c>
      <c r="J48" s="75"/>
      <c r="K48" s="42">
        <v>59.6</v>
      </c>
      <c r="L48" s="21"/>
      <c r="M48" s="93">
        <f t="shared" si="8"/>
        <v>87</v>
      </c>
      <c r="N48" s="94">
        <f t="shared" si="3"/>
        <v>29.999999999999996</v>
      </c>
      <c r="O48" s="95">
        <f t="shared" si="9"/>
        <v>34.482758620689651</v>
      </c>
      <c r="P48" s="94">
        <f t="shared" si="4"/>
        <v>0</v>
      </c>
      <c r="Q48" s="96">
        <f t="shared" si="10"/>
        <v>0</v>
      </c>
    </row>
    <row r="49" spans="1:17" s="1" customFormat="1" ht="15" customHeight="1" x14ac:dyDescent="0.25">
      <c r="A49" s="23">
        <v>2</v>
      </c>
      <c r="B49" s="48">
        <v>40030</v>
      </c>
      <c r="C49" s="19" t="s">
        <v>41</v>
      </c>
      <c r="D49" s="169">
        <v>20</v>
      </c>
      <c r="E49" s="70"/>
      <c r="F49" s="70">
        <v>15</v>
      </c>
      <c r="G49" s="70">
        <v>55</v>
      </c>
      <c r="H49" s="70">
        <v>30</v>
      </c>
      <c r="I49" s="70"/>
      <c r="J49" s="70"/>
      <c r="K49" s="43">
        <v>52</v>
      </c>
      <c r="L49" s="21"/>
      <c r="M49" s="97">
        <f t="shared" si="8"/>
        <v>20</v>
      </c>
      <c r="N49" s="98">
        <f t="shared" si="3"/>
        <v>6</v>
      </c>
      <c r="O49" s="99">
        <f t="shared" si="9"/>
        <v>30</v>
      </c>
      <c r="P49" s="98">
        <f t="shared" si="4"/>
        <v>0</v>
      </c>
      <c r="Q49" s="100">
        <f t="shared" si="10"/>
        <v>0</v>
      </c>
    </row>
    <row r="50" spans="1:17" s="1" customFormat="1" ht="15" customHeight="1" x14ac:dyDescent="0.25">
      <c r="A50" s="23">
        <v>3</v>
      </c>
      <c r="B50" s="48">
        <v>40410</v>
      </c>
      <c r="C50" s="19" t="s">
        <v>48</v>
      </c>
      <c r="D50" s="169">
        <v>64</v>
      </c>
      <c r="E50" s="70">
        <v>1.5625</v>
      </c>
      <c r="F50" s="70">
        <v>6.25</v>
      </c>
      <c r="G50" s="70">
        <v>31.25</v>
      </c>
      <c r="H50" s="70">
        <v>43.75</v>
      </c>
      <c r="I50" s="70">
        <v>17.1875</v>
      </c>
      <c r="J50" s="70"/>
      <c r="K50" s="43">
        <v>66</v>
      </c>
      <c r="L50" s="21"/>
      <c r="M50" s="97">
        <f t="shared" si="8"/>
        <v>64</v>
      </c>
      <c r="N50" s="98">
        <f t="shared" si="3"/>
        <v>39</v>
      </c>
      <c r="O50" s="99">
        <f t="shared" si="9"/>
        <v>60.9375</v>
      </c>
      <c r="P50" s="98">
        <f t="shared" si="4"/>
        <v>1</v>
      </c>
      <c r="Q50" s="100">
        <f t="shared" si="10"/>
        <v>1.5625</v>
      </c>
    </row>
    <row r="51" spans="1:17" s="1" customFormat="1" ht="15" customHeight="1" x14ac:dyDescent="0.25">
      <c r="A51" s="23">
        <v>4</v>
      </c>
      <c r="B51" s="48">
        <v>40011</v>
      </c>
      <c r="C51" s="19" t="s">
        <v>40</v>
      </c>
      <c r="D51" s="169">
        <v>56</v>
      </c>
      <c r="E51" s="70">
        <v>1.7857142857142858</v>
      </c>
      <c r="F51" s="70">
        <v>7.1428571428571432</v>
      </c>
      <c r="G51" s="70">
        <v>57.142857142857146</v>
      </c>
      <c r="H51" s="70">
        <v>32.142857142857146</v>
      </c>
      <c r="I51" s="70">
        <v>1.7857142857142858</v>
      </c>
      <c r="J51" s="70"/>
      <c r="K51" s="43">
        <v>57.3</v>
      </c>
      <c r="L51" s="21"/>
      <c r="M51" s="97">
        <f t="shared" si="8"/>
        <v>56</v>
      </c>
      <c r="N51" s="98">
        <f t="shared" si="3"/>
        <v>19</v>
      </c>
      <c r="O51" s="99">
        <f t="shared" si="9"/>
        <v>33.928571428571431</v>
      </c>
      <c r="P51" s="98">
        <f t="shared" si="4"/>
        <v>1</v>
      </c>
      <c r="Q51" s="100">
        <f t="shared" si="10"/>
        <v>1.7857142857142858</v>
      </c>
    </row>
    <row r="52" spans="1:17" s="1" customFormat="1" ht="15" customHeight="1" x14ac:dyDescent="0.25">
      <c r="A52" s="23">
        <v>5</v>
      </c>
      <c r="B52" s="48">
        <v>40080</v>
      </c>
      <c r="C52" s="19" t="s">
        <v>95</v>
      </c>
      <c r="D52" s="169">
        <v>30</v>
      </c>
      <c r="E52" s="70"/>
      <c r="F52" s="70">
        <v>10</v>
      </c>
      <c r="G52" s="70">
        <v>70</v>
      </c>
      <c r="H52" s="70">
        <v>10</v>
      </c>
      <c r="I52" s="70">
        <v>10</v>
      </c>
      <c r="J52" s="70"/>
      <c r="K52" s="43">
        <v>55.5</v>
      </c>
      <c r="L52" s="21"/>
      <c r="M52" s="97">
        <f t="shared" si="8"/>
        <v>30</v>
      </c>
      <c r="N52" s="98">
        <f t="shared" si="3"/>
        <v>6</v>
      </c>
      <c r="O52" s="99">
        <f t="shared" si="9"/>
        <v>20</v>
      </c>
      <c r="P52" s="98">
        <f t="shared" si="4"/>
        <v>0</v>
      </c>
      <c r="Q52" s="100">
        <f t="shared" si="10"/>
        <v>0</v>
      </c>
    </row>
    <row r="53" spans="1:17" s="1" customFormat="1" ht="15" customHeight="1" x14ac:dyDescent="0.25">
      <c r="A53" s="23">
        <v>6</v>
      </c>
      <c r="B53" s="48">
        <v>40100</v>
      </c>
      <c r="C53" s="19" t="s">
        <v>42</v>
      </c>
      <c r="D53" s="169">
        <v>23</v>
      </c>
      <c r="E53" s="70"/>
      <c r="F53" s="70">
        <v>13.043478260869565</v>
      </c>
      <c r="G53" s="70">
        <v>60.869565217391305</v>
      </c>
      <c r="H53" s="70">
        <v>13.043478260869565</v>
      </c>
      <c r="I53" s="70">
        <v>13.043478260869565</v>
      </c>
      <c r="J53" s="70"/>
      <c r="K53" s="43">
        <v>62.3</v>
      </c>
      <c r="L53" s="21"/>
      <c r="M53" s="97">
        <f t="shared" si="8"/>
        <v>23</v>
      </c>
      <c r="N53" s="98">
        <f t="shared" si="3"/>
        <v>6</v>
      </c>
      <c r="O53" s="99">
        <f t="shared" si="9"/>
        <v>26.086956521739129</v>
      </c>
      <c r="P53" s="98">
        <f t="shared" si="4"/>
        <v>0</v>
      </c>
      <c r="Q53" s="100">
        <f t="shared" si="10"/>
        <v>0</v>
      </c>
    </row>
    <row r="54" spans="1:17" s="1" customFormat="1" ht="15" customHeight="1" x14ac:dyDescent="0.25">
      <c r="A54" s="23">
        <v>7</v>
      </c>
      <c r="B54" s="48">
        <v>40020</v>
      </c>
      <c r="C54" s="19" t="s">
        <v>109</v>
      </c>
      <c r="D54" s="169">
        <v>9</v>
      </c>
      <c r="E54" s="70"/>
      <c r="F54" s="70">
        <v>11.111111111111111</v>
      </c>
      <c r="G54" s="70">
        <v>77.777777777777771</v>
      </c>
      <c r="H54" s="70">
        <v>11.111111111111111</v>
      </c>
      <c r="I54" s="70"/>
      <c r="J54" s="70"/>
      <c r="K54" s="43">
        <v>50.2</v>
      </c>
      <c r="L54" s="21"/>
      <c r="M54" s="97">
        <f t="shared" si="8"/>
        <v>9</v>
      </c>
      <c r="N54" s="98">
        <f t="shared" si="3"/>
        <v>1</v>
      </c>
      <c r="O54" s="99">
        <f t="shared" si="9"/>
        <v>11.111111111111111</v>
      </c>
      <c r="P54" s="98">
        <f t="shared" si="4"/>
        <v>0</v>
      </c>
      <c r="Q54" s="100">
        <f t="shared" si="10"/>
        <v>0</v>
      </c>
    </row>
    <row r="55" spans="1:17" s="1" customFormat="1" ht="15" customHeight="1" x14ac:dyDescent="0.25">
      <c r="A55" s="23">
        <v>8</v>
      </c>
      <c r="B55" s="48">
        <v>40031</v>
      </c>
      <c r="C55" s="19" t="s">
        <v>112</v>
      </c>
      <c r="D55" s="169">
        <v>15</v>
      </c>
      <c r="E55" s="70"/>
      <c r="F55" s="70">
        <v>6.666666666666667</v>
      </c>
      <c r="G55" s="70">
        <v>66.666666666666671</v>
      </c>
      <c r="H55" s="70">
        <v>20</v>
      </c>
      <c r="I55" s="70">
        <v>6.666666666666667</v>
      </c>
      <c r="J55" s="70"/>
      <c r="K55" s="43">
        <v>58.3</v>
      </c>
      <c r="L55" s="21"/>
      <c r="M55" s="97">
        <f t="shared" si="8"/>
        <v>15</v>
      </c>
      <c r="N55" s="98">
        <f t="shared" si="3"/>
        <v>4</v>
      </c>
      <c r="O55" s="99">
        <f t="shared" si="9"/>
        <v>26.666666666666668</v>
      </c>
      <c r="P55" s="98">
        <f t="shared" si="4"/>
        <v>0</v>
      </c>
      <c r="Q55" s="100">
        <f t="shared" si="10"/>
        <v>0</v>
      </c>
    </row>
    <row r="56" spans="1:17" s="1" customFormat="1" ht="15" customHeight="1" x14ac:dyDescent="0.25">
      <c r="A56" s="23">
        <v>9</v>
      </c>
      <c r="B56" s="48">
        <v>40210</v>
      </c>
      <c r="C56" s="19" t="s">
        <v>44</v>
      </c>
      <c r="D56" s="169"/>
      <c r="E56" s="70"/>
      <c r="F56" s="70"/>
      <c r="G56" s="70"/>
      <c r="H56" s="70"/>
      <c r="I56" s="70"/>
      <c r="J56" s="70"/>
      <c r="K56" s="43"/>
      <c r="L56" s="21"/>
      <c r="M56" s="97"/>
      <c r="N56" s="98"/>
      <c r="O56" s="99"/>
      <c r="P56" s="111"/>
      <c r="Q56" s="100"/>
    </row>
    <row r="57" spans="1:17" s="1" customFormat="1" ht="15" customHeight="1" x14ac:dyDescent="0.25">
      <c r="A57" s="23">
        <v>10</v>
      </c>
      <c r="B57" s="48">
        <v>40300</v>
      </c>
      <c r="C57" s="19" t="s">
        <v>45</v>
      </c>
      <c r="D57" s="169"/>
      <c r="E57" s="70"/>
      <c r="F57" s="70"/>
      <c r="G57" s="70"/>
      <c r="H57" s="70"/>
      <c r="I57" s="70"/>
      <c r="J57" s="70"/>
      <c r="K57" s="43"/>
      <c r="L57" s="21"/>
      <c r="M57" s="97"/>
      <c r="N57" s="98"/>
      <c r="O57" s="99"/>
      <c r="P57" s="98"/>
      <c r="Q57" s="100"/>
    </row>
    <row r="58" spans="1:17" s="1" customFormat="1" ht="15" customHeight="1" x14ac:dyDescent="0.25">
      <c r="A58" s="23">
        <v>11</v>
      </c>
      <c r="B58" s="48">
        <v>40360</v>
      </c>
      <c r="C58" s="19" t="s">
        <v>46</v>
      </c>
      <c r="D58" s="169">
        <v>5</v>
      </c>
      <c r="E58" s="70"/>
      <c r="F58" s="70">
        <v>20</v>
      </c>
      <c r="G58" s="70">
        <v>80</v>
      </c>
      <c r="H58" s="70"/>
      <c r="I58" s="70"/>
      <c r="J58" s="70"/>
      <c r="K58" s="43">
        <v>44.2</v>
      </c>
      <c r="L58" s="21"/>
      <c r="M58" s="97">
        <f>D58</f>
        <v>5</v>
      </c>
      <c r="N58" s="98">
        <f t="shared" si="3"/>
        <v>0</v>
      </c>
      <c r="O58" s="99">
        <f>I58+J58+H58</f>
        <v>0</v>
      </c>
      <c r="P58" s="98">
        <f t="shared" si="4"/>
        <v>0</v>
      </c>
      <c r="Q58" s="100">
        <f>E58</f>
        <v>0</v>
      </c>
    </row>
    <row r="59" spans="1:17" s="1" customFormat="1" ht="15" customHeight="1" x14ac:dyDescent="0.25">
      <c r="A59" s="23">
        <v>12</v>
      </c>
      <c r="B59" s="48">
        <v>40390</v>
      </c>
      <c r="C59" s="19" t="s">
        <v>47</v>
      </c>
      <c r="D59" s="169"/>
      <c r="E59" s="70"/>
      <c r="F59" s="70"/>
      <c r="G59" s="70"/>
      <c r="H59" s="70"/>
      <c r="I59" s="70"/>
      <c r="J59" s="70"/>
      <c r="K59" s="43"/>
      <c r="L59" s="21"/>
      <c r="M59" s="97"/>
      <c r="N59" s="98"/>
      <c r="O59" s="99"/>
      <c r="P59" s="98"/>
      <c r="Q59" s="100"/>
    </row>
    <row r="60" spans="1:17" s="1" customFormat="1" ht="15" customHeight="1" x14ac:dyDescent="0.25">
      <c r="A60" s="23">
        <v>13</v>
      </c>
      <c r="B60" s="48">
        <v>40720</v>
      </c>
      <c r="C60" s="19" t="s">
        <v>108</v>
      </c>
      <c r="D60" s="169">
        <v>26</v>
      </c>
      <c r="E60" s="70">
        <v>3.8461538461538463</v>
      </c>
      <c r="F60" s="70">
        <v>19.23076923076923</v>
      </c>
      <c r="G60" s="70">
        <v>53.846153846153847</v>
      </c>
      <c r="H60" s="70">
        <v>15.384615384615385</v>
      </c>
      <c r="I60" s="70">
        <v>7.6923076923076925</v>
      </c>
      <c r="J60" s="70"/>
      <c r="K60" s="43">
        <v>55</v>
      </c>
      <c r="L60" s="21"/>
      <c r="M60" s="97">
        <f t="shared" ref="M60:M83" si="11">D60</f>
        <v>26</v>
      </c>
      <c r="N60" s="98">
        <f t="shared" si="3"/>
        <v>6</v>
      </c>
      <c r="O60" s="99">
        <f t="shared" ref="O60:O83" si="12">I60+J60+H60</f>
        <v>23.076923076923077</v>
      </c>
      <c r="P60" s="98">
        <f t="shared" si="4"/>
        <v>1</v>
      </c>
      <c r="Q60" s="100">
        <f t="shared" ref="Q60:Q83" si="13">E60</f>
        <v>3.8461538461538463</v>
      </c>
    </row>
    <row r="61" spans="1:17" s="1" customFormat="1" ht="15" customHeight="1" x14ac:dyDescent="0.25">
      <c r="A61" s="23">
        <v>14</v>
      </c>
      <c r="B61" s="48">
        <v>40730</v>
      </c>
      <c r="C61" s="19" t="s">
        <v>49</v>
      </c>
      <c r="D61" s="169">
        <v>3</v>
      </c>
      <c r="E61" s="70"/>
      <c r="F61" s="70"/>
      <c r="G61" s="70">
        <v>100</v>
      </c>
      <c r="H61" s="70"/>
      <c r="I61" s="70"/>
      <c r="J61" s="70"/>
      <c r="K61" s="43">
        <v>44</v>
      </c>
      <c r="L61" s="21"/>
      <c r="M61" s="97">
        <f t="shared" si="11"/>
        <v>3</v>
      </c>
      <c r="N61" s="98">
        <f t="shared" si="3"/>
        <v>0</v>
      </c>
      <c r="O61" s="99">
        <f t="shared" si="12"/>
        <v>0</v>
      </c>
      <c r="P61" s="98">
        <f t="shared" si="4"/>
        <v>0</v>
      </c>
      <c r="Q61" s="100">
        <f t="shared" si="13"/>
        <v>0</v>
      </c>
    </row>
    <row r="62" spans="1:17" s="1" customFormat="1" ht="15" customHeight="1" x14ac:dyDescent="0.25">
      <c r="A62" s="23">
        <v>15</v>
      </c>
      <c r="B62" s="48">
        <v>40820</v>
      </c>
      <c r="C62" s="19" t="s">
        <v>50</v>
      </c>
      <c r="D62" s="169">
        <v>24</v>
      </c>
      <c r="E62" s="70">
        <v>4.166666666666667</v>
      </c>
      <c r="F62" s="70">
        <v>20.833333333333332</v>
      </c>
      <c r="G62" s="70">
        <v>50</v>
      </c>
      <c r="H62" s="70">
        <v>25</v>
      </c>
      <c r="I62" s="70"/>
      <c r="J62" s="70"/>
      <c r="K62" s="43">
        <v>54</v>
      </c>
      <c r="L62" s="21"/>
      <c r="M62" s="97">
        <f t="shared" si="11"/>
        <v>24</v>
      </c>
      <c r="N62" s="98">
        <f t="shared" si="3"/>
        <v>6</v>
      </c>
      <c r="O62" s="99">
        <f t="shared" si="12"/>
        <v>25</v>
      </c>
      <c r="P62" s="98">
        <f t="shared" si="4"/>
        <v>1</v>
      </c>
      <c r="Q62" s="100">
        <f t="shared" si="13"/>
        <v>4.166666666666667</v>
      </c>
    </row>
    <row r="63" spans="1:17" s="1" customFormat="1" ht="15" customHeight="1" x14ac:dyDescent="0.25">
      <c r="A63" s="23">
        <v>16</v>
      </c>
      <c r="B63" s="48">
        <v>40840</v>
      </c>
      <c r="C63" s="19" t="s">
        <v>51</v>
      </c>
      <c r="D63" s="169">
        <v>13</v>
      </c>
      <c r="E63" s="70"/>
      <c r="F63" s="70">
        <v>30.76923076923077</v>
      </c>
      <c r="G63" s="70">
        <v>61.53846153846154</v>
      </c>
      <c r="H63" s="70">
        <v>7.6923076923076925</v>
      </c>
      <c r="I63" s="70"/>
      <c r="J63" s="70"/>
      <c r="K63" s="43">
        <v>48</v>
      </c>
      <c r="L63" s="21"/>
      <c r="M63" s="97">
        <f t="shared" si="11"/>
        <v>13</v>
      </c>
      <c r="N63" s="98">
        <f t="shared" si="3"/>
        <v>1</v>
      </c>
      <c r="O63" s="99">
        <f t="shared" si="12"/>
        <v>7.6923076923076925</v>
      </c>
      <c r="P63" s="98">
        <f t="shared" si="4"/>
        <v>0</v>
      </c>
      <c r="Q63" s="100">
        <f t="shared" si="13"/>
        <v>0</v>
      </c>
    </row>
    <row r="64" spans="1:17" s="1" customFormat="1" ht="15" customHeight="1" x14ac:dyDescent="0.25">
      <c r="A64" s="23">
        <v>17</v>
      </c>
      <c r="B64" s="48">
        <v>40950</v>
      </c>
      <c r="C64" s="19" t="s">
        <v>52</v>
      </c>
      <c r="D64" s="169">
        <v>11</v>
      </c>
      <c r="E64" s="70"/>
      <c r="F64" s="70">
        <v>54.545454545454547</v>
      </c>
      <c r="G64" s="70">
        <v>27.272727272727273</v>
      </c>
      <c r="H64" s="70">
        <v>18.181818181818183</v>
      </c>
      <c r="I64" s="70"/>
      <c r="J64" s="70"/>
      <c r="K64" s="43">
        <v>42.7</v>
      </c>
      <c r="L64" s="21"/>
      <c r="M64" s="97">
        <f t="shared" si="11"/>
        <v>11</v>
      </c>
      <c r="N64" s="98">
        <f t="shared" si="3"/>
        <v>2.0000000000000004</v>
      </c>
      <c r="O64" s="99">
        <f t="shared" si="12"/>
        <v>18.181818181818183</v>
      </c>
      <c r="P64" s="112">
        <f t="shared" si="4"/>
        <v>0</v>
      </c>
      <c r="Q64" s="100">
        <f t="shared" si="13"/>
        <v>0</v>
      </c>
    </row>
    <row r="65" spans="1:17" s="1" customFormat="1" ht="15" customHeight="1" x14ac:dyDescent="0.25">
      <c r="A65" s="23">
        <v>18</v>
      </c>
      <c r="B65" s="50">
        <v>40990</v>
      </c>
      <c r="C65" s="22" t="s">
        <v>53</v>
      </c>
      <c r="D65" s="169">
        <v>36</v>
      </c>
      <c r="E65" s="70">
        <v>2.7777777777777777</v>
      </c>
      <c r="F65" s="70">
        <v>25</v>
      </c>
      <c r="G65" s="70">
        <v>52.777777777777779</v>
      </c>
      <c r="H65" s="70">
        <v>19.444444444444443</v>
      </c>
      <c r="I65" s="70"/>
      <c r="J65" s="70"/>
      <c r="K65" s="46">
        <v>53.42</v>
      </c>
      <c r="L65" s="21"/>
      <c r="M65" s="97">
        <f t="shared" si="11"/>
        <v>36</v>
      </c>
      <c r="N65" s="98">
        <f t="shared" si="3"/>
        <v>7</v>
      </c>
      <c r="O65" s="99">
        <f t="shared" si="12"/>
        <v>19.444444444444443</v>
      </c>
      <c r="P65" s="98">
        <f t="shared" si="4"/>
        <v>1</v>
      </c>
      <c r="Q65" s="100">
        <f t="shared" si="13"/>
        <v>2.7777777777777777</v>
      </c>
    </row>
    <row r="66" spans="1:17" s="1" customFormat="1" ht="15" customHeight="1" thickBot="1" x14ac:dyDescent="0.3">
      <c r="A66" s="24">
        <v>19</v>
      </c>
      <c r="B66" s="48">
        <v>40133</v>
      </c>
      <c r="C66" s="19" t="s">
        <v>43</v>
      </c>
      <c r="D66" s="169">
        <v>17</v>
      </c>
      <c r="E66" s="73"/>
      <c r="F66" s="73">
        <v>11.764705882352942</v>
      </c>
      <c r="G66" s="73">
        <v>64.705882352941174</v>
      </c>
      <c r="H66" s="73">
        <v>23.529411764705884</v>
      </c>
      <c r="I66" s="73"/>
      <c r="J66" s="74"/>
      <c r="K66" s="43">
        <v>62.1</v>
      </c>
      <c r="L66" s="21"/>
      <c r="M66" s="101">
        <f t="shared" si="11"/>
        <v>17</v>
      </c>
      <c r="N66" s="102">
        <f t="shared" si="3"/>
        <v>4</v>
      </c>
      <c r="O66" s="103">
        <f t="shared" si="12"/>
        <v>23.529411764705884</v>
      </c>
      <c r="P66" s="102">
        <f t="shared" si="4"/>
        <v>0</v>
      </c>
      <c r="Q66" s="104">
        <f t="shared" si="13"/>
        <v>0</v>
      </c>
    </row>
    <row r="67" spans="1:17" s="1" customFormat="1" ht="15" customHeight="1" thickBot="1" x14ac:dyDescent="0.3">
      <c r="A67" s="35"/>
      <c r="B67" s="51"/>
      <c r="C67" s="37" t="s">
        <v>104</v>
      </c>
      <c r="D67" s="36">
        <f>SUM(D68:D81)</f>
        <v>274</v>
      </c>
      <c r="E67" s="38">
        <v>6.9677871148459385</v>
      </c>
      <c r="F67" s="38">
        <v>21.295220055724258</v>
      </c>
      <c r="G67" s="38">
        <v>52.699693077844351</v>
      </c>
      <c r="H67" s="38">
        <v>16.470254505968789</v>
      </c>
      <c r="I67" s="38">
        <v>2.5670452456166744</v>
      </c>
      <c r="J67" s="38">
        <v>0</v>
      </c>
      <c r="K67" s="39">
        <f>AVERAGE(K68:K81)</f>
        <v>50.378571428571426</v>
      </c>
      <c r="L67" s="21"/>
      <c r="M67" s="242">
        <f t="shared" si="11"/>
        <v>274</v>
      </c>
      <c r="N67" s="243">
        <f>SUM(N68:N81)</f>
        <v>61</v>
      </c>
      <c r="O67" s="244">
        <f t="shared" si="12"/>
        <v>19.037299751585465</v>
      </c>
      <c r="P67" s="243">
        <f>SUM(P68:P81)</f>
        <v>7</v>
      </c>
      <c r="Q67" s="245">
        <f t="shared" si="13"/>
        <v>6.9677871148459385</v>
      </c>
    </row>
    <row r="68" spans="1:17" s="1" customFormat="1" ht="15" customHeight="1" x14ac:dyDescent="0.25">
      <c r="A68" s="16">
        <v>1</v>
      </c>
      <c r="B68" s="48">
        <v>50040</v>
      </c>
      <c r="C68" s="19" t="s">
        <v>54</v>
      </c>
      <c r="D68" s="169">
        <v>20</v>
      </c>
      <c r="E68" s="75"/>
      <c r="F68" s="75">
        <v>0</v>
      </c>
      <c r="G68" s="75">
        <v>60</v>
      </c>
      <c r="H68" s="75">
        <v>35</v>
      </c>
      <c r="I68" s="75">
        <v>5</v>
      </c>
      <c r="J68" s="75"/>
      <c r="K68" s="43">
        <v>66</v>
      </c>
      <c r="L68" s="21"/>
      <c r="M68" s="93">
        <f t="shared" si="11"/>
        <v>20</v>
      </c>
      <c r="N68" s="94">
        <f t="shared" si="3"/>
        <v>8</v>
      </c>
      <c r="O68" s="95">
        <f t="shared" si="12"/>
        <v>40</v>
      </c>
      <c r="P68" s="94">
        <f t="shared" si="4"/>
        <v>0</v>
      </c>
      <c r="Q68" s="96">
        <f t="shared" si="13"/>
        <v>0</v>
      </c>
    </row>
    <row r="69" spans="1:17" s="1" customFormat="1" ht="15" customHeight="1" x14ac:dyDescent="0.25">
      <c r="A69" s="11">
        <v>2</v>
      </c>
      <c r="B69" s="48">
        <v>50003</v>
      </c>
      <c r="C69" s="19" t="s">
        <v>96</v>
      </c>
      <c r="D69" s="169">
        <v>37</v>
      </c>
      <c r="E69" s="70"/>
      <c r="F69" s="70">
        <v>5.4054054054054053</v>
      </c>
      <c r="G69" s="70">
        <v>64.86486486486487</v>
      </c>
      <c r="H69" s="70">
        <v>27.027027027027028</v>
      </c>
      <c r="I69" s="70">
        <v>2.7027027027027026</v>
      </c>
      <c r="J69" s="70"/>
      <c r="K69" s="43">
        <v>58.2</v>
      </c>
      <c r="L69" s="21"/>
      <c r="M69" s="97">
        <f t="shared" si="11"/>
        <v>37</v>
      </c>
      <c r="N69" s="98">
        <f t="shared" si="3"/>
        <v>11</v>
      </c>
      <c r="O69" s="99">
        <f t="shared" si="12"/>
        <v>29.72972972972973</v>
      </c>
      <c r="P69" s="98">
        <f t="shared" si="4"/>
        <v>0</v>
      </c>
      <c r="Q69" s="100">
        <f t="shared" si="13"/>
        <v>0</v>
      </c>
    </row>
    <row r="70" spans="1:17" s="1" customFormat="1" ht="15" customHeight="1" x14ac:dyDescent="0.25">
      <c r="A70" s="11">
        <v>3</v>
      </c>
      <c r="B70" s="48">
        <v>50060</v>
      </c>
      <c r="C70" s="19" t="s">
        <v>135</v>
      </c>
      <c r="D70" s="169">
        <v>28</v>
      </c>
      <c r="E70" s="70"/>
      <c r="F70" s="70">
        <v>10.714285714285714</v>
      </c>
      <c r="G70" s="70">
        <v>75</v>
      </c>
      <c r="H70" s="70">
        <v>14.285714285714286</v>
      </c>
      <c r="I70" s="70"/>
      <c r="J70" s="70"/>
      <c r="K70" s="43">
        <v>53.6</v>
      </c>
      <c r="L70" s="21"/>
      <c r="M70" s="97">
        <f t="shared" si="11"/>
        <v>28</v>
      </c>
      <c r="N70" s="98">
        <f t="shared" ref="N70:N122" si="14">O70*M70/100</f>
        <v>4</v>
      </c>
      <c r="O70" s="99">
        <f t="shared" si="12"/>
        <v>14.285714285714286</v>
      </c>
      <c r="P70" s="98">
        <f t="shared" ref="P70:P81" si="15">Q70*M70/100</f>
        <v>0</v>
      </c>
      <c r="Q70" s="100">
        <f t="shared" si="13"/>
        <v>0</v>
      </c>
    </row>
    <row r="71" spans="1:17" s="1" customFormat="1" ht="15" customHeight="1" x14ac:dyDescent="0.25">
      <c r="A71" s="11">
        <v>4</v>
      </c>
      <c r="B71" s="54">
        <v>50170</v>
      </c>
      <c r="C71" s="19" t="s">
        <v>56</v>
      </c>
      <c r="D71" s="169">
        <v>10</v>
      </c>
      <c r="E71" s="70"/>
      <c r="F71" s="70">
        <v>30</v>
      </c>
      <c r="G71" s="70">
        <v>70</v>
      </c>
      <c r="H71" s="70"/>
      <c r="I71" s="70"/>
      <c r="J71" s="70"/>
      <c r="K71" s="43">
        <v>46.1</v>
      </c>
      <c r="L71" s="21"/>
      <c r="M71" s="97">
        <f t="shared" si="11"/>
        <v>10</v>
      </c>
      <c r="N71" s="98">
        <f t="shared" si="14"/>
        <v>0</v>
      </c>
      <c r="O71" s="99">
        <f t="shared" si="12"/>
        <v>0</v>
      </c>
      <c r="P71" s="111">
        <f t="shared" si="15"/>
        <v>0</v>
      </c>
      <c r="Q71" s="100">
        <f t="shared" si="13"/>
        <v>0</v>
      </c>
    </row>
    <row r="72" spans="1:17" s="1" customFormat="1" ht="15" customHeight="1" x14ac:dyDescent="0.25">
      <c r="A72" s="11">
        <v>5</v>
      </c>
      <c r="B72" s="48">
        <v>50230</v>
      </c>
      <c r="C72" s="19" t="s">
        <v>57</v>
      </c>
      <c r="D72" s="169">
        <v>13</v>
      </c>
      <c r="E72" s="70"/>
      <c r="F72" s="70">
        <v>7.6923076923076925</v>
      </c>
      <c r="G72" s="70">
        <v>53.846153846153847</v>
      </c>
      <c r="H72" s="70">
        <v>38.46153846153846</v>
      </c>
      <c r="I72" s="70"/>
      <c r="J72" s="70"/>
      <c r="K72" s="43">
        <v>60.1</v>
      </c>
      <c r="L72" s="21"/>
      <c r="M72" s="97">
        <f t="shared" si="11"/>
        <v>13</v>
      </c>
      <c r="N72" s="98">
        <f t="shared" si="14"/>
        <v>5</v>
      </c>
      <c r="O72" s="99">
        <f t="shared" si="12"/>
        <v>38.46153846153846</v>
      </c>
      <c r="P72" s="98">
        <f t="shared" si="15"/>
        <v>0</v>
      </c>
      <c r="Q72" s="100">
        <f t="shared" si="13"/>
        <v>0</v>
      </c>
    </row>
    <row r="73" spans="1:17" s="1" customFormat="1" ht="15" customHeight="1" x14ac:dyDescent="0.25">
      <c r="A73" s="11">
        <v>6</v>
      </c>
      <c r="B73" s="48">
        <v>50340</v>
      </c>
      <c r="C73" s="19" t="s">
        <v>58</v>
      </c>
      <c r="D73" s="169">
        <v>8</v>
      </c>
      <c r="E73" s="70">
        <v>25</v>
      </c>
      <c r="F73" s="70"/>
      <c r="G73" s="70">
        <v>50</v>
      </c>
      <c r="H73" s="70">
        <v>12.5</v>
      </c>
      <c r="I73" s="70">
        <v>12.5</v>
      </c>
      <c r="J73" s="70"/>
      <c r="K73" s="43">
        <v>49.8</v>
      </c>
      <c r="L73" s="21"/>
      <c r="M73" s="97">
        <f t="shared" si="11"/>
        <v>8</v>
      </c>
      <c r="N73" s="98">
        <f t="shared" si="14"/>
        <v>2</v>
      </c>
      <c r="O73" s="99">
        <f t="shared" si="12"/>
        <v>25</v>
      </c>
      <c r="P73" s="98">
        <f t="shared" si="15"/>
        <v>2</v>
      </c>
      <c r="Q73" s="100">
        <f t="shared" si="13"/>
        <v>25</v>
      </c>
    </row>
    <row r="74" spans="1:17" s="1" customFormat="1" ht="15" customHeight="1" x14ac:dyDescent="0.25">
      <c r="A74" s="11">
        <v>7</v>
      </c>
      <c r="B74" s="48">
        <v>50420</v>
      </c>
      <c r="C74" s="19" t="s">
        <v>59</v>
      </c>
      <c r="D74" s="169">
        <v>24</v>
      </c>
      <c r="E74" s="70"/>
      <c r="F74" s="70">
        <v>33.333333333333336</v>
      </c>
      <c r="G74" s="70">
        <v>41.666666666666664</v>
      </c>
      <c r="H74" s="70">
        <v>16.666666666666668</v>
      </c>
      <c r="I74" s="70">
        <v>8.3333333333333339</v>
      </c>
      <c r="J74" s="70"/>
      <c r="K74" s="43">
        <v>54.5</v>
      </c>
      <c r="L74" s="21"/>
      <c r="M74" s="97">
        <f t="shared" si="11"/>
        <v>24</v>
      </c>
      <c r="N74" s="98">
        <f t="shared" si="14"/>
        <v>6</v>
      </c>
      <c r="O74" s="99">
        <f t="shared" si="12"/>
        <v>25</v>
      </c>
      <c r="P74" s="98">
        <f t="shared" si="15"/>
        <v>0</v>
      </c>
      <c r="Q74" s="100">
        <f t="shared" si="13"/>
        <v>0</v>
      </c>
    </row>
    <row r="75" spans="1:17" s="1" customFormat="1" ht="15" customHeight="1" x14ac:dyDescent="0.25">
      <c r="A75" s="11">
        <v>8</v>
      </c>
      <c r="B75" s="48">
        <v>50450</v>
      </c>
      <c r="C75" s="19" t="s">
        <v>60</v>
      </c>
      <c r="D75" s="169">
        <v>21</v>
      </c>
      <c r="E75" s="70"/>
      <c r="F75" s="70">
        <v>33.333333333333336</v>
      </c>
      <c r="G75" s="70">
        <v>52.38095238095238</v>
      </c>
      <c r="H75" s="70">
        <v>14.285714285714286</v>
      </c>
      <c r="I75" s="70"/>
      <c r="J75" s="70"/>
      <c r="K75" s="43">
        <v>46.4</v>
      </c>
      <c r="L75" s="21"/>
      <c r="M75" s="97">
        <f t="shared" si="11"/>
        <v>21</v>
      </c>
      <c r="N75" s="98">
        <f t="shared" si="14"/>
        <v>3</v>
      </c>
      <c r="O75" s="99">
        <f t="shared" si="12"/>
        <v>14.285714285714286</v>
      </c>
      <c r="P75" s="98">
        <f t="shared" si="15"/>
        <v>0</v>
      </c>
      <c r="Q75" s="100">
        <f t="shared" si="13"/>
        <v>0</v>
      </c>
    </row>
    <row r="76" spans="1:17" s="1" customFormat="1" ht="15" customHeight="1" x14ac:dyDescent="0.25">
      <c r="A76" s="11">
        <v>9</v>
      </c>
      <c r="B76" s="48">
        <v>50620</v>
      </c>
      <c r="C76" s="19" t="s">
        <v>61</v>
      </c>
      <c r="D76" s="169">
        <v>17</v>
      </c>
      <c r="E76" s="70">
        <v>5.882352941176471</v>
      </c>
      <c r="F76" s="70">
        <v>64.705882352941174</v>
      </c>
      <c r="G76" s="70">
        <v>29.411764705882351</v>
      </c>
      <c r="H76" s="70"/>
      <c r="I76" s="70"/>
      <c r="J76" s="70"/>
      <c r="K76" s="43">
        <v>36.5</v>
      </c>
      <c r="L76" s="21"/>
      <c r="M76" s="97">
        <f t="shared" si="11"/>
        <v>17</v>
      </c>
      <c r="N76" s="98">
        <f t="shared" ref="N76" si="16">O76*M76/100</f>
        <v>0</v>
      </c>
      <c r="O76" s="99">
        <f t="shared" si="12"/>
        <v>0</v>
      </c>
      <c r="P76" s="98">
        <f t="shared" si="15"/>
        <v>1</v>
      </c>
      <c r="Q76" s="100">
        <f t="shared" si="13"/>
        <v>5.882352941176471</v>
      </c>
    </row>
    <row r="77" spans="1:17" s="1" customFormat="1" ht="15" customHeight="1" x14ac:dyDescent="0.25">
      <c r="A77" s="11">
        <v>10</v>
      </c>
      <c r="B77" s="48">
        <v>50760</v>
      </c>
      <c r="C77" s="19" t="s">
        <v>62</v>
      </c>
      <c r="D77" s="169">
        <v>35</v>
      </c>
      <c r="E77" s="70"/>
      <c r="F77" s="70">
        <v>8.5714285714285712</v>
      </c>
      <c r="G77" s="70">
        <v>68.571428571428569</v>
      </c>
      <c r="H77" s="70">
        <v>20</v>
      </c>
      <c r="I77" s="70">
        <v>2.8571428571428572</v>
      </c>
      <c r="J77" s="70"/>
      <c r="K77" s="43">
        <v>59.2</v>
      </c>
      <c r="L77" s="21"/>
      <c r="M77" s="97">
        <f t="shared" si="11"/>
        <v>35</v>
      </c>
      <c r="N77" s="98">
        <f t="shared" si="14"/>
        <v>8</v>
      </c>
      <c r="O77" s="99">
        <f t="shared" si="12"/>
        <v>22.857142857142858</v>
      </c>
      <c r="P77" s="98">
        <f t="shared" si="15"/>
        <v>0</v>
      </c>
      <c r="Q77" s="100">
        <f t="shared" si="13"/>
        <v>0</v>
      </c>
    </row>
    <row r="78" spans="1:17" s="1" customFormat="1" ht="15" customHeight="1" x14ac:dyDescent="0.25">
      <c r="A78" s="11">
        <v>11</v>
      </c>
      <c r="B78" s="48">
        <v>50780</v>
      </c>
      <c r="C78" s="19" t="s">
        <v>63</v>
      </c>
      <c r="D78" s="169">
        <v>6</v>
      </c>
      <c r="E78" s="70">
        <v>50</v>
      </c>
      <c r="F78" s="70">
        <v>50</v>
      </c>
      <c r="G78" s="70">
        <v>0</v>
      </c>
      <c r="H78" s="70"/>
      <c r="I78" s="70"/>
      <c r="J78" s="70"/>
      <c r="K78" s="43">
        <v>18.3</v>
      </c>
      <c r="L78" s="21"/>
      <c r="M78" s="97">
        <f t="shared" si="11"/>
        <v>6</v>
      </c>
      <c r="N78" s="98">
        <f t="shared" ref="N78" si="17">O78*M78/100</f>
        <v>0</v>
      </c>
      <c r="O78" s="99">
        <f t="shared" si="12"/>
        <v>0</v>
      </c>
      <c r="P78" s="111">
        <f t="shared" si="15"/>
        <v>3</v>
      </c>
      <c r="Q78" s="100">
        <f t="shared" si="13"/>
        <v>50</v>
      </c>
    </row>
    <row r="79" spans="1:17" s="1" customFormat="1" ht="15" customHeight="1" x14ac:dyDescent="0.25">
      <c r="A79" s="11">
        <v>12</v>
      </c>
      <c r="B79" s="48">
        <v>50930</v>
      </c>
      <c r="C79" s="19" t="s">
        <v>64</v>
      </c>
      <c r="D79" s="169">
        <v>6</v>
      </c>
      <c r="E79" s="70">
        <v>16.666666666666668</v>
      </c>
      <c r="F79" s="70">
        <v>33.333333333333336</v>
      </c>
      <c r="G79" s="70">
        <v>50</v>
      </c>
      <c r="H79" s="70"/>
      <c r="I79" s="70"/>
      <c r="J79" s="70"/>
      <c r="K79" s="43">
        <v>38</v>
      </c>
      <c r="L79" s="21"/>
      <c r="M79" s="97">
        <f t="shared" si="11"/>
        <v>6</v>
      </c>
      <c r="N79" s="98">
        <f t="shared" si="14"/>
        <v>0</v>
      </c>
      <c r="O79" s="99">
        <f t="shared" si="12"/>
        <v>0</v>
      </c>
      <c r="P79" s="111">
        <f t="shared" si="15"/>
        <v>1</v>
      </c>
      <c r="Q79" s="100">
        <f t="shared" si="13"/>
        <v>16.666666666666668</v>
      </c>
    </row>
    <row r="80" spans="1:17" s="1" customFormat="1" ht="15" customHeight="1" x14ac:dyDescent="0.25">
      <c r="A80" s="15">
        <v>13</v>
      </c>
      <c r="B80" s="50">
        <v>51370</v>
      </c>
      <c r="C80" s="22" t="s">
        <v>65</v>
      </c>
      <c r="D80" s="169">
        <v>27</v>
      </c>
      <c r="E80" s="83"/>
      <c r="F80" s="83">
        <v>7.4074074074074074</v>
      </c>
      <c r="G80" s="83">
        <v>62.962962962962962</v>
      </c>
      <c r="H80" s="83">
        <v>29.62962962962963</v>
      </c>
      <c r="I80" s="83"/>
      <c r="J80" s="84"/>
      <c r="K80" s="46">
        <v>59.6</v>
      </c>
      <c r="L80" s="21"/>
      <c r="M80" s="97">
        <f t="shared" si="11"/>
        <v>27</v>
      </c>
      <c r="N80" s="98">
        <f t="shared" si="14"/>
        <v>8</v>
      </c>
      <c r="O80" s="99">
        <f t="shared" si="12"/>
        <v>29.62962962962963</v>
      </c>
      <c r="P80" s="111">
        <f t="shared" si="15"/>
        <v>0</v>
      </c>
      <c r="Q80" s="100">
        <f t="shared" si="13"/>
        <v>0</v>
      </c>
    </row>
    <row r="81" spans="1:17" s="1" customFormat="1" ht="15" customHeight="1" thickBot="1" x14ac:dyDescent="0.3">
      <c r="A81" s="15">
        <v>14</v>
      </c>
      <c r="B81" s="50">
        <v>51400</v>
      </c>
      <c r="C81" s="22" t="s">
        <v>150</v>
      </c>
      <c r="D81" s="71">
        <v>22</v>
      </c>
      <c r="E81" s="72"/>
      <c r="F81" s="72">
        <v>13.636363636363637</v>
      </c>
      <c r="G81" s="72">
        <v>59.090909090909093</v>
      </c>
      <c r="H81" s="72">
        <v>22.727272727272727</v>
      </c>
      <c r="I81" s="72">
        <v>4.5454545454545459</v>
      </c>
      <c r="J81" s="78"/>
      <c r="K81" s="46">
        <v>59</v>
      </c>
      <c r="L81" s="21"/>
      <c r="M81" s="101">
        <f t="shared" si="11"/>
        <v>22</v>
      </c>
      <c r="N81" s="102">
        <f t="shared" ref="N81" si="18">O81*M81/100</f>
        <v>6</v>
      </c>
      <c r="O81" s="103">
        <f t="shared" si="12"/>
        <v>27.272727272727273</v>
      </c>
      <c r="P81" s="138">
        <f t="shared" si="15"/>
        <v>0</v>
      </c>
      <c r="Q81" s="104">
        <f t="shared" si="13"/>
        <v>0</v>
      </c>
    </row>
    <row r="82" spans="1:17" s="1" customFormat="1" ht="15" customHeight="1" thickBot="1" x14ac:dyDescent="0.3">
      <c r="A82" s="35"/>
      <c r="B82" s="51"/>
      <c r="C82" s="37" t="s">
        <v>105</v>
      </c>
      <c r="D82" s="36">
        <f>SUM(D83:D112)</f>
        <v>863</v>
      </c>
      <c r="E82" s="38">
        <v>3.9765571690138093</v>
      </c>
      <c r="F82" s="38">
        <v>17.823993882259732</v>
      </c>
      <c r="G82" s="38">
        <v>54.502847919419509</v>
      </c>
      <c r="H82" s="38">
        <v>20.053047389003662</v>
      </c>
      <c r="I82" s="38">
        <v>3.5896743299584699</v>
      </c>
      <c r="J82" s="38">
        <v>5.3879310344827583E-2</v>
      </c>
      <c r="K82" s="39">
        <f>AVERAGE(K83:K112)</f>
        <v>52.775862068965523</v>
      </c>
      <c r="L82" s="21"/>
      <c r="M82" s="242">
        <f t="shared" si="11"/>
        <v>863</v>
      </c>
      <c r="N82" s="243">
        <f>SUM(N83:N112)</f>
        <v>256</v>
      </c>
      <c r="O82" s="244">
        <f t="shared" si="12"/>
        <v>23.696601029306962</v>
      </c>
      <c r="P82" s="243">
        <f>SUM(P83:P112)</f>
        <v>28</v>
      </c>
      <c r="Q82" s="245">
        <f t="shared" si="13"/>
        <v>3.9765571690138093</v>
      </c>
    </row>
    <row r="83" spans="1:17" s="1" customFormat="1" ht="15" customHeight="1" x14ac:dyDescent="0.25">
      <c r="A83" s="59">
        <v>1</v>
      </c>
      <c r="B83" s="53">
        <v>60010</v>
      </c>
      <c r="C83" s="19" t="s">
        <v>67</v>
      </c>
      <c r="D83" s="169">
        <v>23</v>
      </c>
      <c r="E83" s="75">
        <v>4.3478260869565215</v>
      </c>
      <c r="F83" s="75">
        <v>21.739130434782609</v>
      </c>
      <c r="G83" s="75">
        <v>60.869565217391305</v>
      </c>
      <c r="H83" s="75">
        <v>13.043478260869565</v>
      </c>
      <c r="I83" s="75"/>
      <c r="J83" s="75"/>
      <c r="K83" s="43">
        <v>47</v>
      </c>
      <c r="L83" s="21"/>
      <c r="M83" s="93">
        <f t="shared" si="11"/>
        <v>23</v>
      </c>
      <c r="N83" s="94">
        <f t="shared" si="14"/>
        <v>3</v>
      </c>
      <c r="O83" s="95">
        <f t="shared" si="12"/>
        <v>13.043478260869565</v>
      </c>
      <c r="P83" s="94">
        <f t="shared" ref="P83:P112" si="19">Q83*M83/100</f>
        <v>1</v>
      </c>
      <c r="Q83" s="96">
        <f t="shared" si="13"/>
        <v>4.3478260869565215</v>
      </c>
    </row>
    <row r="84" spans="1:17" s="1" customFormat="1" ht="15" customHeight="1" x14ac:dyDescent="0.25">
      <c r="A84" s="23">
        <v>2</v>
      </c>
      <c r="B84" s="48">
        <v>60020</v>
      </c>
      <c r="C84" s="19" t="s">
        <v>68</v>
      </c>
      <c r="D84" s="169"/>
      <c r="E84" s="70"/>
      <c r="F84" s="70"/>
      <c r="G84" s="70"/>
      <c r="H84" s="70"/>
      <c r="I84" s="70"/>
      <c r="J84" s="70"/>
      <c r="K84" s="43"/>
      <c r="L84" s="21"/>
      <c r="M84" s="97"/>
      <c r="N84" s="98"/>
      <c r="O84" s="99"/>
      <c r="P84" s="98"/>
      <c r="Q84" s="100"/>
    </row>
    <row r="85" spans="1:17" s="1" customFormat="1" ht="15" customHeight="1" x14ac:dyDescent="0.25">
      <c r="A85" s="23">
        <v>3</v>
      </c>
      <c r="B85" s="48">
        <v>60050</v>
      </c>
      <c r="C85" s="19" t="s">
        <v>69</v>
      </c>
      <c r="D85" s="169">
        <v>14</v>
      </c>
      <c r="E85" s="70"/>
      <c r="F85" s="70">
        <v>35.714285714285715</v>
      </c>
      <c r="G85" s="70">
        <v>42.857142857142854</v>
      </c>
      <c r="H85" s="70">
        <v>21.428571428571427</v>
      </c>
      <c r="I85" s="70"/>
      <c r="J85" s="70"/>
      <c r="K85" s="43">
        <v>51</v>
      </c>
      <c r="L85" s="21"/>
      <c r="M85" s="97">
        <f t="shared" ref="M85:M91" si="20">D85</f>
        <v>14</v>
      </c>
      <c r="N85" s="98">
        <f t="shared" si="14"/>
        <v>3</v>
      </c>
      <c r="O85" s="99">
        <f t="shared" ref="O85:O91" si="21">I85+J85+H85</f>
        <v>21.428571428571427</v>
      </c>
      <c r="P85" s="98">
        <f t="shared" si="19"/>
        <v>0</v>
      </c>
      <c r="Q85" s="100">
        <f t="shared" ref="Q85:Q91" si="22">E85</f>
        <v>0</v>
      </c>
    </row>
    <row r="86" spans="1:17" s="1" customFormat="1" ht="15" customHeight="1" x14ac:dyDescent="0.25">
      <c r="A86" s="23">
        <v>4</v>
      </c>
      <c r="B86" s="48">
        <v>60070</v>
      </c>
      <c r="C86" s="19" t="s">
        <v>70</v>
      </c>
      <c r="D86" s="169">
        <v>50</v>
      </c>
      <c r="E86" s="70"/>
      <c r="F86" s="70">
        <v>14</v>
      </c>
      <c r="G86" s="70">
        <v>60</v>
      </c>
      <c r="H86" s="70">
        <v>24</v>
      </c>
      <c r="I86" s="70">
        <v>2</v>
      </c>
      <c r="J86" s="70"/>
      <c r="K86" s="43">
        <v>57.4</v>
      </c>
      <c r="L86" s="21"/>
      <c r="M86" s="97">
        <f t="shared" si="20"/>
        <v>50</v>
      </c>
      <c r="N86" s="98">
        <f t="shared" si="14"/>
        <v>13</v>
      </c>
      <c r="O86" s="99">
        <f t="shared" si="21"/>
        <v>26</v>
      </c>
      <c r="P86" s="98">
        <f t="shared" si="19"/>
        <v>0</v>
      </c>
      <c r="Q86" s="100">
        <f t="shared" si="22"/>
        <v>0</v>
      </c>
    </row>
    <row r="87" spans="1:17" s="1" customFormat="1" ht="15" customHeight="1" x14ac:dyDescent="0.25">
      <c r="A87" s="23">
        <v>5</v>
      </c>
      <c r="B87" s="48">
        <v>60180</v>
      </c>
      <c r="C87" s="19" t="s">
        <v>71</v>
      </c>
      <c r="D87" s="169">
        <v>17</v>
      </c>
      <c r="E87" s="70"/>
      <c r="F87" s="70">
        <v>5.882352941176471</v>
      </c>
      <c r="G87" s="70">
        <v>82.352941176470594</v>
      </c>
      <c r="H87" s="70">
        <v>11.764705882352942</v>
      </c>
      <c r="I87" s="70"/>
      <c r="J87" s="70"/>
      <c r="K87" s="43">
        <v>51</v>
      </c>
      <c r="L87" s="21"/>
      <c r="M87" s="97">
        <f t="shared" si="20"/>
        <v>17</v>
      </c>
      <c r="N87" s="98">
        <f t="shared" si="14"/>
        <v>2</v>
      </c>
      <c r="O87" s="99">
        <f t="shared" si="21"/>
        <v>11.764705882352942</v>
      </c>
      <c r="P87" s="98">
        <f t="shared" si="19"/>
        <v>0</v>
      </c>
      <c r="Q87" s="100">
        <f t="shared" si="22"/>
        <v>0</v>
      </c>
    </row>
    <row r="88" spans="1:17" s="1" customFormat="1" ht="15" customHeight="1" x14ac:dyDescent="0.25">
      <c r="A88" s="23">
        <v>6</v>
      </c>
      <c r="B88" s="48">
        <v>60240</v>
      </c>
      <c r="C88" s="19" t="s">
        <v>72</v>
      </c>
      <c r="D88" s="169">
        <v>35</v>
      </c>
      <c r="E88" s="70"/>
      <c r="F88" s="70">
        <v>22.857142857142858</v>
      </c>
      <c r="G88" s="70">
        <v>51.428571428571431</v>
      </c>
      <c r="H88" s="70">
        <v>22.857142857142858</v>
      </c>
      <c r="I88" s="70">
        <v>2.8571428571428572</v>
      </c>
      <c r="J88" s="70"/>
      <c r="K88" s="43">
        <v>51</v>
      </c>
      <c r="L88" s="21"/>
      <c r="M88" s="97">
        <f t="shared" si="20"/>
        <v>35</v>
      </c>
      <c r="N88" s="98">
        <f t="shared" si="14"/>
        <v>9</v>
      </c>
      <c r="O88" s="99">
        <f t="shared" si="21"/>
        <v>25.714285714285715</v>
      </c>
      <c r="P88" s="197">
        <f t="shared" si="19"/>
        <v>0</v>
      </c>
      <c r="Q88" s="100">
        <f t="shared" si="22"/>
        <v>0</v>
      </c>
    </row>
    <row r="89" spans="1:17" s="1" customFormat="1" ht="15" customHeight="1" x14ac:dyDescent="0.25">
      <c r="A89" s="23">
        <v>7</v>
      </c>
      <c r="B89" s="48">
        <v>60560</v>
      </c>
      <c r="C89" s="19" t="s">
        <v>73</v>
      </c>
      <c r="D89" s="169">
        <v>17</v>
      </c>
      <c r="E89" s="70">
        <v>5.882352941176471</v>
      </c>
      <c r="F89" s="70">
        <v>11.764705882352942</v>
      </c>
      <c r="G89" s="70">
        <v>76.470588235294116</v>
      </c>
      <c r="H89" s="70">
        <v>5.882352941176471</v>
      </c>
      <c r="I89" s="70"/>
      <c r="J89" s="70"/>
      <c r="K89" s="43">
        <v>51.7</v>
      </c>
      <c r="L89" s="21"/>
      <c r="M89" s="97">
        <f t="shared" si="20"/>
        <v>17</v>
      </c>
      <c r="N89" s="98">
        <f t="shared" si="14"/>
        <v>1</v>
      </c>
      <c r="O89" s="99">
        <f t="shared" si="21"/>
        <v>5.882352941176471</v>
      </c>
      <c r="P89" s="98">
        <f t="shared" si="19"/>
        <v>1</v>
      </c>
      <c r="Q89" s="100">
        <f t="shared" si="22"/>
        <v>5.882352941176471</v>
      </c>
    </row>
    <row r="90" spans="1:17" s="1" customFormat="1" ht="15" customHeight="1" x14ac:dyDescent="0.25">
      <c r="A90" s="23">
        <v>8</v>
      </c>
      <c r="B90" s="48">
        <v>60660</v>
      </c>
      <c r="C90" s="19" t="s">
        <v>74</v>
      </c>
      <c r="D90" s="169">
        <v>7</v>
      </c>
      <c r="E90" s="70"/>
      <c r="F90" s="70">
        <v>14.285714285714286</v>
      </c>
      <c r="G90" s="70">
        <v>71.428571428571431</v>
      </c>
      <c r="H90" s="70">
        <v>14.285714285714286</v>
      </c>
      <c r="I90" s="70"/>
      <c r="J90" s="70"/>
      <c r="K90" s="43">
        <v>52.1</v>
      </c>
      <c r="L90" s="21"/>
      <c r="M90" s="97">
        <f t="shared" si="20"/>
        <v>7</v>
      </c>
      <c r="N90" s="98">
        <f t="shared" si="14"/>
        <v>1</v>
      </c>
      <c r="O90" s="99">
        <f t="shared" si="21"/>
        <v>14.285714285714286</v>
      </c>
      <c r="P90" s="111">
        <f t="shared" si="19"/>
        <v>0</v>
      </c>
      <c r="Q90" s="100">
        <f t="shared" si="22"/>
        <v>0</v>
      </c>
    </row>
    <row r="91" spans="1:17" s="1" customFormat="1" ht="15" customHeight="1" x14ac:dyDescent="0.25">
      <c r="A91" s="23">
        <v>9</v>
      </c>
      <c r="B91" s="55">
        <v>60001</v>
      </c>
      <c r="C91" s="14" t="s">
        <v>66</v>
      </c>
      <c r="D91" s="169">
        <v>11</v>
      </c>
      <c r="E91" s="70">
        <v>36.363636363636367</v>
      </c>
      <c r="F91" s="70">
        <v>9.0909090909090917</v>
      </c>
      <c r="G91" s="70">
        <v>27.272727272727273</v>
      </c>
      <c r="H91" s="70">
        <v>27.272727272727273</v>
      </c>
      <c r="I91" s="70"/>
      <c r="J91" s="70"/>
      <c r="K91" s="43">
        <v>48</v>
      </c>
      <c r="L91" s="21"/>
      <c r="M91" s="97">
        <f t="shared" si="20"/>
        <v>11</v>
      </c>
      <c r="N91" s="98">
        <f t="shared" si="14"/>
        <v>3</v>
      </c>
      <c r="O91" s="99">
        <f t="shared" si="21"/>
        <v>27.272727272727273</v>
      </c>
      <c r="P91" s="112">
        <f t="shared" si="19"/>
        <v>4.0000000000000009</v>
      </c>
      <c r="Q91" s="100">
        <f t="shared" si="22"/>
        <v>36.363636363636367</v>
      </c>
    </row>
    <row r="92" spans="1:17" s="1" customFormat="1" ht="15" customHeight="1" x14ac:dyDescent="0.25">
      <c r="A92" s="23">
        <v>10</v>
      </c>
      <c r="B92" s="48">
        <v>60850</v>
      </c>
      <c r="C92" s="19" t="s">
        <v>76</v>
      </c>
      <c r="D92" s="169">
        <v>13</v>
      </c>
      <c r="E92" s="70"/>
      <c r="F92" s="70">
        <v>23.076923076923077</v>
      </c>
      <c r="G92" s="70">
        <v>61.53846153846154</v>
      </c>
      <c r="H92" s="70">
        <v>7.6923076923076925</v>
      </c>
      <c r="I92" s="70">
        <v>7.6923076923076925</v>
      </c>
      <c r="J92" s="70"/>
      <c r="K92" s="43">
        <v>53</v>
      </c>
      <c r="L92" s="21"/>
      <c r="M92" s="97">
        <f t="shared" ref="M92:M122" si="23">D92</f>
        <v>13</v>
      </c>
      <c r="N92" s="98">
        <f t="shared" si="14"/>
        <v>2</v>
      </c>
      <c r="O92" s="99">
        <f t="shared" ref="O92:O122" si="24">I92+J92+H92</f>
        <v>15.384615384615385</v>
      </c>
      <c r="P92" s="98">
        <f t="shared" si="19"/>
        <v>0</v>
      </c>
      <c r="Q92" s="100">
        <f t="shared" ref="Q92:Q119" si="25">E92</f>
        <v>0</v>
      </c>
    </row>
    <row r="93" spans="1:17" s="1" customFormat="1" ht="15" customHeight="1" x14ac:dyDescent="0.25">
      <c r="A93" s="23">
        <v>11</v>
      </c>
      <c r="B93" s="48">
        <v>60910</v>
      </c>
      <c r="C93" s="19" t="s">
        <v>77</v>
      </c>
      <c r="D93" s="169">
        <v>32</v>
      </c>
      <c r="E93" s="70"/>
      <c r="F93" s="70">
        <v>15.625</v>
      </c>
      <c r="G93" s="70">
        <v>59.375</v>
      </c>
      <c r="H93" s="70">
        <v>21.875</v>
      </c>
      <c r="I93" s="70">
        <v>3.125</v>
      </c>
      <c r="J93" s="70"/>
      <c r="K93" s="43">
        <v>55.6</v>
      </c>
      <c r="L93" s="21"/>
      <c r="M93" s="97">
        <f t="shared" si="23"/>
        <v>32</v>
      </c>
      <c r="N93" s="98">
        <f t="shared" si="14"/>
        <v>8</v>
      </c>
      <c r="O93" s="99">
        <f t="shared" si="24"/>
        <v>25</v>
      </c>
      <c r="P93" s="98">
        <f t="shared" si="19"/>
        <v>0</v>
      </c>
      <c r="Q93" s="100">
        <f t="shared" si="25"/>
        <v>0</v>
      </c>
    </row>
    <row r="94" spans="1:17" s="1" customFormat="1" ht="15" customHeight="1" x14ac:dyDescent="0.25">
      <c r="A94" s="23">
        <v>12</v>
      </c>
      <c r="B94" s="48">
        <v>60980</v>
      </c>
      <c r="C94" s="19" t="s">
        <v>78</v>
      </c>
      <c r="D94" s="169">
        <v>19</v>
      </c>
      <c r="E94" s="70"/>
      <c r="F94" s="70">
        <v>36.842105263157897</v>
      </c>
      <c r="G94" s="70">
        <v>52.631578947368418</v>
      </c>
      <c r="H94" s="70">
        <v>10.526315789473685</v>
      </c>
      <c r="I94" s="70"/>
      <c r="J94" s="70"/>
      <c r="K94" s="43">
        <v>41.8</v>
      </c>
      <c r="L94" s="21"/>
      <c r="M94" s="97">
        <f t="shared" si="23"/>
        <v>19</v>
      </c>
      <c r="N94" s="98">
        <f t="shared" si="14"/>
        <v>2</v>
      </c>
      <c r="O94" s="99">
        <f t="shared" si="24"/>
        <v>10.526315789473685</v>
      </c>
      <c r="P94" s="98">
        <f t="shared" si="19"/>
        <v>0</v>
      </c>
      <c r="Q94" s="100">
        <f t="shared" si="25"/>
        <v>0</v>
      </c>
    </row>
    <row r="95" spans="1:17" s="1" customFormat="1" ht="15" customHeight="1" x14ac:dyDescent="0.25">
      <c r="A95" s="23">
        <v>13</v>
      </c>
      <c r="B95" s="48">
        <v>61080</v>
      </c>
      <c r="C95" s="19" t="s">
        <v>79</v>
      </c>
      <c r="D95" s="169">
        <v>29</v>
      </c>
      <c r="E95" s="70"/>
      <c r="F95" s="70">
        <v>17.241379310344829</v>
      </c>
      <c r="G95" s="70">
        <v>55.172413793103445</v>
      </c>
      <c r="H95" s="70">
        <v>24.137931034482758</v>
      </c>
      <c r="I95" s="70">
        <v>3.4482758620689653</v>
      </c>
      <c r="J95" s="70"/>
      <c r="K95" s="43">
        <v>55.9</v>
      </c>
      <c r="L95" s="21"/>
      <c r="M95" s="97">
        <f t="shared" si="23"/>
        <v>29</v>
      </c>
      <c r="N95" s="98">
        <f t="shared" si="14"/>
        <v>8</v>
      </c>
      <c r="O95" s="99">
        <f t="shared" si="24"/>
        <v>27.586206896551722</v>
      </c>
      <c r="P95" s="98">
        <f t="shared" si="19"/>
        <v>0</v>
      </c>
      <c r="Q95" s="100">
        <f t="shared" si="25"/>
        <v>0</v>
      </c>
    </row>
    <row r="96" spans="1:17" s="1" customFormat="1" ht="15" customHeight="1" x14ac:dyDescent="0.25">
      <c r="A96" s="23">
        <v>14</v>
      </c>
      <c r="B96" s="48">
        <v>61150</v>
      </c>
      <c r="C96" s="19" t="s">
        <v>80</v>
      </c>
      <c r="D96" s="169">
        <v>12</v>
      </c>
      <c r="E96" s="70"/>
      <c r="F96" s="70">
        <v>25</v>
      </c>
      <c r="G96" s="70">
        <v>66.666666666666671</v>
      </c>
      <c r="H96" s="70">
        <v>8.3333333333333339</v>
      </c>
      <c r="I96" s="70"/>
      <c r="J96" s="70"/>
      <c r="K96" s="43">
        <v>52.4</v>
      </c>
      <c r="L96" s="21"/>
      <c r="M96" s="97">
        <f t="shared" si="23"/>
        <v>12</v>
      </c>
      <c r="N96" s="98">
        <f t="shared" si="14"/>
        <v>1</v>
      </c>
      <c r="O96" s="99">
        <f t="shared" si="24"/>
        <v>8.3333333333333339</v>
      </c>
      <c r="P96" s="98">
        <f t="shared" si="19"/>
        <v>0</v>
      </c>
      <c r="Q96" s="100">
        <f t="shared" si="25"/>
        <v>0</v>
      </c>
    </row>
    <row r="97" spans="1:17" s="1" customFormat="1" ht="15" customHeight="1" x14ac:dyDescent="0.25">
      <c r="A97" s="23">
        <v>15</v>
      </c>
      <c r="B97" s="48">
        <v>61210</v>
      </c>
      <c r="C97" s="19" t="s">
        <v>81</v>
      </c>
      <c r="D97" s="169">
        <v>27</v>
      </c>
      <c r="E97" s="70">
        <v>25.925925925925927</v>
      </c>
      <c r="F97" s="70">
        <v>29.62962962962963</v>
      </c>
      <c r="G97" s="70">
        <v>40.74074074074074</v>
      </c>
      <c r="H97" s="70">
        <v>3.7037037037037037</v>
      </c>
      <c r="I97" s="70"/>
      <c r="J97" s="70"/>
      <c r="K97" s="43">
        <v>56</v>
      </c>
      <c r="L97" s="21"/>
      <c r="M97" s="97">
        <f t="shared" si="23"/>
        <v>27</v>
      </c>
      <c r="N97" s="98">
        <f t="shared" si="14"/>
        <v>1</v>
      </c>
      <c r="O97" s="99">
        <f t="shared" si="24"/>
        <v>3.7037037037037037</v>
      </c>
      <c r="P97" s="98">
        <f t="shared" si="19"/>
        <v>7</v>
      </c>
      <c r="Q97" s="100">
        <f t="shared" si="25"/>
        <v>25.925925925925927</v>
      </c>
    </row>
    <row r="98" spans="1:17" s="1" customFormat="1" ht="15" customHeight="1" x14ac:dyDescent="0.25">
      <c r="A98" s="23">
        <v>16</v>
      </c>
      <c r="B98" s="48">
        <v>61290</v>
      </c>
      <c r="C98" s="19" t="s">
        <v>82</v>
      </c>
      <c r="D98" s="169">
        <v>13</v>
      </c>
      <c r="E98" s="70">
        <v>7.6923076923076925</v>
      </c>
      <c r="F98" s="70">
        <v>15.384615384615385</v>
      </c>
      <c r="G98" s="70">
        <v>53.846153846153847</v>
      </c>
      <c r="H98" s="70">
        <v>15.384615384615385</v>
      </c>
      <c r="I98" s="70">
        <v>7.6923076923076925</v>
      </c>
      <c r="J98" s="70"/>
      <c r="K98" s="43">
        <v>49.2</v>
      </c>
      <c r="L98" s="21"/>
      <c r="M98" s="97">
        <f t="shared" si="23"/>
        <v>13</v>
      </c>
      <c r="N98" s="98">
        <f t="shared" si="14"/>
        <v>3</v>
      </c>
      <c r="O98" s="99">
        <f t="shared" si="24"/>
        <v>23.076923076923077</v>
      </c>
      <c r="P98" s="98">
        <f t="shared" si="19"/>
        <v>1</v>
      </c>
      <c r="Q98" s="100">
        <f t="shared" si="25"/>
        <v>7.6923076923076925</v>
      </c>
    </row>
    <row r="99" spans="1:17" s="1" customFormat="1" ht="15" customHeight="1" x14ac:dyDescent="0.25">
      <c r="A99" s="23">
        <v>17</v>
      </c>
      <c r="B99" s="48">
        <v>61340</v>
      </c>
      <c r="C99" s="19" t="s">
        <v>83</v>
      </c>
      <c r="D99" s="169">
        <v>15</v>
      </c>
      <c r="E99" s="70">
        <v>6.666666666666667</v>
      </c>
      <c r="F99" s="70">
        <v>26.666666666666668</v>
      </c>
      <c r="G99" s="70">
        <v>60</v>
      </c>
      <c r="H99" s="70">
        <v>6.666666666666667</v>
      </c>
      <c r="I99" s="70"/>
      <c r="J99" s="70"/>
      <c r="K99" s="43">
        <v>44.7</v>
      </c>
      <c r="L99" s="21"/>
      <c r="M99" s="97">
        <f t="shared" si="23"/>
        <v>15</v>
      </c>
      <c r="N99" s="98">
        <f t="shared" si="14"/>
        <v>1</v>
      </c>
      <c r="O99" s="99">
        <f t="shared" si="24"/>
        <v>6.666666666666667</v>
      </c>
      <c r="P99" s="98">
        <f t="shared" si="19"/>
        <v>1</v>
      </c>
      <c r="Q99" s="100">
        <f t="shared" si="25"/>
        <v>6.666666666666667</v>
      </c>
    </row>
    <row r="100" spans="1:17" s="1" customFormat="1" ht="15" customHeight="1" x14ac:dyDescent="0.25">
      <c r="A100" s="23">
        <v>18</v>
      </c>
      <c r="B100" s="48">
        <v>61390</v>
      </c>
      <c r="C100" s="19" t="s">
        <v>84</v>
      </c>
      <c r="D100" s="169">
        <v>14</v>
      </c>
      <c r="E100" s="70"/>
      <c r="F100" s="70">
        <v>42.857142857142854</v>
      </c>
      <c r="G100" s="70">
        <v>50</v>
      </c>
      <c r="H100" s="70">
        <v>7.1428571428571432</v>
      </c>
      <c r="I100" s="70"/>
      <c r="J100" s="70"/>
      <c r="K100" s="43">
        <v>39</v>
      </c>
      <c r="L100" s="21"/>
      <c r="M100" s="97">
        <f t="shared" si="23"/>
        <v>14</v>
      </c>
      <c r="N100" s="98">
        <f t="shared" si="14"/>
        <v>1</v>
      </c>
      <c r="O100" s="99">
        <f t="shared" si="24"/>
        <v>7.1428571428571432</v>
      </c>
      <c r="P100" s="98">
        <f t="shared" si="19"/>
        <v>0</v>
      </c>
      <c r="Q100" s="100">
        <f t="shared" si="25"/>
        <v>0</v>
      </c>
    </row>
    <row r="101" spans="1:17" s="1" customFormat="1" ht="15" customHeight="1" x14ac:dyDescent="0.25">
      <c r="A101" s="59">
        <v>19</v>
      </c>
      <c r="B101" s="48">
        <v>61410</v>
      </c>
      <c r="C101" s="19" t="s">
        <v>85</v>
      </c>
      <c r="D101" s="169">
        <v>11</v>
      </c>
      <c r="E101" s="70"/>
      <c r="F101" s="70"/>
      <c r="G101" s="70">
        <v>100</v>
      </c>
      <c r="H101" s="70"/>
      <c r="I101" s="70"/>
      <c r="J101" s="70"/>
      <c r="K101" s="43">
        <v>53.3</v>
      </c>
      <c r="L101" s="21"/>
      <c r="M101" s="97">
        <f t="shared" si="23"/>
        <v>11</v>
      </c>
      <c r="N101" s="98">
        <f t="shared" si="14"/>
        <v>0</v>
      </c>
      <c r="O101" s="99">
        <f t="shared" si="24"/>
        <v>0</v>
      </c>
      <c r="P101" s="98">
        <f t="shared" si="19"/>
        <v>0</v>
      </c>
      <c r="Q101" s="100">
        <f t="shared" si="25"/>
        <v>0</v>
      </c>
    </row>
    <row r="102" spans="1:17" s="1" customFormat="1" ht="15" customHeight="1" x14ac:dyDescent="0.25">
      <c r="A102" s="16">
        <v>20</v>
      </c>
      <c r="B102" s="48">
        <v>61430</v>
      </c>
      <c r="C102" s="19" t="s">
        <v>113</v>
      </c>
      <c r="D102" s="169">
        <v>59</v>
      </c>
      <c r="E102" s="70"/>
      <c r="F102" s="70">
        <v>18.64406779661017</v>
      </c>
      <c r="G102" s="70">
        <v>61.016949152542374</v>
      </c>
      <c r="H102" s="70">
        <v>20.338983050847457</v>
      </c>
      <c r="I102" s="70"/>
      <c r="J102" s="70"/>
      <c r="K102" s="43">
        <v>52.6</v>
      </c>
      <c r="L102" s="21"/>
      <c r="M102" s="97">
        <f t="shared" si="23"/>
        <v>59</v>
      </c>
      <c r="N102" s="98">
        <f t="shared" si="14"/>
        <v>12</v>
      </c>
      <c r="O102" s="99">
        <f t="shared" si="24"/>
        <v>20.338983050847457</v>
      </c>
      <c r="P102" s="98">
        <f t="shared" si="19"/>
        <v>0</v>
      </c>
      <c r="Q102" s="100">
        <f t="shared" si="25"/>
        <v>0</v>
      </c>
    </row>
    <row r="103" spans="1:17" s="1" customFormat="1" ht="15" customHeight="1" x14ac:dyDescent="0.25">
      <c r="A103" s="11">
        <v>21</v>
      </c>
      <c r="B103" s="48">
        <v>61440</v>
      </c>
      <c r="C103" s="19" t="s">
        <v>86</v>
      </c>
      <c r="D103" s="169">
        <v>24</v>
      </c>
      <c r="E103" s="70"/>
      <c r="F103" s="70">
        <v>16.666666666666668</v>
      </c>
      <c r="G103" s="70">
        <v>20.833333333333332</v>
      </c>
      <c r="H103" s="70">
        <v>58.333333333333336</v>
      </c>
      <c r="I103" s="70">
        <v>4.166666666666667</v>
      </c>
      <c r="J103" s="70"/>
      <c r="K103" s="43">
        <v>63.8</v>
      </c>
      <c r="L103" s="21"/>
      <c r="M103" s="97">
        <f t="shared" si="23"/>
        <v>24</v>
      </c>
      <c r="N103" s="98">
        <f t="shared" si="14"/>
        <v>15</v>
      </c>
      <c r="O103" s="99">
        <f t="shared" si="24"/>
        <v>62.5</v>
      </c>
      <c r="P103" s="98">
        <f t="shared" si="19"/>
        <v>0</v>
      </c>
      <c r="Q103" s="100">
        <f t="shared" si="25"/>
        <v>0</v>
      </c>
    </row>
    <row r="104" spans="1:17" s="1" customFormat="1" ht="15" customHeight="1" x14ac:dyDescent="0.25">
      <c r="A104" s="11">
        <v>22</v>
      </c>
      <c r="B104" s="48">
        <v>61450</v>
      </c>
      <c r="C104" s="19" t="s">
        <v>114</v>
      </c>
      <c r="D104" s="169">
        <v>47</v>
      </c>
      <c r="E104" s="70"/>
      <c r="F104" s="70">
        <v>4.2553191489361701</v>
      </c>
      <c r="G104" s="70">
        <v>40.425531914893618</v>
      </c>
      <c r="H104" s="70">
        <v>31.914893617021278</v>
      </c>
      <c r="I104" s="70">
        <v>23.404255319148938</v>
      </c>
      <c r="J104" s="70"/>
      <c r="K104" s="43">
        <v>67</v>
      </c>
      <c r="L104" s="21"/>
      <c r="M104" s="97">
        <f t="shared" si="23"/>
        <v>47</v>
      </c>
      <c r="N104" s="98">
        <f t="shared" si="14"/>
        <v>26</v>
      </c>
      <c r="O104" s="99">
        <f t="shared" si="24"/>
        <v>55.319148936170215</v>
      </c>
      <c r="P104" s="98">
        <f t="shared" si="19"/>
        <v>0</v>
      </c>
      <c r="Q104" s="100">
        <f t="shared" si="25"/>
        <v>0</v>
      </c>
    </row>
    <row r="105" spans="1:17" s="1" customFormat="1" ht="15" customHeight="1" x14ac:dyDescent="0.25">
      <c r="A105" s="11">
        <v>23</v>
      </c>
      <c r="B105" s="48">
        <v>61470</v>
      </c>
      <c r="C105" s="19" t="s">
        <v>87</v>
      </c>
      <c r="D105" s="169">
        <v>25</v>
      </c>
      <c r="E105" s="70"/>
      <c r="F105" s="70">
        <v>24</v>
      </c>
      <c r="G105" s="70">
        <v>60</v>
      </c>
      <c r="H105" s="70">
        <v>16</v>
      </c>
      <c r="I105" s="70"/>
      <c r="J105" s="70"/>
      <c r="K105" s="43">
        <v>50.9</v>
      </c>
      <c r="L105" s="21"/>
      <c r="M105" s="97">
        <f t="shared" si="23"/>
        <v>25</v>
      </c>
      <c r="N105" s="98">
        <f t="shared" si="14"/>
        <v>4</v>
      </c>
      <c r="O105" s="99">
        <f t="shared" si="24"/>
        <v>16</v>
      </c>
      <c r="P105" s="98">
        <f t="shared" si="19"/>
        <v>0</v>
      </c>
      <c r="Q105" s="100">
        <f t="shared" si="25"/>
        <v>0</v>
      </c>
    </row>
    <row r="106" spans="1:17" s="1" customFormat="1" ht="15" customHeight="1" x14ac:dyDescent="0.25">
      <c r="A106" s="11">
        <v>24</v>
      </c>
      <c r="B106" s="48">
        <v>61490</v>
      </c>
      <c r="C106" s="19" t="s">
        <v>115</v>
      </c>
      <c r="D106" s="169">
        <v>64</v>
      </c>
      <c r="E106" s="70">
        <v>3.125</v>
      </c>
      <c r="F106" s="70">
        <v>10.9375</v>
      </c>
      <c r="G106" s="70">
        <v>35.9375</v>
      </c>
      <c r="H106" s="70">
        <v>40.625</v>
      </c>
      <c r="I106" s="70">
        <v>7.8125</v>
      </c>
      <c r="J106" s="70"/>
      <c r="K106" s="43">
        <v>61</v>
      </c>
      <c r="L106" s="21"/>
      <c r="M106" s="97">
        <f t="shared" si="23"/>
        <v>64</v>
      </c>
      <c r="N106" s="98">
        <f t="shared" si="14"/>
        <v>31</v>
      </c>
      <c r="O106" s="99">
        <f t="shared" si="24"/>
        <v>48.4375</v>
      </c>
      <c r="P106" s="98">
        <f t="shared" si="19"/>
        <v>2</v>
      </c>
      <c r="Q106" s="100">
        <f t="shared" si="25"/>
        <v>3.125</v>
      </c>
    </row>
    <row r="107" spans="1:17" s="1" customFormat="1" ht="15" customHeight="1" x14ac:dyDescent="0.25">
      <c r="A107" s="11">
        <v>25</v>
      </c>
      <c r="B107" s="48">
        <v>61500</v>
      </c>
      <c r="C107" s="19" t="s">
        <v>116</v>
      </c>
      <c r="D107" s="169">
        <v>93</v>
      </c>
      <c r="E107" s="70">
        <v>7.5268817204301079</v>
      </c>
      <c r="F107" s="70">
        <v>9.67741935483871</v>
      </c>
      <c r="G107" s="70">
        <v>48.387096774193552</v>
      </c>
      <c r="H107" s="70">
        <v>25.806451612903224</v>
      </c>
      <c r="I107" s="70">
        <v>8.6021505376344081</v>
      </c>
      <c r="J107" s="70"/>
      <c r="K107" s="43">
        <v>59</v>
      </c>
      <c r="L107" s="21"/>
      <c r="M107" s="97">
        <f t="shared" si="23"/>
        <v>93</v>
      </c>
      <c r="N107" s="98">
        <f t="shared" si="14"/>
        <v>32</v>
      </c>
      <c r="O107" s="99">
        <f t="shared" si="24"/>
        <v>34.408602150537632</v>
      </c>
      <c r="P107" s="98">
        <f t="shared" si="19"/>
        <v>7</v>
      </c>
      <c r="Q107" s="100">
        <f t="shared" si="25"/>
        <v>7.5268817204301079</v>
      </c>
    </row>
    <row r="108" spans="1:17" s="1" customFormat="1" ht="15" customHeight="1" x14ac:dyDescent="0.25">
      <c r="A108" s="11">
        <v>26</v>
      </c>
      <c r="B108" s="48">
        <v>61510</v>
      </c>
      <c r="C108" s="19" t="s">
        <v>88</v>
      </c>
      <c r="D108" s="169">
        <v>82</v>
      </c>
      <c r="E108" s="70">
        <v>1.2195121951219512</v>
      </c>
      <c r="F108" s="70">
        <v>13.414634146341463</v>
      </c>
      <c r="G108" s="70">
        <v>56.097560975609753</v>
      </c>
      <c r="H108" s="70">
        <v>24.390243902439025</v>
      </c>
      <c r="I108" s="70">
        <v>4.8780487804878048</v>
      </c>
      <c r="J108" s="70"/>
      <c r="K108" s="65">
        <v>57.7</v>
      </c>
      <c r="L108" s="21"/>
      <c r="M108" s="97">
        <f t="shared" si="23"/>
        <v>82</v>
      </c>
      <c r="N108" s="98">
        <f t="shared" si="14"/>
        <v>24</v>
      </c>
      <c r="O108" s="99">
        <f t="shared" si="24"/>
        <v>29.26829268292683</v>
      </c>
      <c r="P108" s="98">
        <f t="shared" si="19"/>
        <v>1</v>
      </c>
      <c r="Q108" s="100">
        <f t="shared" si="25"/>
        <v>1.2195121951219512</v>
      </c>
    </row>
    <row r="109" spans="1:17" s="1" customFormat="1" ht="15" customHeight="1" x14ac:dyDescent="0.25">
      <c r="A109" s="11">
        <v>27</v>
      </c>
      <c r="B109" s="50">
        <v>61520</v>
      </c>
      <c r="C109" s="22" t="s">
        <v>117</v>
      </c>
      <c r="D109" s="169">
        <v>54</v>
      </c>
      <c r="E109" s="70"/>
      <c r="F109" s="70"/>
      <c r="G109" s="70">
        <v>35.185185185185183</v>
      </c>
      <c r="H109" s="70">
        <v>51.851851851851855</v>
      </c>
      <c r="I109" s="70">
        <v>12.962962962962964</v>
      </c>
      <c r="J109" s="70"/>
      <c r="K109" s="43">
        <v>69.900000000000006</v>
      </c>
      <c r="L109" s="21"/>
      <c r="M109" s="97">
        <f t="shared" si="23"/>
        <v>54</v>
      </c>
      <c r="N109" s="98">
        <f t="shared" si="14"/>
        <v>35.000000000000007</v>
      </c>
      <c r="O109" s="99">
        <f t="shared" si="24"/>
        <v>64.814814814814824</v>
      </c>
      <c r="P109" s="98">
        <f t="shared" si="19"/>
        <v>0</v>
      </c>
      <c r="Q109" s="100">
        <f t="shared" si="25"/>
        <v>0</v>
      </c>
    </row>
    <row r="110" spans="1:17" s="1" customFormat="1" ht="15" customHeight="1" x14ac:dyDescent="0.25">
      <c r="A110" s="11">
        <v>28</v>
      </c>
      <c r="B110" s="50">
        <v>61540</v>
      </c>
      <c r="C110" s="22" t="s">
        <v>134</v>
      </c>
      <c r="D110" s="179">
        <v>18</v>
      </c>
      <c r="E110" s="79">
        <v>5.5555555555555554</v>
      </c>
      <c r="F110" s="79">
        <v>5.5555555555555554</v>
      </c>
      <c r="G110" s="79">
        <v>55.555555555555557</v>
      </c>
      <c r="H110" s="79">
        <v>22.222222222222221</v>
      </c>
      <c r="I110" s="79">
        <v>11.111111111111111</v>
      </c>
      <c r="J110" s="80"/>
      <c r="K110" s="46">
        <v>57</v>
      </c>
      <c r="L110" s="21"/>
      <c r="M110" s="97">
        <f t="shared" si="23"/>
        <v>18</v>
      </c>
      <c r="N110" s="98">
        <f t="shared" si="14"/>
        <v>5.9999999999999991</v>
      </c>
      <c r="O110" s="99">
        <f t="shared" si="24"/>
        <v>33.333333333333329</v>
      </c>
      <c r="P110" s="98">
        <f t="shared" si="19"/>
        <v>1</v>
      </c>
      <c r="Q110" s="100">
        <f t="shared" si="25"/>
        <v>5.5555555555555554</v>
      </c>
    </row>
    <row r="111" spans="1:17" s="1" customFormat="1" ht="15" customHeight="1" x14ac:dyDescent="0.25">
      <c r="A111" s="15">
        <v>29</v>
      </c>
      <c r="B111" s="50">
        <v>61560</v>
      </c>
      <c r="C111" s="22" t="s">
        <v>119</v>
      </c>
      <c r="D111" s="169">
        <v>15</v>
      </c>
      <c r="E111" s="130">
        <v>6.666666666666667</v>
      </c>
      <c r="F111" s="130">
        <v>20</v>
      </c>
      <c r="G111" s="130">
        <v>46.666666666666664</v>
      </c>
      <c r="H111" s="130">
        <v>26.666666666666668</v>
      </c>
      <c r="I111" s="130"/>
      <c r="J111" s="130"/>
      <c r="K111" s="46">
        <v>50</v>
      </c>
      <c r="L111" s="21"/>
      <c r="M111" s="97">
        <f t="shared" si="23"/>
        <v>15</v>
      </c>
      <c r="N111" s="98">
        <f t="shared" si="14"/>
        <v>4</v>
      </c>
      <c r="O111" s="99">
        <f t="shared" si="24"/>
        <v>26.666666666666668</v>
      </c>
      <c r="P111" s="197">
        <f t="shared" si="19"/>
        <v>1</v>
      </c>
      <c r="Q111" s="100">
        <f t="shared" si="25"/>
        <v>6.666666666666667</v>
      </c>
    </row>
    <row r="112" spans="1:17" s="1" customFormat="1" ht="15" customHeight="1" thickBot="1" x14ac:dyDescent="0.3">
      <c r="A112" s="15">
        <v>30</v>
      </c>
      <c r="B112" s="50">
        <v>61570</v>
      </c>
      <c r="C112" s="22" t="s">
        <v>121</v>
      </c>
      <c r="D112" s="168">
        <v>23</v>
      </c>
      <c r="E112" s="131">
        <v>4.3478260869565215</v>
      </c>
      <c r="F112" s="131">
        <v>26.086956521739129</v>
      </c>
      <c r="G112" s="131">
        <v>47.826086956521742</v>
      </c>
      <c r="H112" s="131">
        <v>17.391304347826086</v>
      </c>
      <c r="I112" s="131">
        <v>4.3478260869565215</v>
      </c>
      <c r="J112" s="85"/>
      <c r="K112" s="45">
        <v>31.5</v>
      </c>
      <c r="L112" s="21"/>
      <c r="M112" s="101">
        <f t="shared" si="23"/>
        <v>23</v>
      </c>
      <c r="N112" s="102">
        <f t="shared" ref="N112" si="26">O112*M112/100</f>
        <v>5</v>
      </c>
      <c r="O112" s="103">
        <f t="shared" si="24"/>
        <v>21.739130434782609</v>
      </c>
      <c r="P112" s="102">
        <f t="shared" si="19"/>
        <v>1</v>
      </c>
      <c r="Q112" s="104">
        <f t="shared" si="25"/>
        <v>4.3478260869565215</v>
      </c>
    </row>
    <row r="113" spans="1:17" s="1" customFormat="1" ht="15" customHeight="1" thickBot="1" x14ac:dyDescent="0.3">
      <c r="A113" s="40"/>
      <c r="B113" s="56"/>
      <c r="C113" s="37" t="s">
        <v>106</v>
      </c>
      <c r="D113" s="76">
        <f>SUM(D114:D122)</f>
        <v>251</v>
      </c>
      <c r="E113" s="38">
        <v>4.0624536037733696</v>
      </c>
      <c r="F113" s="38">
        <v>15.085756541969923</v>
      </c>
      <c r="G113" s="38">
        <v>48.809823600526649</v>
      </c>
      <c r="H113" s="38">
        <v>28.189590685350783</v>
      </c>
      <c r="I113" s="38">
        <v>3.8523755683792689</v>
      </c>
      <c r="J113" s="38">
        <v>0</v>
      </c>
      <c r="K113" s="39">
        <f>AVERAGE(K114:K122)</f>
        <v>52.666044075509809</v>
      </c>
      <c r="L113" s="21"/>
      <c r="M113" s="242">
        <f t="shared" si="23"/>
        <v>251</v>
      </c>
      <c r="N113" s="243">
        <f>SUM(N114:N122)</f>
        <v>82</v>
      </c>
      <c r="O113" s="244">
        <f t="shared" si="24"/>
        <v>32.041966253730052</v>
      </c>
      <c r="P113" s="243">
        <f>SUM(P114:P122)</f>
        <v>9</v>
      </c>
      <c r="Q113" s="245">
        <f t="shared" si="25"/>
        <v>4.0624536037733696</v>
      </c>
    </row>
    <row r="114" spans="1:17" s="1" customFormat="1" ht="15" customHeight="1" x14ac:dyDescent="0.25">
      <c r="A114" s="10">
        <v>1</v>
      </c>
      <c r="B114" s="49">
        <v>70020</v>
      </c>
      <c r="C114" s="13" t="s">
        <v>89</v>
      </c>
      <c r="D114" s="180">
        <v>36</v>
      </c>
      <c r="E114" s="77"/>
      <c r="F114" s="77">
        <v>11.111111111111111</v>
      </c>
      <c r="G114" s="77">
        <v>41.666666666666664</v>
      </c>
      <c r="H114" s="77">
        <v>38.888888888888886</v>
      </c>
      <c r="I114" s="77">
        <v>8.3333333333333339</v>
      </c>
      <c r="J114" s="77"/>
      <c r="K114" s="42">
        <v>62.75</v>
      </c>
      <c r="L114" s="21"/>
      <c r="M114" s="93">
        <f t="shared" si="23"/>
        <v>36</v>
      </c>
      <c r="N114" s="94">
        <f t="shared" si="14"/>
        <v>17</v>
      </c>
      <c r="O114" s="95">
        <f t="shared" si="24"/>
        <v>47.222222222222221</v>
      </c>
      <c r="P114" s="94">
        <f t="shared" ref="P114:P122" si="27">Q114*M114/100</f>
        <v>0</v>
      </c>
      <c r="Q114" s="96">
        <f t="shared" si="25"/>
        <v>0</v>
      </c>
    </row>
    <row r="115" spans="1:17" s="1" customFormat="1" ht="15" customHeight="1" x14ac:dyDescent="0.25">
      <c r="A115" s="16">
        <v>2</v>
      </c>
      <c r="B115" s="48">
        <v>70110</v>
      </c>
      <c r="C115" s="19" t="s">
        <v>92</v>
      </c>
      <c r="D115" s="169">
        <v>36</v>
      </c>
      <c r="E115" s="70"/>
      <c r="F115" s="70">
        <v>13.888888888888889</v>
      </c>
      <c r="G115" s="70">
        <v>69.444444444444443</v>
      </c>
      <c r="H115" s="70">
        <v>16.666666666666668</v>
      </c>
      <c r="I115" s="70"/>
      <c r="J115" s="70"/>
      <c r="K115" s="43">
        <v>49.097560975609753</v>
      </c>
      <c r="L115" s="21"/>
      <c r="M115" s="97">
        <f t="shared" si="23"/>
        <v>36</v>
      </c>
      <c r="N115" s="98">
        <f t="shared" si="14"/>
        <v>6</v>
      </c>
      <c r="O115" s="99">
        <f t="shared" si="24"/>
        <v>16.666666666666668</v>
      </c>
      <c r="P115" s="98">
        <f t="shared" si="27"/>
        <v>0</v>
      </c>
      <c r="Q115" s="100">
        <f t="shared" si="25"/>
        <v>0</v>
      </c>
    </row>
    <row r="116" spans="1:17" s="1" customFormat="1" ht="15" customHeight="1" x14ac:dyDescent="0.25">
      <c r="A116" s="11">
        <v>3</v>
      </c>
      <c r="B116" s="48">
        <v>70021</v>
      </c>
      <c r="C116" s="19" t="s">
        <v>90</v>
      </c>
      <c r="D116" s="169">
        <v>42</v>
      </c>
      <c r="E116" s="70"/>
      <c r="F116" s="70">
        <v>11.904761904761905</v>
      </c>
      <c r="G116" s="70">
        <v>47.61904761904762</v>
      </c>
      <c r="H116" s="70">
        <v>33.333333333333336</v>
      </c>
      <c r="I116" s="70">
        <v>7.1428571428571432</v>
      </c>
      <c r="J116" s="70"/>
      <c r="K116" s="43">
        <v>58.590909090909093</v>
      </c>
      <c r="L116" s="21"/>
      <c r="M116" s="97">
        <f t="shared" si="23"/>
        <v>42</v>
      </c>
      <c r="N116" s="98">
        <f t="shared" si="14"/>
        <v>17.000000000000004</v>
      </c>
      <c r="O116" s="99">
        <f t="shared" si="24"/>
        <v>40.476190476190482</v>
      </c>
      <c r="P116" s="98">
        <f t="shared" si="27"/>
        <v>0</v>
      </c>
      <c r="Q116" s="100">
        <f t="shared" si="25"/>
        <v>0</v>
      </c>
    </row>
    <row r="117" spans="1:17" s="1" customFormat="1" ht="15" customHeight="1" x14ac:dyDescent="0.25">
      <c r="A117" s="11">
        <v>4</v>
      </c>
      <c r="B117" s="48">
        <v>70040</v>
      </c>
      <c r="C117" s="19" t="s">
        <v>91</v>
      </c>
      <c r="D117" s="169">
        <v>9</v>
      </c>
      <c r="E117" s="70">
        <v>11.111111111111111</v>
      </c>
      <c r="F117" s="70">
        <v>11.111111111111111</v>
      </c>
      <c r="G117" s="70">
        <v>55.555555555555557</v>
      </c>
      <c r="H117" s="70">
        <v>22.222222222222221</v>
      </c>
      <c r="I117" s="70"/>
      <c r="J117" s="70"/>
      <c r="K117" s="43">
        <v>49.8</v>
      </c>
      <c r="L117" s="21"/>
      <c r="M117" s="97">
        <f t="shared" si="23"/>
        <v>9</v>
      </c>
      <c r="N117" s="98">
        <f t="shared" si="14"/>
        <v>2</v>
      </c>
      <c r="O117" s="99">
        <f t="shared" si="24"/>
        <v>22.222222222222221</v>
      </c>
      <c r="P117" s="98">
        <f t="shared" si="27"/>
        <v>1</v>
      </c>
      <c r="Q117" s="100">
        <f t="shared" si="25"/>
        <v>11.111111111111111</v>
      </c>
    </row>
    <row r="118" spans="1:17" s="1" customFormat="1" ht="15" customHeight="1" x14ac:dyDescent="0.25">
      <c r="A118" s="11">
        <v>5</v>
      </c>
      <c r="B118" s="48">
        <v>70100</v>
      </c>
      <c r="C118" s="19" t="s">
        <v>107</v>
      </c>
      <c r="D118" s="169">
        <v>47</v>
      </c>
      <c r="E118" s="70">
        <v>4.2553191489361701</v>
      </c>
      <c r="F118" s="70">
        <v>14.893617021276595</v>
      </c>
      <c r="G118" s="70">
        <v>34.042553191489361</v>
      </c>
      <c r="H118" s="70">
        <v>29.787234042553191</v>
      </c>
      <c r="I118" s="70">
        <v>17.021276595744681</v>
      </c>
      <c r="J118" s="70"/>
      <c r="K118" s="43">
        <v>60.122448979591837</v>
      </c>
      <c r="L118" s="21"/>
      <c r="M118" s="97">
        <f t="shared" si="23"/>
        <v>47</v>
      </c>
      <c r="N118" s="98">
        <f t="shared" si="14"/>
        <v>22</v>
      </c>
      <c r="O118" s="99">
        <f t="shared" si="24"/>
        <v>46.808510638297875</v>
      </c>
      <c r="P118" s="98">
        <f t="shared" si="27"/>
        <v>2</v>
      </c>
      <c r="Q118" s="100">
        <f t="shared" si="25"/>
        <v>4.2553191489361701</v>
      </c>
    </row>
    <row r="119" spans="1:17" s="1" customFormat="1" ht="15" customHeight="1" x14ac:dyDescent="0.25">
      <c r="A119" s="11">
        <v>6</v>
      </c>
      <c r="B119" s="48">
        <v>70270</v>
      </c>
      <c r="C119" s="19" t="s">
        <v>93</v>
      </c>
      <c r="D119" s="169">
        <v>15</v>
      </c>
      <c r="E119" s="70"/>
      <c r="F119" s="70">
        <v>26.666666666666668</v>
      </c>
      <c r="G119" s="70">
        <v>46.666666666666664</v>
      </c>
      <c r="H119" s="70">
        <v>26.666666666666668</v>
      </c>
      <c r="I119" s="70"/>
      <c r="J119" s="70"/>
      <c r="K119" s="43">
        <v>49.222222222222221</v>
      </c>
      <c r="L119" s="21"/>
      <c r="M119" s="97">
        <f t="shared" si="23"/>
        <v>15</v>
      </c>
      <c r="N119" s="98">
        <f t="shared" si="14"/>
        <v>4</v>
      </c>
      <c r="O119" s="99">
        <f t="shared" si="24"/>
        <v>26.666666666666668</v>
      </c>
      <c r="P119" s="98">
        <f t="shared" si="27"/>
        <v>0</v>
      </c>
      <c r="Q119" s="100">
        <f t="shared" si="25"/>
        <v>0</v>
      </c>
    </row>
    <row r="120" spans="1:17" s="1" customFormat="1" ht="15" customHeight="1" x14ac:dyDescent="0.25">
      <c r="A120" s="11">
        <v>7</v>
      </c>
      <c r="B120" s="48">
        <v>70510</v>
      </c>
      <c r="C120" s="19" t="s">
        <v>94</v>
      </c>
      <c r="D120" s="169">
        <v>4</v>
      </c>
      <c r="E120" s="70"/>
      <c r="F120" s="70"/>
      <c r="G120" s="70">
        <v>50</v>
      </c>
      <c r="H120" s="70">
        <v>50</v>
      </c>
      <c r="I120" s="70"/>
      <c r="J120" s="70"/>
      <c r="K120" s="43">
        <v>60</v>
      </c>
      <c r="L120" s="21"/>
      <c r="M120" s="97">
        <f t="shared" si="23"/>
        <v>4</v>
      </c>
      <c r="N120" s="98">
        <f t="shared" ref="N120" si="28">O120*M120/100</f>
        <v>2</v>
      </c>
      <c r="O120" s="99">
        <f t="shared" si="24"/>
        <v>50</v>
      </c>
      <c r="P120" s="98">
        <f t="shared" ref="P120" si="29">Q120*M120/100</f>
        <v>0</v>
      </c>
      <c r="Q120" s="196">
        <f t="shared" ref="Q120" si="30">E120</f>
        <v>0</v>
      </c>
    </row>
    <row r="121" spans="1:17" s="1" customFormat="1" ht="15" customHeight="1" x14ac:dyDescent="0.25">
      <c r="A121" s="15">
        <v>8</v>
      </c>
      <c r="B121" s="50">
        <v>10880</v>
      </c>
      <c r="C121" s="22" t="s">
        <v>118</v>
      </c>
      <c r="D121" s="169">
        <v>46</v>
      </c>
      <c r="E121" s="134">
        <v>8.695652173913043</v>
      </c>
      <c r="F121" s="134">
        <v>8.695652173913043</v>
      </c>
      <c r="G121" s="134">
        <v>63.043478260869563</v>
      </c>
      <c r="H121" s="134">
        <v>17.391304347826086</v>
      </c>
      <c r="I121" s="134">
        <v>2.1739130434782608</v>
      </c>
      <c r="J121" s="134"/>
      <c r="K121" s="46">
        <v>46.363636363636367</v>
      </c>
      <c r="L121" s="21"/>
      <c r="M121" s="97">
        <f t="shared" si="23"/>
        <v>46</v>
      </c>
      <c r="N121" s="98">
        <f t="shared" si="14"/>
        <v>9</v>
      </c>
      <c r="O121" s="99">
        <f t="shared" si="24"/>
        <v>19.565217391304348</v>
      </c>
      <c r="P121" s="98">
        <f t="shared" si="27"/>
        <v>4</v>
      </c>
      <c r="Q121" s="100">
        <f>E121</f>
        <v>8.695652173913043</v>
      </c>
    </row>
    <row r="122" spans="1:17" s="1" customFormat="1" ht="15" customHeight="1" thickBot="1" x14ac:dyDescent="0.3">
      <c r="A122" s="12">
        <v>9</v>
      </c>
      <c r="B122" s="52">
        <v>10890</v>
      </c>
      <c r="C122" s="20" t="s">
        <v>120</v>
      </c>
      <c r="D122" s="170">
        <v>16</v>
      </c>
      <c r="E122" s="131">
        <v>12.5</v>
      </c>
      <c r="F122" s="131">
        <v>37.5</v>
      </c>
      <c r="G122" s="131">
        <v>31.25</v>
      </c>
      <c r="H122" s="131">
        <v>18.75</v>
      </c>
      <c r="I122" s="131"/>
      <c r="J122" s="85"/>
      <c r="K122" s="45">
        <v>38.047619047619051</v>
      </c>
      <c r="L122" s="21"/>
      <c r="M122" s="106">
        <f t="shared" si="23"/>
        <v>16</v>
      </c>
      <c r="N122" s="107">
        <f t="shared" si="14"/>
        <v>3</v>
      </c>
      <c r="O122" s="108">
        <f t="shared" si="24"/>
        <v>18.75</v>
      </c>
      <c r="P122" s="107">
        <f t="shared" si="27"/>
        <v>2</v>
      </c>
      <c r="Q122" s="109">
        <f>E122</f>
        <v>12.5</v>
      </c>
    </row>
    <row r="123" spans="1:17" ht="15" customHeight="1" x14ac:dyDescent="0.25">
      <c r="A123" s="6"/>
      <c r="B123" s="6"/>
      <c r="C123" s="6"/>
      <c r="D123" s="433" t="s">
        <v>97</v>
      </c>
      <c r="E123" s="433"/>
      <c r="F123" s="433"/>
      <c r="G123" s="433"/>
      <c r="H123" s="433"/>
      <c r="I123" s="433"/>
      <c r="J123" s="433"/>
      <c r="K123" s="57">
        <f>AVERAGE(K8:K15,K17:K28,K30:K46,K48:K66,K68:K81,K83:K112,K114:K122)</f>
        <v>53.004255948447373</v>
      </c>
      <c r="L123" s="4"/>
      <c r="O123" s="110"/>
      <c r="P123" s="110"/>
      <c r="Q123" s="110"/>
    </row>
    <row r="124" spans="1:17" ht="15" customHeight="1" x14ac:dyDescent="0.25">
      <c r="A124" s="6"/>
      <c r="B124" s="6"/>
      <c r="C124" s="6"/>
      <c r="D124" s="6"/>
      <c r="E124" s="7"/>
      <c r="F124" s="7"/>
      <c r="G124" s="7"/>
      <c r="H124" s="7"/>
      <c r="I124" s="8"/>
      <c r="J124" s="8"/>
      <c r="K124" s="9"/>
      <c r="L124" s="4"/>
    </row>
  </sheetData>
  <mergeCells count="8">
    <mergeCell ref="K4:K5"/>
    <mergeCell ref="D123:J123"/>
    <mergeCell ref="C2:D2"/>
    <mergeCell ref="A4:A5"/>
    <mergeCell ref="B4:B5"/>
    <mergeCell ref="C4:C5"/>
    <mergeCell ref="D4:D5"/>
    <mergeCell ref="E4:J4"/>
  </mergeCells>
  <conditionalFormatting sqref="O7:O122">
    <cfRule type="containsBlanks" dxfId="44" priority="11">
      <formula>LEN(TRIM(O7))=0</formula>
    </cfRule>
    <cfRule type="cellIs" dxfId="43" priority="22" operator="lessThan">
      <formula>50</formula>
    </cfRule>
    <cfRule type="cellIs" dxfId="42" priority="23" operator="between">
      <formula>50</formula>
      <formula>50.004</formula>
    </cfRule>
    <cfRule type="cellIs" dxfId="41" priority="24" operator="between">
      <formula>50</formula>
      <formula>90</formula>
    </cfRule>
    <cfRule type="cellIs" dxfId="40" priority="25" operator="greaterThanOrEqual">
      <formula>90</formula>
    </cfRule>
  </conditionalFormatting>
  <conditionalFormatting sqref="P7:Q122">
    <cfRule type="containsBlanks" dxfId="39" priority="5">
      <formula>LEN(TRIM(P7))=0</formula>
    </cfRule>
    <cfRule type="cellIs" dxfId="38" priority="16" operator="greaterThanOrEqual">
      <formula>10</formula>
    </cfRule>
    <cfRule type="cellIs" dxfId="37" priority="27" operator="between">
      <formula>0.5</formula>
      <formula>10</formula>
    </cfRule>
    <cfRule type="cellIs" dxfId="36" priority="28" operator="equal">
      <formula>0</formula>
    </cfRule>
  </conditionalFormatting>
  <conditionalFormatting sqref="K6:K123">
    <cfRule type="cellIs" dxfId="35" priority="469" stopIfTrue="1" operator="equal">
      <formula>$K$123</formula>
    </cfRule>
    <cfRule type="containsBlanks" dxfId="34" priority="470" stopIfTrue="1">
      <formula>LEN(TRIM(K6))=0</formula>
    </cfRule>
    <cfRule type="cellIs" dxfId="33" priority="471" stopIfTrue="1" operator="lessThan">
      <formula>50</formula>
    </cfRule>
    <cfRule type="cellIs" dxfId="32" priority="472" stopIfTrue="1" operator="between">
      <formula>$K$123</formula>
      <formula>50</formula>
    </cfRule>
    <cfRule type="cellIs" dxfId="31" priority="473" stopIfTrue="1" operator="between">
      <formula>75</formula>
      <formula>$K$123</formula>
    </cfRule>
    <cfRule type="cellIs" dxfId="30" priority="474" stopIfTrue="1" operator="greaterThanOrEqual">
      <formula>75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style="257" customWidth="1"/>
    <col min="2" max="2" width="10.7109375" style="257" customWidth="1"/>
    <col min="3" max="3" width="31.7109375" style="257" customWidth="1"/>
    <col min="4" max="4" width="8.7109375" style="257" customWidth="1"/>
    <col min="5" max="10" width="6.7109375" style="257" customWidth="1"/>
    <col min="11" max="11" width="8.7109375" style="257" customWidth="1"/>
    <col min="12" max="12" width="6.7109375" style="257" customWidth="1"/>
    <col min="13" max="14" width="10.7109375" style="257" customWidth="1"/>
    <col min="15" max="15" width="9.7109375" style="257" customWidth="1"/>
    <col min="16" max="16" width="10.28515625" style="257" customWidth="1"/>
    <col min="17" max="17" width="9.7109375" style="257" customWidth="1"/>
    <col min="18" max="16384" width="9.140625" style="257"/>
  </cols>
  <sheetData>
    <row r="1" spans="1:18" ht="18.75" customHeight="1" x14ac:dyDescent="0.25">
      <c r="M1" s="258"/>
      <c r="N1" s="17" t="s">
        <v>136</v>
      </c>
      <c r="O1"/>
    </row>
    <row r="2" spans="1:18" ht="15.75" x14ac:dyDescent="0.25">
      <c r="B2" s="439" t="s">
        <v>151</v>
      </c>
      <c r="C2" s="439"/>
      <c r="D2" s="259"/>
      <c r="E2" s="259"/>
      <c r="F2" s="259"/>
      <c r="G2" s="259"/>
      <c r="K2" s="260">
        <v>2023</v>
      </c>
      <c r="M2" s="261"/>
      <c r="N2" s="17" t="s">
        <v>137</v>
      </c>
      <c r="O2"/>
    </row>
    <row r="3" spans="1:18" ht="16.5" thickBot="1" x14ac:dyDescent="0.3">
      <c r="A3" s="262"/>
      <c r="B3" s="262"/>
      <c r="C3" s="262"/>
      <c r="D3" s="262"/>
      <c r="M3" s="263"/>
      <c r="N3" s="17" t="s">
        <v>147</v>
      </c>
      <c r="O3"/>
    </row>
    <row r="4" spans="1:18" ht="15" customHeight="1" thickBot="1" x14ac:dyDescent="0.3">
      <c r="A4" s="440" t="s">
        <v>0</v>
      </c>
      <c r="B4" s="442" t="s">
        <v>1</v>
      </c>
      <c r="C4" s="442" t="s">
        <v>2</v>
      </c>
      <c r="D4" s="444" t="s">
        <v>3</v>
      </c>
      <c r="E4" s="454" t="s">
        <v>152</v>
      </c>
      <c r="F4" s="455"/>
      <c r="G4" s="455"/>
      <c r="H4" s="455"/>
      <c r="I4" s="455"/>
      <c r="J4" s="456"/>
      <c r="K4" s="450" t="s">
        <v>98</v>
      </c>
      <c r="M4" s="264"/>
      <c r="N4" s="17" t="s">
        <v>138</v>
      </c>
      <c r="O4"/>
    </row>
    <row r="5" spans="1:18" ht="45" customHeight="1" thickBot="1" x14ac:dyDescent="0.3">
      <c r="A5" s="441"/>
      <c r="B5" s="443" t="s">
        <v>153</v>
      </c>
      <c r="C5" s="443"/>
      <c r="D5" s="445"/>
      <c r="E5" s="265" t="s">
        <v>123</v>
      </c>
      <c r="F5" s="265" t="s">
        <v>130</v>
      </c>
      <c r="G5" s="265" t="s">
        <v>148</v>
      </c>
      <c r="H5" s="265" t="s">
        <v>149</v>
      </c>
      <c r="I5" s="265" t="s">
        <v>126</v>
      </c>
      <c r="J5" s="265">
        <v>100</v>
      </c>
      <c r="K5" s="451"/>
      <c r="M5" s="233" t="s">
        <v>122</v>
      </c>
      <c r="N5" s="234" t="s">
        <v>132</v>
      </c>
      <c r="O5" s="234" t="s">
        <v>141</v>
      </c>
      <c r="P5" s="234" t="s">
        <v>128</v>
      </c>
      <c r="Q5" s="266" t="s">
        <v>129</v>
      </c>
    </row>
    <row r="6" spans="1:18" ht="15" customHeight="1" thickBot="1" x14ac:dyDescent="0.3">
      <c r="A6" s="267"/>
      <c r="B6" s="268"/>
      <c r="C6" s="269" t="s">
        <v>99</v>
      </c>
      <c r="D6" s="269">
        <f t="shared" ref="D6:J6" si="0">D7+D16+D29+D47+D67+D82+D113</f>
        <v>2300</v>
      </c>
      <c r="E6" s="269">
        <f t="shared" si="0"/>
        <v>76</v>
      </c>
      <c r="F6" s="269">
        <f t="shared" si="0"/>
        <v>358</v>
      </c>
      <c r="G6" s="269">
        <f t="shared" si="0"/>
        <v>1393</v>
      </c>
      <c r="H6" s="269">
        <f t="shared" si="0"/>
        <v>399</v>
      </c>
      <c r="I6" s="269">
        <f t="shared" si="0"/>
        <v>72</v>
      </c>
      <c r="J6" s="269">
        <f t="shared" si="0"/>
        <v>0</v>
      </c>
      <c r="K6" s="270">
        <v>54.03</v>
      </c>
      <c r="M6" s="235">
        <f>D6</f>
        <v>2300</v>
      </c>
      <c r="N6" s="236">
        <f>N7+N16+N29+N47+N67+N82+N113</f>
        <v>471</v>
      </c>
      <c r="O6" s="190">
        <f t="shared" ref="O6:O70" si="1">N6*100/M6</f>
        <v>20.478260869565219</v>
      </c>
      <c r="P6" s="236">
        <f>P7+P16+P29+P47+P67+P82+P113</f>
        <v>76</v>
      </c>
      <c r="Q6" s="271">
        <f>AVERAGE(Q8:Q15,Q17:Q28,Q30:Q46,Q48:Q66,Q68:Q81,Q83:Q112,Q114:Q122)</f>
        <v>3.4426673373998398</v>
      </c>
      <c r="R6" s="272"/>
    </row>
    <row r="7" spans="1:18" ht="15" customHeight="1" thickBot="1" x14ac:dyDescent="0.3">
      <c r="A7" s="267"/>
      <c r="B7" s="452" t="s">
        <v>100</v>
      </c>
      <c r="C7" s="453"/>
      <c r="D7" s="273">
        <f t="shared" ref="D7:J7" si="2">SUM(D8:D15)</f>
        <v>227</v>
      </c>
      <c r="E7" s="273">
        <f t="shared" si="2"/>
        <v>18</v>
      </c>
      <c r="F7" s="273">
        <f t="shared" si="2"/>
        <v>30</v>
      </c>
      <c r="G7" s="273">
        <f t="shared" si="2"/>
        <v>126</v>
      </c>
      <c r="H7" s="273">
        <f t="shared" si="2"/>
        <v>42</v>
      </c>
      <c r="I7" s="273">
        <f t="shared" si="2"/>
        <v>11</v>
      </c>
      <c r="J7" s="273">
        <f t="shared" si="2"/>
        <v>0</v>
      </c>
      <c r="K7" s="274">
        <f>AVERAGE(K8:K15)</f>
        <v>51.349411764705884</v>
      </c>
      <c r="M7" s="242">
        <f t="shared" ref="M7:M25" si="3">D7</f>
        <v>227</v>
      </c>
      <c r="N7" s="243">
        <f>SUM(N8:N15)</f>
        <v>53</v>
      </c>
      <c r="O7" s="244">
        <f t="shared" si="1"/>
        <v>23.348017621145374</v>
      </c>
      <c r="P7" s="243">
        <f>SUM(P8:P15)</f>
        <v>18</v>
      </c>
      <c r="Q7" s="245">
        <f t="shared" ref="Q7:Q70" si="4">P7*100/M7</f>
        <v>7.929515418502203</v>
      </c>
    </row>
    <row r="8" spans="1:18" ht="15" customHeight="1" x14ac:dyDescent="0.25">
      <c r="A8" s="275">
        <v>1</v>
      </c>
      <c r="B8" s="276">
        <v>10002</v>
      </c>
      <c r="C8" s="277" t="s">
        <v>154</v>
      </c>
      <c r="D8" s="278">
        <v>40</v>
      </c>
      <c r="E8" s="278">
        <v>2</v>
      </c>
      <c r="F8" s="278">
        <v>7</v>
      </c>
      <c r="G8" s="278">
        <v>25</v>
      </c>
      <c r="H8" s="278">
        <v>6</v>
      </c>
      <c r="I8" s="278"/>
      <c r="J8" s="278"/>
      <c r="K8" s="279">
        <v>52.75</v>
      </c>
      <c r="M8" s="97">
        <f t="shared" si="3"/>
        <v>40</v>
      </c>
      <c r="N8" s="98">
        <f>J8+I8+H8</f>
        <v>6</v>
      </c>
      <c r="O8" s="99">
        <f t="shared" si="1"/>
        <v>15</v>
      </c>
      <c r="P8" s="98">
        <f>E8</f>
        <v>2</v>
      </c>
      <c r="Q8" s="100">
        <f t="shared" si="4"/>
        <v>5</v>
      </c>
    </row>
    <row r="9" spans="1:18" ht="15" customHeight="1" x14ac:dyDescent="0.25">
      <c r="A9" s="280">
        <v>2</v>
      </c>
      <c r="B9" s="276">
        <v>10090</v>
      </c>
      <c r="C9" s="277" t="s">
        <v>155</v>
      </c>
      <c r="D9" s="278">
        <v>50</v>
      </c>
      <c r="E9" s="278">
        <v>4</v>
      </c>
      <c r="F9" s="278">
        <v>11</v>
      </c>
      <c r="G9" s="278">
        <v>28</v>
      </c>
      <c r="H9" s="278">
        <v>7</v>
      </c>
      <c r="I9" s="278"/>
      <c r="J9" s="278"/>
      <c r="K9" s="279">
        <v>50.58</v>
      </c>
      <c r="M9" s="97">
        <f t="shared" si="3"/>
        <v>50</v>
      </c>
      <c r="N9" s="98">
        <f t="shared" ref="N9:N14" si="5">J9+I9+H9</f>
        <v>7</v>
      </c>
      <c r="O9" s="99">
        <f t="shared" si="1"/>
        <v>14</v>
      </c>
      <c r="P9" s="98">
        <f t="shared" ref="P9:P14" si="6">E9</f>
        <v>4</v>
      </c>
      <c r="Q9" s="100">
        <f t="shared" si="4"/>
        <v>8</v>
      </c>
    </row>
    <row r="10" spans="1:18" ht="15" customHeight="1" x14ac:dyDescent="0.25">
      <c r="A10" s="281">
        <v>3</v>
      </c>
      <c r="B10" s="276">
        <v>10004</v>
      </c>
      <c r="C10" s="277" t="s">
        <v>156</v>
      </c>
      <c r="D10" s="278">
        <v>64</v>
      </c>
      <c r="E10" s="278">
        <v>1</v>
      </c>
      <c r="F10" s="278">
        <v>1</v>
      </c>
      <c r="G10" s="278">
        <v>32</v>
      </c>
      <c r="H10" s="278">
        <v>20</v>
      </c>
      <c r="I10" s="278">
        <v>10</v>
      </c>
      <c r="J10" s="278"/>
      <c r="K10" s="282">
        <v>66.400000000000006</v>
      </c>
      <c r="M10" s="97">
        <f t="shared" si="3"/>
        <v>64</v>
      </c>
      <c r="N10" s="98">
        <f t="shared" si="5"/>
        <v>30</v>
      </c>
      <c r="O10" s="99">
        <f t="shared" si="1"/>
        <v>46.875</v>
      </c>
      <c r="P10" s="98">
        <f t="shared" si="6"/>
        <v>1</v>
      </c>
      <c r="Q10" s="100">
        <f t="shared" si="4"/>
        <v>1.5625</v>
      </c>
    </row>
    <row r="11" spans="1:18" ht="15" customHeight="1" x14ac:dyDescent="0.25">
      <c r="A11" s="281">
        <v>4</v>
      </c>
      <c r="B11" s="283">
        <v>10001</v>
      </c>
      <c r="C11" s="284" t="s">
        <v>4</v>
      </c>
      <c r="D11" s="285">
        <v>20</v>
      </c>
      <c r="E11" s="285"/>
      <c r="F11" s="285">
        <v>2</v>
      </c>
      <c r="G11" s="285">
        <v>13</v>
      </c>
      <c r="H11" s="285">
        <v>5</v>
      </c>
      <c r="I11" s="285"/>
      <c r="J11" s="285"/>
      <c r="K11" s="286">
        <v>54.85</v>
      </c>
      <c r="M11" s="97">
        <f t="shared" si="3"/>
        <v>20</v>
      </c>
      <c r="N11" s="98">
        <f t="shared" si="5"/>
        <v>5</v>
      </c>
      <c r="O11" s="99">
        <f t="shared" si="1"/>
        <v>25</v>
      </c>
      <c r="P11" s="98">
        <f t="shared" si="6"/>
        <v>0</v>
      </c>
      <c r="Q11" s="100">
        <f t="shared" si="4"/>
        <v>0</v>
      </c>
    </row>
    <row r="12" spans="1:18" ht="15" customHeight="1" x14ac:dyDescent="0.25">
      <c r="A12" s="281">
        <v>5</v>
      </c>
      <c r="B12" s="276">
        <v>10120</v>
      </c>
      <c r="C12" s="277" t="s">
        <v>157</v>
      </c>
      <c r="D12" s="278">
        <v>18</v>
      </c>
      <c r="E12" s="278">
        <v>5</v>
      </c>
      <c r="F12" s="278">
        <v>4</v>
      </c>
      <c r="G12" s="278">
        <v>8</v>
      </c>
      <c r="H12" s="278">
        <v>1</v>
      </c>
      <c r="I12" s="278"/>
      <c r="J12" s="278"/>
      <c r="K12" s="279">
        <v>40.159999999999997</v>
      </c>
      <c r="M12" s="97">
        <f t="shared" si="3"/>
        <v>18</v>
      </c>
      <c r="N12" s="98">
        <f t="shared" si="5"/>
        <v>1</v>
      </c>
      <c r="O12" s="99">
        <f t="shared" si="1"/>
        <v>5.5555555555555554</v>
      </c>
      <c r="P12" s="98">
        <f t="shared" si="6"/>
        <v>5</v>
      </c>
      <c r="Q12" s="100">
        <f t="shared" si="4"/>
        <v>27.777777777777779</v>
      </c>
    </row>
    <row r="13" spans="1:18" ht="15" customHeight="1" x14ac:dyDescent="0.25">
      <c r="A13" s="281">
        <v>6</v>
      </c>
      <c r="B13" s="276">
        <v>10190</v>
      </c>
      <c r="C13" s="277" t="s">
        <v>158</v>
      </c>
      <c r="D13" s="278">
        <v>18</v>
      </c>
      <c r="E13" s="278"/>
      <c r="F13" s="278">
        <v>2</v>
      </c>
      <c r="G13" s="278">
        <v>13</v>
      </c>
      <c r="H13" s="278">
        <v>2</v>
      </c>
      <c r="I13" s="278">
        <v>1</v>
      </c>
      <c r="J13" s="278"/>
      <c r="K13" s="282">
        <v>54</v>
      </c>
      <c r="M13" s="97">
        <f t="shared" si="3"/>
        <v>18</v>
      </c>
      <c r="N13" s="98">
        <f t="shared" si="5"/>
        <v>3</v>
      </c>
      <c r="O13" s="99">
        <f t="shared" si="1"/>
        <v>16.666666666666668</v>
      </c>
      <c r="P13" s="98">
        <f t="shared" si="6"/>
        <v>0</v>
      </c>
      <c r="Q13" s="100">
        <f t="shared" si="4"/>
        <v>0</v>
      </c>
    </row>
    <row r="14" spans="1:18" ht="15" customHeight="1" x14ac:dyDescent="0.25">
      <c r="A14" s="281">
        <v>7</v>
      </c>
      <c r="B14" s="276">
        <v>10320</v>
      </c>
      <c r="C14" s="277" t="s">
        <v>10</v>
      </c>
      <c r="D14" s="278">
        <v>17</v>
      </c>
      <c r="E14" s="278">
        <v>6</v>
      </c>
      <c r="F14" s="278">
        <v>3</v>
      </c>
      <c r="G14" s="278">
        <v>7</v>
      </c>
      <c r="H14" s="278">
        <v>1</v>
      </c>
      <c r="I14" s="278"/>
      <c r="J14" s="278"/>
      <c r="K14" s="282">
        <v>40.705882352941174</v>
      </c>
      <c r="M14" s="97">
        <f t="shared" si="3"/>
        <v>17</v>
      </c>
      <c r="N14" s="98">
        <f t="shared" si="5"/>
        <v>1</v>
      </c>
      <c r="O14" s="99">
        <f t="shared" si="1"/>
        <v>5.882352941176471</v>
      </c>
      <c r="P14" s="98">
        <f t="shared" si="6"/>
        <v>6</v>
      </c>
      <c r="Q14" s="100">
        <f t="shared" si="4"/>
        <v>35.294117647058826</v>
      </c>
    </row>
    <row r="15" spans="1:18" ht="15" customHeight="1" thickBot="1" x14ac:dyDescent="0.3">
      <c r="A15" s="281">
        <v>8</v>
      </c>
      <c r="B15" s="276">
        <v>10860</v>
      </c>
      <c r="C15" s="277" t="s">
        <v>111</v>
      </c>
      <c r="D15" s="278"/>
      <c r="E15" s="278"/>
      <c r="F15" s="278"/>
      <c r="G15" s="278"/>
      <c r="H15" s="278"/>
      <c r="I15" s="278"/>
      <c r="J15" s="278"/>
      <c r="K15" s="279"/>
      <c r="M15" s="101"/>
      <c r="N15" s="102"/>
      <c r="O15" s="103"/>
      <c r="P15" s="102"/>
      <c r="Q15" s="104"/>
    </row>
    <row r="16" spans="1:18" ht="15" customHeight="1" thickBot="1" x14ac:dyDescent="0.3">
      <c r="A16" s="287"/>
      <c r="B16" s="446" t="s">
        <v>101</v>
      </c>
      <c r="C16" s="447"/>
      <c r="D16" s="288">
        <f t="shared" ref="D16:J16" si="7">SUM(D17:D28)</f>
        <v>224</v>
      </c>
      <c r="E16" s="288">
        <f t="shared" si="7"/>
        <v>6</v>
      </c>
      <c r="F16" s="288">
        <f t="shared" si="7"/>
        <v>40</v>
      </c>
      <c r="G16" s="288">
        <f t="shared" si="7"/>
        <v>133</v>
      </c>
      <c r="H16" s="288">
        <f t="shared" si="7"/>
        <v>35</v>
      </c>
      <c r="I16" s="288">
        <f t="shared" si="7"/>
        <v>10</v>
      </c>
      <c r="J16" s="288">
        <f t="shared" si="7"/>
        <v>0</v>
      </c>
      <c r="K16" s="289">
        <f>AVERAGE(K17:K28)</f>
        <v>47.75454545454545</v>
      </c>
      <c r="M16" s="242">
        <f t="shared" si="3"/>
        <v>224</v>
      </c>
      <c r="N16" s="243">
        <f>SUM(N17:N28)</f>
        <v>45</v>
      </c>
      <c r="O16" s="244">
        <f t="shared" si="1"/>
        <v>20.089285714285715</v>
      </c>
      <c r="P16" s="243">
        <f>SUM(P17:P28)</f>
        <v>6</v>
      </c>
      <c r="Q16" s="245">
        <f t="shared" si="4"/>
        <v>2.6785714285714284</v>
      </c>
    </row>
    <row r="17" spans="1:17" ht="15" customHeight="1" x14ac:dyDescent="0.25">
      <c r="A17" s="290">
        <v>1</v>
      </c>
      <c r="B17" s="283">
        <v>20040</v>
      </c>
      <c r="C17" s="284" t="s">
        <v>11</v>
      </c>
      <c r="D17" s="285">
        <v>32</v>
      </c>
      <c r="E17" s="285">
        <v>3</v>
      </c>
      <c r="F17" s="285">
        <v>7</v>
      </c>
      <c r="G17" s="285">
        <v>22</v>
      </c>
      <c r="H17" s="285"/>
      <c r="I17" s="285"/>
      <c r="J17" s="285"/>
      <c r="K17" s="286">
        <v>45.1</v>
      </c>
      <c r="M17" s="93">
        <f t="shared" si="3"/>
        <v>32</v>
      </c>
      <c r="N17" s="94">
        <f t="shared" ref="N17:N28" si="8">J17+I17+H17</f>
        <v>0</v>
      </c>
      <c r="O17" s="95">
        <f t="shared" si="1"/>
        <v>0</v>
      </c>
      <c r="P17" s="94">
        <f t="shared" ref="P17:P28" si="9">E17</f>
        <v>3</v>
      </c>
      <c r="Q17" s="96">
        <f t="shared" si="4"/>
        <v>9.375</v>
      </c>
    </row>
    <row r="18" spans="1:17" ht="15" customHeight="1" x14ac:dyDescent="0.25">
      <c r="A18" s="281">
        <v>2</v>
      </c>
      <c r="B18" s="276">
        <v>20061</v>
      </c>
      <c r="C18" s="277" t="s">
        <v>13</v>
      </c>
      <c r="D18" s="278">
        <v>18</v>
      </c>
      <c r="E18" s="278"/>
      <c r="F18" s="278">
        <v>9</v>
      </c>
      <c r="G18" s="278">
        <v>9</v>
      </c>
      <c r="H18" s="278"/>
      <c r="I18" s="278"/>
      <c r="J18" s="278"/>
      <c r="K18" s="279">
        <v>41</v>
      </c>
      <c r="M18" s="97">
        <f t="shared" si="3"/>
        <v>18</v>
      </c>
      <c r="N18" s="98">
        <f t="shared" si="8"/>
        <v>0</v>
      </c>
      <c r="O18" s="99">
        <f t="shared" si="1"/>
        <v>0</v>
      </c>
      <c r="P18" s="98">
        <f t="shared" si="9"/>
        <v>0</v>
      </c>
      <c r="Q18" s="100">
        <f t="shared" si="4"/>
        <v>0</v>
      </c>
    </row>
    <row r="19" spans="1:17" ht="15" customHeight="1" x14ac:dyDescent="0.25">
      <c r="A19" s="281">
        <v>3</v>
      </c>
      <c r="B19" s="276">
        <v>21020</v>
      </c>
      <c r="C19" s="277" t="s">
        <v>21</v>
      </c>
      <c r="D19" s="278">
        <v>29</v>
      </c>
      <c r="E19" s="278"/>
      <c r="F19" s="278">
        <v>3</v>
      </c>
      <c r="G19" s="278">
        <v>17</v>
      </c>
      <c r="H19" s="278">
        <v>9</v>
      </c>
      <c r="I19" s="278"/>
      <c r="J19" s="278"/>
      <c r="K19" s="279">
        <v>61.9</v>
      </c>
      <c r="M19" s="97">
        <f t="shared" si="3"/>
        <v>29</v>
      </c>
      <c r="N19" s="98">
        <f t="shared" si="8"/>
        <v>9</v>
      </c>
      <c r="O19" s="99">
        <f t="shared" si="1"/>
        <v>31.03448275862069</v>
      </c>
      <c r="P19" s="98">
        <f t="shared" si="9"/>
        <v>0</v>
      </c>
      <c r="Q19" s="100">
        <f t="shared" si="4"/>
        <v>0</v>
      </c>
    </row>
    <row r="20" spans="1:17" ht="15" customHeight="1" x14ac:dyDescent="0.25">
      <c r="A20" s="281">
        <v>4</v>
      </c>
      <c r="B20" s="276">
        <v>20060</v>
      </c>
      <c r="C20" s="277" t="s">
        <v>159</v>
      </c>
      <c r="D20" s="278">
        <v>61</v>
      </c>
      <c r="E20" s="278"/>
      <c r="F20" s="278">
        <v>5</v>
      </c>
      <c r="G20" s="278">
        <v>31</v>
      </c>
      <c r="H20" s="278">
        <v>16</v>
      </c>
      <c r="I20" s="278">
        <v>9</v>
      </c>
      <c r="J20" s="278"/>
      <c r="K20" s="282">
        <v>64</v>
      </c>
      <c r="M20" s="97">
        <f t="shared" si="3"/>
        <v>61</v>
      </c>
      <c r="N20" s="98">
        <f t="shared" si="8"/>
        <v>25</v>
      </c>
      <c r="O20" s="99">
        <f t="shared" si="1"/>
        <v>40.983606557377051</v>
      </c>
      <c r="P20" s="98">
        <f t="shared" si="9"/>
        <v>0</v>
      </c>
      <c r="Q20" s="100">
        <f t="shared" si="4"/>
        <v>0</v>
      </c>
    </row>
    <row r="21" spans="1:17" ht="15" customHeight="1" x14ac:dyDescent="0.25">
      <c r="A21" s="281">
        <v>5</v>
      </c>
      <c r="B21" s="276">
        <v>20400</v>
      </c>
      <c r="C21" s="277" t="s">
        <v>15</v>
      </c>
      <c r="D21" s="278">
        <v>29</v>
      </c>
      <c r="E21" s="278"/>
      <c r="F21" s="278">
        <v>4</v>
      </c>
      <c r="G21" s="278">
        <v>20</v>
      </c>
      <c r="H21" s="278">
        <v>4</v>
      </c>
      <c r="I21" s="278">
        <v>1</v>
      </c>
      <c r="J21" s="278"/>
      <c r="K21" s="279">
        <v>54</v>
      </c>
      <c r="M21" s="97">
        <f t="shared" si="3"/>
        <v>29</v>
      </c>
      <c r="N21" s="98">
        <f t="shared" si="8"/>
        <v>5</v>
      </c>
      <c r="O21" s="99">
        <f t="shared" si="1"/>
        <v>17.241379310344829</v>
      </c>
      <c r="P21" s="98">
        <f t="shared" si="9"/>
        <v>0</v>
      </c>
      <c r="Q21" s="100">
        <f t="shared" si="4"/>
        <v>0</v>
      </c>
    </row>
    <row r="22" spans="1:17" ht="15" customHeight="1" x14ac:dyDescent="0.25">
      <c r="A22" s="281">
        <v>6</v>
      </c>
      <c r="B22" s="276">
        <v>20080</v>
      </c>
      <c r="C22" s="277" t="s">
        <v>160</v>
      </c>
      <c r="D22" s="278">
        <v>3</v>
      </c>
      <c r="E22" s="278"/>
      <c r="F22" s="278">
        <v>1</v>
      </c>
      <c r="G22" s="278">
        <v>2</v>
      </c>
      <c r="H22" s="278"/>
      <c r="I22" s="278"/>
      <c r="J22" s="278"/>
      <c r="K22" s="279">
        <v>42</v>
      </c>
      <c r="M22" s="97">
        <f t="shared" si="3"/>
        <v>3</v>
      </c>
      <c r="N22" s="98">
        <f t="shared" si="8"/>
        <v>0</v>
      </c>
      <c r="O22" s="99">
        <f t="shared" si="1"/>
        <v>0</v>
      </c>
      <c r="P22" s="98">
        <f t="shared" si="9"/>
        <v>0</v>
      </c>
      <c r="Q22" s="100">
        <f t="shared" si="4"/>
        <v>0</v>
      </c>
    </row>
    <row r="23" spans="1:17" ht="15" customHeight="1" x14ac:dyDescent="0.25">
      <c r="A23" s="281">
        <v>7</v>
      </c>
      <c r="B23" s="276">
        <v>20460</v>
      </c>
      <c r="C23" s="277" t="s">
        <v>161</v>
      </c>
      <c r="D23" s="278">
        <v>17</v>
      </c>
      <c r="E23" s="278">
        <v>1</v>
      </c>
      <c r="F23" s="278">
        <v>2</v>
      </c>
      <c r="G23" s="278">
        <v>10</v>
      </c>
      <c r="H23" s="278">
        <v>4</v>
      </c>
      <c r="I23" s="278"/>
      <c r="J23" s="278"/>
      <c r="K23" s="282">
        <v>48.3</v>
      </c>
      <c r="M23" s="97">
        <f t="shared" si="3"/>
        <v>17</v>
      </c>
      <c r="N23" s="98">
        <f t="shared" si="8"/>
        <v>4</v>
      </c>
      <c r="O23" s="99">
        <f t="shared" si="1"/>
        <v>23.529411764705884</v>
      </c>
      <c r="P23" s="98">
        <f t="shared" si="9"/>
        <v>1</v>
      </c>
      <c r="Q23" s="100">
        <f t="shared" si="4"/>
        <v>5.882352941176471</v>
      </c>
    </row>
    <row r="24" spans="1:17" ht="15" customHeight="1" x14ac:dyDescent="0.25">
      <c r="A24" s="281">
        <v>8</v>
      </c>
      <c r="B24" s="276">
        <v>20550</v>
      </c>
      <c r="C24" s="277" t="s">
        <v>17</v>
      </c>
      <c r="D24" s="278">
        <v>5</v>
      </c>
      <c r="E24" s="278">
        <v>1</v>
      </c>
      <c r="F24" s="278">
        <v>2</v>
      </c>
      <c r="G24" s="278">
        <v>2</v>
      </c>
      <c r="H24" s="278"/>
      <c r="I24" s="278"/>
      <c r="J24" s="278"/>
      <c r="K24" s="282">
        <v>35</v>
      </c>
      <c r="M24" s="97">
        <f t="shared" si="3"/>
        <v>5</v>
      </c>
      <c r="N24" s="98">
        <f t="shared" si="8"/>
        <v>0</v>
      </c>
      <c r="O24" s="99">
        <f t="shared" si="1"/>
        <v>0</v>
      </c>
      <c r="P24" s="98">
        <f t="shared" si="9"/>
        <v>1</v>
      </c>
      <c r="Q24" s="100">
        <f t="shared" si="4"/>
        <v>20</v>
      </c>
    </row>
    <row r="25" spans="1:17" ht="15" customHeight="1" x14ac:dyDescent="0.25">
      <c r="A25" s="281">
        <v>9</v>
      </c>
      <c r="B25" s="276">
        <v>20630</v>
      </c>
      <c r="C25" s="277" t="s">
        <v>18</v>
      </c>
      <c r="D25" s="278">
        <v>14</v>
      </c>
      <c r="E25" s="278"/>
      <c r="F25" s="278">
        <v>4</v>
      </c>
      <c r="G25" s="278">
        <v>9</v>
      </c>
      <c r="H25" s="278">
        <v>1</v>
      </c>
      <c r="I25" s="278"/>
      <c r="J25" s="278"/>
      <c r="K25" s="279">
        <v>48</v>
      </c>
      <c r="M25" s="97">
        <f t="shared" si="3"/>
        <v>14</v>
      </c>
      <c r="N25" s="98">
        <f t="shared" si="8"/>
        <v>1</v>
      </c>
      <c r="O25" s="99">
        <f t="shared" si="1"/>
        <v>7.1428571428571432</v>
      </c>
      <c r="P25" s="98">
        <f t="shared" si="9"/>
        <v>0</v>
      </c>
      <c r="Q25" s="100">
        <f t="shared" si="4"/>
        <v>0</v>
      </c>
    </row>
    <row r="26" spans="1:17" ht="15" customHeight="1" x14ac:dyDescent="0.25">
      <c r="A26" s="281">
        <v>10</v>
      </c>
      <c r="B26" s="276">
        <v>20810</v>
      </c>
      <c r="C26" s="277" t="s">
        <v>162</v>
      </c>
      <c r="D26" s="278"/>
      <c r="E26" s="278"/>
      <c r="F26" s="278"/>
      <c r="G26" s="278"/>
      <c r="H26" s="278"/>
      <c r="I26" s="278"/>
      <c r="J26" s="278"/>
      <c r="K26" s="279"/>
      <c r="M26" s="97"/>
      <c r="N26" s="98"/>
      <c r="O26" s="99"/>
      <c r="P26" s="98"/>
      <c r="Q26" s="100"/>
    </row>
    <row r="27" spans="1:17" ht="15" customHeight="1" x14ac:dyDescent="0.25">
      <c r="A27" s="281">
        <v>11</v>
      </c>
      <c r="B27" s="276">
        <v>20900</v>
      </c>
      <c r="C27" s="277" t="s">
        <v>163</v>
      </c>
      <c r="D27" s="278">
        <v>14</v>
      </c>
      <c r="E27" s="278">
        <v>1</v>
      </c>
      <c r="F27" s="278">
        <v>2</v>
      </c>
      <c r="G27" s="278">
        <v>10</v>
      </c>
      <c r="H27" s="278">
        <v>1</v>
      </c>
      <c r="I27" s="278"/>
      <c r="J27" s="278"/>
      <c r="K27" s="279">
        <v>49</v>
      </c>
      <c r="M27" s="97">
        <f t="shared" ref="M27:M35" si="10">D27</f>
        <v>14</v>
      </c>
      <c r="N27" s="98">
        <f t="shared" si="8"/>
        <v>1</v>
      </c>
      <c r="O27" s="99">
        <f t="shared" si="1"/>
        <v>7.1428571428571432</v>
      </c>
      <c r="P27" s="98">
        <f t="shared" si="9"/>
        <v>1</v>
      </c>
      <c r="Q27" s="100">
        <f t="shared" si="4"/>
        <v>7.1428571428571432</v>
      </c>
    </row>
    <row r="28" spans="1:17" ht="15" customHeight="1" thickBot="1" x14ac:dyDescent="0.3">
      <c r="A28" s="281">
        <v>12</v>
      </c>
      <c r="B28" s="291">
        <v>21350</v>
      </c>
      <c r="C28" s="292" t="s">
        <v>164</v>
      </c>
      <c r="D28" s="293">
        <v>2</v>
      </c>
      <c r="E28" s="293"/>
      <c r="F28" s="293">
        <v>1</v>
      </c>
      <c r="G28" s="293">
        <v>1</v>
      </c>
      <c r="H28" s="293"/>
      <c r="I28" s="293"/>
      <c r="J28" s="293"/>
      <c r="K28" s="294">
        <v>37</v>
      </c>
      <c r="M28" s="101">
        <f t="shared" si="10"/>
        <v>2</v>
      </c>
      <c r="N28" s="102">
        <f t="shared" si="8"/>
        <v>0</v>
      </c>
      <c r="O28" s="103">
        <f t="shared" si="1"/>
        <v>0</v>
      </c>
      <c r="P28" s="102">
        <f t="shared" si="9"/>
        <v>0</v>
      </c>
      <c r="Q28" s="104">
        <f t="shared" si="4"/>
        <v>0</v>
      </c>
    </row>
    <row r="29" spans="1:17" ht="15" customHeight="1" thickBot="1" x14ac:dyDescent="0.3">
      <c r="A29" s="287"/>
      <c r="B29" s="446" t="s">
        <v>102</v>
      </c>
      <c r="C29" s="447"/>
      <c r="D29" s="288">
        <f t="shared" ref="D29:J29" si="11">SUM(D30:D46)</f>
        <v>230</v>
      </c>
      <c r="E29" s="288">
        <f t="shared" si="11"/>
        <v>6</v>
      </c>
      <c r="F29" s="288">
        <f t="shared" si="11"/>
        <v>38</v>
      </c>
      <c r="G29" s="288">
        <f t="shared" si="11"/>
        <v>138</v>
      </c>
      <c r="H29" s="288">
        <f t="shared" si="11"/>
        <v>46</v>
      </c>
      <c r="I29" s="288">
        <f t="shared" si="11"/>
        <v>2</v>
      </c>
      <c r="J29" s="288">
        <f t="shared" si="11"/>
        <v>0</v>
      </c>
      <c r="K29" s="289">
        <f>AVERAGE(K30:K46)</f>
        <v>51.121428571428567</v>
      </c>
      <c r="M29" s="242">
        <f t="shared" si="10"/>
        <v>230</v>
      </c>
      <c r="N29" s="243">
        <f>SUM(N30:N46)</f>
        <v>48</v>
      </c>
      <c r="O29" s="244">
        <f t="shared" si="1"/>
        <v>20.869565217391305</v>
      </c>
      <c r="P29" s="243">
        <f>SUM(P30:P46)</f>
        <v>6</v>
      </c>
      <c r="Q29" s="245">
        <f t="shared" si="4"/>
        <v>2.6086956521739131</v>
      </c>
    </row>
    <row r="30" spans="1:17" ht="15" customHeight="1" x14ac:dyDescent="0.25">
      <c r="A30" s="281">
        <v>1</v>
      </c>
      <c r="B30" s="276">
        <v>30070</v>
      </c>
      <c r="C30" s="277" t="s">
        <v>24</v>
      </c>
      <c r="D30" s="278">
        <v>23</v>
      </c>
      <c r="E30" s="278"/>
      <c r="F30" s="278"/>
      <c r="G30" s="278">
        <v>19</v>
      </c>
      <c r="H30" s="278">
        <v>3</v>
      </c>
      <c r="I30" s="278">
        <v>1</v>
      </c>
      <c r="J30" s="278"/>
      <c r="K30" s="282">
        <v>62.9</v>
      </c>
      <c r="M30" s="93">
        <f t="shared" si="10"/>
        <v>23</v>
      </c>
      <c r="N30" s="94">
        <f t="shared" ref="N30:N46" si="12">J30+I30+H30</f>
        <v>4</v>
      </c>
      <c r="O30" s="95">
        <f t="shared" si="1"/>
        <v>17.391304347826086</v>
      </c>
      <c r="P30" s="94">
        <f t="shared" ref="P30:P46" si="13">E30</f>
        <v>0</v>
      </c>
      <c r="Q30" s="96">
        <f t="shared" si="4"/>
        <v>0</v>
      </c>
    </row>
    <row r="31" spans="1:17" ht="15" customHeight="1" x14ac:dyDescent="0.25">
      <c r="A31" s="281">
        <v>2</v>
      </c>
      <c r="B31" s="276">
        <v>30480</v>
      </c>
      <c r="C31" s="277" t="s">
        <v>110</v>
      </c>
      <c r="D31" s="278">
        <v>26</v>
      </c>
      <c r="E31" s="278"/>
      <c r="F31" s="278">
        <v>1</v>
      </c>
      <c r="G31" s="278">
        <v>17</v>
      </c>
      <c r="H31" s="278">
        <v>8</v>
      </c>
      <c r="I31" s="278"/>
      <c r="J31" s="278"/>
      <c r="K31" s="282">
        <v>58.3</v>
      </c>
      <c r="M31" s="97">
        <f t="shared" si="10"/>
        <v>26</v>
      </c>
      <c r="N31" s="98">
        <f t="shared" si="12"/>
        <v>8</v>
      </c>
      <c r="O31" s="99">
        <f t="shared" si="1"/>
        <v>30.76923076923077</v>
      </c>
      <c r="P31" s="98">
        <f t="shared" si="13"/>
        <v>0</v>
      </c>
      <c r="Q31" s="100">
        <f t="shared" si="4"/>
        <v>0</v>
      </c>
    </row>
    <row r="32" spans="1:17" ht="15" customHeight="1" x14ac:dyDescent="0.25">
      <c r="A32" s="281">
        <v>3</v>
      </c>
      <c r="B32" s="276">
        <v>30460</v>
      </c>
      <c r="C32" s="277" t="s">
        <v>29</v>
      </c>
      <c r="D32" s="278">
        <v>12</v>
      </c>
      <c r="E32" s="278"/>
      <c r="F32" s="278">
        <v>2</v>
      </c>
      <c r="G32" s="278">
        <v>8</v>
      </c>
      <c r="H32" s="278">
        <v>2</v>
      </c>
      <c r="I32" s="278"/>
      <c r="J32" s="278"/>
      <c r="K32" s="279">
        <v>66.2</v>
      </c>
      <c r="M32" s="97">
        <f t="shared" si="10"/>
        <v>12</v>
      </c>
      <c r="N32" s="98">
        <f t="shared" si="12"/>
        <v>2</v>
      </c>
      <c r="O32" s="99">
        <f t="shared" si="1"/>
        <v>16.666666666666668</v>
      </c>
      <c r="P32" s="98">
        <f t="shared" si="13"/>
        <v>0</v>
      </c>
      <c r="Q32" s="100">
        <f t="shared" si="4"/>
        <v>0</v>
      </c>
    </row>
    <row r="33" spans="1:17" ht="15" customHeight="1" x14ac:dyDescent="0.25">
      <c r="A33" s="281">
        <v>4</v>
      </c>
      <c r="B33" s="283">
        <v>30030</v>
      </c>
      <c r="C33" s="284" t="s">
        <v>165</v>
      </c>
      <c r="D33" s="285">
        <v>24</v>
      </c>
      <c r="E33" s="285">
        <v>1</v>
      </c>
      <c r="F33" s="285">
        <v>3</v>
      </c>
      <c r="G33" s="285">
        <v>13</v>
      </c>
      <c r="H33" s="285">
        <v>6</v>
      </c>
      <c r="I33" s="285">
        <v>1</v>
      </c>
      <c r="J33" s="285"/>
      <c r="K33" s="295">
        <v>59</v>
      </c>
      <c r="M33" s="97">
        <f t="shared" si="10"/>
        <v>24</v>
      </c>
      <c r="N33" s="98">
        <f t="shared" si="12"/>
        <v>7</v>
      </c>
      <c r="O33" s="99">
        <f t="shared" si="1"/>
        <v>29.166666666666668</v>
      </c>
      <c r="P33" s="98">
        <f t="shared" si="13"/>
        <v>1</v>
      </c>
      <c r="Q33" s="100">
        <f t="shared" si="4"/>
        <v>4.166666666666667</v>
      </c>
    </row>
    <row r="34" spans="1:17" ht="15" customHeight="1" x14ac:dyDescent="0.25">
      <c r="A34" s="281">
        <v>5</v>
      </c>
      <c r="B34" s="276">
        <v>31000</v>
      </c>
      <c r="C34" s="277" t="s">
        <v>37</v>
      </c>
      <c r="D34" s="278">
        <v>19</v>
      </c>
      <c r="E34" s="278">
        <v>2</v>
      </c>
      <c r="F34" s="278">
        <v>2</v>
      </c>
      <c r="G34" s="278">
        <v>12</v>
      </c>
      <c r="H34" s="278">
        <v>3</v>
      </c>
      <c r="I34" s="278"/>
      <c r="J34" s="278"/>
      <c r="K34" s="279">
        <v>41</v>
      </c>
      <c r="M34" s="97">
        <f t="shared" si="10"/>
        <v>19</v>
      </c>
      <c r="N34" s="98">
        <f t="shared" si="12"/>
        <v>3</v>
      </c>
      <c r="O34" s="99">
        <f t="shared" si="1"/>
        <v>15.789473684210526</v>
      </c>
      <c r="P34" s="98">
        <f t="shared" si="13"/>
        <v>2</v>
      </c>
      <c r="Q34" s="100">
        <f t="shared" si="4"/>
        <v>10.526315789473685</v>
      </c>
    </row>
    <row r="35" spans="1:17" ht="15" customHeight="1" x14ac:dyDescent="0.25">
      <c r="A35" s="281">
        <v>6</v>
      </c>
      <c r="B35" s="276">
        <v>30130</v>
      </c>
      <c r="C35" s="277" t="s">
        <v>25</v>
      </c>
      <c r="D35" s="278">
        <v>2</v>
      </c>
      <c r="E35" s="278"/>
      <c r="F35" s="278">
        <v>1</v>
      </c>
      <c r="G35" s="278">
        <v>1</v>
      </c>
      <c r="H35" s="278"/>
      <c r="I35" s="278"/>
      <c r="J35" s="278"/>
      <c r="K35" s="279">
        <v>36.5</v>
      </c>
      <c r="M35" s="188">
        <f t="shared" si="10"/>
        <v>2</v>
      </c>
      <c r="N35" s="111">
        <f t="shared" si="12"/>
        <v>0</v>
      </c>
      <c r="O35" s="194">
        <f t="shared" si="1"/>
        <v>0</v>
      </c>
      <c r="P35" s="111">
        <f t="shared" si="13"/>
        <v>0</v>
      </c>
      <c r="Q35" s="196">
        <f t="shared" si="4"/>
        <v>0</v>
      </c>
    </row>
    <row r="36" spans="1:17" ht="15" customHeight="1" x14ac:dyDescent="0.25">
      <c r="A36" s="281">
        <v>7</v>
      </c>
      <c r="B36" s="276">
        <v>30160</v>
      </c>
      <c r="C36" s="277" t="s">
        <v>26</v>
      </c>
      <c r="D36" s="278"/>
      <c r="E36" s="278"/>
      <c r="F36" s="278"/>
      <c r="G36" s="278"/>
      <c r="H36" s="278"/>
      <c r="I36" s="278"/>
      <c r="J36" s="278"/>
      <c r="K36" s="279"/>
      <c r="M36" s="97"/>
      <c r="N36" s="98"/>
      <c r="O36" s="99"/>
      <c r="P36" s="98"/>
      <c r="Q36" s="100"/>
    </row>
    <row r="37" spans="1:17" ht="15" customHeight="1" x14ac:dyDescent="0.25">
      <c r="A37" s="281">
        <v>8</v>
      </c>
      <c r="B37" s="276">
        <v>30310</v>
      </c>
      <c r="C37" s="277" t="s">
        <v>27</v>
      </c>
      <c r="D37" s="278"/>
      <c r="E37" s="278"/>
      <c r="F37" s="278"/>
      <c r="G37" s="278"/>
      <c r="H37" s="278"/>
      <c r="I37" s="278"/>
      <c r="J37" s="278"/>
      <c r="K37" s="279"/>
      <c r="M37" s="97"/>
      <c r="N37" s="98"/>
      <c r="O37" s="99"/>
      <c r="P37" s="98"/>
      <c r="Q37" s="100"/>
    </row>
    <row r="38" spans="1:17" ht="15" customHeight="1" x14ac:dyDescent="0.25">
      <c r="A38" s="281">
        <v>9</v>
      </c>
      <c r="B38" s="276">
        <v>30440</v>
      </c>
      <c r="C38" s="277" t="s">
        <v>28</v>
      </c>
      <c r="D38" s="278">
        <v>8</v>
      </c>
      <c r="E38" s="278">
        <v>2</v>
      </c>
      <c r="F38" s="278">
        <v>3</v>
      </c>
      <c r="G38" s="278">
        <v>3</v>
      </c>
      <c r="H38" s="278"/>
      <c r="I38" s="278"/>
      <c r="J38" s="278"/>
      <c r="K38" s="279">
        <v>33.4</v>
      </c>
      <c r="M38" s="97">
        <f>D38</f>
        <v>8</v>
      </c>
      <c r="N38" s="98">
        <f t="shared" si="12"/>
        <v>0</v>
      </c>
      <c r="O38" s="99">
        <f t="shared" si="1"/>
        <v>0</v>
      </c>
      <c r="P38" s="98">
        <f t="shared" si="13"/>
        <v>2</v>
      </c>
      <c r="Q38" s="100">
        <f t="shared" si="4"/>
        <v>25</v>
      </c>
    </row>
    <row r="39" spans="1:17" ht="15" customHeight="1" x14ac:dyDescent="0.25">
      <c r="A39" s="281">
        <v>10</v>
      </c>
      <c r="B39" s="276">
        <v>30500</v>
      </c>
      <c r="C39" s="277" t="s">
        <v>30</v>
      </c>
      <c r="D39" s="278"/>
      <c r="E39" s="278"/>
      <c r="F39" s="278"/>
      <c r="G39" s="278"/>
      <c r="H39" s="278"/>
      <c r="I39" s="278"/>
      <c r="J39" s="278"/>
      <c r="K39" s="279"/>
      <c r="M39" s="97"/>
      <c r="N39" s="98"/>
      <c r="O39" s="99"/>
      <c r="P39" s="98"/>
      <c r="Q39" s="100"/>
    </row>
    <row r="40" spans="1:17" ht="15" customHeight="1" x14ac:dyDescent="0.25">
      <c r="A40" s="281">
        <v>11</v>
      </c>
      <c r="B40" s="276">
        <v>30530</v>
      </c>
      <c r="C40" s="277" t="s">
        <v>166</v>
      </c>
      <c r="D40" s="278">
        <v>13</v>
      </c>
      <c r="E40" s="278"/>
      <c r="F40" s="278">
        <v>7</v>
      </c>
      <c r="G40" s="278">
        <v>4</v>
      </c>
      <c r="H40" s="278">
        <v>2</v>
      </c>
      <c r="I40" s="278"/>
      <c r="J40" s="278"/>
      <c r="K40" s="279">
        <v>36</v>
      </c>
      <c r="M40" s="97">
        <f t="shared" ref="M40:M56" si="14">D40</f>
        <v>13</v>
      </c>
      <c r="N40" s="98">
        <f t="shared" si="12"/>
        <v>2</v>
      </c>
      <c r="O40" s="99">
        <f t="shared" si="1"/>
        <v>15.384615384615385</v>
      </c>
      <c r="P40" s="111">
        <f t="shared" si="13"/>
        <v>0</v>
      </c>
      <c r="Q40" s="100">
        <f t="shared" si="4"/>
        <v>0</v>
      </c>
    </row>
    <row r="41" spans="1:17" ht="15" customHeight="1" x14ac:dyDescent="0.25">
      <c r="A41" s="281">
        <v>12</v>
      </c>
      <c r="B41" s="276">
        <v>30640</v>
      </c>
      <c r="C41" s="277" t="s">
        <v>32</v>
      </c>
      <c r="D41" s="278">
        <v>18</v>
      </c>
      <c r="E41" s="278">
        <v>1</v>
      </c>
      <c r="F41" s="278"/>
      <c r="G41" s="278">
        <v>8</v>
      </c>
      <c r="H41" s="278">
        <v>9</v>
      </c>
      <c r="I41" s="278"/>
      <c r="J41" s="278"/>
      <c r="K41" s="279">
        <v>64.3</v>
      </c>
      <c r="M41" s="97">
        <f t="shared" si="14"/>
        <v>18</v>
      </c>
      <c r="N41" s="98">
        <f t="shared" si="12"/>
        <v>9</v>
      </c>
      <c r="O41" s="99">
        <f t="shared" si="1"/>
        <v>50</v>
      </c>
      <c r="P41" s="98">
        <f t="shared" si="13"/>
        <v>1</v>
      </c>
      <c r="Q41" s="100">
        <f t="shared" si="4"/>
        <v>5.5555555555555554</v>
      </c>
    </row>
    <row r="42" spans="1:17" ht="15" customHeight="1" x14ac:dyDescent="0.25">
      <c r="A42" s="281">
        <v>13</v>
      </c>
      <c r="B42" s="276">
        <v>30650</v>
      </c>
      <c r="C42" s="277" t="s">
        <v>167</v>
      </c>
      <c r="D42" s="278">
        <v>3</v>
      </c>
      <c r="E42" s="278"/>
      <c r="F42" s="278">
        <v>1</v>
      </c>
      <c r="G42" s="278">
        <v>2</v>
      </c>
      <c r="H42" s="278"/>
      <c r="I42" s="278"/>
      <c r="J42" s="278"/>
      <c r="K42" s="282">
        <v>47.7</v>
      </c>
      <c r="M42" s="97">
        <f t="shared" si="14"/>
        <v>3</v>
      </c>
      <c r="N42" s="98">
        <f t="shared" si="12"/>
        <v>0</v>
      </c>
      <c r="O42" s="99">
        <f t="shared" si="1"/>
        <v>0</v>
      </c>
      <c r="P42" s="98">
        <f t="shared" si="13"/>
        <v>0</v>
      </c>
      <c r="Q42" s="100">
        <f t="shared" si="4"/>
        <v>0</v>
      </c>
    </row>
    <row r="43" spans="1:17" ht="15" customHeight="1" x14ac:dyDescent="0.25">
      <c r="A43" s="281">
        <v>14</v>
      </c>
      <c r="B43" s="276">
        <v>30790</v>
      </c>
      <c r="C43" s="277" t="s">
        <v>34</v>
      </c>
      <c r="D43" s="278">
        <v>8</v>
      </c>
      <c r="E43" s="278"/>
      <c r="F43" s="278"/>
      <c r="G43" s="278">
        <v>7</v>
      </c>
      <c r="H43" s="278">
        <v>1</v>
      </c>
      <c r="I43" s="278"/>
      <c r="J43" s="278"/>
      <c r="K43" s="282">
        <v>58</v>
      </c>
      <c r="M43" s="97">
        <f t="shared" si="14"/>
        <v>8</v>
      </c>
      <c r="N43" s="98">
        <f t="shared" si="12"/>
        <v>1</v>
      </c>
      <c r="O43" s="99">
        <f t="shared" si="1"/>
        <v>12.5</v>
      </c>
      <c r="P43" s="98">
        <f t="shared" si="13"/>
        <v>0</v>
      </c>
      <c r="Q43" s="100">
        <f t="shared" si="4"/>
        <v>0</v>
      </c>
    </row>
    <row r="44" spans="1:17" ht="15" customHeight="1" x14ac:dyDescent="0.25">
      <c r="A44" s="281">
        <v>15</v>
      </c>
      <c r="B44" s="276">
        <v>30890</v>
      </c>
      <c r="C44" s="277" t="s">
        <v>168</v>
      </c>
      <c r="D44" s="278">
        <v>5</v>
      </c>
      <c r="E44" s="278"/>
      <c r="F44" s="278">
        <v>1</v>
      </c>
      <c r="G44" s="278">
        <v>3</v>
      </c>
      <c r="H44" s="278">
        <v>1</v>
      </c>
      <c r="I44" s="278"/>
      <c r="J44" s="278"/>
      <c r="K44" s="282">
        <v>51.4</v>
      </c>
      <c r="M44" s="97">
        <f t="shared" si="14"/>
        <v>5</v>
      </c>
      <c r="N44" s="98">
        <f t="shared" si="12"/>
        <v>1</v>
      </c>
      <c r="O44" s="99">
        <f t="shared" si="1"/>
        <v>20</v>
      </c>
      <c r="P44" s="98">
        <f t="shared" si="13"/>
        <v>0</v>
      </c>
      <c r="Q44" s="100">
        <f t="shared" si="4"/>
        <v>0</v>
      </c>
    </row>
    <row r="45" spans="1:17" ht="15" customHeight="1" x14ac:dyDescent="0.25">
      <c r="A45" s="281">
        <v>16</v>
      </c>
      <c r="B45" s="276">
        <v>30940</v>
      </c>
      <c r="C45" s="277" t="s">
        <v>36</v>
      </c>
      <c r="D45" s="278">
        <v>30</v>
      </c>
      <c r="E45" s="278"/>
      <c r="F45" s="278">
        <v>5</v>
      </c>
      <c r="G45" s="278">
        <v>21</v>
      </c>
      <c r="H45" s="278">
        <v>4</v>
      </c>
      <c r="I45" s="278"/>
      <c r="J45" s="278"/>
      <c r="K45" s="282">
        <v>51.1</v>
      </c>
      <c r="M45" s="97">
        <f t="shared" si="14"/>
        <v>30</v>
      </c>
      <c r="N45" s="98">
        <f t="shared" si="12"/>
        <v>4</v>
      </c>
      <c r="O45" s="99">
        <f t="shared" si="1"/>
        <v>13.333333333333334</v>
      </c>
      <c r="P45" s="98">
        <f t="shared" si="13"/>
        <v>0</v>
      </c>
      <c r="Q45" s="100">
        <f t="shared" si="4"/>
        <v>0</v>
      </c>
    </row>
    <row r="46" spans="1:17" ht="15" customHeight="1" thickBot="1" x14ac:dyDescent="0.3">
      <c r="A46" s="281">
        <v>17</v>
      </c>
      <c r="B46" s="276">
        <v>31480</v>
      </c>
      <c r="C46" s="277" t="s">
        <v>38</v>
      </c>
      <c r="D46" s="278">
        <v>39</v>
      </c>
      <c r="E46" s="278"/>
      <c r="F46" s="278">
        <v>12</v>
      </c>
      <c r="G46" s="278">
        <v>20</v>
      </c>
      <c r="H46" s="278">
        <v>7</v>
      </c>
      <c r="I46" s="278"/>
      <c r="J46" s="278"/>
      <c r="K46" s="279">
        <v>49.9</v>
      </c>
      <c r="M46" s="101">
        <f t="shared" si="14"/>
        <v>39</v>
      </c>
      <c r="N46" s="102">
        <f t="shared" si="12"/>
        <v>7</v>
      </c>
      <c r="O46" s="103">
        <f t="shared" si="1"/>
        <v>17.948717948717949</v>
      </c>
      <c r="P46" s="102">
        <f t="shared" si="13"/>
        <v>0</v>
      </c>
      <c r="Q46" s="104">
        <f t="shared" si="4"/>
        <v>0</v>
      </c>
    </row>
    <row r="47" spans="1:17" ht="15" customHeight="1" thickBot="1" x14ac:dyDescent="0.3">
      <c r="A47" s="287"/>
      <c r="B47" s="446" t="s">
        <v>103</v>
      </c>
      <c r="C47" s="447"/>
      <c r="D47" s="288">
        <f t="shared" ref="D47:J47" si="15">SUM(D48:D66)</f>
        <v>398</v>
      </c>
      <c r="E47" s="288">
        <f t="shared" si="15"/>
        <v>5</v>
      </c>
      <c r="F47" s="288">
        <f t="shared" si="15"/>
        <v>64</v>
      </c>
      <c r="G47" s="288">
        <f t="shared" si="15"/>
        <v>236</v>
      </c>
      <c r="H47" s="288">
        <f t="shared" si="15"/>
        <v>77</v>
      </c>
      <c r="I47" s="288">
        <f t="shared" si="15"/>
        <v>16</v>
      </c>
      <c r="J47" s="288">
        <f t="shared" si="15"/>
        <v>0</v>
      </c>
      <c r="K47" s="289">
        <f>AVERAGE(K48:K66)</f>
        <v>52.587499999999999</v>
      </c>
      <c r="M47" s="242">
        <f t="shared" si="14"/>
        <v>398</v>
      </c>
      <c r="N47" s="243">
        <f>SUM(N48:N66)</f>
        <v>93</v>
      </c>
      <c r="O47" s="244">
        <f t="shared" si="1"/>
        <v>23.366834170854272</v>
      </c>
      <c r="P47" s="243">
        <f>SUM(P48:P66)</f>
        <v>5</v>
      </c>
      <c r="Q47" s="245">
        <f t="shared" si="4"/>
        <v>1.256281407035176</v>
      </c>
    </row>
    <row r="48" spans="1:17" ht="15" customHeight="1" x14ac:dyDescent="0.25">
      <c r="A48" s="290">
        <v>1</v>
      </c>
      <c r="B48" s="283">
        <v>40010</v>
      </c>
      <c r="C48" s="284" t="s">
        <v>169</v>
      </c>
      <c r="D48" s="285">
        <v>98</v>
      </c>
      <c r="E48" s="285">
        <v>2</v>
      </c>
      <c r="F48" s="285">
        <v>10</v>
      </c>
      <c r="G48" s="285">
        <v>45</v>
      </c>
      <c r="H48" s="285">
        <v>31</v>
      </c>
      <c r="I48" s="285">
        <v>10</v>
      </c>
      <c r="J48" s="285"/>
      <c r="K48" s="286">
        <v>61.7</v>
      </c>
      <c r="M48" s="93">
        <f t="shared" si="14"/>
        <v>98</v>
      </c>
      <c r="N48" s="94">
        <f t="shared" ref="N48:N66" si="16">J48+I48+H48</f>
        <v>41</v>
      </c>
      <c r="O48" s="95">
        <f t="shared" si="1"/>
        <v>41.836734693877553</v>
      </c>
      <c r="P48" s="94">
        <f t="shared" ref="P48:P66" si="17">E48</f>
        <v>2</v>
      </c>
      <c r="Q48" s="96">
        <f t="shared" si="4"/>
        <v>2.0408163265306123</v>
      </c>
    </row>
    <row r="49" spans="1:17" ht="15" customHeight="1" x14ac:dyDescent="0.25">
      <c r="A49" s="281">
        <v>2</v>
      </c>
      <c r="B49" s="276">
        <v>40030</v>
      </c>
      <c r="C49" s="277" t="s">
        <v>41</v>
      </c>
      <c r="D49" s="278">
        <v>18</v>
      </c>
      <c r="E49" s="278"/>
      <c r="F49" s="278">
        <v>3</v>
      </c>
      <c r="G49" s="278">
        <v>9</v>
      </c>
      <c r="H49" s="278">
        <v>6</v>
      </c>
      <c r="I49" s="278"/>
      <c r="J49" s="278"/>
      <c r="K49" s="279">
        <v>59</v>
      </c>
      <c r="M49" s="97">
        <f t="shared" si="14"/>
        <v>18</v>
      </c>
      <c r="N49" s="98">
        <f t="shared" si="16"/>
        <v>6</v>
      </c>
      <c r="O49" s="99">
        <f t="shared" si="1"/>
        <v>33.333333333333336</v>
      </c>
      <c r="P49" s="98">
        <f t="shared" si="17"/>
        <v>0</v>
      </c>
      <c r="Q49" s="100">
        <f t="shared" si="4"/>
        <v>0</v>
      </c>
    </row>
    <row r="50" spans="1:17" ht="15" customHeight="1" x14ac:dyDescent="0.25">
      <c r="A50" s="281">
        <v>3</v>
      </c>
      <c r="B50" s="276">
        <v>40410</v>
      </c>
      <c r="C50" s="277" t="s">
        <v>48</v>
      </c>
      <c r="D50" s="278">
        <v>59</v>
      </c>
      <c r="E50" s="278"/>
      <c r="F50" s="278">
        <v>8</v>
      </c>
      <c r="G50" s="278">
        <v>34</v>
      </c>
      <c r="H50" s="278">
        <v>12</v>
      </c>
      <c r="I50" s="278">
        <v>5</v>
      </c>
      <c r="J50" s="278"/>
      <c r="K50" s="282">
        <v>58.7</v>
      </c>
      <c r="M50" s="97">
        <f t="shared" si="14"/>
        <v>59</v>
      </c>
      <c r="N50" s="98">
        <f t="shared" si="16"/>
        <v>17</v>
      </c>
      <c r="O50" s="99">
        <f t="shared" si="1"/>
        <v>28.8135593220339</v>
      </c>
      <c r="P50" s="98">
        <f t="shared" si="17"/>
        <v>0</v>
      </c>
      <c r="Q50" s="100">
        <f t="shared" si="4"/>
        <v>0</v>
      </c>
    </row>
    <row r="51" spans="1:17" ht="15" customHeight="1" x14ac:dyDescent="0.25">
      <c r="A51" s="281">
        <v>4</v>
      </c>
      <c r="B51" s="276">
        <v>40011</v>
      </c>
      <c r="C51" s="277" t="s">
        <v>40</v>
      </c>
      <c r="D51" s="278">
        <v>41</v>
      </c>
      <c r="E51" s="278"/>
      <c r="F51" s="278">
        <v>6</v>
      </c>
      <c r="G51" s="278">
        <v>28</v>
      </c>
      <c r="H51" s="278">
        <v>6</v>
      </c>
      <c r="I51" s="278">
        <v>1</v>
      </c>
      <c r="J51" s="278"/>
      <c r="K51" s="279">
        <v>55</v>
      </c>
      <c r="M51" s="97">
        <f t="shared" si="14"/>
        <v>41</v>
      </c>
      <c r="N51" s="98">
        <f t="shared" si="16"/>
        <v>7</v>
      </c>
      <c r="O51" s="99">
        <f t="shared" si="1"/>
        <v>17.073170731707318</v>
      </c>
      <c r="P51" s="98">
        <f t="shared" si="17"/>
        <v>0</v>
      </c>
      <c r="Q51" s="100">
        <f t="shared" si="4"/>
        <v>0</v>
      </c>
    </row>
    <row r="52" spans="1:17" ht="15" customHeight="1" x14ac:dyDescent="0.25">
      <c r="A52" s="281">
        <v>5</v>
      </c>
      <c r="B52" s="276">
        <v>40080</v>
      </c>
      <c r="C52" s="277" t="s">
        <v>95</v>
      </c>
      <c r="D52" s="278">
        <v>20</v>
      </c>
      <c r="E52" s="278"/>
      <c r="F52" s="278">
        <v>3</v>
      </c>
      <c r="G52" s="278">
        <v>16</v>
      </c>
      <c r="H52" s="278">
        <v>1</v>
      </c>
      <c r="I52" s="278"/>
      <c r="J52" s="278"/>
      <c r="K52" s="279">
        <v>54.1</v>
      </c>
      <c r="M52" s="97">
        <f t="shared" si="14"/>
        <v>20</v>
      </c>
      <c r="N52" s="98">
        <f t="shared" si="16"/>
        <v>1</v>
      </c>
      <c r="O52" s="99">
        <f t="shared" si="1"/>
        <v>5</v>
      </c>
      <c r="P52" s="98">
        <f t="shared" si="17"/>
        <v>0</v>
      </c>
      <c r="Q52" s="100">
        <f t="shared" si="4"/>
        <v>0</v>
      </c>
    </row>
    <row r="53" spans="1:17" ht="15" customHeight="1" x14ac:dyDescent="0.25">
      <c r="A53" s="281">
        <v>6</v>
      </c>
      <c r="B53" s="276">
        <v>40100</v>
      </c>
      <c r="C53" s="277" t="s">
        <v>42</v>
      </c>
      <c r="D53" s="278">
        <v>31</v>
      </c>
      <c r="E53" s="278"/>
      <c r="F53" s="278">
        <v>5</v>
      </c>
      <c r="G53" s="278">
        <v>23</v>
      </c>
      <c r="H53" s="278">
        <v>3</v>
      </c>
      <c r="I53" s="278"/>
      <c r="J53" s="278"/>
      <c r="K53" s="279">
        <v>51.1</v>
      </c>
      <c r="M53" s="97">
        <f t="shared" si="14"/>
        <v>31</v>
      </c>
      <c r="N53" s="98">
        <f t="shared" si="16"/>
        <v>3</v>
      </c>
      <c r="O53" s="99">
        <f t="shared" si="1"/>
        <v>9.67741935483871</v>
      </c>
      <c r="P53" s="98">
        <f t="shared" si="17"/>
        <v>0</v>
      </c>
      <c r="Q53" s="100">
        <f t="shared" si="4"/>
        <v>0</v>
      </c>
    </row>
    <row r="54" spans="1:17" ht="15" customHeight="1" x14ac:dyDescent="0.25">
      <c r="A54" s="281">
        <v>7</v>
      </c>
      <c r="B54" s="276">
        <v>40020</v>
      </c>
      <c r="C54" s="277" t="s">
        <v>170</v>
      </c>
      <c r="D54" s="278">
        <v>9</v>
      </c>
      <c r="E54" s="278"/>
      <c r="F54" s="278">
        <v>2</v>
      </c>
      <c r="G54" s="278">
        <v>7</v>
      </c>
      <c r="H54" s="278"/>
      <c r="I54" s="278"/>
      <c r="J54" s="278"/>
      <c r="K54" s="282">
        <v>54.7</v>
      </c>
      <c r="M54" s="97">
        <f t="shared" si="14"/>
        <v>9</v>
      </c>
      <c r="N54" s="98">
        <f t="shared" si="16"/>
        <v>0</v>
      </c>
      <c r="O54" s="99">
        <f t="shared" si="1"/>
        <v>0</v>
      </c>
      <c r="P54" s="98">
        <f t="shared" si="17"/>
        <v>0</v>
      </c>
      <c r="Q54" s="100">
        <f t="shared" si="4"/>
        <v>0</v>
      </c>
    </row>
    <row r="55" spans="1:17" ht="15" customHeight="1" x14ac:dyDescent="0.25">
      <c r="A55" s="281">
        <v>8</v>
      </c>
      <c r="B55" s="276">
        <v>40031</v>
      </c>
      <c r="C55" s="277" t="s">
        <v>171</v>
      </c>
      <c r="D55" s="278">
        <v>13</v>
      </c>
      <c r="E55" s="278"/>
      <c r="F55" s="278">
        <v>4</v>
      </c>
      <c r="G55" s="278">
        <v>6</v>
      </c>
      <c r="H55" s="278">
        <v>3</v>
      </c>
      <c r="I55" s="278"/>
      <c r="J55" s="278"/>
      <c r="K55" s="279">
        <v>54.8</v>
      </c>
      <c r="M55" s="97">
        <f t="shared" si="14"/>
        <v>13</v>
      </c>
      <c r="N55" s="98">
        <f t="shared" si="16"/>
        <v>3</v>
      </c>
      <c r="O55" s="99">
        <f t="shared" si="1"/>
        <v>23.076923076923077</v>
      </c>
      <c r="P55" s="98">
        <f t="shared" si="17"/>
        <v>0</v>
      </c>
      <c r="Q55" s="100">
        <f t="shared" si="4"/>
        <v>0</v>
      </c>
    </row>
    <row r="56" spans="1:17" ht="15" customHeight="1" x14ac:dyDescent="0.25">
      <c r="A56" s="281">
        <v>9</v>
      </c>
      <c r="B56" s="276">
        <v>40210</v>
      </c>
      <c r="C56" s="277" t="s">
        <v>44</v>
      </c>
      <c r="D56" s="278">
        <v>4</v>
      </c>
      <c r="E56" s="278"/>
      <c r="F56" s="278">
        <v>1</v>
      </c>
      <c r="G56" s="278">
        <v>3</v>
      </c>
      <c r="H56" s="278"/>
      <c r="I56" s="278"/>
      <c r="J56" s="278"/>
      <c r="K56" s="279">
        <v>56</v>
      </c>
      <c r="M56" s="97">
        <f t="shared" si="14"/>
        <v>4</v>
      </c>
      <c r="N56" s="98">
        <f t="shared" si="16"/>
        <v>0</v>
      </c>
      <c r="O56" s="99">
        <f t="shared" si="1"/>
        <v>0</v>
      </c>
      <c r="P56" s="111">
        <f t="shared" si="17"/>
        <v>0</v>
      </c>
      <c r="Q56" s="100">
        <f t="shared" si="4"/>
        <v>0</v>
      </c>
    </row>
    <row r="57" spans="1:17" ht="15" customHeight="1" x14ac:dyDescent="0.25">
      <c r="A57" s="281">
        <v>10</v>
      </c>
      <c r="B57" s="276">
        <v>40300</v>
      </c>
      <c r="C57" s="277" t="s">
        <v>45</v>
      </c>
      <c r="D57" s="278"/>
      <c r="E57" s="278"/>
      <c r="F57" s="278"/>
      <c r="G57" s="278"/>
      <c r="H57" s="278"/>
      <c r="I57" s="278"/>
      <c r="J57" s="278"/>
      <c r="K57" s="279"/>
      <c r="M57" s="97"/>
      <c r="N57" s="98"/>
      <c r="O57" s="99"/>
      <c r="P57" s="98"/>
      <c r="Q57" s="100"/>
    </row>
    <row r="58" spans="1:17" ht="15" customHeight="1" x14ac:dyDescent="0.25">
      <c r="A58" s="281">
        <v>11</v>
      </c>
      <c r="B58" s="276">
        <v>40360</v>
      </c>
      <c r="C58" s="277" t="s">
        <v>46</v>
      </c>
      <c r="D58" s="278">
        <v>11</v>
      </c>
      <c r="E58" s="278">
        <v>1</v>
      </c>
      <c r="F58" s="278">
        <v>5</v>
      </c>
      <c r="G58" s="278">
        <v>3</v>
      </c>
      <c r="H58" s="278">
        <v>2</v>
      </c>
      <c r="I58" s="278"/>
      <c r="J58" s="278"/>
      <c r="K58" s="279">
        <v>41</v>
      </c>
      <c r="M58" s="97">
        <f>D58</f>
        <v>11</v>
      </c>
      <c r="N58" s="98">
        <f t="shared" si="16"/>
        <v>2</v>
      </c>
      <c r="O58" s="99">
        <f t="shared" si="1"/>
        <v>18.181818181818183</v>
      </c>
      <c r="P58" s="98">
        <f t="shared" si="17"/>
        <v>1</v>
      </c>
      <c r="Q58" s="100">
        <f t="shared" si="4"/>
        <v>9.0909090909090917</v>
      </c>
    </row>
    <row r="59" spans="1:17" ht="15" customHeight="1" x14ac:dyDescent="0.25">
      <c r="A59" s="281">
        <v>12</v>
      </c>
      <c r="B59" s="276">
        <v>40390</v>
      </c>
      <c r="C59" s="277" t="s">
        <v>47</v>
      </c>
      <c r="D59" s="278"/>
      <c r="E59" s="278"/>
      <c r="F59" s="278"/>
      <c r="G59" s="278"/>
      <c r="H59" s="278"/>
      <c r="I59" s="278"/>
      <c r="J59" s="278"/>
      <c r="K59" s="279"/>
      <c r="M59" s="97"/>
      <c r="N59" s="98"/>
      <c r="O59" s="99"/>
      <c r="P59" s="98"/>
      <c r="Q59" s="100"/>
    </row>
    <row r="60" spans="1:17" ht="15" customHeight="1" x14ac:dyDescent="0.25">
      <c r="A60" s="281">
        <v>13</v>
      </c>
      <c r="B60" s="276">
        <v>40720</v>
      </c>
      <c r="C60" s="277" t="s">
        <v>108</v>
      </c>
      <c r="D60" s="278">
        <v>22</v>
      </c>
      <c r="E60" s="278">
        <v>1</v>
      </c>
      <c r="F60" s="278">
        <v>5</v>
      </c>
      <c r="G60" s="278">
        <v>13</v>
      </c>
      <c r="H60" s="278">
        <v>3</v>
      </c>
      <c r="I60" s="278"/>
      <c r="J60" s="278"/>
      <c r="K60" s="279">
        <v>50.3</v>
      </c>
      <c r="M60" s="97">
        <f t="shared" ref="M60:M122" si="18">D60</f>
        <v>22</v>
      </c>
      <c r="N60" s="98">
        <f t="shared" si="16"/>
        <v>3</v>
      </c>
      <c r="O60" s="99">
        <f t="shared" si="1"/>
        <v>13.636363636363637</v>
      </c>
      <c r="P60" s="98">
        <f t="shared" si="17"/>
        <v>1</v>
      </c>
      <c r="Q60" s="100">
        <f t="shared" si="4"/>
        <v>4.5454545454545459</v>
      </c>
    </row>
    <row r="61" spans="1:17" ht="15" customHeight="1" x14ac:dyDescent="0.25">
      <c r="A61" s="281">
        <v>14</v>
      </c>
      <c r="B61" s="276">
        <v>40730</v>
      </c>
      <c r="C61" s="277" t="s">
        <v>49</v>
      </c>
      <c r="D61" s="278"/>
      <c r="E61" s="278"/>
      <c r="F61" s="278"/>
      <c r="G61" s="278"/>
      <c r="H61" s="278"/>
      <c r="I61" s="278"/>
      <c r="J61" s="278"/>
      <c r="K61" s="279"/>
      <c r="M61" s="97"/>
      <c r="N61" s="98"/>
      <c r="O61" s="99"/>
      <c r="P61" s="98"/>
      <c r="Q61" s="100"/>
    </row>
    <row r="62" spans="1:17" ht="15" customHeight="1" x14ac:dyDescent="0.25">
      <c r="A62" s="281">
        <v>15</v>
      </c>
      <c r="B62" s="276">
        <v>40820</v>
      </c>
      <c r="C62" s="277" t="s">
        <v>172</v>
      </c>
      <c r="D62" s="278">
        <v>17</v>
      </c>
      <c r="E62" s="278">
        <v>1</v>
      </c>
      <c r="F62" s="278">
        <v>2</v>
      </c>
      <c r="G62" s="278">
        <v>13</v>
      </c>
      <c r="H62" s="278">
        <v>1</v>
      </c>
      <c r="I62" s="278"/>
      <c r="J62" s="278"/>
      <c r="K62" s="296">
        <v>50</v>
      </c>
      <c r="M62" s="97">
        <f t="shared" si="18"/>
        <v>17</v>
      </c>
      <c r="N62" s="98">
        <f t="shared" si="16"/>
        <v>1</v>
      </c>
      <c r="O62" s="99">
        <f t="shared" si="1"/>
        <v>5.882352941176471</v>
      </c>
      <c r="P62" s="98">
        <f t="shared" si="17"/>
        <v>1</v>
      </c>
      <c r="Q62" s="100">
        <f t="shared" si="4"/>
        <v>5.882352941176471</v>
      </c>
    </row>
    <row r="63" spans="1:17" ht="15" customHeight="1" x14ac:dyDescent="0.25">
      <c r="A63" s="281">
        <v>16</v>
      </c>
      <c r="B63" s="297">
        <v>40840</v>
      </c>
      <c r="C63" s="298" t="s">
        <v>51</v>
      </c>
      <c r="D63" s="278">
        <v>5</v>
      </c>
      <c r="E63" s="278"/>
      <c r="F63" s="278"/>
      <c r="G63" s="278">
        <v>5</v>
      </c>
      <c r="H63" s="278"/>
      <c r="I63" s="278"/>
      <c r="J63" s="278"/>
      <c r="K63" s="279">
        <v>41.2</v>
      </c>
      <c r="M63" s="97">
        <f t="shared" si="18"/>
        <v>5</v>
      </c>
      <c r="N63" s="98">
        <f t="shared" si="16"/>
        <v>0</v>
      </c>
      <c r="O63" s="99">
        <f t="shared" si="1"/>
        <v>0</v>
      </c>
      <c r="P63" s="98">
        <f t="shared" si="17"/>
        <v>0</v>
      </c>
      <c r="Q63" s="100">
        <f t="shared" si="4"/>
        <v>0</v>
      </c>
    </row>
    <row r="64" spans="1:17" ht="15" customHeight="1" x14ac:dyDescent="0.25">
      <c r="A64" s="281">
        <v>17</v>
      </c>
      <c r="B64" s="276">
        <v>40950</v>
      </c>
      <c r="C64" s="277" t="s">
        <v>52</v>
      </c>
      <c r="D64" s="278">
        <v>7</v>
      </c>
      <c r="E64" s="278"/>
      <c r="F64" s="278"/>
      <c r="G64" s="278">
        <v>6</v>
      </c>
      <c r="H64" s="278">
        <v>1</v>
      </c>
      <c r="I64" s="278"/>
      <c r="J64" s="278"/>
      <c r="K64" s="279">
        <v>53.7</v>
      </c>
      <c r="M64" s="97">
        <f t="shared" si="18"/>
        <v>7</v>
      </c>
      <c r="N64" s="98">
        <f t="shared" si="16"/>
        <v>1</v>
      </c>
      <c r="O64" s="99">
        <f t="shared" si="1"/>
        <v>14.285714285714286</v>
      </c>
      <c r="P64" s="112">
        <f t="shared" si="17"/>
        <v>0</v>
      </c>
      <c r="Q64" s="100">
        <f t="shared" si="4"/>
        <v>0</v>
      </c>
    </row>
    <row r="65" spans="1:17" ht="15" customHeight="1" x14ac:dyDescent="0.25">
      <c r="A65" s="281">
        <v>18</v>
      </c>
      <c r="B65" s="299">
        <v>40990</v>
      </c>
      <c r="C65" s="277" t="s">
        <v>53</v>
      </c>
      <c r="D65" s="278">
        <v>30</v>
      </c>
      <c r="E65" s="278"/>
      <c r="F65" s="278">
        <v>5</v>
      </c>
      <c r="G65" s="278">
        <v>19</v>
      </c>
      <c r="H65" s="278">
        <v>6</v>
      </c>
      <c r="I65" s="278"/>
      <c r="J65" s="278"/>
      <c r="K65" s="279">
        <v>55.3</v>
      </c>
      <c r="M65" s="97">
        <f t="shared" si="18"/>
        <v>30</v>
      </c>
      <c r="N65" s="98">
        <f t="shared" si="16"/>
        <v>6</v>
      </c>
      <c r="O65" s="99">
        <f t="shared" si="1"/>
        <v>20</v>
      </c>
      <c r="P65" s="98">
        <f t="shared" si="17"/>
        <v>0</v>
      </c>
      <c r="Q65" s="100">
        <f t="shared" si="4"/>
        <v>0</v>
      </c>
    </row>
    <row r="66" spans="1:17" ht="15" customHeight="1" thickBot="1" x14ac:dyDescent="0.3">
      <c r="A66" s="281">
        <v>19</v>
      </c>
      <c r="B66" s="276">
        <v>40133</v>
      </c>
      <c r="C66" s="277" t="s">
        <v>173</v>
      </c>
      <c r="D66" s="278">
        <v>13</v>
      </c>
      <c r="E66" s="278"/>
      <c r="F66" s="278">
        <v>5</v>
      </c>
      <c r="G66" s="278">
        <v>6</v>
      </c>
      <c r="H66" s="278">
        <v>2</v>
      </c>
      <c r="I66" s="278"/>
      <c r="J66" s="278"/>
      <c r="K66" s="279">
        <v>44.8</v>
      </c>
      <c r="M66" s="101">
        <f t="shared" si="18"/>
        <v>13</v>
      </c>
      <c r="N66" s="102">
        <f t="shared" si="16"/>
        <v>2</v>
      </c>
      <c r="O66" s="103">
        <f t="shared" si="1"/>
        <v>15.384615384615385</v>
      </c>
      <c r="P66" s="102">
        <f t="shared" si="17"/>
        <v>0</v>
      </c>
      <c r="Q66" s="104">
        <f t="shared" si="4"/>
        <v>0</v>
      </c>
    </row>
    <row r="67" spans="1:17" ht="15" customHeight="1" thickBot="1" x14ac:dyDescent="0.3">
      <c r="A67" s="287"/>
      <c r="B67" s="446" t="s">
        <v>104</v>
      </c>
      <c r="C67" s="447"/>
      <c r="D67" s="288">
        <f t="shared" ref="D67:J67" si="19">SUM(D68:D81)</f>
        <v>222</v>
      </c>
      <c r="E67" s="288">
        <f t="shared" si="19"/>
        <v>4</v>
      </c>
      <c r="F67" s="288">
        <f t="shared" si="19"/>
        <v>26</v>
      </c>
      <c r="G67" s="288">
        <f t="shared" si="19"/>
        <v>147</v>
      </c>
      <c r="H67" s="288">
        <f t="shared" si="19"/>
        <v>37</v>
      </c>
      <c r="I67" s="288">
        <f t="shared" si="19"/>
        <v>7</v>
      </c>
      <c r="J67" s="288">
        <f t="shared" si="19"/>
        <v>0</v>
      </c>
      <c r="K67" s="289">
        <f>AVERAGE(K68:K81)</f>
        <v>54.261538461538471</v>
      </c>
      <c r="M67" s="242">
        <f t="shared" si="18"/>
        <v>222</v>
      </c>
      <c r="N67" s="243">
        <f>SUM(N68:N81)</f>
        <v>44</v>
      </c>
      <c r="O67" s="244">
        <f t="shared" si="1"/>
        <v>19.81981981981982</v>
      </c>
      <c r="P67" s="243">
        <f>SUM(P68:P81)</f>
        <v>4</v>
      </c>
      <c r="Q67" s="245">
        <f t="shared" si="4"/>
        <v>1.8018018018018018</v>
      </c>
    </row>
    <row r="68" spans="1:17" ht="15" customHeight="1" x14ac:dyDescent="0.25">
      <c r="A68" s="281">
        <v>1</v>
      </c>
      <c r="B68" s="276">
        <v>50040</v>
      </c>
      <c r="C68" s="277" t="s">
        <v>54</v>
      </c>
      <c r="D68" s="278">
        <v>17</v>
      </c>
      <c r="E68" s="278"/>
      <c r="F68" s="278">
        <v>1</v>
      </c>
      <c r="G68" s="278">
        <v>11</v>
      </c>
      <c r="H68" s="278">
        <v>4</v>
      </c>
      <c r="I68" s="278">
        <v>1</v>
      </c>
      <c r="J68" s="278"/>
      <c r="K68" s="279">
        <v>60.2</v>
      </c>
      <c r="M68" s="93">
        <f t="shared" si="18"/>
        <v>17</v>
      </c>
      <c r="N68" s="94">
        <f t="shared" ref="N68:N81" si="20">J68+I68+H68</f>
        <v>5</v>
      </c>
      <c r="O68" s="95">
        <f t="shared" si="1"/>
        <v>29.411764705882351</v>
      </c>
      <c r="P68" s="94">
        <f t="shared" ref="P68:P81" si="21">E68</f>
        <v>0</v>
      </c>
      <c r="Q68" s="96">
        <f t="shared" si="4"/>
        <v>0</v>
      </c>
    </row>
    <row r="69" spans="1:17" ht="15" customHeight="1" x14ac:dyDescent="0.25">
      <c r="A69" s="281">
        <v>2</v>
      </c>
      <c r="B69" s="276">
        <v>50003</v>
      </c>
      <c r="C69" s="277" t="s">
        <v>96</v>
      </c>
      <c r="D69" s="278">
        <v>19</v>
      </c>
      <c r="E69" s="278"/>
      <c r="F69" s="278">
        <v>1</v>
      </c>
      <c r="G69" s="278">
        <v>14</v>
      </c>
      <c r="H69" s="278">
        <v>1</v>
      </c>
      <c r="I69" s="278">
        <v>2</v>
      </c>
      <c r="J69" s="278"/>
      <c r="K69" s="282">
        <v>57.7</v>
      </c>
      <c r="M69" s="97">
        <f t="shared" si="18"/>
        <v>19</v>
      </c>
      <c r="N69" s="98">
        <f t="shared" si="20"/>
        <v>3</v>
      </c>
      <c r="O69" s="99">
        <f t="shared" si="1"/>
        <v>15.789473684210526</v>
      </c>
      <c r="P69" s="98">
        <f t="shared" si="21"/>
        <v>0</v>
      </c>
      <c r="Q69" s="100">
        <f t="shared" si="4"/>
        <v>0</v>
      </c>
    </row>
    <row r="70" spans="1:17" ht="15" customHeight="1" x14ac:dyDescent="0.25">
      <c r="A70" s="281">
        <v>3</v>
      </c>
      <c r="B70" s="276">
        <v>50060</v>
      </c>
      <c r="C70" s="277" t="s">
        <v>135</v>
      </c>
      <c r="D70" s="278">
        <v>26</v>
      </c>
      <c r="E70" s="278"/>
      <c r="F70" s="278">
        <v>2</v>
      </c>
      <c r="G70" s="278">
        <v>15</v>
      </c>
      <c r="H70" s="278">
        <v>8</v>
      </c>
      <c r="I70" s="278">
        <v>1</v>
      </c>
      <c r="J70" s="278"/>
      <c r="K70" s="282">
        <v>62.1</v>
      </c>
      <c r="M70" s="97">
        <f t="shared" si="18"/>
        <v>26</v>
      </c>
      <c r="N70" s="98">
        <f t="shared" si="20"/>
        <v>9</v>
      </c>
      <c r="O70" s="99">
        <f t="shared" si="1"/>
        <v>34.615384615384613</v>
      </c>
      <c r="P70" s="98">
        <f t="shared" si="21"/>
        <v>0</v>
      </c>
      <c r="Q70" s="100">
        <f t="shared" si="4"/>
        <v>0</v>
      </c>
    </row>
    <row r="71" spans="1:17" ht="15" customHeight="1" x14ac:dyDescent="0.25">
      <c r="A71" s="281">
        <v>4</v>
      </c>
      <c r="B71" s="276">
        <v>50170</v>
      </c>
      <c r="C71" s="277" t="s">
        <v>174</v>
      </c>
      <c r="D71" s="278">
        <v>6</v>
      </c>
      <c r="E71" s="278"/>
      <c r="F71" s="278">
        <v>1</v>
      </c>
      <c r="G71" s="278">
        <v>3</v>
      </c>
      <c r="H71" s="278">
        <v>2</v>
      </c>
      <c r="I71" s="278"/>
      <c r="J71" s="278"/>
      <c r="K71" s="279">
        <v>58.6</v>
      </c>
      <c r="M71" s="97">
        <f t="shared" si="18"/>
        <v>6</v>
      </c>
      <c r="N71" s="98">
        <f t="shared" si="20"/>
        <v>2</v>
      </c>
      <c r="O71" s="99">
        <f t="shared" ref="O71:O121" si="22">N71*100/M71</f>
        <v>33.333333333333336</v>
      </c>
      <c r="P71" s="111">
        <f t="shared" si="21"/>
        <v>0</v>
      </c>
      <c r="Q71" s="100">
        <f t="shared" ref="Q71:Q113" si="23">P71*100/M71</f>
        <v>0</v>
      </c>
    </row>
    <row r="72" spans="1:17" ht="15" customHeight="1" x14ac:dyDescent="0.25">
      <c r="A72" s="281">
        <v>5</v>
      </c>
      <c r="B72" s="276">
        <v>50230</v>
      </c>
      <c r="C72" s="277" t="s">
        <v>57</v>
      </c>
      <c r="D72" s="278">
        <v>8</v>
      </c>
      <c r="E72" s="278"/>
      <c r="F72" s="278"/>
      <c r="G72" s="278">
        <v>7</v>
      </c>
      <c r="H72" s="278">
        <v>1</v>
      </c>
      <c r="I72" s="278"/>
      <c r="J72" s="278"/>
      <c r="K72" s="279">
        <v>59.2</v>
      </c>
      <c r="M72" s="97">
        <f t="shared" si="18"/>
        <v>8</v>
      </c>
      <c r="N72" s="98">
        <f t="shared" si="20"/>
        <v>1</v>
      </c>
      <c r="O72" s="99">
        <f t="shared" si="22"/>
        <v>12.5</v>
      </c>
      <c r="P72" s="98">
        <f t="shared" si="21"/>
        <v>0</v>
      </c>
      <c r="Q72" s="100">
        <f t="shared" si="23"/>
        <v>0</v>
      </c>
    </row>
    <row r="73" spans="1:17" ht="15" customHeight="1" x14ac:dyDescent="0.25">
      <c r="A73" s="281">
        <v>6</v>
      </c>
      <c r="B73" s="276">
        <v>50340</v>
      </c>
      <c r="C73" s="277" t="s">
        <v>175</v>
      </c>
      <c r="D73" s="300">
        <v>6</v>
      </c>
      <c r="E73" s="278"/>
      <c r="F73" s="278">
        <v>1</v>
      </c>
      <c r="G73" s="278">
        <v>5</v>
      </c>
      <c r="H73" s="278"/>
      <c r="I73" s="278"/>
      <c r="J73" s="278"/>
      <c r="K73" s="301">
        <v>46</v>
      </c>
      <c r="M73" s="97">
        <f t="shared" si="18"/>
        <v>6</v>
      </c>
      <c r="N73" s="98">
        <f t="shared" si="20"/>
        <v>0</v>
      </c>
      <c r="O73" s="99">
        <f t="shared" si="22"/>
        <v>0</v>
      </c>
      <c r="P73" s="98">
        <f t="shared" si="21"/>
        <v>0</v>
      </c>
      <c r="Q73" s="100">
        <f t="shared" si="23"/>
        <v>0</v>
      </c>
    </row>
    <row r="74" spans="1:17" ht="15" customHeight="1" x14ac:dyDescent="0.25">
      <c r="A74" s="281">
        <v>7</v>
      </c>
      <c r="B74" s="276">
        <v>50420</v>
      </c>
      <c r="C74" s="277" t="s">
        <v>176</v>
      </c>
      <c r="D74" s="300">
        <v>12</v>
      </c>
      <c r="E74" s="278"/>
      <c r="F74" s="278">
        <v>1</v>
      </c>
      <c r="G74" s="278">
        <v>8</v>
      </c>
      <c r="H74" s="278">
        <v>2</v>
      </c>
      <c r="I74" s="278">
        <v>1</v>
      </c>
      <c r="J74" s="278"/>
      <c r="K74" s="301">
        <v>59</v>
      </c>
      <c r="M74" s="97">
        <f t="shared" si="18"/>
        <v>12</v>
      </c>
      <c r="N74" s="98">
        <f t="shared" si="20"/>
        <v>3</v>
      </c>
      <c r="O74" s="99">
        <f t="shared" si="22"/>
        <v>25</v>
      </c>
      <c r="P74" s="98">
        <f t="shared" si="21"/>
        <v>0</v>
      </c>
      <c r="Q74" s="100">
        <f t="shared" si="23"/>
        <v>0</v>
      </c>
    </row>
    <row r="75" spans="1:17" ht="15" customHeight="1" x14ac:dyDescent="0.25">
      <c r="A75" s="281">
        <v>8</v>
      </c>
      <c r="B75" s="276">
        <v>50450</v>
      </c>
      <c r="C75" s="277" t="s">
        <v>177</v>
      </c>
      <c r="D75" s="278">
        <v>7</v>
      </c>
      <c r="E75" s="278"/>
      <c r="F75" s="278">
        <v>3</v>
      </c>
      <c r="G75" s="278">
        <v>4</v>
      </c>
      <c r="H75" s="278"/>
      <c r="I75" s="278"/>
      <c r="J75" s="278"/>
      <c r="K75" s="279">
        <v>44.6</v>
      </c>
      <c r="M75" s="97">
        <f t="shared" si="18"/>
        <v>7</v>
      </c>
      <c r="N75" s="98">
        <f t="shared" si="20"/>
        <v>0</v>
      </c>
      <c r="O75" s="99">
        <f t="shared" si="22"/>
        <v>0</v>
      </c>
      <c r="P75" s="98">
        <f t="shared" si="21"/>
        <v>0</v>
      </c>
      <c r="Q75" s="100">
        <f t="shared" si="23"/>
        <v>0</v>
      </c>
    </row>
    <row r="76" spans="1:17" ht="15" customHeight="1" x14ac:dyDescent="0.25">
      <c r="A76" s="281">
        <v>9</v>
      </c>
      <c r="B76" s="276">
        <v>50620</v>
      </c>
      <c r="C76" s="277" t="s">
        <v>61</v>
      </c>
      <c r="D76" s="278">
        <v>11</v>
      </c>
      <c r="E76" s="278"/>
      <c r="F76" s="278">
        <v>2</v>
      </c>
      <c r="G76" s="278">
        <v>9</v>
      </c>
      <c r="H76" s="278"/>
      <c r="I76" s="278"/>
      <c r="J76" s="278"/>
      <c r="K76" s="279">
        <v>43.3</v>
      </c>
      <c r="M76" s="97">
        <f t="shared" si="18"/>
        <v>11</v>
      </c>
      <c r="N76" s="98">
        <f t="shared" si="20"/>
        <v>0</v>
      </c>
      <c r="O76" s="99">
        <f t="shared" si="22"/>
        <v>0</v>
      </c>
      <c r="P76" s="98">
        <f t="shared" si="21"/>
        <v>0</v>
      </c>
      <c r="Q76" s="100">
        <f t="shared" si="23"/>
        <v>0</v>
      </c>
    </row>
    <row r="77" spans="1:17" ht="15" customHeight="1" x14ac:dyDescent="0.25">
      <c r="A77" s="281">
        <v>10</v>
      </c>
      <c r="B77" s="276">
        <v>50760</v>
      </c>
      <c r="C77" s="277" t="s">
        <v>178</v>
      </c>
      <c r="D77" s="278">
        <v>26</v>
      </c>
      <c r="E77" s="278"/>
      <c r="F77" s="278">
        <v>2</v>
      </c>
      <c r="G77" s="278">
        <v>16</v>
      </c>
      <c r="H77" s="278">
        <v>7</v>
      </c>
      <c r="I77" s="278">
        <v>1</v>
      </c>
      <c r="J77" s="278"/>
      <c r="K77" s="279">
        <v>58.2</v>
      </c>
      <c r="M77" s="97">
        <f t="shared" si="18"/>
        <v>26</v>
      </c>
      <c r="N77" s="98">
        <f t="shared" si="20"/>
        <v>8</v>
      </c>
      <c r="O77" s="99">
        <f t="shared" si="22"/>
        <v>30.76923076923077</v>
      </c>
      <c r="P77" s="98">
        <f t="shared" si="21"/>
        <v>0</v>
      </c>
      <c r="Q77" s="100">
        <f t="shared" si="23"/>
        <v>0</v>
      </c>
    </row>
    <row r="78" spans="1:17" ht="15" customHeight="1" x14ac:dyDescent="0.25">
      <c r="A78" s="281">
        <v>11</v>
      </c>
      <c r="B78" s="276">
        <v>50780</v>
      </c>
      <c r="C78" s="277" t="s">
        <v>63</v>
      </c>
      <c r="D78" s="278"/>
      <c r="E78" s="278"/>
      <c r="F78" s="278"/>
      <c r="G78" s="278"/>
      <c r="H78" s="278"/>
      <c r="I78" s="278"/>
      <c r="J78" s="278"/>
      <c r="K78" s="279"/>
      <c r="M78" s="97"/>
      <c r="N78" s="98"/>
      <c r="O78" s="99"/>
      <c r="P78" s="111"/>
      <c r="Q78" s="100"/>
    </row>
    <row r="79" spans="1:17" ht="15" customHeight="1" x14ac:dyDescent="0.25">
      <c r="A79" s="281">
        <v>12</v>
      </c>
      <c r="B79" s="276">
        <v>50930</v>
      </c>
      <c r="C79" s="277" t="s">
        <v>179</v>
      </c>
      <c r="D79" s="300">
        <v>14</v>
      </c>
      <c r="E79" s="278">
        <v>2</v>
      </c>
      <c r="F79" s="278">
        <v>2</v>
      </c>
      <c r="G79" s="278">
        <v>8</v>
      </c>
      <c r="H79" s="278">
        <v>2</v>
      </c>
      <c r="I79" s="278"/>
      <c r="J79" s="278"/>
      <c r="K79" s="301">
        <v>49</v>
      </c>
      <c r="M79" s="97">
        <f t="shared" si="18"/>
        <v>14</v>
      </c>
      <c r="N79" s="98">
        <f t="shared" si="20"/>
        <v>2</v>
      </c>
      <c r="O79" s="99">
        <f t="shared" si="22"/>
        <v>14.285714285714286</v>
      </c>
      <c r="P79" s="111">
        <f t="shared" si="21"/>
        <v>2</v>
      </c>
      <c r="Q79" s="100">
        <f t="shared" si="23"/>
        <v>14.285714285714286</v>
      </c>
    </row>
    <row r="80" spans="1:17" ht="15" customHeight="1" x14ac:dyDescent="0.25">
      <c r="A80" s="302">
        <v>13</v>
      </c>
      <c r="B80" s="303">
        <v>51370</v>
      </c>
      <c r="C80" s="304" t="s">
        <v>65</v>
      </c>
      <c r="D80" s="305">
        <v>17</v>
      </c>
      <c r="E80" s="306"/>
      <c r="F80" s="306">
        <v>1</v>
      </c>
      <c r="G80" s="306">
        <v>12</v>
      </c>
      <c r="H80" s="306">
        <v>4</v>
      </c>
      <c r="I80" s="306"/>
      <c r="J80" s="306"/>
      <c r="K80" s="307">
        <v>55.8</v>
      </c>
      <c r="M80" s="97">
        <f t="shared" si="18"/>
        <v>17</v>
      </c>
      <c r="N80" s="98">
        <f t="shared" si="20"/>
        <v>4</v>
      </c>
      <c r="O80" s="99">
        <f t="shared" si="22"/>
        <v>23.529411764705884</v>
      </c>
      <c r="P80" s="111">
        <f t="shared" si="21"/>
        <v>0</v>
      </c>
      <c r="Q80" s="100">
        <f t="shared" si="23"/>
        <v>0</v>
      </c>
    </row>
    <row r="81" spans="1:17" ht="15" customHeight="1" thickBot="1" x14ac:dyDescent="0.3">
      <c r="A81" s="308">
        <v>14</v>
      </c>
      <c r="B81" s="291">
        <v>51580</v>
      </c>
      <c r="C81" s="292" t="s">
        <v>150</v>
      </c>
      <c r="D81" s="293">
        <v>53</v>
      </c>
      <c r="E81" s="293">
        <v>2</v>
      </c>
      <c r="F81" s="293">
        <v>9</v>
      </c>
      <c r="G81" s="293">
        <v>35</v>
      </c>
      <c r="H81" s="293">
        <v>6</v>
      </c>
      <c r="I81" s="293">
        <v>1</v>
      </c>
      <c r="J81" s="293"/>
      <c r="K81" s="294">
        <v>51.7</v>
      </c>
      <c r="M81" s="101">
        <f t="shared" si="18"/>
        <v>53</v>
      </c>
      <c r="N81" s="102">
        <f t="shared" si="20"/>
        <v>7</v>
      </c>
      <c r="O81" s="103">
        <f t="shared" si="22"/>
        <v>13.20754716981132</v>
      </c>
      <c r="P81" s="138">
        <f t="shared" si="21"/>
        <v>2</v>
      </c>
      <c r="Q81" s="104">
        <f t="shared" si="23"/>
        <v>3.7735849056603774</v>
      </c>
    </row>
    <row r="82" spans="1:17" ht="15" customHeight="1" thickBot="1" x14ac:dyDescent="0.3">
      <c r="A82" s="287"/>
      <c r="B82" s="446" t="s">
        <v>105</v>
      </c>
      <c r="C82" s="447"/>
      <c r="D82" s="288">
        <f t="shared" ref="D82:J82" si="24">SUM(D83:D112)</f>
        <v>769</v>
      </c>
      <c r="E82" s="288">
        <f t="shared" si="24"/>
        <v>19</v>
      </c>
      <c r="F82" s="288">
        <f t="shared" si="24"/>
        <v>135</v>
      </c>
      <c r="G82" s="288">
        <f t="shared" si="24"/>
        <v>464</v>
      </c>
      <c r="H82" s="288">
        <f t="shared" si="24"/>
        <v>128</v>
      </c>
      <c r="I82" s="288">
        <f t="shared" si="24"/>
        <v>22</v>
      </c>
      <c r="J82" s="288">
        <f t="shared" si="24"/>
        <v>0</v>
      </c>
      <c r="K82" s="289">
        <f>AVERAGE(K83:K112)</f>
        <v>51.925216516902005</v>
      </c>
      <c r="M82" s="242">
        <f t="shared" si="18"/>
        <v>769</v>
      </c>
      <c r="N82" s="243">
        <f>SUM(N83:N112)</f>
        <v>150</v>
      </c>
      <c r="O82" s="244">
        <f t="shared" si="22"/>
        <v>19.50585175552666</v>
      </c>
      <c r="P82" s="243">
        <f>SUM(P83:P112)</f>
        <v>19</v>
      </c>
      <c r="Q82" s="245">
        <f t="shared" si="23"/>
        <v>2.4707412223667102</v>
      </c>
    </row>
    <row r="83" spans="1:17" ht="15" customHeight="1" x14ac:dyDescent="0.25">
      <c r="A83" s="309">
        <v>1</v>
      </c>
      <c r="B83" s="310">
        <v>60010</v>
      </c>
      <c r="C83" s="311" t="s">
        <v>180</v>
      </c>
      <c r="D83" s="312">
        <v>19</v>
      </c>
      <c r="E83" s="312"/>
      <c r="F83" s="312">
        <v>11</v>
      </c>
      <c r="G83" s="312">
        <v>6</v>
      </c>
      <c r="H83" s="312">
        <v>2</v>
      </c>
      <c r="I83" s="312"/>
      <c r="J83" s="312"/>
      <c r="K83" s="313">
        <v>41.68</v>
      </c>
      <c r="M83" s="93">
        <f t="shared" si="18"/>
        <v>19</v>
      </c>
      <c r="N83" s="94">
        <f t="shared" ref="N83:N112" si="25">J83+I83+H83</f>
        <v>2</v>
      </c>
      <c r="O83" s="95">
        <f t="shared" si="22"/>
        <v>10.526315789473685</v>
      </c>
      <c r="P83" s="94">
        <f t="shared" ref="P83:P112" si="26">E83</f>
        <v>0</v>
      </c>
      <c r="Q83" s="96">
        <f t="shared" si="23"/>
        <v>0</v>
      </c>
    </row>
    <row r="84" spans="1:17" ht="15" customHeight="1" x14ac:dyDescent="0.25">
      <c r="A84" s="281">
        <v>2</v>
      </c>
      <c r="B84" s="283">
        <v>60020</v>
      </c>
      <c r="C84" s="284" t="s">
        <v>68</v>
      </c>
      <c r="D84" s="285">
        <v>5</v>
      </c>
      <c r="E84" s="285"/>
      <c r="F84" s="285">
        <v>1</v>
      </c>
      <c r="G84" s="285">
        <v>4</v>
      </c>
      <c r="H84" s="285"/>
      <c r="I84" s="285"/>
      <c r="J84" s="285"/>
      <c r="K84" s="286">
        <v>55.8</v>
      </c>
      <c r="M84" s="97">
        <f t="shared" si="18"/>
        <v>5</v>
      </c>
      <c r="N84" s="98">
        <f t="shared" si="25"/>
        <v>0</v>
      </c>
      <c r="O84" s="99">
        <f t="shared" si="22"/>
        <v>0</v>
      </c>
      <c r="P84" s="98">
        <f t="shared" si="26"/>
        <v>0</v>
      </c>
      <c r="Q84" s="100">
        <f t="shared" si="23"/>
        <v>0</v>
      </c>
    </row>
    <row r="85" spans="1:17" ht="15" customHeight="1" x14ac:dyDescent="0.25">
      <c r="A85" s="281">
        <v>3</v>
      </c>
      <c r="B85" s="276">
        <v>60050</v>
      </c>
      <c r="C85" s="277" t="s">
        <v>181</v>
      </c>
      <c r="D85" s="278">
        <v>16</v>
      </c>
      <c r="E85" s="278">
        <v>1</v>
      </c>
      <c r="F85" s="278">
        <v>5</v>
      </c>
      <c r="G85" s="278">
        <v>9</v>
      </c>
      <c r="H85" s="278">
        <v>1</v>
      </c>
      <c r="I85" s="278"/>
      <c r="J85" s="278"/>
      <c r="K85" s="279">
        <v>42.5</v>
      </c>
      <c r="M85" s="97">
        <f t="shared" si="18"/>
        <v>16</v>
      </c>
      <c r="N85" s="98">
        <f t="shared" si="25"/>
        <v>1</v>
      </c>
      <c r="O85" s="99">
        <f t="shared" si="22"/>
        <v>6.25</v>
      </c>
      <c r="P85" s="98">
        <f t="shared" si="26"/>
        <v>1</v>
      </c>
      <c r="Q85" s="100">
        <f t="shared" si="23"/>
        <v>6.25</v>
      </c>
    </row>
    <row r="86" spans="1:17" ht="15" customHeight="1" x14ac:dyDescent="0.25">
      <c r="A86" s="281">
        <v>4</v>
      </c>
      <c r="B86" s="276">
        <v>60070</v>
      </c>
      <c r="C86" s="277" t="s">
        <v>182</v>
      </c>
      <c r="D86" s="278">
        <v>41</v>
      </c>
      <c r="E86" s="278"/>
      <c r="F86" s="278">
        <v>1</v>
      </c>
      <c r="G86" s="278">
        <v>29</v>
      </c>
      <c r="H86" s="278">
        <v>8</v>
      </c>
      <c r="I86" s="278">
        <v>3</v>
      </c>
      <c r="J86" s="278"/>
      <c r="K86" s="279">
        <v>61.024390243902438</v>
      </c>
      <c r="M86" s="97">
        <f t="shared" si="18"/>
        <v>41</v>
      </c>
      <c r="N86" s="98">
        <f t="shared" si="25"/>
        <v>11</v>
      </c>
      <c r="O86" s="99">
        <f t="shared" si="22"/>
        <v>26.829268292682926</v>
      </c>
      <c r="P86" s="98">
        <f t="shared" si="26"/>
        <v>0</v>
      </c>
      <c r="Q86" s="100">
        <f t="shared" si="23"/>
        <v>0</v>
      </c>
    </row>
    <row r="87" spans="1:17" ht="15" customHeight="1" x14ac:dyDescent="0.25">
      <c r="A87" s="281">
        <v>5</v>
      </c>
      <c r="B87" s="276">
        <v>60180</v>
      </c>
      <c r="C87" s="277" t="s">
        <v>183</v>
      </c>
      <c r="D87" s="278">
        <v>29</v>
      </c>
      <c r="E87" s="278">
        <v>1</v>
      </c>
      <c r="F87" s="278">
        <v>5</v>
      </c>
      <c r="G87" s="278">
        <v>18</v>
      </c>
      <c r="H87" s="278">
        <v>5</v>
      </c>
      <c r="I87" s="278"/>
      <c r="J87" s="278"/>
      <c r="K87" s="279">
        <v>53.83</v>
      </c>
      <c r="M87" s="97">
        <f t="shared" si="18"/>
        <v>29</v>
      </c>
      <c r="N87" s="98">
        <f t="shared" si="25"/>
        <v>5</v>
      </c>
      <c r="O87" s="99">
        <f t="shared" si="22"/>
        <v>17.241379310344829</v>
      </c>
      <c r="P87" s="98">
        <f t="shared" si="26"/>
        <v>1</v>
      </c>
      <c r="Q87" s="100">
        <f t="shared" si="23"/>
        <v>3.4482758620689653</v>
      </c>
    </row>
    <row r="88" spans="1:17" ht="15" customHeight="1" x14ac:dyDescent="0.25">
      <c r="A88" s="281">
        <v>6</v>
      </c>
      <c r="B88" s="276">
        <v>60240</v>
      </c>
      <c r="C88" s="277" t="s">
        <v>184</v>
      </c>
      <c r="D88" s="278">
        <v>25</v>
      </c>
      <c r="E88" s="278"/>
      <c r="F88" s="278">
        <v>6</v>
      </c>
      <c r="G88" s="278">
        <v>14</v>
      </c>
      <c r="H88" s="278">
        <v>4</v>
      </c>
      <c r="I88" s="278">
        <v>1</v>
      </c>
      <c r="J88" s="278"/>
      <c r="K88" s="279">
        <v>55.36</v>
      </c>
      <c r="M88" s="97">
        <f t="shared" si="18"/>
        <v>25</v>
      </c>
      <c r="N88" s="98">
        <f t="shared" si="25"/>
        <v>5</v>
      </c>
      <c r="O88" s="99">
        <f t="shared" si="22"/>
        <v>20</v>
      </c>
      <c r="P88" s="197">
        <f t="shared" si="26"/>
        <v>0</v>
      </c>
      <c r="Q88" s="100">
        <f t="shared" si="23"/>
        <v>0</v>
      </c>
    </row>
    <row r="89" spans="1:17" ht="15" customHeight="1" x14ac:dyDescent="0.25">
      <c r="A89" s="281">
        <v>7</v>
      </c>
      <c r="B89" s="276">
        <v>60560</v>
      </c>
      <c r="C89" s="277" t="s">
        <v>73</v>
      </c>
      <c r="D89" s="278">
        <v>5</v>
      </c>
      <c r="E89" s="278"/>
      <c r="F89" s="278">
        <v>1</v>
      </c>
      <c r="G89" s="278">
        <v>4</v>
      </c>
      <c r="H89" s="278"/>
      <c r="I89" s="278"/>
      <c r="J89" s="278"/>
      <c r="K89" s="282">
        <v>48.2</v>
      </c>
      <c r="M89" s="97">
        <f t="shared" si="18"/>
        <v>5</v>
      </c>
      <c r="N89" s="98">
        <f t="shared" si="25"/>
        <v>0</v>
      </c>
      <c r="O89" s="99">
        <f t="shared" si="22"/>
        <v>0</v>
      </c>
      <c r="P89" s="98">
        <f t="shared" si="26"/>
        <v>0</v>
      </c>
      <c r="Q89" s="100">
        <f t="shared" si="23"/>
        <v>0</v>
      </c>
    </row>
    <row r="90" spans="1:17" ht="15" customHeight="1" x14ac:dyDescent="0.25">
      <c r="A90" s="281">
        <v>8</v>
      </c>
      <c r="B90" s="276">
        <v>60660</v>
      </c>
      <c r="C90" s="277" t="s">
        <v>185</v>
      </c>
      <c r="D90" s="300">
        <v>5</v>
      </c>
      <c r="E90" s="278"/>
      <c r="F90" s="278">
        <v>1</v>
      </c>
      <c r="G90" s="278">
        <v>3</v>
      </c>
      <c r="H90" s="278">
        <v>1</v>
      </c>
      <c r="I90" s="278"/>
      <c r="J90" s="278"/>
      <c r="K90" s="301">
        <v>53.6</v>
      </c>
      <c r="M90" s="97">
        <f t="shared" si="18"/>
        <v>5</v>
      </c>
      <c r="N90" s="98">
        <f t="shared" si="25"/>
        <v>1</v>
      </c>
      <c r="O90" s="99">
        <f t="shared" si="22"/>
        <v>20</v>
      </c>
      <c r="P90" s="111">
        <f t="shared" si="26"/>
        <v>0</v>
      </c>
      <c r="Q90" s="100">
        <f t="shared" si="23"/>
        <v>0</v>
      </c>
    </row>
    <row r="91" spans="1:17" ht="15" customHeight="1" x14ac:dyDescent="0.25">
      <c r="A91" s="281">
        <v>9</v>
      </c>
      <c r="B91" s="283">
        <v>60001</v>
      </c>
      <c r="C91" s="284" t="s">
        <v>186</v>
      </c>
      <c r="D91" s="300">
        <v>12</v>
      </c>
      <c r="E91" s="285"/>
      <c r="F91" s="285">
        <v>6</v>
      </c>
      <c r="G91" s="285">
        <v>5</v>
      </c>
      <c r="H91" s="285">
        <v>1</v>
      </c>
      <c r="I91" s="285"/>
      <c r="J91" s="285"/>
      <c r="K91" s="301">
        <v>44.58</v>
      </c>
      <c r="M91" s="97">
        <f t="shared" si="18"/>
        <v>12</v>
      </c>
      <c r="N91" s="98">
        <f t="shared" si="25"/>
        <v>1</v>
      </c>
      <c r="O91" s="99">
        <f t="shared" si="22"/>
        <v>8.3333333333333339</v>
      </c>
      <c r="P91" s="112">
        <f t="shared" si="26"/>
        <v>0</v>
      </c>
      <c r="Q91" s="100">
        <f t="shared" si="23"/>
        <v>0</v>
      </c>
    </row>
    <row r="92" spans="1:17" ht="15" customHeight="1" x14ac:dyDescent="0.25">
      <c r="A92" s="281">
        <v>10</v>
      </c>
      <c r="B92" s="276">
        <v>60850</v>
      </c>
      <c r="C92" s="277" t="s">
        <v>187</v>
      </c>
      <c r="D92" s="300">
        <v>11</v>
      </c>
      <c r="E92" s="278"/>
      <c r="F92" s="278">
        <v>4</v>
      </c>
      <c r="G92" s="278">
        <v>7</v>
      </c>
      <c r="H92" s="278"/>
      <c r="I92" s="278"/>
      <c r="J92" s="278"/>
      <c r="K92" s="301">
        <v>41.91</v>
      </c>
      <c r="M92" s="97">
        <f t="shared" si="18"/>
        <v>11</v>
      </c>
      <c r="N92" s="98">
        <f t="shared" si="25"/>
        <v>0</v>
      </c>
      <c r="O92" s="99">
        <f t="shared" si="22"/>
        <v>0</v>
      </c>
      <c r="P92" s="98">
        <f t="shared" si="26"/>
        <v>0</v>
      </c>
      <c r="Q92" s="100">
        <f t="shared" si="23"/>
        <v>0</v>
      </c>
    </row>
    <row r="93" spans="1:17" ht="15" customHeight="1" x14ac:dyDescent="0.25">
      <c r="A93" s="281">
        <v>11</v>
      </c>
      <c r="B93" s="276">
        <v>60910</v>
      </c>
      <c r="C93" s="277" t="s">
        <v>77</v>
      </c>
      <c r="D93" s="278">
        <v>16</v>
      </c>
      <c r="E93" s="278">
        <v>1</v>
      </c>
      <c r="F93" s="278">
        <v>3</v>
      </c>
      <c r="G93" s="278">
        <v>11</v>
      </c>
      <c r="H93" s="278">
        <v>1</v>
      </c>
      <c r="I93" s="278"/>
      <c r="J93" s="278"/>
      <c r="K93" s="279">
        <v>46.94</v>
      </c>
      <c r="M93" s="97">
        <f t="shared" si="18"/>
        <v>16</v>
      </c>
      <c r="N93" s="98">
        <f t="shared" si="25"/>
        <v>1</v>
      </c>
      <c r="O93" s="99">
        <f t="shared" si="22"/>
        <v>6.25</v>
      </c>
      <c r="P93" s="98">
        <f t="shared" si="26"/>
        <v>1</v>
      </c>
      <c r="Q93" s="100">
        <f t="shared" si="23"/>
        <v>6.25</v>
      </c>
    </row>
    <row r="94" spans="1:17" ht="15" customHeight="1" x14ac:dyDescent="0.25">
      <c r="A94" s="281">
        <v>12</v>
      </c>
      <c r="B94" s="276">
        <v>60980</v>
      </c>
      <c r="C94" s="277" t="s">
        <v>78</v>
      </c>
      <c r="D94" s="278">
        <v>19</v>
      </c>
      <c r="E94" s="278"/>
      <c r="F94" s="278">
        <v>3</v>
      </c>
      <c r="G94" s="278">
        <v>15</v>
      </c>
      <c r="H94" s="278"/>
      <c r="I94" s="278">
        <v>1</v>
      </c>
      <c r="J94" s="278"/>
      <c r="K94" s="279">
        <v>51.53</v>
      </c>
      <c r="M94" s="97">
        <f t="shared" si="18"/>
        <v>19</v>
      </c>
      <c r="N94" s="98">
        <f t="shared" si="25"/>
        <v>1</v>
      </c>
      <c r="O94" s="99">
        <f t="shared" si="22"/>
        <v>5.2631578947368425</v>
      </c>
      <c r="P94" s="98">
        <f t="shared" si="26"/>
        <v>0</v>
      </c>
      <c r="Q94" s="100">
        <f t="shared" si="23"/>
        <v>0</v>
      </c>
    </row>
    <row r="95" spans="1:17" ht="15" customHeight="1" x14ac:dyDescent="0.25">
      <c r="A95" s="281">
        <v>13</v>
      </c>
      <c r="B95" s="276">
        <v>61080</v>
      </c>
      <c r="C95" s="277" t="s">
        <v>188</v>
      </c>
      <c r="D95" s="278">
        <v>25</v>
      </c>
      <c r="E95" s="278"/>
      <c r="F95" s="278">
        <v>7</v>
      </c>
      <c r="G95" s="278">
        <v>15</v>
      </c>
      <c r="H95" s="278">
        <v>3</v>
      </c>
      <c r="I95" s="278"/>
      <c r="J95" s="278"/>
      <c r="K95" s="279">
        <v>47.8</v>
      </c>
      <c r="M95" s="97">
        <f t="shared" si="18"/>
        <v>25</v>
      </c>
      <c r="N95" s="98">
        <f t="shared" si="25"/>
        <v>3</v>
      </c>
      <c r="O95" s="99">
        <f t="shared" si="22"/>
        <v>12</v>
      </c>
      <c r="P95" s="98">
        <f t="shared" si="26"/>
        <v>0</v>
      </c>
      <c r="Q95" s="100">
        <f t="shared" si="23"/>
        <v>0</v>
      </c>
    </row>
    <row r="96" spans="1:17" ht="15" customHeight="1" x14ac:dyDescent="0.25">
      <c r="A96" s="281">
        <v>14</v>
      </c>
      <c r="B96" s="276">
        <v>61150</v>
      </c>
      <c r="C96" s="277" t="s">
        <v>189</v>
      </c>
      <c r="D96" s="278">
        <v>19</v>
      </c>
      <c r="E96" s="278"/>
      <c r="F96" s="278">
        <v>2</v>
      </c>
      <c r="G96" s="278">
        <v>14</v>
      </c>
      <c r="H96" s="278">
        <v>3</v>
      </c>
      <c r="I96" s="278"/>
      <c r="J96" s="278"/>
      <c r="K96" s="279">
        <v>59.63</v>
      </c>
      <c r="M96" s="97">
        <f t="shared" si="18"/>
        <v>19</v>
      </c>
      <c r="N96" s="98">
        <f t="shared" si="25"/>
        <v>3</v>
      </c>
      <c r="O96" s="99">
        <f t="shared" si="22"/>
        <v>15.789473684210526</v>
      </c>
      <c r="P96" s="98">
        <f t="shared" si="26"/>
        <v>0</v>
      </c>
      <c r="Q96" s="100">
        <f t="shared" si="23"/>
        <v>0</v>
      </c>
    </row>
    <row r="97" spans="1:17" ht="15" customHeight="1" x14ac:dyDescent="0.25">
      <c r="A97" s="281">
        <v>15</v>
      </c>
      <c r="B97" s="276">
        <v>61210</v>
      </c>
      <c r="C97" s="277" t="s">
        <v>190</v>
      </c>
      <c r="D97" s="278">
        <v>2</v>
      </c>
      <c r="E97" s="278"/>
      <c r="F97" s="278"/>
      <c r="G97" s="278">
        <v>2</v>
      </c>
      <c r="H97" s="278"/>
      <c r="I97" s="278"/>
      <c r="J97" s="278"/>
      <c r="K97" s="279">
        <v>46</v>
      </c>
      <c r="M97" s="97">
        <f t="shared" si="18"/>
        <v>2</v>
      </c>
      <c r="N97" s="98">
        <f t="shared" si="25"/>
        <v>0</v>
      </c>
      <c r="O97" s="99">
        <f t="shared" si="22"/>
        <v>0</v>
      </c>
      <c r="P97" s="98">
        <f t="shared" si="26"/>
        <v>0</v>
      </c>
      <c r="Q97" s="100">
        <f t="shared" si="23"/>
        <v>0</v>
      </c>
    </row>
    <row r="98" spans="1:17" ht="15" customHeight="1" x14ac:dyDescent="0.25">
      <c r="A98" s="281">
        <v>16</v>
      </c>
      <c r="B98" s="276">
        <v>61290</v>
      </c>
      <c r="C98" s="277" t="s">
        <v>82</v>
      </c>
      <c r="D98" s="278">
        <v>10</v>
      </c>
      <c r="E98" s="278"/>
      <c r="F98" s="278">
        <v>3</v>
      </c>
      <c r="G98" s="278">
        <v>7</v>
      </c>
      <c r="H98" s="278"/>
      <c r="I98" s="278"/>
      <c r="J98" s="278"/>
      <c r="K98" s="279">
        <v>50.4</v>
      </c>
      <c r="M98" s="97">
        <f t="shared" si="18"/>
        <v>10</v>
      </c>
      <c r="N98" s="98">
        <f t="shared" si="25"/>
        <v>0</v>
      </c>
      <c r="O98" s="99">
        <f t="shared" si="22"/>
        <v>0</v>
      </c>
      <c r="P98" s="98">
        <f t="shared" si="26"/>
        <v>0</v>
      </c>
      <c r="Q98" s="100">
        <f t="shared" si="23"/>
        <v>0</v>
      </c>
    </row>
    <row r="99" spans="1:17" ht="15" customHeight="1" x14ac:dyDescent="0.25">
      <c r="A99" s="281">
        <v>17</v>
      </c>
      <c r="B99" s="276">
        <v>61340</v>
      </c>
      <c r="C99" s="277" t="s">
        <v>191</v>
      </c>
      <c r="D99" s="278">
        <v>18</v>
      </c>
      <c r="E99" s="278">
        <v>1</v>
      </c>
      <c r="F99" s="278">
        <v>6</v>
      </c>
      <c r="G99" s="278">
        <v>9</v>
      </c>
      <c r="H99" s="278">
        <v>2</v>
      </c>
      <c r="I99" s="278"/>
      <c r="J99" s="278"/>
      <c r="K99" s="279">
        <v>43.84</v>
      </c>
      <c r="M99" s="97">
        <f t="shared" si="18"/>
        <v>18</v>
      </c>
      <c r="N99" s="98">
        <f t="shared" si="25"/>
        <v>2</v>
      </c>
      <c r="O99" s="99">
        <f t="shared" si="22"/>
        <v>11.111111111111111</v>
      </c>
      <c r="P99" s="98">
        <f t="shared" si="26"/>
        <v>1</v>
      </c>
      <c r="Q99" s="100">
        <f t="shared" si="23"/>
        <v>5.5555555555555554</v>
      </c>
    </row>
    <row r="100" spans="1:17" ht="15" customHeight="1" x14ac:dyDescent="0.25">
      <c r="A100" s="281">
        <v>18</v>
      </c>
      <c r="B100" s="276">
        <v>61390</v>
      </c>
      <c r="C100" s="277" t="s">
        <v>192</v>
      </c>
      <c r="D100" s="278">
        <v>3</v>
      </c>
      <c r="E100" s="278"/>
      <c r="F100" s="278"/>
      <c r="G100" s="278">
        <v>1</v>
      </c>
      <c r="H100" s="278">
        <v>2</v>
      </c>
      <c r="I100" s="278"/>
      <c r="J100" s="278"/>
      <c r="K100" s="279">
        <v>68.67</v>
      </c>
      <c r="M100" s="97">
        <f t="shared" si="18"/>
        <v>3</v>
      </c>
      <c r="N100" s="98">
        <f t="shared" si="25"/>
        <v>2</v>
      </c>
      <c r="O100" s="99">
        <f t="shared" si="22"/>
        <v>66.666666666666671</v>
      </c>
      <c r="P100" s="98">
        <f t="shared" si="26"/>
        <v>0</v>
      </c>
      <c r="Q100" s="100">
        <f t="shared" si="23"/>
        <v>0</v>
      </c>
    </row>
    <row r="101" spans="1:17" ht="15" customHeight="1" x14ac:dyDescent="0.25">
      <c r="A101" s="281">
        <v>19</v>
      </c>
      <c r="B101" s="276">
        <v>61410</v>
      </c>
      <c r="C101" s="277" t="s">
        <v>193</v>
      </c>
      <c r="D101" s="278">
        <v>24</v>
      </c>
      <c r="E101" s="278">
        <v>3</v>
      </c>
      <c r="F101" s="278">
        <v>4</v>
      </c>
      <c r="G101" s="278">
        <v>14</v>
      </c>
      <c r="H101" s="278">
        <v>2</v>
      </c>
      <c r="I101" s="278"/>
      <c r="J101" s="278"/>
      <c r="K101" s="279">
        <v>46.91</v>
      </c>
      <c r="M101" s="97">
        <f t="shared" si="18"/>
        <v>24</v>
      </c>
      <c r="N101" s="98">
        <f t="shared" si="25"/>
        <v>2</v>
      </c>
      <c r="O101" s="99">
        <f t="shared" si="22"/>
        <v>8.3333333333333339</v>
      </c>
      <c r="P101" s="98">
        <f t="shared" si="26"/>
        <v>3</v>
      </c>
      <c r="Q101" s="100">
        <f t="shared" si="23"/>
        <v>12.5</v>
      </c>
    </row>
    <row r="102" spans="1:17" ht="15" customHeight="1" x14ac:dyDescent="0.25">
      <c r="A102" s="281">
        <v>20</v>
      </c>
      <c r="B102" s="276">
        <v>61430</v>
      </c>
      <c r="C102" s="277" t="s">
        <v>113</v>
      </c>
      <c r="D102" s="278">
        <v>54</v>
      </c>
      <c r="E102" s="278">
        <v>1</v>
      </c>
      <c r="F102" s="278">
        <v>7</v>
      </c>
      <c r="G102" s="278">
        <v>38</v>
      </c>
      <c r="H102" s="278">
        <v>8</v>
      </c>
      <c r="I102" s="278"/>
      <c r="J102" s="278"/>
      <c r="K102" s="282">
        <v>54.15</v>
      </c>
      <c r="M102" s="97">
        <f t="shared" si="18"/>
        <v>54</v>
      </c>
      <c r="N102" s="98">
        <f t="shared" si="25"/>
        <v>8</v>
      </c>
      <c r="O102" s="99">
        <f t="shared" si="22"/>
        <v>14.814814814814815</v>
      </c>
      <c r="P102" s="98">
        <f t="shared" si="26"/>
        <v>1</v>
      </c>
      <c r="Q102" s="100">
        <f t="shared" si="23"/>
        <v>1.8518518518518519</v>
      </c>
    </row>
    <row r="103" spans="1:17" ht="15" customHeight="1" x14ac:dyDescent="0.25">
      <c r="A103" s="281">
        <v>21</v>
      </c>
      <c r="B103" s="276">
        <v>61440</v>
      </c>
      <c r="C103" s="277" t="s">
        <v>194</v>
      </c>
      <c r="D103" s="278">
        <v>32</v>
      </c>
      <c r="E103" s="278"/>
      <c r="F103" s="278">
        <v>4</v>
      </c>
      <c r="G103" s="278">
        <v>18</v>
      </c>
      <c r="H103" s="278">
        <v>8</v>
      </c>
      <c r="I103" s="278">
        <v>2</v>
      </c>
      <c r="J103" s="278"/>
      <c r="K103" s="279">
        <v>56.97</v>
      </c>
      <c r="M103" s="97">
        <f t="shared" si="18"/>
        <v>32</v>
      </c>
      <c r="N103" s="98">
        <f t="shared" si="25"/>
        <v>10</v>
      </c>
      <c r="O103" s="99">
        <f t="shared" si="22"/>
        <v>31.25</v>
      </c>
      <c r="P103" s="98">
        <f t="shared" si="26"/>
        <v>0</v>
      </c>
      <c r="Q103" s="100">
        <f t="shared" si="23"/>
        <v>0</v>
      </c>
    </row>
    <row r="104" spans="1:17" ht="15" customHeight="1" x14ac:dyDescent="0.25">
      <c r="A104" s="281">
        <v>22</v>
      </c>
      <c r="B104" s="276">
        <v>61450</v>
      </c>
      <c r="C104" s="277" t="s">
        <v>114</v>
      </c>
      <c r="D104" s="278">
        <v>52</v>
      </c>
      <c r="E104" s="278">
        <v>1</v>
      </c>
      <c r="F104" s="278">
        <v>5</v>
      </c>
      <c r="G104" s="278">
        <v>24</v>
      </c>
      <c r="H104" s="278">
        <v>17</v>
      </c>
      <c r="I104" s="278">
        <v>5</v>
      </c>
      <c r="J104" s="278"/>
      <c r="K104" s="282">
        <v>61.71</v>
      </c>
      <c r="M104" s="97">
        <f t="shared" si="18"/>
        <v>52</v>
      </c>
      <c r="N104" s="98">
        <f t="shared" si="25"/>
        <v>22</v>
      </c>
      <c r="O104" s="99">
        <f t="shared" si="22"/>
        <v>42.307692307692307</v>
      </c>
      <c r="P104" s="98">
        <f t="shared" si="26"/>
        <v>1</v>
      </c>
      <c r="Q104" s="100">
        <f t="shared" si="23"/>
        <v>1.9230769230769231</v>
      </c>
    </row>
    <row r="105" spans="1:17" ht="15" customHeight="1" x14ac:dyDescent="0.25">
      <c r="A105" s="281">
        <v>23</v>
      </c>
      <c r="B105" s="276">
        <v>61470</v>
      </c>
      <c r="C105" s="277" t="s">
        <v>87</v>
      </c>
      <c r="D105" s="278">
        <v>33</v>
      </c>
      <c r="E105" s="278">
        <v>3</v>
      </c>
      <c r="F105" s="278">
        <v>7</v>
      </c>
      <c r="G105" s="278">
        <v>20</v>
      </c>
      <c r="H105" s="278">
        <v>2</v>
      </c>
      <c r="I105" s="278">
        <v>1</v>
      </c>
      <c r="J105" s="278"/>
      <c r="K105" s="282">
        <v>46.52</v>
      </c>
      <c r="M105" s="97">
        <f t="shared" si="18"/>
        <v>33</v>
      </c>
      <c r="N105" s="98">
        <f t="shared" si="25"/>
        <v>3</v>
      </c>
      <c r="O105" s="99">
        <f t="shared" si="22"/>
        <v>9.0909090909090917</v>
      </c>
      <c r="P105" s="98">
        <f t="shared" si="26"/>
        <v>3</v>
      </c>
      <c r="Q105" s="100">
        <f t="shared" si="23"/>
        <v>9.0909090909090917</v>
      </c>
    </row>
    <row r="106" spans="1:17" ht="15" customHeight="1" x14ac:dyDescent="0.25">
      <c r="A106" s="281">
        <v>24</v>
      </c>
      <c r="B106" s="276">
        <v>61490</v>
      </c>
      <c r="C106" s="277" t="s">
        <v>115</v>
      </c>
      <c r="D106" s="278">
        <v>55</v>
      </c>
      <c r="E106" s="278">
        <v>2</v>
      </c>
      <c r="F106" s="278">
        <v>5</v>
      </c>
      <c r="G106" s="278">
        <v>35</v>
      </c>
      <c r="H106" s="278">
        <v>12</v>
      </c>
      <c r="I106" s="278">
        <v>1</v>
      </c>
      <c r="J106" s="278"/>
      <c r="K106" s="279">
        <v>55.4</v>
      </c>
      <c r="M106" s="97">
        <f t="shared" si="18"/>
        <v>55</v>
      </c>
      <c r="N106" s="98">
        <f t="shared" si="25"/>
        <v>13</v>
      </c>
      <c r="O106" s="99">
        <f t="shared" si="22"/>
        <v>23.636363636363637</v>
      </c>
      <c r="P106" s="98">
        <f t="shared" si="26"/>
        <v>2</v>
      </c>
      <c r="Q106" s="100">
        <f t="shared" si="23"/>
        <v>3.6363636363636362</v>
      </c>
    </row>
    <row r="107" spans="1:17" ht="15" customHeight="1" x14ac:dyDescent="0.25">
      <c r="A107" s="281">
        <v>25</v>
      </c>
      <c r="B107" s="276">
        <v>61500</v>
      </c>
      <c r="C107" s="277" t="s">
        <v>116</v>
      </c>
      <c r="D107" s="300">
        <v>67</v>
      </c>
      <c r="E107" s="278">
        <v>2</v>
      </c>
      <c r="F107" s="278">
        <v>14</v>
      </c>
      <c r="G107" s="278">
        <v>43</v>
      </c>
      <c r="H107" s="278">
        <v>8</v>
      </c>
      <c r="I107" s="278"/>
      <c r="J107" s="278"/>
      <c r="K107" s="301">
        <v>48.51</v>
      </c>
      <c r="M107" s="97">
        <f t="shared" si="18"/>
        <v>67</v>
      </c>
      <c r="N107" s="98">
        <f t="shared" si="25"/>
        <v>8</v>
      </c>
      <c r="O107" s="99">
        <f t="shared" si="22"/>
        <v>11.940298507462687</v>
      </c>
      <c r="P107" s="98">
        <f t="shared" si="26"/>
        <v>2</v>
      </c>
      <c r="Q107" s="100">
        <f t="shared" si="23"/>
        <v>2.9850746268656718</v>
      </c>
    </row>
    <row r="108" spans="1:17" ht="15" customHeight="1" x14ac:dyDescent="0.25">
      <c r="A108" s="281">
        <v>26</v>
      </c>
      <c r="B108" s="276">
        <v>61510</v>
      </c>
      <c r="C108" s="277" t="s">
        <v>88</v>
      </c>
      <c r="D108" s="300">
        <v>46</v>
      </c>
      <c r="E108" s="278"/>
      <c r="F108" s="278">
        <v>4</v>
      </c>
      <c r="G108" s="278">
        <v>30</v>
      </c>
      <c r="H108" s="278">
        <v>12</v>
      </c>
      <c r="I108" s="278"/>
      <c r="J108" s="278"/>
      <c r="K108" s="301">
        <v>59</v>
      </c>
      <c r="M108" s="97">
        <f t="shared" si="18"/>
        <v>46</v>
      </c>
      <c r="N108" s="98">
        <f t="shared" si="25"/>
        <v>12</v>
      </c>
      <c r="O108" s="99">
        <f t="shared" si="22"/>
        <v>26.086956521739129</v>
      </c>
      <c r="P108" s="98">
        <f t="shared" si="26"/>
        <v>0</v>
      </c>
      <c r="Q108" s="100">
        <f t="shared" si="23"/>
        <v>0</v>
      </c>
    </row>
    <row r="109" spans="1:17" ht="15" customHeight="1" x14ac:dyDescent="0.25">
      <c r="A109" s="281">
        <v>27</v>
      </c>
      <c r="B109" s="276">
        <v>61520</v>
      </c>
      <c r="C109" s="277" t="s">
        <v>117</v>
      </c>
      <c r="D109" s="300">
        <v>38</v>
      </c>
      <c r="E109" s="278"/>
      <c r="F109" s="278">
        <v>2</v>
      </c>
      <c r="G109" s="278">
        <v>16</v>
      </c>
      <c r="H109" s="278">
        <v>14</v>
      </c>
      <c r="I109" s="278">
        <v>6</v>
      </c>
      <c r="J109" s="278"/>
      <c r="K109" s="301">
        <v>67.34210526315789</v>
      </c>
      <c r="M109" s="97">
        <f t="shared" si="18"/>
        <v>38</v>
      </c>
      <c r="N109" s="98">
        <f t="shared" si="25"/>
        <v>20</v>
      </c>
      <c r="O109" s="99">
        <f t="shared" si="22"/>
        <v>52.631578947368418</v>
      </c>
      <c r="P109" s="98">
        <f t="shared" si="26"/>
        <v>0</v>
      </c>
      <c r="Q109" s="100">
        <f t="shared" si="23"/>
        <v>0</v>
      </c>
    </row>
    <row r="110" spans="1:17" ht="15" customHeight="1" x14ac:dyDescent="0.25">
      <c r="A110" s="281">
        <v>28</v>
      </c>
      <c r="B110" s="276">
        <v>61540</v>
      </c>
      <c r="C110" s="277" t="s">
        <v>134</v>
      </c>
      <c r="D110" s="300">
        <v>43</v>
      </c>
      <c r="E110" s="306"/>
      <c r="F110" s="306">
        <v>7</v>
      </c>
      <c r="G110" s="306">
        <v>27</v>
      </c>
      <c r="H110" s="306">
        <v>7</v>
      </c>
      <c r="I110" s="306">
        <v>2</v>
      </c>
      <c r="J110" s="306"/>
      <c r="K110" s="301">
        <v>55.53</v>
      </c>
      <c r="M110" s="97">
        <f t="shared" si="18"/>
        <v>43</v>
      </c>
      <c r="N110" s="98">
        <f t="shared" si="25"/>
        <v>9</v>
      </c>
      <c r="O110" s="99">
        <f t="shared" si="22"/>
        <v>20.930232558139537</v>
      </c>
      <c r="P110" s="98">
        <f t="shared" si="26"/>
        <v>0</v>
      </c>
      <c r="Q110" s="100">
        <f t="shared" si="23"/>
        <v>0</v>
      </c>
    </row>
    <row r="111" spans="1:17" ht="15" customHeight="1" x14ac:dyDescent="0.25">
      <c r="A111" s="281">
        <v>29</v>
      </c>
      <c r="B111" s="303">
        <v>61560</v>
      </c>
      <c r="C111" s="304" t="s">
        <v>195</v>
      </c>
      <c r="D111" s="305">
        <v>22</v>
      </c>
      <c r="E111" s="306">
        <v>2</v>
      </c>
      <c r="F111" s="306">
        <v>7</v>
      </c>
      <c r="G111" s="306">
        <v>12</v>
      </c>
      <c r="H111" s="306">
        <v>1</v>
      </c>
      <c r="I111" s="306"/>
      <c r="J111" s="306"/>
      <c r="K111" s="307">
        <v>40.549999999999997</v>
      </c>
      <c r="M111" s="97">
        <f t="shared" si="18"/>
        <v>22</v>
      </c>
      <c r="N111" s="98">
        <f t="shared" si="25"/>
        <v>1</v>
      </c>
      <c r="O111" s="99">
        <f t="shared" si="22"/>
        <v>4.5454545454545459</v>
      </c>
      <c r="P111" s="197">
        <f t="shared" si="26"/>
        <v>2</v>
      </c>
      <c r="Q111" s="100">
        <f t="shared" si="23"/>
        <v>9.0909090909090917</v>
      </c>
    </row>
    <row r="112" spans="1:17" ht="15" customHeight="1" thickBot="1" x14ac:dyDescent="0.3">
      <c r="A112" s="281">
        <v>30</v>
      </c>
      <c r="B112" s="303">
        <v>61570</v>
      </c>
      <c r="C112" s="304" t="s">
        <v>196</v>
      </c>
      <c r="D112" s="305">
        <v>23</v>
      </c>
      <c r="E112" s="306">
        <v>1</v>
      </c>
      <c r="F112" s="306">
        <v>4</v>
      </c>
      <c r="G112" s="306">
        <v>14</v>
      </c>
      <c r="H112" s="306">
        <v>4</v>
      </c>
      <c r="I112" s="306"/>
      <c r="J112" s="306"/>
      <c r="K112" s="307">
        <v>51.87</v>
      </c>
      <c r="M112" s="101">
        <f t="shared" si="18"/>
        <v>23</v>
      </c>
      <c r="N112" s="102">
        <f t="shared" si="25"/>
        <v>4</v>
      </c>
      <c r="O112" s="103">
        <f t="shared" si="22"/>
        <v>17.391304347826086</v>
      </c>
      <c r="P112" s="102">
        <f t="shared" si="26"/>
        <v>1</v>
      </c>
      <c r="Q112" s="104">
        <f t="shared" si="23"/>
        <v>4.3478260869565215</v>
      </c>
    </row>
    <row r="113" spans="1:17" ht="15" customHeight="1" thickBot="1" x14ac:dyDescent="0.3">
      <c r="A113" s="287"/>
      <c r="B113" s="446" t="s">
        <v>106</v>
      </c>
      <c r="C113" s="447"/>
      <c r="D113" s="288">
        <f t="shared" ref="D113:J113" si="27">SUM(D114:D122)</f>
        <v>230</v>
      </c>
      <c r="E113" s="288">
        <f t="shared" si="27"/>
        <v>18</v>
      </c>
      <c r="F113" s="288">
        <f t="shared" si="27"/>
        <v>25</v>
      </c>
      <c r="G113" s="288">
        <f t="shared" si="27"/>
        <v>149</v>
      </c>
      <c r="H113" s="288">
        <f t="shared" si="27"/>
        <v>34</v>
      </c>
      <c r="I113" s="288">
        <f t="shared" si="27"/>
        <v>4</v>
      </c>
      <c r="J113" s="288">
        <f t="shared" si="27"/>
        <v>0</v>
      </c>
      <c r="K113" s="314">
        <f>AVERAGE(K114:K122)</f>
        <v>52.618996652572235</v>
      </c>
      <c r="M113" s="242">
        <f t="shared" si="18"/>
        <v>230</v>
      </c>
      <c r="N113" s="243">
        <f>SUM(N114:N122)</f>
        <v>38</v>
      </c>
      <c r="O113" s="244">
        <f t="shared" si="22"/>
        <v>16.521739130434781</v>
      </c>
      <c r="P113" s="243">
        <f>SUM(P114:P122)</f>
        <v>18</v>
      </c>
      <c r="Q113" s="245">
        <f t="shared" si="23"/>
        <v>7.8260869565217392</v>
      </c>
    </row>
    <row r="114" spans="1:17" ht="15" customHeight="1" x14ac:dyDescent="0.25">
      <c r="A114" s="309">
        <v>1</v>
      </c>
      <c r="B114" s="310">
        <v>70020</v>
      </c>
      <c r="C114" s="311" t="s">
        <v>89</v>
      </c>
      <c r="D114" s="312">
        <v>34</v>
      </c>
      <c r="E114" s="312"/>
      <c r="F114" s="312">
        <v>1</v>
      </c>
      <c r="G114" s="312">
        <v>24</v>
      </c>
      <c r="H114" s="312">
        <v>9</v>
      </c>
      <c r="I114" s="312"/>
      <c r="J114" s="312"/>
      <c r="K114" s="315">
        <v>61.7</v>
      </c>
      <c r="M114" s="93">
        <f t="shared" si="18"/>
        <v>34</v>
      </c>
      <c r="N114" s="94">
        <f t="shared" ref="N114:N122" si="28">J114+I114+H114</f>
        <v>9</v>
      </c>
      <c r="O114" s="95">
        <f t="shared" si="22"/>
        <v>26.470588235294116</v>
      </c>
      <c r="P114" s="94">
        <f t="shared" ref="P114:P122" si="29">E114</f>
        <v>0</v>
      </c>
      <c r="Q114" s="96">
        <f>P114*100/M114</f>
        <v>0</v>
      </c>
    </row>
    <row r="115" spans="1:17" ht="15" customHeight="1" x14ac:dyDescent="0.25">
      <c r="A115" s="290">
        <v>2</v>
      </c>
      <c r="B115" s="276">
        <v>70110</v>
      </c>
      <c r="C115" s="277" t="s">
        <v>197</v>
      </c>
      <c r="D115" s="278">
        <v>31</v>
      </c>
      <c r="E115" s="278"/>
      <c r="F115" s="278">
        <v>5</v>
      </c>
      <c r="G115" s="278">
        <v>22</v>
      </c>
      <c r="H115" s="278">
        <v>4</v>
      </c>
      <c r="I115" s="278"/>
      <c r="J115" s="278"/>
      <c r="K115" s="279">
        <v>50.233333333333334</v>
      </c>
      <c r="M115" s="97">
        <f t="shared" si="18"/>
        <v>31</v>
      </c>
      <c r="N115" s="98">
        <f t="shared" si="28"/>
        <v>4</v>
      </c>
      <c r="O115" s="99">
        <f t="shared" si="22"/>
        <v>12.903225806451612</v>
      </c>
      <c r="P115" s="98">
        <f t="shared" si="29"/>
        <v>0</v>
      </c>
      <c r="Q115" s="100">
        <f t="shared" ref="Q115:Q122" si="30">P115*100/M115</f>
        <v>0</v>
      </c>
    </row>
    <row r="116" spans="1:17" ht="15" customHeight="1" x14ac:dyDescent="0.25">
      <c r="A116" s="290">
        <v>3</v>
      </c>
      <c r="B116" s="276">
        <v>70021</v>
      </c>
      <c r="C116" s="277" t="s">
        <v>90</v>
      </c>
      <c r="D116" s="278">
        <v>24</v>
      </c>
      <c r="E116" s="278"/>
      <c r="F116" s="278">
        <v>1</v>
      </c>
      <c r="G116" s="278">
        <v>17</v>
      </c>
      <c r="H116" s="278">
        <v>4</v>
      </c>
      <c r="I116" s="278">
        <v>2</v>
      </c>
      <c r="J116" s="278"/>
      <c r="K116" s="282">
        <v>61.8</v>
      </c>
      <c r="M116" s="97">
        <f t="shared" si="18"/>
        <v>24</v>
      </c>
      <c r="N116" s="98">
        <f t="shared" si="28"/>
        <v>6</v>
      </c>
      <c r="O116" s="99">
        <f t="shared" si="22"/>
        <v>25</v>
      </c>
      <c r="P116" s="98">
        <f t="shared" si="29"/>
        <v>0</v>
      </c>
      <c r="Q116" s="100">
        <f t="shared" si="30"/>
        <v>0</v>
      </c>
    </row>
    <row r="117" spans="1:17" ht="15" customHeight="1" x14ac:dyDescent="0.25">
      <c r="A117" s="281">
        <v>4</v>
      </c>
      <c r="B117" s="276">
        <v>70040</v>
      </c>
      <c r="C117" s="277" t="s">
        <v>91</v>
      </c>
      <c r="D117" s="278">
        <v>6</v>
      </c>
      <c r="E117" s="278"/>
      <c r="F117" s="278"/>
      <c r="G117" s="278">
        <v>6</v>
      </c>
      <c r="H117" s="278"/>
      <c r="I117" s="278"/>
      <c r="J117" s="278"/>
      <c r="K117" s="279">
        <v>57</v>
      </c>
      <c r="M117" s="97">
        <f t="shared" si="18"/>
        <v>6</v>
      </c>
      <c r="N117" s="98">
        <f t="shared" si="28"/>
        <v>0</v>
      </c>
      <c r="O117" s="99">
        <f t="shared" si="22"/>
        <v>0</v>
      </c>
      <c r="P117" s="98">
        <f t="shared" si="29"/>
        <v>0</v>
      </c>
      <c r="Q117" s="100">
        <f t="shared" si="30"/>
        <v>0</v>
      </c>
    </row>
    <row r="118" spans="1:17" ht="15" customHeight="1" x14ac:dyDescent="0.25">
      <c r="A118" s="281">
        <v>5</v>
      </c>
      <c r="B118" s="276">
        <v>70100</v>
      </c>
      <c r="C118" s="277" t="s">
        <v>107</v>
      </c>
      <c r="D118" s="278">
        <v>43</v>
      </c>
      <c r="E118" s="278">
        <v>1</v>
      </c>
      <c r="F118" s="278">
        <v>4</v>
      </c>
      <c r="G118" s="278">
        <v>26</v>
      </c>
      <c r="H118" s="278">
        <v>10</v>
      </c>
      <c r="I118" s="278">
        <v>2</v>
      </c>
      <c r="J118" s="278"/>
      <c r="K118" s="282">
        <v>59.953488372093027</v>
      </c>
      <c r="M118" s="97">
        <f t="shared" si="18"/>
        <v>43</v>
      </c>
      <c r="N118" s="98">
        <f t="shared" si="28"/>
        <v>12</v>
      </c>
      <c r="O118" s="99">
        <f t="shared" si="22"/>
        <v>27.906976744186046</v>
      </c>
      <c r="P118" s="98">
        <f t="shared" si="29"/>
        <v>1</v>
      </c>
      <c r="Q118" s="100">
        <f t="shared" si="30"/>
        <v>2.3255813953488373</v>
      </c>
    </row>
    <row r="119" spans="1:17" ht="15" customHeight="1" x14ac:dyDescent="0.25">
      <c r="A119" s="281">
        <v>6</v>
      </c>
      <c r="B119" s="276">
        <v>70270</v>
      </c>
      <c r="C119" s="277" t="s">
        <v>93</v>
      </c>
      <c r="D119" s="278">
        <v>12</v>
      </c>
      <c r="E119" s="278">
        <v>4</v>
      </c>
      <c r="F119" s="278">
        <v>1</v>
      </c>
      <c r="G119" s="278">
        <v>7</v>
      </c>
      <c r="H119" s="278"/>
      <c r="I119" s="278"/>
      <c r="J119" s="278"/>
      <c r="K119" s="279">
        <v>38.18181818181818</v>
      </c>
      <c r="M119" s="97">
        <f t="shared" si="18"/>
        <v>12</v>
      </c>
      <c r="N119" s="98">
        <f t="shared" si="28"/>
        <v>0</v>
      </c>
      <c r="O119" s="99">
        <f t="shared" si="22"/>
        <v>0</v>
      </c>
      <c r="P119" s="98">
        <f t="shared" si="29"/>
        <v>4</v>
      </c>
      <c r="Q119" s="100">
        <f t="shared" si="30"/>
        <v>33.333333333333336</v>
      </c>
    </row>
    <row r="120" spans="1:17" ht="15" customHeight="1" x14ac:dyDescent="0.25">
      <c r="A120" s="302">
        <v>7</v>
      </c>
      <c r="B120" s="303">
        <v>70510</v>
      </c>
      <c r="C120" s="316" t="s">
        <v>94</v>
      </c>
      <c r="D120" s="317"/>
      <c r="E120" s="317"/>
      <c r="F120" s="317"/>
      <c r="G120" s="317"/>
      <c r="H120" s="317"/>
      <c r="I120" s="317"/>
      <c r="J120" s="317"/>
      <c r="K120" s="318"/>
      <c r="M120" s="97"/>
      <c r="N120" s="98"/>
      <c r="O120" s="99"/>
      <c r="P120" s="98"/>
      <c r="Q120" s="196"/>
    </row>
    <row r="121" spans="1:17" ht="15" customHeight="1" x14ac:dyDescent="0.25">
      <c r="A121" s="302">
        <v>8</v>
      </c>
      <c r="B121" s="303">
        <v>10880</v>
      </c>
      <c r="C121" s="316" t="s">
        <v>118</v>
      </c>
      <c r="D121" s="317">
        <v>48</v>
      </c>
      <c r="E121" s="317">
        <v>7</v>
      </c>
      <c r="F121" s="317">
        <v>8</v>
      </c>
      <c r="G121" s="317">
        <v>27</v>
      </c>
      <c r="H121" s="317">
        <v>6</v>
      </c>
      <c r="I121" s="317"/>
      <c r="J121" s="317"/>
      <c r="K121" s="318">
        <v>48.958333333333336</v>
      </c>
      <c r="M121" s="97">
        <f t="shared" si="18"/>
        <v>48</v>
      </c>
      <c r="N121" s="98">
        <f t="shared" si="28"/>
        <v>6</v>
      </c>
      <c r="O121" s="99">
        <f t="shared" si="22"/>
        <v>12.5</v>
      </c>
      <c r="P121" s="98">
        <f t="shared" si="29"/>
        <v>7</v>
      </c>
      <c r="Q121" s="100">
        <f t="shared" si="30"/>
        <v>14.583333333333334</v>
      </c>
    </row>
    <row r="122" spans="1:17" ht="15" customHeight="1" thickBot="1" x14ac:dyDescent="0.3">
      <c r="A122" s="308">
        <v>9</v>
      </c>
      <c r="B122" s="319">
        <v>10890</v>
      </c>
      <c r="C122" s="320" t="s">
        <v>120</v>
      </c>
      <c r="D122" s="321">
        <v>32</v>
      </c>
      <c r="E122" s="321">
        <v>6</v>
      </c>
      <c r="F122" s="321">
        <v>5</v>
      </c>
      <c r="G122" s="321">
        <v>20</v>
      </c>
      <c r="H122" s="321">
        <v>1</v>
      </c>
      <c r="I122" s="321"/>
      <c r="J122" s="321"/>
      <c r="K122" s="322">
        <v>43.125</v>
      </c>
      <c r="M122" s="106">
        <f t="shared" si="18"/>
        <v>32</v>
      </c>
      <c r="N122" s="107">
        <f t="shared" si="28"/>
        <v>1</v>
      </c>
      <c r="O122" s="108">
        <f>N122*100/M122</f>
        <v>3.125</v>
      </c>
      <c r="P122" s="107">
        <f t="shared" si="29"/>
        <v>6</v>
      </c>
      <c r="Q122" s="109">
        <f t="shared" si="30"/>
        <v>18.75</v>
      </c>
    </row>
    <row r="123" spans="1:17" ht="15" customHeight="1" x14ac:dyDescent="0.25">
      <c r="A123" s="323"/>
      <c r="B123" s="323"/>
      <c r="C123" s="324"/>
      <c r="D123" s="325"/>
      <c r="E123" s="326"/>
      <c r="F123" s="448" t="s">
        <v>198</v>
      </c>
      <c r="G123" s="448"/>
      <c r="H123" s="448"/>
      <c r="I123" s="448"/>
      <c r="J123" s="449"/>
      <c r="K123" s="327">
        <f>AVERAGE(K8:K15,K17:K28,K30:K46,K48:K66,K68:K81,K83:K112,K114:K122)</f>
        <v>51.777316677581595</v>
      </c>
      <c r="L123" s="328"/>
      <c r="M123" s="328"/>
      <c r="N123" s="329"/>
    </row>
    <row r="124" spans="1:17" ht="18.600000000000001" customHeight="1" x14ac:dyDescent="0.25">
      <c r="A124" s="323"/>
      <c r="B124" s="323"/>
      <c r="C124" s="330"/>
      <c r="D124" s="326"/>
      <c r="E124" s="326"/>
      <c r="F124" s="326"/>
      <c r="G124" s="326"/>
      <c r="H124" s="326"/>
      <c r="I124" s="326"/>
      <c r="J124" s="326"/>
      <c r="K124" s="326"/>
    </row>
    <row r="125" spans="1:17" x14ac:dyDescent="0.25">
      <c r="A125" s="326"/>
      <c r="B125" s="326"/>
      <c r="C125" s="326"/>
      <c r="D125" s="326"/>
      <c r="E125" s="326"/>
      <c r="F125" s="326"/>
      <c r="G125" s="326"/>
      <c r="H125" s="326"/>
      <c r="I125" s="326"/>
      <c r="J125" s="326"/>
      <c r="K125" s="326"/>
    </row>
    <row r="127" spans="1:17" x14ac:dyDescent="0.25">
      <c r="C127" s="331"/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</row>
  </sheetData>
  <mergeCells count="15">
    <mergeCell ref="B82:C82"/>
    <mergeCell ref="B113:C113"/>
    <mergeCell ref="F123:J123"/>
    <mergeCell ref="K4:K5"/>
    <mergeCell ref="B7:C7"/>
    <mergeCell ref="B16:C16"/>
    <mergeCell ref="B29:C29"/>
    <mergeCell ref="B47:C47"/>
    <mergeCell ref="B67:C67"/>
    <mergeCell ref="E4:J4"/>
    <mergeCell ref="B2:C2"/>
    <mergeCell ref="A4:A5"/>
    <mergeCell ref="B4:B5"/>
    <mergeCell ref="C4:C5"/>
    <mergeCell ref="D4:D5"/>
  </mergeCells>
  <conditionalFormatting sqref="K6:K123">
    <cfRule type="containsBlanks" dxfId="29" priority="10">
      <formula>LEN(TRIM(K6))=0</formula>
    </cfRule>
    <cfRule type="cellIs" dxfId="28" priority="11" stopIfTrue="1" operator="equal">
      <formula>$K$123</formula>
    </cfRule>
    <cfRule type="cellIs" dxfId="27" priority="12" stopIfTrue="1" operator="lessThan">
      <formula>50</formula>
    </cfRule>
    <cfRule type="cellIs" dxfId="26" priority="13" stopIfTrue="1" operator="between">
      <formula>$K$123</formula>
      <formula>50</formula>
    </cfRule>
    <cfRule type="cellIs" dxfId="25" priority="14" stopIfTrue="1" operator="between">
      <formula>75</formula>
      <formula>$K$123</formula>
    </cfRule>
    <cfRule type="cellIs" dxfId="24" priority="15" stopIfTrue="1" operator="greaterThanOrEqual">
      <formula>75</formula>
    </cfRule>
  </conditionalFormatting>
  <conditionalFormatting sqref="O7:O122">
    <cfRule type="containsBlanks" dxfId="23" priority="2">
      <formula>LEN(TRIM(O7))=0</formula>
    </cfRule>
    <cfRule type="cellIs" dxfId="22" priority="4" operator="lessThan">
      <formula>50</formula>
    </cfRule>
    <cfRule type="cellIs" dxfId="21" priority="5" operator="between">
      <formula>50</formula>
      <formula>50.004</formula>
    </cfRule>
    <cfRule type="cellIs" dxfId="20" priority="6" operator="between">
      <formula>50</formula>
      <formula>90</formula>
    </cfRule>
    <cfRule type="cellIs" dxfId="19" priority="7" operator="greaterThanOrEqual">
      <formula>90</formula>
    </cfRule>
  </conditionalFormatting>
  <conditionalFormatting sqref="P7:Q122">
    <cfRule type="containsBlanks" dxfId="18" priority="1">
      <formula>LEN(TRIM(P7))=0</formula>
    </cfRule>
    <cfRule type="cellIs" dxfId="17" priority="3" operator="greaterThanOrEqual">
      <formula>10</formula>
    </cfRule>
    <cfRule type="cellIs" dxfId="16" priority="8" operator="between">
      <formula>0.05</formula>
      <formula>10</formula>
    </cfRule>
    <cfRule type="cellIs" dxfId="15" priority="9" operator="equal">
      <formula>0</formula>
    </cfRule>
  </conditionalFormatting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style="257" customWidth="1"/>
    <col min="2" max="2" width="9.85546875" style="257" customWidth="1"/>
    <col min="3" max="3" width="31.7109375" style="257" customWidth="1"/>
    <col min="4" max="4" width="8.7109375" style="257" customWidth="1"/>
    <col min="5" max="10" width="7.28515625" style="257" customWidth="1"/>
    <col min="11" max="11" width="9.7109375" style="257" customWidth="1"/>
    <col min="12" max="12" width="6.7109375" style="257" customWidth="1"/>
    <col min="13" max="17" width="10.7109375" style="257" customWidth="1"/>
    <col min="18" max="16384" width="9.140625" style="257"/>
  </cols>
  <sheetData>
    <row r="1" spans="1:17" ht="18.75" customHeight="1" x14ac:dyDescent="0.25">
      <c r="M1" s="258"/>
      <c r="N1" s="353" t="s">
        <v>199</v>
      </c>
    </row>
    <row r="2" spans="1:17" ht="15.75" x14ac:dyDescent="0.25">
      <c r="B2" s="439" t="s">
        <v>151</v>
      </c>
      <c r="C2" s="439"/>
      <c r="D2" s="259"/>
      <c r="E2" s="259"/>
      <c r="F2" s="259"/>
      <c r="G2" s="259"/>
      <c r="K2" s="260">
        <v>2024</v>
      </c>
      <c r="M2" s="261"/>
      <c r="N2" s="353" t="s">
        <v>200</v>
      </c>
    </row>
    <row r="3" spans="1:17" ht="16.5" thickBot="1" x14ac:dyDescent="0.3">
      <c r="A3" s="351"/>
      <c r="B3" s="351"/>
      <c r="C3" s="351"/>
      <c r="D3" s="351"/>
      <c r="M3" s="354"/>
      <c r="N3" s="353" t="s">
        <v>201</v>
      </c>
    </row>
    <row r="4" spans="1:17" ht="15" customHeight="1" thickBot="1" x14ac:dyDescent="0.3">
      <c r="A4" s="440" t="s">
        <v>0</v>
      </c>
      <c r="B4" s="442" t="s">
        <v>1</v>
      </c>
      <c r="C4" s="442" t="s">
        <v>2</v>
      </c>
      <c r="D4" s="444" t="s">
        <v>3</v>
      </c>
      <c r="E4" s="454" t="s">
        <v>152</v>
      </c>
      <c r="F4" s="455"/>
      <c r="G4" s="455"/>
      <c r="H4" s="455"/>
      <c r="I4" s="455"/>
      <c r="J4" s="456"/>
      <c r="K4" s="450" t="s">
        <v>98</v>
      </c>
      <c r="M4" s="264"/>
      <c r="N4" s="353" t="s">
        <v>202</v>
      </c>
    </row>
    <row r="5" spans="1:17" ht="41.25" customHeight="1" thickBot="1" x14ac:dyDescent="0.3">
      <c r="A5" s="441"/>
      <c r="B5" s="443" t="s">
        <v>153</v>
      </c>
      <c r="C5" s="443"/>
      <c r="D5" s="445"/>
      <c r="E5" s="352" t="s">
        <v>123</v>
      </c>
      <c r="F5" s="352" t="s">
        <v>130</v>
      </c>
      <c r="G5" s="352" t="s">
        <v>148</v>
      </c>
      <c r="H5" s="352" t="s">
        <v>149</v>
      </c>
      <c r="I5" s="352" t="s">
        <v>126</v>
      </c>
      <c r="J5" s="352">
        <v>100</v>
      </c>
      <c r="K5" s="451"/>
      <c r="M5" s="233" t="s">
        <v>122</v>
      </c>
      <c r="N5" s="234" t="s">
        <v>132</v>
      </c>
      <c r="O5" s="234" t="s">
        <v>141</v>
      </c>
      <c r="P5" s="234" t="s">
        <v>128</v>
      </c>
      <c r="Q5" s="266" t="s">
        <v>129</v>
      </c>
    </row>
    <row r="6" spans="1:17" ht="15" customHeight="1" thickBot="1" x14ac:dyDescent="0.3">
      <c r="A6" s="267"/>
      <c r="B6" s="268"/>
      <c r="C6" s="269" t="s">
        <v>99</v>
      </c>
      <c r="D6" s="269">
        <f t="shared" ref="D6:J6" si="0">D7+D16+D29+D47+D68+D83+D114</f>
        <v>2448</v>
      </c>
      <c r="E6" s="269">
        <f t="shared" si="0"/>
        <v>78</v>
      </c>
      <c r="F6" s="269">
        <f t="shared" si="0"/>
        <v>361</v>
      </c>
      <c r="G6" s="269">
        <f t="shared" si="0"/>
        <v>1016</v>
      </c>
      <c r="H6" s="269">
        <f t="shared" si="0"/>
        <v>683</v>
      </c>
      <c r="I6" s="269">
        <f t="shared" si="0"/>
        <v>304</v>
      </c>
      <c r="J6" s="269">
        <f t="shared" si="0"/>
        <v>6</v>
      </c>
      <c r="K6" s="270">
        <v>57.16</v>
      </c>
      <c r="M6" s="235">
        <f>D6</f>
        <v>2448</v>
      </c>
      <c r="N6" s="236">
        <f>N7+N16+N29+N47+N68+N83+N114</f>
        <v>993</v>
      </c>
      <c r="O6" s="271">
        <f>N6*100/M6</f>
        <v>40.563725490196077</v>
      </c>
      <c r="P6" s="236">
        <f>P7+P16+P29+P47+P68+P83+P114</f>
        <v>78</v>
      </c>
      <c r="Q6" s="271">
        <f>AVERAGE(Q8:Q15,Q17:Q28,Q30:Q46,Q48:Q67,Q69:Q82,Q84:Q113,Q115:Q123)</f>
        <v>4.3981389938413615</v>
      </c>
    </row>
    <row r="7" spans="1:17" ht="15" customHeight="1" thickBot="1" x14ac:dyDescent="0.3">
      <c r="A7" s="267"/>
      <c r="B7" s="452" t="s">
        <v>100</v>
      </c>
      <c r="C7" s="453"/>
      <c r="D7" s="273">
        <f t="shared" ref="D7:J7" si="1">SUM(D8:D15)</f>
        <v>231</v>
      </c>
      <c r="E7" s="273">
        <f t="shared" si="1"/>
        <v>16</v>
      </c>
      <c r="F7" s="273">
        <f t="shared" si="1"/>
        <v>16</v>
      </c>
      <c r="G7" s="273">
        <f t="shared" si="1"/>
        <v>81</v>
      </c>
      <c r="H7" s="273">
        <f t="shared" si="1"/>
        <v>86</v>
      </c>
      <c r="I7" s="273">
        <f t="shared" si="1"/>
        <v>32</v>
      </c>
      <c r="J7" s="273">
        <f t="shared" si="1"/>
        <v>0</v>
      </c>
      <c r="K7" s="274">
        <f>AVERAGE(K8:K15)</f>
        <v>57.188436898468026</v>
      </c>
      <c r="M7" s="242">
        <f t="shared" ref="M7:M23" si="2">D7</f>
        <v>231</v>
      </c>
      <c r="N7" s="243">
        <f>SUM(N8:N15)</f>
        <v>118</v>
      </c>
      <c r="O7" s="244">
        <f t="shared" ref="O7:O70" si="3">N7*100/M7</f>
        <v>51.082251082251084</v>
      </c>
      <c r="P7" s="243">
        <f>SUM(P8:P15)</f>
        <v>16</v>
      </c>
      <c r="Q7" s="245">
        <f t="shared" ref="Q7:Q70" si="4">P7*100/M7</f>
        <v>6.9264069264069263</v>
      </c>
    </row>
    <row r="8" spans="1:17" ht="15" customHeight="1" x14ac:dyDescent="0.25">
      <c r="A8" s="275">
        <v>1</v>
      </c>
      <c r="B8" s="276">
        <v>10002</v>
      </c>
      <c r="C8" s="277" t="s">
        <v>154</v>
      </c>
      <c r="D8" s="278">
        <v>31</v>
      </c>
      <c r="E8" s="278"/>
      <c r="F8" s="278">
        <v>1</v>
      </c>
      <c r="G8" s="278">
        <v>17</v>
      </c>
      <c r="H8" s="278">
        <v>9</v>
      </c>
      <c r="I8" s="278">
        <v>4</v>
      </c>
      <c r="J8" s="278"/>
      <c r="K8" s="279">
        <v>61.645161290322584</v>
      </c>
      <c r="M8" s="97">
        <f t="shared" si="2"/>
        <v>31</v>
      </c>
      <c r="N8" s="98">
        <f>J8+I8+H8</f>
        <v>13</v>
      </c>
      <c r="O8" s="99">
        <f t="shared" si="3"/>
        <v>41.935483870967744</v>
      </c>
      <c r="P8" s="98">
        <f>E8</f>
        <v>0</v>
      </c>
      <c r="Q8" s="100">
        <f t="shared" si="4"/>
        <v>0</v>
      </c>
    </row>
    <row r="9" spans="1:17" ht="15" customHeight="1" x14ac:dyDescent="0.25">
      <c r="A9" s="280">
        <v>2</v>
      </c>
      <c r="B9" s="276">
        <v>10090</v>
      </c>
      <c r="C9" s="277" t="s">
        <v>155</v>
      </c>
      <c r="D9" s="278">
        <v>45</v>
      </c>
      <c r="E9" s="278">
        <v>3</v>
      </c>
      <c r="F9" s="278">
        <v>7</v>
      </c>
      <c r="G9" s="278">
        <v>11</v>
      </c>
      <c r="H9" s="278">
        <v>20</v>
      </c>
      <c r="I9" s="278">
        <v>4</v>
      </c>
      <c r="J9" s="278"/>
      <c r="K9" s="279">
        <v>59.088888888888889</v>
      </c>
      <c r="M9" s="97">
        <f t="shared" si="2"/>
        <v>45</v>
      </c>
      <c r="N9" s="98">
        <f t="shared" ref="N9:N14" si="5">J9+I9+H9</f>
        <v>24</v>
      </c>
      <c r="O9" s="99">
        <f t="shared" si="3"/>
        <v>53.333333333333336</v>
      </c>
      <c r="P9" s="98">
        <f t="shared" ref="P9:P14" si="6">E9</f>
        <v>3</v>
      </c>
      <c r="Q9" s="100">
        <f t="shared" si="4"/>
        <v>6.666666666666667</v>
      </c>
    </row>
    <row r="10" spans="1:17" ht="15" customHeight="1" x14ac:dyDescent="0.25">
      <c r="A10" s="281">
        <v>3</v>
      </c>
      <c r="B10" s="276">
        <v>10004</v>
      </c>
      <c r="C10" s="277" t="s">
        <v>156</v>
      </c>
      <c r="D10" s="278">
        <v>81</v>
      </c>
      <c r="E10" s="278">
        <v>2</v>
      </c>
      <c r="F10" s="278">
        <v>1</v>
      </c>
      <c r="G10" s="278">
        <v>24</v>
      </c>
      <c r="H10" s="278">
        <v>36</v>
      </c>
      <c r="I10" s="278">
        <v>18</v>
      </c>
      <c r="J10" s="278"/>
      <c r="K10" s="282">
        <v>69.086419753086417</v>
      </c>
      <c r="M10" s="97">
        <f t="shared" si="2"/>
        <v>81</v>
      </c>
      <c r="N10" s="98">
        <f t="shared" si="5"/>
        <v>54</v>
      </c>
      <c r="O10" s="99">
        <f t="shared" si="3"/>
        <v>66.666666666666671</v>
      </c>
      <c r="P10" s="98">
        <f t="shared" si="6"/>
        <v>2</v>
      </c>
      <c r="Q10" s="100">
        <f t="shared" si="4"/>
        <v>2.4691358024691357</v>
      </c>
    </row>
    <row r="11" spans="1:17" ht="15" customHeight="1" x14ac:dyDescent="0.25">
      <c r="A11" s="281">
        <v>4</v>
      </c>
      <c r="B11" s="283">
        <v>10001</v>
      </c>
      <c r="C11" s="284" t="s">
        <v>203</v>
      </c>
      <c r="D11" s="285">
        <v>15</v>
      </c>
      <c r="E11" s="285"/>
      <c r="F11" s="285">
        <v>3</v>
      </c>
      <c r="G11" s="285">
        <v>2</v>
      </c>
      <c r="H11" s="285">
        <v>8</v>
      </c>
      <c r="I11" s="285">
        <v>2</v>
      </c>
      <c r="J11" s="285"/>
      <c r="K11" s="286">
        <v>65.066666666666663</v>
      </c>
      <c r="M11" s="97">
        <f t="shared" si="2"/>
        <v>15</v>
      </c>
      <c r="N11" s="98">
        <f t="shared" si="5"/>
        <v>10</v>
      </c>
      <c r="O11" s="99">
        <f t="shared" si="3"/>
        <v>66.666666666666671</v>
      </c>
      <c r="P11" s="98">
        <f t="shared" si="6"/>
        <v>0</v>
      </c>
      <c r="Q11" s="100">
        <f t="shared" si="4"/>
        <v>0</v>
      </c>
    </row>
    <row r="12" spans="1:17" ht="15" customHeight="1" x14ac:dyDescent="0.25">
      <c r="A12" s="281">
        <v>5</v>
      </c>
      <c r="B12" s="276">
        <v>10120</v>
      </c>
      <c r="C12" s="277" t="s">
        <v>157</v>
      </c>
      <c r="D12" s="278">
        <v>13</v>
      </c>
      <c r="E12" s="278">
        <v>5</v>
      </c>
      <c r="F12" s="278">
        <v>2</v>
      </c>
      <c r="G12" s="278">
        <v>5</v>
      </c>
      <c r="H12" s="278">
        <v>1</v>
      </c>
      <c r="I12" s="278"/>
      <c r="J12" s="278"/>
      <c r="K12" s="279">
        <v>34.769230769230766</v>
      </c>
      <c r="M12" s="97">
        <f t="shared" si="2"/>
        <v>13</v>
      </c>
      <c r="N12" s="98">
        <f t="shared" si="5"/>
        <v>1</v>
      </c>
      <c r="O12" s="99">
        <f t="shared" si="3"/>
        <v>7.6923076923076925</v>
      </c>
      <c r="P12" s="98">
        <f t="shared" si="6"/>
        <v>5</v>
      </c>
      <c r="Q12" s="100">
        <f t="shared" si="4"/>
        <v>38.46153846153846</v>
      </c>
    </row>
    <row r="13" spans="1:17" ht="15" customHeight="1" x14ac:dyDescent="0.25">
      <c r="A13" s="281">
        <v>6</v>
      </c>
      <c r="B13" s="276">
        <v>10190</v>
      </c>
      <c r="C13" s="277" t="s">
        <v>158</v>
      </c>
      <c r="D13" s="278">
        <v>20</v>
      </c>
      <c r="E13" s="278">
        <v>1</v>
      </c>
      <c r="F13" s="278">
        <v>1</v>
      </c>
      <c r="G13" s="278">
        <v>11</v>
      </c>
      <c r="H13" s="278">
        <v>7</v>
      </c>
      <c r="I13" s="278"/>
      <c r="J13" s="278"/>
      <c r="K13" s="282">
        <v>57.4</v>
      </c>
      <c r="M13" s="97">
        <f t="shared" si="2"/>
        <v>20</v>
      </c>
      <c r="N13" s="98">
        <f t="shared" si="5"/>
        <v>7</v>
      </c>
      <c r="O13" s="99">
        <f t="shared" si="3"/>
        <v>35</v>
      </c>
      <c r="P13" s="98">
        <f t="shared" si="6"/>
        <v>1</v>
      </c>
      <c r="Q13" s="100">
        <f t="shared" si="4"/>
        <v>5</v>
      </c>
    </row>
    <row r="14" spans="1:17" ht="15" customHeight="1" x14ac:dyDescent="0.25">
      <c r="A14" s="281">
        <v>7</v>
      </c>
      <c r="B14" s="276">
        <v>10320</v>
      </c>
      <c r="C14" s="277" t="s">
        <v>10</v>
      </c>
      <c r="D14" s="278">
        <v>19</v>
      </c>
      <c r="E14" s="278">
        <v>4</v>
      </c>
      <c r="F14" s="278">
        <v>1</v>
      </c>
      <c r="G14" s="278">
        <v>9</v>
      </c>
      <c r="H14" s="278">
        <v>4</v>
      </c>
      <c r="I14" s="278">
        <v>1</v>
      </c>
      <c r="J14" s="278"/>
      <c r="K14" s="282">
        <v>49.736842105263158</v>
      </c>
      <c r="M14" s="97">
        <f t="shared" si="2"/>
        <v>19</v>
      </c>
      <c r="N14" s="98">
        <f t="shared" si="5"/>
        <v>5</v>
      </c>
      <c r="O14" s="99">
        <f t="shared" si="3"/>
        <v>26.315789473684209</v>
      </c>
      <c r="P14" s="98">
        <f t="shared" si="6"/>
        <v>4</v>
      </c>
      <c r="Q14" s="100">
        <f t="shared" si="4"/>
        <v>21.05263157894737</v>
      </c>
    </row>
    <row r="15" spans="1:17" ht="15" customHeight="1" thickBot="1" x14ac:dyDescent="0.3">
      <c r="A15" s="281">
        <v>8</v>
      </c>
      <c r="B15" s="276">
        <v>10860</v>
      </c>
      <c r="C15" s="277" t="s">
        <v>111</v>
      </c>
      <c r="D15" s="278">
        <v>7</v>
      </c>
      <c r="E15" s="278">
        <v>1</v>
      </c>
      <c r="F15" s="278"/>
      <c r="G15" s="278">
        <v>2</v>
      </c>
      <c r="H15" s="278">
        <v>1</v>
      </c>
      <c r="I15" s="278">
        <v>3</v>
      </c>
      <c r="J15" s="278"/>
      <c r="K15" s="279">
        <v>60.714285714285715</v>
      </c>
      <c r="M15" s="101">
        <f t="shared" ref="M15" si="7">D15</f>
        <v>7</v>
      </c>
      <c r="N15" s="102">
        <f t="shared" ref="N15" si="8">J15+I15+H15</f>
        <v>4</v>
      </c>
      <c r="O15" s="103">
        <f t="shared" ref="O15" si="9">N15*100/M15</f>
        <v>57.142857142857146</v>
      </c>
      <c r="P15" s="102">
        <f t="shared" ref="P15" si="10">E15</f>
        <v>1</v>
      </c>
      <c r="Q15" s="104">
        <f t="shared" ref="Q15" si="11">P15*100/M15</f>
        <v>14.285714285714286</v>
      </c>
    </row>
    <row r="16" spans="1:17" ht="15" customHeight="1" thickBot="1" x14ac:dyDescent="0.3">
      <c r="A16" s="287"/>
      <c r="B16" s="446" t="s">
        <v>101</v>
      </c>
      <c r="C16" s="447"/>
      <c r="D16" s="288">
        <f t="shared" ref="D16:J16" si="12">SUM(D17:D28)</f>
        <v>207</v>
      </c>
      <c r="E16" s="288">
        <f t="shared" si="12"/>
        <v>1</v>
      </c>
      <c r="F16" s="288">
        <f t="shared" si="12"/>
        <v>34</v>
      </c>
      <c r="G16" s="288">
        <f t="shared" si="12"/>
        <v>101</v>
      </c>
      <c r="H16" s="288">
        <f t="shared" si="12"/>
        <v>53</v>
      </c>
      <c r="I16" s="288">
        <f t="shared" si="12"/>
        <v>18</v>
      </c>
      <c r="J16" s="288">
        <f t="shared" si="12"/>
        <v>0</v>
      </c>
      <c r="K16" s="289">
        <f>AVERAGE(K17:K28)</f>
        <v>53.830000000000005</v>
      </c>
      <c r="M16" s="242">
        <f t="shared" si="2"/>
        <v>207</v>
      </c>
      <c r="N16" s="243">
        <f>SUM(N17:N28)</f>
        <v>71</v>
      </c>
      <c r="O16" s="244">
        <f t="shared" si="3"/>
        <v>34.29951690821256</v>
      </c>
      <c r="P16" s="243">
        <f>SUM(P17:P28)</f>
        <v>1</v>
      </c>
      <c r="Q16" s="245">
        <f t="shared" si="4"/>
        <v>0.48309178743961351</v>
      </c>
    </row>
    <row r="17" spans="1:17" ht="15" customHeight="1" x14ac:dyDescent="0.25">
      <c r="A17" s="290">
        <v>1</v>
      </c>
      <c r="B17" s="283">
        <v>20040</v>
      </c>
      <c r="C17" s="284" t="s">
        <v>11</v>
      </c>
      <c r="D17" s="285">
        <v>19</v>
      </c>
      <c r="E17" s="285"/>
      <c r="F17" s="285">
        <v>2</v>
      </c>
      <c r="G17" s="285">
        <v>9</v>
      </c>
      <c r="H17" s="285">
        <v>6</v>
      </c>
      <c r="I17" s="285">
        <v>2</v>
      </c>
      <c r="J17" s="285"/>
      <c r="K17" s="286">
        <v>59.5</v>
      </c>
      <c r="M17" s="93">
        <f t="shared" si="2"/>
        <v>19</v>
      </c>
      <c r="N17" s="94">
        <f t="shared" ref="N17:N28" si="13">J17+I17+H17</f>
        <v>8</v>
      </c>
      <c r="O17" s="95">
        <f t="shared" si="3"/>
        <v>42.10526315789474</v>
      </c>
      <c r="P17" s="94">
        <f t="shared" ref="P17:P28" si="14">E17</f>
        <v>0</v>
      </c>
      <c r="Q17" s="96">
        <f t="shared" si="4"/>
        <v>0</v>
      </c>
    </row>
    <row r="18" spans="1:17" ht="15" customHeight="1" x14ac:dyDescent="0.25">
      <c r="A18" s="281">
        <v>2</v>
      </c>
      <c r="B18" s="276">
        <v>20061</v>
      </c>
      <c r="C18" s="277" t="s">
        <v>13</v>
      </c>
      <c r="D18" s="278">
        <v>18</v>
      </c>
      <c r="E18" s="278"/>
      <c r="F18" s="278">
        <v>4</v>
      </c>
      <c r="G18" s="278">
        <v>9</v>
      </c>
      <c r="H18" s="278">
        <v>4</v>
      </c>
      <c r="I18" s="278">
        <v>1</v>
      </c>
      <c r="J18" s="278"/>
      <c r="K18" s="279">
        <v>50</v>
      </c>
      <c r="M18" s="97">
        <f t="shared" si="2"/>
        <v>18</v>
      </c>
      <c r="N18" s="98">
        <f t="shared" si="13"/>
        <v>5</v>
      </c>
      <c r="O18" s="99">
        <f t="shared" si="3"/>
        <v>27.777777777777779</v>
      </c>
      <c r="P18" s="98">
        <f t="shared" si="14"/>
        <v>0</v>
      </c>
      <c r="Q18" s="100">
        <f t="shared" si="4"/>
        <v>0</v>
      </c>
    </row>
    <row r="19" spans="1:17" ht="15" customHeight="1" x14ac:dyDescent="0.25">
      <c r="A19" s="281">
        <v>3</v>
      </c>
      <c r="B19" s="276">
        <v>21020</v>
      </c>
      <c r="C19" s="277" t="s">
        <v>21</v>
      </c>
      <c r="D19" s="278">
        <v>26</v>
      </c>
      <c r="E19" s="278"/>
      <c r="F19" s="278">
        <v>5</v>
      </c>
      <c r="G19" s="278">
        <v>9</v>
      </c>
      <c r="H19" s="278">
        <v>8</v>
      </c>
      <c r="I19" s="278">
        <v>4</v>
      </c>
      <c r="J19" s="278"/>
      <c r="K19" s="279">
        <v>61</v>
      </c>
      <c r="M19" s="97">
        <f t="shared" si="2"/>
        <v>26</v>
      </c>
      <c r="N19" s="98">
        <f t="shared" si="13"/>
        <v>12</v>
      </c>
      <c r="O19" s="99">
        <f t="shared" si="3"/>
        <v>46.153846153846153</v>
      </c>
      <c r="P19" s="98">
        <f t="shared" si="14"/>
        <v>0</v>
      </c>
      <c r="Q19" s="100">
        <f t="shared" si="4"/>
        <v>0</v>
      </c>
    </row>
    <row r="20" spans="1:17" ht="15" customHeight="1" x14ac:dyDescent="0.25">
      <c r="A20" s="281">
        <v>4</v>
      </c>
      <c r="B20" s="276">
        <v>20060</v>
      </c>
      <c r="C20" s="277" t="s">
        <v>159</v>
      </c>
      <c r="D20" s="278">
        <v>56</v>
      </c>
      <c r="E20" s="278">
        <v>1</v>
      </c>
      <c r="F20" s="278">
        <v>6</v>
      </c>
      <c r="G20" s="278">
        <v>25</v>
      </c>
      <c r="H20" s="278">
        <v>17</v>
      </c>
      <c r="I20" s="278">
        <v>7</v>
      </c>
      <c r="J20" s="278"/>
      <c r="K20" s="282">
        <v>59.8</v>
      </c>
      <c r="M20" s="97">
        <f t="shared" si="2"/>
        <v>56</v>
      </c>
      <c r="N20" s="98">
        <f t="shared" si="13"/>
        <v>24</v>
      </c>
      <c r="O20" s="99">
        <f t="shared" si="3"/>
        <v>42.857142857142854</v>
      </c>
      <c r="P20" s="98">
        <f t="shared" si="14"/>
        <v>1</v>
      </c>
      <c r="Q20" s="100">
        <f t="shared" si="4"/>
        <v>1.7857142857142858</v>
      </c>
    </row>
    <row r="21" spans="1:17" ht="15" customHeight="1" x14ac:dyDescent="0.25">
      <c r="A21" s="281">
        <v>5</v>
      </c>
      <c r="B21" s="276">
        <v>20400</v>
      </c>
      <c r="C21" s="277" t="s">
        <v>15</v>
      </c>
      <c r="D21" s="278">
        <v>26</v>
      </c>
      <c r="E21" s="278"/>
      <c r="F21" s="278">
        <v>4</v>
      </c>
      <c r="G21" s="278">
        <v>16</v>
      </c>
      <c r="H21" s="278">
        <v>4</v>
      </c>
      <c r="I21" s="278">
        <v>2</v>
      </c>
      <c r="J21" s="278"/>
      <c r="K21" s="279">
        <v>54</v>
      </c>
      <c r="M21" s="97">
        <f t="shared" si="2"/>
        <v>26</v>
      </c>
      <c r="N21" s="98">
        <f t="shared" si="13"/>
        <v>6</v>
      </c>
      <c r="O21" s="99">
        <f t="shared" si="3"/>
        <v>23.076923076923077</v>
      </c>
      <c r="P21" s="98">
        <f t="shared" si="14"/>
        <v>0</v>
      </c>
      <c r="Q21" s="100">
        <f t="shared" si="4"/>
        <v>0</v>
      </c>
    </row>
    <row r="22" spans="1:17" ht="15" customHeight="1" x14ac:dyDescent="0.25">
      <c r="A22" s="281">
        <v>6</v>
      </c>
      <c r="B22" s="276">
        <v>20080</v>
      </c>
      <c r="C22" s="277" t="s">
        <v>160</v>
      </c>
      <c r="D22" s="278">
        <v>13</v>
      </c>
      <c r="E22" s="278"/>
      <c r="F22" s="278">
        <v>2</v>
      </c>
      <c r="G22" s="278">
        <v>9</v>
      </c>
      <c r="H22" s="278">
        <v>1</v>
      </c>
      <c r="I22" s="278">
        <v>1</v>
      </c>
      <c r="J22" s="278"/>
      <c r="K22" s="279">
        <v>53</v>
      </c>
      <c r="M22" s="97">
        <f t="shared" si="2"/>
        <v>13</v>
      </c>
      <c r="N22" s="98">
        <f t="shared" si="13"/>
        <v>2</v>
      </c>
      <c r="O22" s="99">
        <f t="shared" si="3"/>
        <v>15.384615384615385</v>
      </c>
      <c r="P22" s="98">
        <f t="shared" si="14"/>
        <v>0</v>
      </c>
      <c r="Q22" s="100">
        <f t="shared" si="4"/>
        <v>0</v>
      </c>
    </row>
    <row r="23" spans="1:17" ht="15" customHeight="1" x14ac:dyDescent="0.25">
      <c r="A23" s="281">
        <v>7</v>
      </c>
      <c r="B23" s="276">
        <v>20460</v>
      </c>
      <c r="C23" s="277" t="s">
        <v>161</v>
      </c>
      <c r="D23" s="278">
        <v>11</v>
      </c>
      <c r="E23" s="278"/>
      <c r="F23" s="278">
        <v>3</v>
      </c>
      <c r="G23" s="278">
        <v>6</v>
      </c>
      <c r="H23" s="278">
        <v>2</v>
      </c>
      <c r="I23" s="278"/>
      <c r="J23" s="278"/>
      <c r="K23" s="282">
        <v>48.6</v>
      </c>
      <c r="M23" s="97">
        <f t="shared" si="2"/>
        <v>11</v>
      </c>
      <c r="N23" s="98">
        <f t="shared" si="13"/>
        <v>2</v>
      </c>
      <c r="O23" s="99">
        <f t="shared" si="3"/>
        <v>18.181818181818183</v>
      </c>
      <c r="P23" s="98">
        <f t="shared" si="14"/>
        <v>0</v>
      </c>
      <c r="Q23" s="100">
        <f t="shared" si="4"/>
        <v>0</v>
      </c>
    </row>
    <row r="24" spans="1:17" ht="15" customHeight="1" x14ac:dyDescent="0.25">
      <c r="A24" s="281">
        <v>8</v>
      </c>
      <c r="B24" s="276">
        <v>20550</v>
      </c>
      <c r="C24" s="277" t="s">
        <v>17</v>
      </c>
      <c r="D24" s="278"/>
      <c r="E24" s="278"/>
      <c r="F24" s="278"/>
      <c r="G24" s="278"/>
      <c r="H24" s="278"/>
      <c r="I24" s="278"/>
      <c r="J24" s="278"/>
      <c r="K24" s="282"/>
      <c r="M24" s="97"/>
      <c r="N24" s="98"/>
      <c r="O24" s="99"/>
      <c r="P24" s="98"/>
      <c r="Q24" s="100"/>
    </row>
    <row r="25" spans="1:17" ht="15" customHeight="1" x14ac:dyDescent="0.25">
      <c r="A25" s="281">
        <v>9</v>
      </c>
      <c r="B25" s="276">
        <v>20630</v>
      </c>
      <c r="C25" s="277" t="s">
        <v>18</v>
      </c>
      <c r="D25" s="278"/>
      <c r="E25" s="278"/>
      <c r="F25" s="278"/>
      <c r="G25" s="278"/>
      <c r="H25" s="278"/>
      <c r="I25" s="278"/>
      <c r="J25" s="278"/>
      <c r="K25" s="282"/>
      <c r="M25" s="97"/>
      <c r="N25" s="98"/>
      <c r="O25" s="99"/>
      <c r="P25" s="98"/>
      <c r="Q25" s="100"/>
    </row>
    <row r="26" spans="1:17" ht="15" customHeight="1" x14ac:dyDescent="0.25">
      <c r="A26" s="281">
        <v>10</v>
      </c>
      <c r="B26" s="276">
        <v>20810</v>
      </c>
      <c r="C26" s="277" t="s">
        <v>162</v>
      </c>
      <c r="D26" s="278">
        <v>9</v>
      </c>
      <c r="E26" s="278"/>
      <c r="F26" s="278">
        <v>5</v>
      </c>
      <c r="G26" s="278">
        <v>4</v>
      </c>
      <c r="H26" s="278"/>
      <c r="I26" s="278"/>
      <c r="J26" s="278"/>
      <c r="K26" s="279">
        <v>35</v>
      </c>
      <c r="M26" s="97">
        <f t="shared" ref="M26" si="15">D26</f>
        <v>9</v>
      </c>
      <c r="N26" s="98">
        <f t="shared" si="13"/>
        <v>0</v>
      </c>
      <c r="O26" s="99">
        <f t="shared" ref="O26" si="16">N26*100/M26</f>
        <v>0</v>
      </c>
      <c r="P26" s="98">
        <f t="shared" si="14"/>
        <v>0</v>
      </c>
      <c r="Q26" s="100">
        <f t="shared" ref="Q26" si="17">P26*100/M26</f>
        <v>0</v>
      </c>
    </row>
    <row r="27" spans="1:17" ht="15" customHeight="1" x14ac:dyDescent="0.25">
      <c r="A27" s="281">
        <v>11</v>
      </c>
      <c r="B27" s="276">
        <v>20900</v>
      </c>
      <c r="C27" s="277" t="s">
        <v>163</v>
      </c>
      <c r="D27" s="278">
        <v>17</v>
      </c>
      <c r="E27" s="278"/>
      <c r="F27" s="278">
        <v>1</v>
      </c>
      <c r="G27" s="278">
        <v>9</v>
      </c>
      <c r="H27" s="278">
        <v>6</v>
      </c>
      <c r="I27" s="278">
        <v>1</v>
      </c>
      <c r="J27" s="278"/>
      <c r="K27" s="279">
        <v>57.3</v>
      </c>
      <c r="M27" s="97">
        <f t="shared" ref="M27:M35" si="18">D27</f>
        <v>17</v>
      </c>
      <c r="N27" s="98">
        <f t="shared" si="13"/>
        <v>7</v>
      </c>
      <c r="O27" s="99">
        <f t="shared" si="3"/>
        <v>41.176470588235297</v>
      </c>
      <c r="P27" s="98">
        <f t="shared" si="14"/>
        <v>0</v>
      </c>
      <c r="Q27" s="100">
        <f t="shared" si="4"/>
        <v>0</v>
      </c>
    </row>
    <row r="28" spans="1:17" ht="15" customHeight="1" thickBot="1" x14ac:dyDescent="0.3">
      <c r="A28" s="281">
        <v>12</v>
      </c>
      <c r="B28" s="291">
        <v>21350</v>
      </c>
      <c r="C28" s="292" t="s">
        <v>164</v>
      </c>
      <c r="D28" s="293">
        <v>12</v>
      </c>
      <c r="E28" s="293"/>
      <c r="F28" s="293">
        <v>2</v>
      </c>
      <c r="G28" s="293">
        <v>5</v>
      </c>
      <c r="H28" s="293">
        <v>5</v>
      </c>
      <c r="I28" s="293"/>
      <c r="J28" s="293"/>
      <c r="K28" s="294">
        <v>60.1</v>
      </c>
      <c r="M28" s="101">
        <f t="shared" si="18"/>
        <v>12</v>
      </c>
      <c r="N28" s="102">
        <f t="shared" si="13"/>
        <v>5</v>
      </c>
      <c r="O28" s="103">
        <f t="shared" si="3"/>
        <v>41.666666666666664</v>
      </c>
      <c r="P28" s="102">
        <f t="shared" si="14"/>
        <v>0</v>
      </c>
      <c r="Q28" s="104">
        <f t="shared" si="4"/>
        <v>0</v>
      </c>
    </row>
    <row r="29" spans="1:17" ht="15" customHeight="1" thickBot="1" x14ac:dyDescent="0.3">
      <c r="A29" s="287"/>
      <c r="B29" s="446" t="s">
        <v>102</v>
      </c>
      <c r="C29" s="447"/>
      <c r="D29" s="288">
        <f t="shared" ref="D29:J29" si="19">SUM(D30:D46)</f>
        <v>255</v>
      </c>
      <c r="E29" s="288">
        <f t="shared" si="19"/>
        <v>7</v>
      </c>
      <c r="F29" s="288">
        <f t="shared" si="19"/>
        <v>40</v>
      </c>
      <c r="G29" s="288">
        <f t="shared" si="19"/>
        <v>113</v>
      </c>
      <c r="H29" s="288">
        <f t="shared" si="19"/>
        <v>70</v>
      </c>
      <c r="I29" s="288">
        <f t="shared" si="19"/>
        <v>25</v>
      </c>
      <c r="J29" s="288">
        <f t="shared" si="19"/>
        <v>0</v>
      </c>
      <c r="K29" s="289">
        <f>AVERAGE(K30:K46)</f>
        <v>55.393333333333338</v>
      </c>
      <c r="M29" s="242">
        <f t="shared" si="18"/>
        <v>255</v>
      </c>
      <c r="N29" s="243">
        <f>SUM(N30:N46)</f>
        <v>95</v>
      </c>
      <c r="O29" s="244">
        <f t="shared" si="3"/>
        <v>37.254901960784316</v>
      </c>
      <c r="P29" s="243">
        <f>SUM(P30:P46)</f>
        <v>7</v>
      </c>
      <c r="Q29" s="245">
        <f t="shared" si="4"/>
        <v>2.7450980392156863</v>
      </c>
    </row>
    <row r="30" spans="1:17" ht="15" customHeight="1" x14ac:dyDescent="0.25">
      <c r="A30" s="281">
        <v>1</v>
      </c>
      <c r="B30" s="276">
        <v>30070</v>
      </c>
      <c r="C30" s="277" t="s">
        <v>24</v>
      </c>
      <c r="D30" s="278">
        <v>24</v>
      </c>
      <c r="E30" s="278"/>
      <c r="F30" s="278">
        <v>5</v>
      </c>
      <c r="G30" s="278">
        <v>5</v>
      </c>
      <c r="H30" s="278">
        <v>9</v>
      </c>
      <c r="I30" s="278">
        <v>5</v>
      </c>
      <c r="J30" s="278"/>
      <c r="K30" s="282">
        <v>62.8</v>
      </c>
      <c r="M30" s="93">
        <f t="shared" si="18"/>
        <v>24</v>
      </c>
      <c r="N30" s="94">
        <f t="shared" ref="N30:N46" si="20">J30+I30+H30</f>
        <v>14</v>
      </c>
      <c r="O30" s="95">
        <f t="shared" si="3"/>
        <v>58.333333333333336</v>
      </c>
      <c r="P30" s="94">
        <f t="shared" ref="P30:P46" si="21">E30</f>
        <v>0</v>
      </c>
      <c r="Q30" s="96">
        <f t="shared" si="4"/>
        <v>0</v>
      </c>
    </row>
    <row r="31" spans="1:17" ht="15" customHeight="1" x14ac:dyDescent="0.25">
      <c r="A31" s="281">
        <v>2</v>
      </c>
      <c r="B31" s="276">
        <v>30480</v>
      </c>
      <c r="C31" s="277" t="s">
        <v>110</v>
      </c>
      <c r="D31" s="278">
        <v>21</v>
      </c>
      <c r="E31" s="278"/>
      <c r="F31" s="278"/>
      <c r="G31" s="278">
        <v>8</v>
      </c>
      <c r="H31" s="278">
        <v>11</v>
      </c>
      <c r="I31" s="278">
        <v>2</v>
      </c>
      <c r="J31" s="278"/>
      <c r="K31" s="282">
        <v>69</v>
      </c>
      <c r="M31" s="97">
        <f t="shared" si="18"/>
        <v>21</v>
      </c>
      <c r="N31" s="98">
        <f t="shared" si="20"/>
        <v>13</v>
      </c>
      <c r="O31" s="99">
        <f t="shared" si="3"/>
        <v>61.904761904761905</v>
      </c>
      <c r="P31" s="98">
        <f t="shared" si="21"/>
        <v>0</v>
      </c>
      <c r="Q31" s="100">
        <f t="shared" si="4"/>
        <v>0</v>
      </c>
    </row>
    <row r="32" spans="1:17" ht="15" customHeight="1" x14ac:dyDescent="0.25">
      <c r="A32" s="281">
        <v>3</v>
      </c>
      <c r="B32" s="276">
        <v>30460</v>
      </c>
      <c r="C32" s="277" t="s">
        <v>29</v>
      </c>
      <c r="D32" s="278">
        <v>11</v>
      </c>
      <c r="E32" s="278"/>
      <c r="F32" s="278">
        <v>1</v>
      </c>
      <c r="G32" s="278">
        <v>8</v>
      </c>
      <c r="H32" s="278">
        <v>1</v>
      </c>
      <c r="I32" s="278">
        <v>1</v>
      </c>
      <c r="J32" s="278"/>
      <c r="K32" s="279">
        <v>53.4</v>
      </c>
      <c r="M32" s="97">
        <f t="shared" si="18"/>
        <v>11</v>
      </c>
      <c r="N32" s="98">
        <f t="shared" si="20"/>
        <v>2</v>
      </c>
      <c r="O32" s="99">
        <f t="shared" si="3"/>
        <v>18.181818181818183</v>
      </c>
      <c r="P32" s="98">
        <f t="shared" si="21"/>
        <v>0</v>
      </c>
      <c r="Q32" s="100">
        <f t="shared" si="4"/>
        <v>0</v>
      </c>
    </row>
    <row r="33" spans="1:17" ht="15" customHeight="1" x14ac:dyDescent="0.25">
      <c r="A33" s="281">
        <v>4</v>
      </c>
      <c r="B33" s="283">
        <v>30030</v>
      </c>
      <c r="C33" s="284" t="s">
        <v>165</v>
      </c>
      <c r="D33" s="285">
        <v>14</v>
      </c>
      <c r="E33" s="285"/>
      <c r="F33" s="285">
        <v>2</v>
      </c>
      <c r="G33" s="285">
        <v>2</v>
      </c>
      <c r="H33" s="285">
        <v>6</v>
      </c>
      <c r="I33" s="285">
        <v>4</v>
      </c>
      <c r="J33" s="285"/>
      <c r="K33" s="295">
        <v>70.7</v>
      </c>
      <c r="M33" s="97">
        <f t="shared" si="18"/>
        <v>14</v>
      </c>
      <c r="N33" s="98">
        <f t="shared" si="20"/>
        <v>10</v>
      </c>
      <c r="O33" s="99">
        <f t="shared" si="3"/>
        <v>71.428571428571431</v>
      </c>
      <c r="P33" s="98">
        <f t="shared" si="21"/>
        <v>0</v>
      </c>
      <c r="Q33" s="100">
        <f t="shared" si="4"/>
        <v>0</v>
      </c>
    </row>
    <row r="34" spans="1:17" ht="15" customHeight="1" x14ac:dyDescent="0.25">
      <c r="A34" s="281">
        <v>5</v>
      </c>
      <c r="B34" s="276">
        <v>31000</v>
      </c>
      <c r="C34" s="277" t="s">
        <v>37</v>
      </c>
      <c r="D34" s="278">
        <v>22</v>
      </c>
      <c r="E34" s="278"/>
      <c r="F34" s="278">
        <v>3</v>
      </c>
      <c r="G34" s="278">
        <v>13</v>
      </c>
      <c r="H34" s="278">
        <v>5</v>
      </c>
      <c r="I34" s="278">
        <v>1</v>
      </c>
      <c r="J34" s="278"/>
      <c r="K34" s="279">
        <v>53.2</v>
      </c>
      <c r="M34" s="97">
        <f t="shared" si="18"/>
        <v>22</v>
      </c>
      <c r="N34" s="98">
        <f t="shared" si="20"/>
        <v>6</v>
      </c>
      <c r="O34" s="99">
        <f t="shared" si="3"/>
        <v>27.272727272727273</v>
      </c>
      <c r="P34" s="98">
        <f t="shared" si="21"/>
        <v>0</v>
      </c>
      <c r="Q34" s="100">
        <f t="shared" si="4"/>
        <v>0</v>
      </c>
    </row>
    <row r="35" spans="1:17" ht="15" customHeight="1" x14ac:dyDescent="0.25">
      <c r="A35" s="281">
        <v>6</v>
      </c>
      <c r="B35" s="276">
        <v>30130</v>
      </c>
      <c r="C35" s="277" t="s">
        <v>25</v>
      </c>
      <c r="D35" s="278">
        <v>6</v>
      </c>
      <c r="E35" s="278">
        <v>1</v>
      </c>
      <c r="F35" s="278"/>
      <c r="G35" s="278">
        <v>5</v>
      </c>
      <c r="H35" s="278"/>
      <c r="I35" s="278"/>
      <c r="J35" s="278"/>
      <c r="K35" s="279">
        <v>38.799999999999997</v>
      </c>
      <c r="M35" s="188">
        <f t="shared" si="18"/>
        <v>6</v>
      </c>
      <c r="N35" s="111">
        <f t="shared" si="20"/>
        <v>0</v>
      </c>
      <c r="O35" s="194">
        <f t="shared" si="3"/>
        <v>0</v>
      </c>
      <c r="P35" s="111">
        <f t="shared" si="21"/>
        <v>1</v>
      </c>
      <c r="Q35" s="196">
        <f t="shared" si="4"/>
        <v>16.666666666666668</v>
      </c>
    </row>
    <row r="36" spans="1:17" ht="15" customHeight="1" x14ac:dyDescent="0.25">
      <c r="A36" s="281">
        <v>7</v>
      </c>
      <c r="B36" s="276">
        <v>30160</v>
      </c>
      <c r="C36" s="277" t="s">
        <v>26</v>
      </c>
      <c r="D36" s="278"/>
      <c r="E36" s="278"/>
      <c r="F36" s="278"/>
      <c r="G36" s="278"/>
      <c r="H36" s="278"/>
      <c r="I36" s="278"/>
      <c r="J36" s="278"/>
      <c r="K36" s="279"/>
      <c r="M36" s="97"/>
      <c r="N36" s="98"/>
      <c r="O36" s="99"/>
      <c r="P36" s="98"/>
      <c r="Q36" s="100"/>
    </row>
    <row r="37" spans="1:17" ht="15" customHeight="1" x14ac:dyDescent="0.25">
      <c r="A37" s="281">
        <v>8</v>
      </c>
      <c r="B37" s="276">
        <v>30310</v>
      </c>
      <c r="C37" s="277" t="s">
        <v>27</v>
      </c>
      <c r="D37" s="278">
        <v>16</v>
      </c>
      <c r="E37" s="278">
        <v>1</v>
      </c>
      <c r="F37" s="278">
        <v>5</v>
      </c>
      <c r="G37" s="278">
        <v>6</v>
      </c>
      <c r="H37" s="278">
        <v>4</v>
      </c>
      <c r="I37" s="278"/>
      <c r="J37" s="278"/>
      <c r="K37" s="279">
        <v>49</v>
      </c>
      <c r="M37" s="97">
        <f t="shared" ref="M37" si="22">D37</f>
        <v>16</v>
      </c>
      <c r="N37" s="98">
        <f t="shared" ref="N37" si="23">J37+I37+H37</f>
        <v>4</v>
      </c>
      <c r="O37" s="99">
        <f t="shared" ref="O37" si="24">N37*100/M37</f>
        <v>25</v>
      </c>
      <c r="P37" s="98">
        <f t="shared" ref="P37" si="25">E37</f>
        <v>1</v>
      </c>
      <c r="Q37" s="100">
        <f t="shared" ref="Q37" si="26">P37*100/M37</f>
        <v>6.25</v>
      </c>
    </row>
    <row r="38" spans="1:17" ht="15" customHeight="1" x14ac:dyDescent="0.25">
      <c r="A38" s="281">
        <v>9</v>
      </c>
      <c r="B38" s="276">
        <v>30440</v>
      </c>
      <c r="C38" s="277" t="s">
        <v>28</v>
      </c>
      <c r="D38" s="278">
        <v>7</v>
      </c>
      <c r="E38" s="278">
        <v>1</v>
      </c>
      <c r="F38" s="278">
        <v>1</v>
      </c>
      <c r="G38" s="278">
        <v>3</v>
      </c>
      <c r="H38" s="278">
        <v>1</v>
      </c>
      <c r="I38" s="278">
        <v>1</v>
      </c>
      <c r="J38" s="278"/>
      <c r="K38" s="279">
        <v>50.1</v>
      </c>
      <c r="M38" s="97">
        <f>D38</f>
        <v>7</v>
      </c>
      <c r="N38" s="98">
        <f t="shared" si="20"/>
        <v>2</v>
      </c>
      <c r="O38" s="99">
        <f t="shared" si="3"/>
        <v>28.571428571428573</v>
      </c>
      <c r="P38" s="98">
        <f t="shared" si="21"/>
        <v>1</v>
      </c>
      <c r="Q38" s="100">
        <f t="shared" si="4"/>
        <v>14.285714285714286</v>
      </c>
    </row>
    <row r="39" spans="1:17" ht="15" customHeight="1" x14ac:dyDescent="0.25">
      <c r="A39" s="281">
        <v>10</v>
      </c>
      <c r="B39" s="276">
        <v>30500</v>
      </c>
      <c r="C39" s="277" t="s">
        <v>30</v>
      </c>
      <c r="D39" s="278"/>
      <c r="E39" s="278"/>
      <c r="F39" s="278"/>
      <c r="G39" s="278"/>
      <c r="H39" s="278"/>
      <c r="I39" s="278"/>
      <c r="J39" s="278"/>
      <c r="K39" s="279"/>
      <c r="M39" s="97"/>
      <c r="N39" s="98"/>
      <c r="O39" s="99"/>
      <c r="P39" s="98"/>
      <c r="Q39" s="100"/>
    </row>
    <row r="40" spans="1:17" ht="15" customHeight="1" x14ac:dyDescent="0.25">
      <c r="A40" s="281">
        <v>11</v>
      </c>
      <c r="B40" s="276">
        <v>30530</v>
      </c>
      <c r="C40" s="277" t="s">
        <v>166</v>
      </c>
      <c r="D40" s="278">
        <v>14</v>
      </c>
      <c r="E40" s="278">
        <v>1</v>
      </c>
      <c r="F40" s="278"/>
      <c r="G40" s="278">
        <v>6</v>
      </c>
      <c r="H40" s="278">
        <v>7</v>
      </c>
      <c r="I40" s="278"/>
      <c r="J40" s="278"/>
      <c r="K40" s="279">
        <v>60.1</v>
      </c>
      <c r="M40" s="97">
        <f t="shared" ref="M40:M57" si="27">D40</f>
        <v>14</v>
      </c>
      <c r="N40" s="98">
        <f t="shared" si="20"/>
        <v>7</v>
      </c>
      <c r="O40" s="99">
        <f t="shared" si="3"/>
        <v>50</v>
      </c>
      <c r="P40" s="111">
        <f t="shared" si="21"/>
        <v>1</v>
      </c>
      <c r="Q40" s="100">
        <f t="shared" si="4"/>
        <v>7.1428571428571432</v>
      </c>
    </row>
    <row r="41" spans="1:17" ht="15" customHeight="1" x14ac:dyDescent="0.25">
      <c r="A41" s="281">
        <v>12</v>
      </c>
      <c r="B41" s="276">
        <v>30640</v>
      </c>
      <c r="C41" s="277" t="s">
        <v>32</v>
      </c>
      <c r="D41" s="278">
        <v>21</v>
      </c>
      <c r="E41" s="278"/>
      <c r="F41" s="278">
        <v>1</v>
      </c>
      <c r="G41" s="278">
        <v>6</v>
      </c>
      <c r="H41" s="278">
        <v>10</v>
      </c>
      <c r="I41" s="278">
        <v>4</v>
      </c>
      <c r="J41" s="278"/>
      <c r="K41" s="279">
        <v>66.099999999999994</v>
      </c>
      <c r="M41" s="97">
        <f t="shared" si="27"/>
        <v>21</v>
      </c>
      <c r="N41" s="98">
        <f t="shared" si="20"/>
        <v>14</v>
      </c>
      <c r="O41" s="99">
        <f t="shared" si="3"/>
        <v>66.666666666666671</v>
      </c>
      <c r="P41" s="98">
        <f t="shared" si="21"/>
        <v>0</v>
      </c>
      <c r="Q41" s="100">
        <f t="shared" si="4"/>
        <v>0</v>
      </c>
    </row>
    <row r="42" spans="1:17" ht="15" customHeight="1" x14ac:dyDescent="0.25">
      <c r="A42" s="281">
        <v>13</v>
      </c>
      <c r="B42" s="276">
        <v>30650</v>
      </c>
      <c r="C42" s="277" t="s">
        <v>167</v>
      </c>
      <c r="D42" s="278">
        <v>6</v>
      </c>
      <c r="E42" s="278"/>
      <c r="F42" s="278">
        <v>3</v>
      </c>
      <c r="G42" s="278">
        <v>1</v>
      </c>
      <c r="H42" s="278">
        <v>2</v>
      </c>
      <c r="I42" s="278"/>
      <c r="J42" s="278"/>
      <c r="K42" s="282">
        <v>43</v>
      </c>
      <c r="M42" s="97">
        <f t="shared" si="27"/>
        <v>6</v>
      </c>
      <c r="N42" s="98">
        <f t="shared" si="20"/>
        <v>2</v>
      </c>
      <c r="O42" s="99">
        <f t="shared" si="3"/>
        <v>33.333333333333336</v>
      </c>
      <c r="P42" s="98">
        <f t="shared" si="21"/>
        <v>0</v>
      </c>
      <c r="Q42" s="100">
        <f t="shared" si="4"/>
        <v>0</v>
      </c>
    </row>
    <row r="43" spans="1:17" ht="15" customHeight="1" x14ac:dyDescent="0.25">
      <c r="A43" s="281">
        <v>14</v>
      </c>
      <c r="B43" s="276">
        <v>30790</v>
      </c>
      <c r="C43" s="277" t="s">
        <v>34</v>
      </c>
      <c r="D43" s="278">
        <v>7</v>
      </c>
      <c r="E43" s="278"/>
      <c r="F43" s="278">
        <v>1</v>
      </c>
      <c r="G43" s="278">
        <v>4</v>
      </c>
      <c r="H43" s="278">
        <v>1</v>
      </c>
      <c r="I43" s="278">
        <v>1</v>
      </c>
      <c r="J43" s="278"/>
      <c r="K43" s="282">
        <v>52.4</v>
      </c>
      <c r="M43" s="97">
        <f t="shared" si="27"/>
        <v>7</v>
      </c>
      <c r="N43" s="98">
        <f t="shared" si="20"/>
        <v>2</v>
      </c>
      <c r="O43" s="99">
        <f t="shared" si="3"/>
        <v>28.571428571428573</v>
      </c>
      <c r="P43" s="98">
        <f t="shared" si="21"/>
        <v>0</v>
      </c>
      <c r="Q43" s="100">
        <f t="shared" si="4"/>
        <v>0</v>
      </c>
    </row>
    <row r="44" spans="1:17" ht="15" customHeight="1" x14ac:dyDescent="0.25">
      <c r="A44" s="281">
        <v>15</v>
      </c>
      <c r="B44" s="276">
        <v>30890</v>
      </c>
      <c r="C44" s="277" t="s">
        <v>168</v>
      </c>
      <c r="D44" s="278">
        <v>6</v>
      </c>
      <c r="E44" s="278"/>
      <c r="F44" s="278"/>
      <c r="G44" s="278">
        <v>4</v>
      </c>
      <c r="H44" s="278">
        <v>1</v>
      </c>
      <c r="I44" s="278">
        <v>1</v>
      </c>
      <c r="J44" s="278"/>
      <c r="K44" s="282">
        <v>59.7</v>
      </c>
      <c r="M44" s="97">
        <f t="shared" si="27"/>
        <v>6</v>
      </c>
      <c r="N44" s="98">
        <f t="shared" si="20"/>
        <v>2</v>
      </c>
      <c r="O44" s="99">
        <f t="shared" si="3"/>
        <v>33.333333333333336</v>
      </c>
      <c r="P44" s="98">
        <f t="shared" si="21"/>
        <v>0</v>
      </c>
      <c r="Q44" s="100">
        <f t="shared" si="4"/>
        <v>0</v>
      </c>
    </row>
    <row r="45" spans="1:17" ht="15" customHeight="1" x14ac:dyDescent="0.25">
      <c r="A45" s="281">
        <v>16</v>
      </c>
      <c r="B45" s="276">
        <v>30940</v>
      </c>
      <c r="C45" s="277" t="s">
        <v>36</v>
      </c>
      <c r="D45" s="278">
        <v>37</v>
      </c>
      <c r="E45" s="278"/>
      <c r="F45" s="278">
        <v>8</v>
      </c>
      <c r="G45" s="278">
        <v>17</v>
      </c>
      <c r="H45" s="278">
        <v>8</v>
      </c>
      <c r="I45" s="278">
        <v>4</v>
      </c>
      <c r="J45" s="278"/>
      <c r="K45" s="282">
        <v>54.6</v>
      </c>
      <c r="M45" s="97">
        <f t="shared" si="27"/>
        <v>37</v>
      </c>
      <c r="N45" s="98">
        <f t="shared" si="20"/>
        <v>12</v>
      </c>
      <c r="O45" s="99">
        <f t="shared" si="3"/>
        <v>32.432432432432435</v>
      </c>
      <c r="P45" s="98">
        <f t="shared" si="21"/>
        <v>0</v>
      </c>
      <c r="Q45" s="100">
        <f t="shared" si="4"/>
        <v>0</v>
      </c>
    </row>
    <row r="46" spans="1:17" ht="15" customHeight="1" thickBot="1" x14ac:dyDescent="0.3">
      <c r="A46" s="281">
        <v>17</v>
      </c>
      <c r="B46" s="276">
        <v>31480</v>
      </c>
      <c r="C46" s="277" t="s">
        <v>38</v>
      </c>
      <c r="D46" s="278">
        <v>43</v>
      </c>
      <c r="E46" s="278">
        <v>3</v>
      </c>
      <c r="F46" s="278">
        <v>10</v>
      </c>
      <c r="G46" s="278">
        <v>25</v>
      </c>
      <c r="H46" s="278">
        <v>4</v>
      </c>
      <c r="I46" s="278">
        <v>1</v>
      </c>
      <c r="J46" s="278"/>
      <c r="K46" s="279">
        <v>48</v>
      </c>
      <c r="M46" s="101">
        <f t="shared" si="27"/>
        <v>43</v>
      </c>
      <c r="N46" s="102">
        <f t="shared" si="20"/>
        <v>5</v>
      </c>
      <c r="O46" s="103">
        <f t="shared" si="3"/>
        <v>11.627906976744185</v>
      </c>
      <c r="P46" s="102">
        <f t="shared" si="21"/>
        <v>3</v>
      </c>
      <c r="Q46" s="104">
        <f t="shared" si="4"/>
        <v>6.9767441860465116</v>
      </c>
    </row>
    <row r="47" spans="1:17" ht="15" customHeight="1" thickBot="1" x14ac:dyDescent="0.3">
      <c r="A47" s="287"/>
      <c r="B47" s="446" t="s">
        <v>103</v>
      </c>
      <c r="C47" s="447"/>
      <c r="D47" s="288">
        <f t="shared" ref="D47:J47" si="28">SUM(D48:D67)</f>
        <v>452</v>
      </c>
      <c r="E47" s="288">
        <f t="shared" si="28"/>
        <v>4</v>
      </c>
      <c r="F47" s="288">
        <f t="shared" si="28"/>
        <v>82</v>
      </c>
      <c r="G47" s="288">
        <f t="shared" si="28"/>
        <v>188</v>
      </c>
      <c r="H47" s="288">
        <f t="shared" si="28"/>
        <v>121</v>
      </c>
      <c r="I47" s="288">
        <f t="shared" si="28"/>
        <v>57</v>
      </c>
      <c r="J47" s="288">
        <f t="shared" si="28"/>
        <v>0</v>
      </c>
      <c r="K47" s="289">
        <f>AVERAGE(K48:K67)</f>
        <v>53.101111111111116</v>
      </c>
      <c r="M47" s="242">
        <f t="shared" si="27"/>
        <v>452</v>
      </c>
      <c r="N47" s="243">
        <f>SUM(N48:N67)</f>
        <v>178</v>
      </c>
      <c r="O47" s="244">
        <f t="shared" si="3"/>
        <v>39.380530973451329</v>
      </c>
      <c r="P47" s="243">
        <f>SUM(P48:P67)</f>
        <v>4</v>
      </c>
      <c r="Q47" s="245">
        <f t="shared" si="4"/>
        <v>0.88495575221238942</v>
      </c>
    </row>
    <row r="48" spans="1:17" ht="15" customHeight="1" x14ac:dyDescent="0.25">
      <c r="A48" s="290">
        <v>1</v>
      </c>
      <c r="B48" s="283">
        <v>40010</v>
      </c>
      <c r="C48" s="284" t="s">
        <v>169</v>
      </c>
      <c r="D48" s="285">
        <v>91</v>
      </c>
      <c r="E48" s="285"/>
      <c r="F48" s="285">
        <v>6</v>
      </c>
      <c r="G48" s="285">
        <v>33</v>
      </c>
      <c r="H48" s="285">
        <v>34</v>
      </c>
      <c r="I48" s="285">
        <v>18</v>
      </c>
      <c r="J48" s="285"/>
      <c r="K48" s="286">
        <v>64.7</v>
      </c>
      <c r="M48" s="93">
        <f t="shared" si="27"/>
        <v>91</v>
      </c>
      <c r="N48" s="94">
        <f t="shared" ref="N48:N66" si="29">J48+I48+H48</f>
        <v>52</v>
      </c>
      <c r="O48" s="95">
        <f t="shared" si="3"/>
        <v>57.142857142857146</v>
      </c>
      <c r="P48" s="94">
        <f t="shared" ref="P48:P66" si="30">E48</f>
        <v>0</v>
      </c>
      <c r="Q48" s="96">
        <f t="shared" si="4"/>
        <v>0</v>
      </c>
    </row>
    <row r="49" spans="1:17" ht="15" customHeight="1" x14ac:dyDescent="0.25">
      <c r="A49" s="281">
        <v>2</v>
      </c>
      <c r="B49" s="276">
        <v>40030</v>
      </c>
      <c r="C49" s="277" t="s">
        <v>41</v>
      </c>
      <c r="D49" s="278">
        <v>17</v>
      </c>
      <c r="E49" s="278"/>
      <c r="F49" s="278">
        <v>4</v>
      </c>
      <c r="G49" s="278">
        <v>8</v>
      </c>
      <c r="H49" s="278">
        <v>4</v>
      </c>
      <c r="I49" s="278">
        <v>1</v>
      </c>
      <c r="J49" s="278"/>
      <c r="K49" s="279">
        <v>50</v>
      </c>
      <c r="M49" s="97">
        <f t="shared" si="27"/>
        <v>17</v>
      </c>
      <c r="N49" s="98">
        <f t="shared" si="29"/>
        <v>5</v>
      </c>
      <c r="O49" s="99">
        <f t="shared" si="3"/>
        <v>29.411764705882351</v>
      </c>
      <c r="P49" s="98">
        <f t="shared" si="30"/>
        <v>0</v>
      </c>
      <c r="Q49" s="100">
        <f t="shared" si="4"/>
        <v>0</v>
      </c>
    </row>
    <row r="50" spans="1:17" ht="15" customHeight="1" x14ac:dyDescent="0.25">
      <c r="A50" s="281">
        <v>3</v>
      </c>
      <c r="B50" s="276">
        <v>40410</v>
      </c>
      <c r="C50" s="277" t="s">
        <v>48</v>
      </c>
      <c r="D50" s="278">
        <v>57</v>
      </c>
      <c r="E50" s="278">
        <v>2</v>
      </c>
      <c r="F50" s="278">
        <v>7</v>
      </c>
      <c r="G50" s="278">
        <v>27</v>
      </c>
      <c r="H50" s="278">
        <v>14</v>
      </c>
      <c r="I50" s="278">
        <v>7</v>
      </c>
      <c r="J50" s="278"/>
      <c r="K50" s="282">
        <v>57.3</v>
      </c>
      <c r="M50" s="97">
        <f t="shared" si="27"/>
        <v>57</v>
      </c>
      <c r="N50" s="98">
        <f t="shared" si="29"/>
        <v>21</v>
      </c>
      <c r="O50" s="99">
        <f t="shared" si="3"/>
        <v>36.842105263157897</v>
      </c>
      <c r="P50" s="98">
        <f t="shared" si="30"/>
        <v>2</v>
      </c>
      <c r="Q50" s="100">
        <f t="shared" si="4"/>
        <v>3.5087719298245612</v>
      </c>
    </row>
    <row r="51" spans="1:17" ht="15" customHeight="1" x14ac:dyDescent="0.25">
      <c r="A51" s="281">
        <v>4</v>
      </c>
      <c r="B51" s="276">
        <v>40011</v>
      </c>
      <c r="C51" s="277" t="s">
        <v>40</v>
      </c>
      <c r="D51" s="278">
        <v>75</v>
      </c>
      <c r="E51" s="278">
        <v>2</v>
      </c>
      <c r="F51" s="278">
        <v>19</v>
      </c>
      <c r="G51" s="278">
        <v>30</v>
      </c>
      <c r="H51" s="278">
        <v>20</v>
      </c>
      <c r="I51" s="278">
        <v>4</v>
      </c>
      <c r="J51" s="278"/>
      <c r="K51" s="279">
        <v>50.2</v>
      </c>
      <c r="M51" s="97">
        <f t="shared" si="27"/>
        <v>75</v>
      </c>
      <c r="N51" s="98">
        <f t="shared" si="29"/>
        <v>24</v>
      </c>
      <c r="O51" s="99">
        <f t="shared" si="3"/>
        <v>32</v>
      </c>
      <c r="P51" s="98">
        <f t="shared" si="30"/>
        <v>2</v>
      </c>
      <c r="Q51" s="100">
        <f t="shared" si="4"/>
        <v>2.6666666666666665</v>
      </c>
    </row>
    <row r="52" spans="1:17" ht="15" customHeight="1" x14ac:dyDescent="0.25">
      <c r="A52" s="281">
        <v>5</v>
      </c>
      <c r="B52" s="276">
        <v>40080</v>
      </c>
      <c r="C52" s="277" t="s">
        <v>95</v>
      </c>
      <c r="D52" s="278">
        <v>31</v>
      </c>
      <c r="E52" s="278"/>
      <c r="F52" s="278">
        <v>6</v>
      </c>
      <c r="G52" s="278">
        <v>13</v>
      </c>
      <c r="H52" s="278">
        <v>4</v>
      </c>
      <c r="I52" s="278">
        <v>8</v>
      </c>
      <c r="J52" s="278"/>
      <c r="K52" s="279">
        <v>58</v>
      </c>
      <c r="M52" s="97">
        <f t="shared" si="27"/>
        <v>31</v>
      </c>
      <c r="N52" s="98">
        <f t="shared" si="29"/>
        <v>12</v>
      </c>
      <c r="O52" s="99">
        <f t="shared" si="3"/>
        <v>38.70967741935484</v>
      </c>
      <c r="P52" s="98">
        <f t="shared" si="30"/>
        <v>0</v>
      </c>
      <c r="Q52" s="100">
        <f t="shared" si="4"/>
        <v>0</v>
      </c>
    </row>
    <row r="53" spans="1:17" ht="15" customHeight="1" x14ac:dyDescent="0.25">
      <c r="A53" s="281">
        <v>6</v>
      </c>
      <c r="B53" s="276">
        <v>40100</v>
      </c>
      <c r="C53" s="277" t="s">
        <v>42</v>
      </c>
      <c r="D53" s="278">
        <v>15</v>
      </c>
      <c r="E53" s="278"/>
      <c r="F53" s="278">
        <v>4</v>
      </c>
      <c r="G53" s="278">
        <v>8</v>
      </c>
      <c r="H53" s="278">
        <v>2</v>
      </c>
      <c r="I53" s="278">
        <v>1</v>
      </c>
      <c r="J53" s="278"/>
      <c r="K53" s="279">
        <v>52.7</v>
      </c>
      <c r="M53" s="97">
        <f t="shared" si="27"/>
        <v>15</v>
      </c>
      <c r="N53" s="98">
        <f t="shared" si="29"/>
        <v>3</v>
      </c>
      <c r="O53" s="99">
        <f t="shared" si="3"/>
        <v>20</v>
      </c>
      <c r="P53" s="98">
        <f t="shared" si="30"/>
        <v>0</v>
      </c>
      <c r="Q53" s="100">
        <f t="shared" si="4"/>
        <v>0</v>
      </c>
    </row>
    <row r="54" spans="1:17" ht="15" customHeight="1" x14ac:dyDescent="0.25">
      <c r="A54" s="281">
        <v>7</v>
      </c>
      <c r="B54" s="276">
        <v>40020</v>
      </c>
      <c r="C54" s="277" t="s">
        <v>170</v>
      </c>
      <c r="D54" s="278">
        <v>9</v>
      </c>
      <c r="E54" s="278"/>
      <c r="F54" s="278">
        <v>3</v>
      </c>
      <c r="G54" s="278">
        <v>3</v>
      </c>
      <c r="H54" s="278">
        <v>3</v>
      </c>
      <c r="I54" s="278"/>
      <c r="J54" s="278"/>
      <c r="K54" s="282">
        <v>41.8</v>
      </c>
      <c r="M54" s="97">
        <f t="shared" si="27"/>
        <v>9</v>
      </c>
      <c r="N54" s="98">
        <f t="shared" si="29"/>
        <v>3</v>
      </c>
      <c r="O54" s="99">
        <f t="shared" si="3"/>
        <v>33.333333333333336</v>
      </c>
      <c r="P54" s="98">
        <f t="shared" si="30"/>
        <v>0</v>
      </c>
      <c r="Q54" s="100">
        <f t="shared" si="4"/>
        <v>0</v>
      </c>
    </row>
    <row r="55" spans="1:17" ht="15" customHeight="1" x14ac:dyDescent="0.25">
      <c r="A55" s="281">
        <v>8</v>
      </c>
      <c r="B55" s="276">
        <v>40031</v>
      </c>
      <c r="C55" s="277" t="s">
        <v>112</v>
      </c>
      <c r="D55" s="278">
        <v>15</v>
      </c>
      <c r="E55" s="278"/>
      <c r="F55" s="278"/>
      <c r="G55" s="278">
        <v>6</v>
      </c>
      <c r="H55" s="278">
        <v>5</v>
      </c>
      <c r="I55" s="278">
        <v>4</v>
      </c>
      <c r="J55" s="278"/>
      <c r="K55" s="279">
        <v>69.900000000000006</v>
      </c>
      <c r="M55" s="97">
        <f t="shared" si="27"/>
        <v>15</v>
      </c>
      <c r="N55" s="98">
        <f t="shared" si="29"/>
        <v>9</v>
      </c>
      <c r="O55" s="99">
        <f t="shared" si="3"/>
        <v>60</v>
      </c>
      <c r="P55" s="98">
        <f t="shared" si="30"/>
        <v>0</v>
      </c>
      <c r="Q55" s="100">
        <f t="shared" si="4"/>
        <v>0</v>
      </c>
    </row>
    <row r="56" spans="1:17" ht="15" customHeight="1" x14ac:dyDescent="0.25">
      <c r="A56" s="281">
        <v>9</v>
      </c>
      <c r="B56" s="276">
        <v>40210</v>
      </c>
      <c r="C56" s="277" t="s">
        <v>44</v>
      </c>
      <c r="D56" s="278">
        <v>6</v>
      </c>
      <c r="E56" s="278"/>
      <c r="F56" s="278">
        <v>2</v>
      </c>
      <c r="G56" s="278">
        <v>3</v>
      </c>
      <c r="H56" s="278">
        <v>1</v>
      </c>
      <c r="I56" s="278"/>
      <c r="J56" s="278"/>
      <c r="K56" s="279">
        <v>38.5</v>
      </c>
      <c r="M56" s="97">
        <f t="shared" si="27"/>
        <v>6</v>
      </c>
      <c r="N56" s="98">
        <f t="shared" si="29"/>
        <v>1</v>
      </c>
      <c r="O56" s="99">
        <f t="shared" si="3"/>
        <v>16.666666666666668</v>
      </c>
      <c r="P56" s="111">
        <f t="shared" si="30"/>
        <v>0</v>
      </c>
      <c r="Q56" s="100">
        <f t="shared" si="4"/>
        <v>0</v>
      </c>
    </row>
    <row r="57" spans="1:17" ht="15" customHeight="1" x14ac:dyDescent="0.25">
      <c r="A57" s="281">
        <v>10</v>
      </c>
      <c r="B57" s="276">
        <v>40300</v>
      </c>
      <c r="C57" s="277" t="s">
        <v>45</v>
      </c>
      <c r="D57" s="278">
        <v>6</v>
      </c>
      <c r="E57" s="278"/>
      <c r="F57" s="278">
        <v>2</v>
      </c>
      <c r="G57" s="278">
        <v>4</v>
      </c>
      <c r="H57" s="278"/>
      <c r="I57" s="278"/>
      <c r="J57" s="278"/>
      <c r="K57" s="279">
        <v>47.5</v>
      </c>
      <c r="M57" s="97">
        <f t="shared" si="27"/>
        <v>6</v>
      </c>
      <c r="N57" s="98">
        <f t="shared" si="29"/>
        <v>0</v>
      </c>
      <c r="O57" s="99">
        <f t="shared" ref="O57" si="31">N57*100/M57</f>
        <v>0</v>
      </c>
      <c r="P57" s="98">
        <f t="shared" si="30"/>
        <v>0</v>
      </c>
      <c r="Q57" s="100">
        <f t="shared" ref="Q57" si="32">P57*100/M57</f>
        <v>0</v>
      </c>
    </row>
    <row r="58" spans="1:17" ht="15" customHeight="1" x14ac:dyDescent="0.25">
      <c r="A58" s="281">
        <v>11</v>
      </c>
      <c r="B58" s="276">
        <v>40360</v>
      </c>
      <c r="C58" s="277" t="s">
        <v>46</v>
      </c>
      <c r="D58" s="278">
        <v>8</v>
      </c>
      <c r="E58" s="278"/>
      <c r="F58" s="278">
        <v>5</v>
      </c>
      <c r="G58" s="278">
        <v>3</v>
      </c>
      <c r="H58" s="278"/>
      <c r="I58" s="278"/>
      <c r="J58" s="278"/>
      <c r="K58" s="279">
        <v>38.6</v>
      </c>
      <c r="M58" s="97">
        <f>D58</f>
        <v>8</v>
      </c>
      <c r="N58" s="98">
        <f t="shared" si="29"/>
        <v>0</v>
      </c>
      <c r="O58" s="99">
        <f t="shared" si="3"/>
        <v>0</v>
      </c>
      <c r="P58" s="98">
        <f t="shared" si="30"/>
        <v>0</v>
      </c>
      <c r="Q58" s="100">
        <f t="shared" si="4"/>
        <v>0</v>
      </c>
    </row>
    <row r="59" spans="1:17" ht="15" customHeight="1" x14ac:dyDescent="0.25">
      <c r="A59" s="281">
        <v>12</v>
      </c>
      <c r="B59" s="276">
        <v>40390</v>
      </c>
      <c r="C59" s="277" t="s">
        <v>47</v>
      </c>
      <c r="D59" s="278"/>
      <c r="E59" s="278"/>
      <c r="F59" s="278"/>
      <c r="G59" s="278"/>
      <c r="H59" s="278"/>
      <c r="I59" s="278"/>
      <c r="J59" s="278"/>
      <c r="K59" s="279"/>
      <c r="M59" s="97"/>
      <c r="N59" s="98"/>
      <c r="O59" s="99"/>
      <c r="P59" s="98"/>
      <c r="Q59" s="100"/>
    </row>
    <row r="60" spans="1:17" ht="15" customHeight="1" x14ac:dyDescent="0.25">
      <c r="A60" s="281">
        <v>13</v>
      </c>
      <c r="B60" s="276">
        <v>40720</v>
      </c>
      <c r="C60" s="277" t="s">
        <v>205</v>
      </c>
      <c r="D60" s="278">
        <v>23</v>
      </c>
      <c r="E60" s="278"/>
      <c r="F60" s="278">
        <v>3</v>
      </c>
      <c r="G60" s="278">
        <v>4</v>
      </c>
      <c r="H60" s="278">
        <v>8</v>
      </c>
      <c r="I60" s="278">
        <v>8</v>
      </c>
      <c r="J60" s="278"/>
      <c r="K60" s="279">
        <v>68.8</v>
      </c>
      <c r="M60" s="97">
        <f t="shared" ref="M60:M122" si="33">D60</f>
        <v>23</v>
      </c>
      <c r="N60" s="98">
        <f t="shared" si="29"/>
        <v>16</v>
      </c>
      <c r="O60" s="99">
        <f t="shared" si="3"/>
        <v>69.565217391304344</v>
      </c>
      <c r="P60" s="98">
        <f t="shared" si="30"/>
        <v>0</v>
      </c>
      <c r="Q60" s="100">
        <f t="shared" si="4"/>
        <v>0</v>
      </c>
    </row>
    <row r="61" spans="1:17" ht="15" customHeight="1" x14ac:dyDescent="0.25">
      <c r="A61" s="281">
        <v>14</v>
      </c>
      <c r="B61" s="276">
        <v>40730</v>
      </c>
      <c r="C61" s="277" t="s">
        <v>49</v>
      </c>
      <c r="D61" s="278"/>
      <c r="E61" s="278"/>
      <c r="F61" s="278"/>
      <c r="G61" s="278"/>
      <c r="H61" s="278"/>
      <c r="I61" s="278"/>
      <c r="J61" s="278"/>
      <c r="K61" s="279"/>
      <c r="M61" s="97"/>
      <c r="N61" s="98"/>
      <c r="O61" s="99"/>
      <c r="P61" s="98"/>
      <c r="Q61" s="100"/>
    </row>
    <row r="62" spans="1:17" ht="15" customHeight="1" x14ac:dyDescent="0.25">
      <c r="A62" s="281">
        <v>15</v>
      </c>
      <c r="B62" s="276">
        <v>40820</v>
      </c>
      <c r="C62" s="277" t="s">
        <v>172</v>
      </c>
      <c r="D62" s="278">
        <v>10</v>
      </c>
      <c r="E62" s="278"/>
      <c r="F62" s="278">
        <v>2</v>
      </c>
      <c r="G62" s="278">
        <v>6</v>
      </c>
      <c r="H62" s="278">
        <v>2</v>
      </c>
      <c r="I62" s="278"/>
      <c r="J62" s="278"/>
      <c r="K62" s="296">
        <v>53</v>
      </c>
      <c r="M62" s="97">
        <f t="shared" si="33"/>
        <v>10</v>
      </c>
      <c r="N62" s="98">
        <f t="shared" si="29"/>
        <v>2</v>
      </c>
      <c r="O62" s="99">
        <f t="shared" si="3"/>
        <v>20</v>
      </c>
      <c r="P62" s="98">
        <f t="shared" si="30"/>
        <v>0</v>
      </c>
      <c r="Q62" s="100">
        <f t="shared" si="4"/>
        <v>0</v>
      </c>
    </row>
    <row r="63" spans="1:17" ht="15" customHeight="1" x14ac:dyDescent="0.25">
      <c r="A63" s="281">
        <v>16</v>
      </c>
      <c r="B63" s="297">
        <v>40840</v>
      </c>
      <c r="C63" s="298" t="s">
        <v>51</v>
      </c>
      <c r="D63" s="278">
        <v>8</v>
      </c>
      <c r="E63" s="278"/>
      <c r="F63" s="278"/>
      <c r="G63" s="278">
        <v>7</v>
      </c>
      <c r="H63" s="278">
        <v>1</v>
      </c>
      <c r="I63" s="278"/>
      <c r="J63" s="278"/>
      <c r="K63" s="279">
        <v>55</v>
      </c>
      <c r="M63" s="97">
        <f t="shared" si="33"/>
        <v>8</v>
      </c>
      <c r="N63" s="98">
        <f t="shared" si="29"/>
        <v>1</v>
      </c>
      <c r="O63" s="99">
        <f t="shared" si="3"/>
        <v>12.5</v>
      </c>
      <c r="P63" s="98">
        <f t="shared" si="30"/>
        <v>0</v>
      </c>
      <c r="Q63" s="100">
        <f t="shared" si="4"/>
        <v>0</v>
      </c>
    </row>
    <row r="64" spans="1:17" ht="15" customHeight="1" x14ac:dyDescent="0.25">
      <c r="A64" s="281">
        <v>17</v>
      </c>
      <c r="B64" s="276">
        <v>40950</v>
      </c>
      <c r="C64" s="277" t="s">
        <v>52</v>
      </c>
      <c r="D64" s="278">
        <v>11</v>
      </c>
      <c r="E64" s="278"/>
      <c r="F64" s="278">
        <v>7</v>
      </c>
      <c r="G64" s="278">
        <v>3</v>
      </c>
      <c r="H64" s="278">
        <v>1</v>
      </c>
      <c r="I64" s="278"/>
      <c r="J64" s="278"/>
      <c r="K64" s="279">
        <v>48.1</v>
      </c>
      <c r="M64" s="97">
        <f t="shared" si="33"/>
        <v>11</v>
      </c>
      <c r="N64" s="98">
        <f t="shared" si="29"/>
        <v>1</v>
      </c>
      <c r="O64" s="99">
        <f t="shared" si="3"/>
        <v>9.0909090909090917</v>
      </c>
      <c r="P64" s="112">
        <f t="shared" si="30"/>
        <v>0</v>
      </c>
      <c r="Q64" s="100">
        <f t="shared" si="4"/>
        <v>0</v>
      </c>
    </row>
    <row r="65" spans="1:17" ht="15" customHeight="1" x14ac:dyDescent="0.25">
      <c r="A65" s="281">
        <v>18</v>
      </c>
      <c r="B65" s="299">
        <v>40990</v>
      </c>
      <c r="C65" s="277" t="s">
        <v>53</v>
      </c>
      <c r="D65" s="278">
        <v>32</v>
      </c>
      <c r="E65" s="278"/>
      <c r="F65" s="278">
        <v>4</v>
      </c>
      <c r="G65" s="278">
        <v>17</v>
      </c>
      <c r="H65" s="278">
        <v>9</v>
      </c>
      <c r="I65" s="278">
        <v>2</v>
      </c>
      <c r="J65" s="278"/>
      <c r="K65" s="279">
        <v>57.6</v>
      </c>
      <c r="M65" s="97">
        <f t="shared" si="33"/>
        <v>32</v>
      </c>
      <c r="N65" s="98">
        <f t="shared" si="29"/>
        <v>11</v>
      </c>
      <c r="O65" s="99">
        <f t="shared" si="3"/>
        <v>34.375</v>
      </c>
      <c r="P65" s="98">
        <f t="shared" si="30"/>
        <v>0</v>
      </c>
      <c r="Q65" s="100">
        <f t="shared" si="4"/>
        <v>0</v>
      </c>
    </row>
    <row r="66" spans="1:17" ht="15" customHeight="1" x14ac:dyDescent="0.25">
      <c r="A66" s="281">
        <v>19</v>
      </c>
      <c r="B66" s="276">
        <v>40133</v>
      </c>
      <c r="C66" s="277" t="s">
        <v>173</v>
      </c>
      <c r="D66" s="278">
        <v>25</v>
      </c>
      <c r="E66" s="278"/>
      <c r="F66" s="278">
        <v>2</v>
      </c>
      <c r="G66" s="278">
        <v>9</v>
      </c>
      <c r="H66" s="278">
        <v>10</v>
      </c>
      <c r="I66" s="278">
        <v>4</v>
      </c>
      <c r="J66" s="278"/>
      <c r="K66" s="279">
        <v>63.12</v>
      </c>
      <c r="M66" s="97">
        <f t="shared" si="33"/>
        <v>25</v>
      </c>
      <c r="N66" s="98">
        <f t="shared" si="29"/>
        <v>14</v>
      </c>
      <c r="O66" s="99">
        <f t="shared" si="3"/>
        <v>56</v>
      </c>
      <c r="P66" s="98">
        <f t="shared" si="30"/>
        <v>0</v>
      </c>
      <c r="Q66" s="100">
        <f t="shared" si="4"/>
        <v>0</v>
      </c>
    </row>
    <row r="67" spans="1:17" ht="15" customHeight="1" thickBot="1" x14ac:dyDescent="0.3">
      <c r="A67" s="281">
        <v>20</v>
      </c>
      <c r="B67" s="276">
        <v>40400</v>
      </c>
      <c r="C67" s="277" t="s">
        <v>204</v>
      </c>
      <c r="D67" s="278">
        <v>13</v>
      </c>
      <c r="E67" s="278"/>
      <c r="F67" s="278">
        <v>6</v>
      </c>
      <c r="G67" s="278">
        <v>4</v>
      </c>
      <c r="H67" s="278">
        <v>3</v>
      </c>
      <c r="I67" s="278"/>
      <c r="J67" s="278"/>
      <c r="K67" s="279">
        <v>41</v>
      </c>
      <c r="M67" s="371">
        <f t="shared" ref="M67" si="34">D67</f>
        <v>13</v>
      </c>
      <c r="N67" s="372">
        <f t="shared" ref="N67" si="35">J67+I67+H67</f>
        <v>3</v>
      </c>
      <c r="O67" s="373">
        <f t="shared" ref="O67" si="36">N67*100/M67</f>
        <v>23.076923076923077</v>
      </c>
      <c r="P67" s="372">
        <f t="shared" ref="P67" si="37">E67</f>
        <v>0</v>
      </c>
      <c r="Q67" s="374">
        <f t="shared" ref="Q67" si="38">P67*100/M67</f>
        <v>0</v>
      </c>
    </row>
    <row r="68" spans="1:17" ht="15" customHeight="1" thickBot="1" x14ac:dyDescent="0.3">
      <c r="A68" s="287"/>
      <c r="B68" s="446" t="s">
        <v>104</v>
      </c>
      <c r="C68" s="447"/>
      <c r="D68" s="288">
        <f t="shared" ref="D68:J68" si="39">SUM(D69:D82)</f>
        <v>225</v>
      </c>
      <c r="E68" s="288">
        <f t="shared" si="39"/>
        <v>2</v>
      </c>
      <c r="F68" s="288">
        <f t="shared" si="39"/>
        <v>40</v>
      </c>
      <c r="G68" s="288">
        <f t="shared" si="39"/>
        <v>115</v>
      </c>
      <c r="H68" s="288">
        <f t="shared" si="39"/>
        <v>54</v>
      </c>
      <c r="I68" s="288">
        <f t="shared" si="39"/>
        <v>14</v>
      </c>
      <c r="J68" s="288">
        <f t="shared" si="39"/>
        <v>0</v>
      </c>
      <c r="K68" s="289">
        <f>AVERAGE(K69:K82)</f>
        <v>52.038461538461533</v>
      </c>
      <c r="M68" s="361">
        <f t="shared" si="33"/>
        <v>225</v>
      </c>
      <c r="N68" s="362">
        <f>SUM(N69:N82)</f>
        <v>68</v>
      </c>
      <c r="O68" s="363">
        <f t="shared" ref="O68" si="40">N68*100/M68</f>
        <v>30.222222222222221</v>
      </c>
      <c r="P68" s="362">
        <f>SUM(P69:P82)</f>
        <v>2</v>
      </c>
      <c r="Q68" s="364">
        <f t="shared" ref="Q68" si="41">P68*100/M68</f>
        <v>0.88888888888888884</v>
      </c>
    </row>
    <row r="69" spans="1:17" ht="15" customHeight="1" x14ac:dyDescent="0.25">
      <c r="A69" s="281">
        <v>1</v>
      </c>
      <c r="B69" s="276">
        <v>50040</v>
      </c>
      <c r="C69" s="277" t="s">
        <v>54</v>
      </c>
      <c r="D69" s="278">
        <v>13</v>
      </c>
      <c r="E69" s="278"/>
      <c r="F69" s="278">
        <v>1</v>
      </c>
      <c r="G69" s="278">
        <v>8</v>
      </c>
      <c r="H69" s="278">
        <v>2</v>
      </c>
      <c r="I69" s="278">
        <v>2</v>
      </c>
      <c r="J69" s="278"/>
      <c r="K69" s="279">
        <v>59</v>
      </c>
      <c r="M69" s="93">
        <f t="shared" si="33"/>
        <v>13</v>
      </c>
      <c r="N69" s="94">
        <f t="shared" ref="N69:N81" si="42">J69+I69+H69</f>
        <v>4</v>
      </c>
      <c r="O69" s="95">
        <f t="shared" si="3"/>
        <v>30.76923076923077</v>
      </c>
      <c r="P69" s="94">
        <f t="shared" ref="P69:P81" si="43">E69</f>
        <v>0</v>
      </c>
      <c r="Q69" s="96">
        <f t="shared" si="4"/>
        <v>0</v>
      </c>
    </row>
    <row r="70" spans="1:17" ht="15" customHeight="1" x14ac:dyDescent="0.25">
      <c r="A70" s="281">
        <v>2</v>
      </c>
      <c r="B70" s="276">
        <v>50003</v>
      </c>
      <c r="C70" s="277" t="s">
        <v>96</v>
      </c>
      <c r="D70" s="278">
        <v>19</v>
      </c>
      <c r="E70" s="278"/>
      <c r="F70" s="278">
        <v>4</v>
      </c>
      <c r="G70" s="278">
        <v>8</v>
      </c>
      <c r="H70" s="278">
        <v>7</v>
      </c>
      <c r="I70" s="278"/>
      <c r="J70" s="278"/>
      <c r="K70" s="282">
        <v>55</v>
      </c>
      <c r="M70" s="97">
        <f t="shared" si="33"/>
        <v>19</v>
      </c>
      <c r="N70" s="98">
        <f t="shared" si="42"/>
        <v>7</v>
      </c>
      <c r="O70" s="99">
        <f t="shared" si="3"/>
        <v>36.842105263157897</v>
      </c>
      <c r="P70" s="98">
        <f t="shared" si="43"/>
        <v>0</v>
      </c>
      <c r="Q70" s="100">
        <f t="shared" si="4"/>
        <v>0</v>
      </c>
    </row>
    <row r="71" spans="1:17" ht="15" customHeight="1" x14ac:dyDescent="0.25">
      <c r="A71" s="281">
        <v>3</v>
      </c>
      <c r="B71" s="276">
        <v>50060</v>
      </c>
      <c r="C71" s="277" t="s">
        <v>135</v>
      </c>
      <c r="D71" s="278">
        <v>23</v>
      </c>
      <c r="E71" s="278"/>
      <c r="F71" s="278">
        <v>5</v>
      </c>
      <c r="G71" s="278">
        <v>11</v>
      </c>
      <c r="H71" s="278">
        <v>5</v>
      </c>
      <c r="I71" s="278">
        <v>2</v>
      </c>
      <c r="J71" s="278"/>
      <c r="K71" s="282">
        <v>55</v>
      </c>
      <c r="M71" s="97">
        <f t="shared" si="33"/>
        <v>23</v>
      </c>
      <c r="N71" s="98">
        <f t="shared" si="42"/>
        <v>7</v>
      </c>
      <c r="O71" s="99">
        <f t="shared" ref="O71:O120" si="44">N71*100/M71</f>
        <v>30.434782608695652</v>
      </c>
      <c r="P71" s="111">
        <f t="shared" si="43"/>
        <v>0</v>
      </c>
      <c r="Q71" s="100">
        <f t="shared" ref="Q71:Q112" si="45">P71*100/M71</f>
        <v>0</v>
      </c>
    </row>
    <row r="72" spans="1:17" ht="15" customHeight="1" x14ac:dyDescent="0.25">
      <c r="A72" s="281">
        <v>4</v>
      </c>
      <c r="B72" s="276">
        <v>50170</v>
      </c>
      <c r="C72" s="277" t="s">
        <v>174</v>
      </c>
      <c r="D72" s="278">
        <v>8</v>
      </c>
      <c r="E72" s="278"/>
      <c r="F72" s="278">
        <v>1</v>
      </c>
      <c r="G72" s="278">
        <v>5</v>
      </c>
      <c r="H72" s="278">
        <v>2</v>
      </c>
      <c r="I72" s="278"/>
      <c r="J72" s="278"/>
      <c r="K72" s="279">
        <v>59.1</v>
      </c>
      <c r="M72" s="97">
        <f t="shared" si="33"/>
        <v>8</v>
      </c>
      <c r="N72" s="98">
        <f t="shared" si="42"/>
        <v>2</v>
      </c>
      <c r="O72" s="99">
        <f t="shared" si="44"/>
        <v>25</v>
      </c>
      <c r="P72" s="98">
        <f t="shared" si="43"/>
        <v>0</v>
      </c>
      <c r="Q72" s="100">
        <f t="shared" si="45"/>
        <v>0</v>
      </c>
    </row>
    <row r="73" spans="1:17" ht="15" customHeight="1" x14ac:dyDescent="0.25">
      <c r="A73" s="281">
        <v>5</v>
      </c>
      <c r="B73" s="276">
        <v>50230</v>
      </c>
      <c r="C73" s="277" t="s">
        <v>57</v>
      </c>
      <c r="D73" s="278">
        <v>19</v>
      </c>
      <c r="E73" s="278"/>
      <c r="F73" s="278">
        <v>2</v>
      </c>
      <c r="G73" s="278">
        <v>11</v>
      </c>
      <c r="H73" s="278">
        <v>4</v>
      </c>
      <c r="I73" s="278">
        <v>2</v>
      </c>
      <c r="J73" s="278"/>
      <c r="K73" s="279">
        <v>59</v>
      </c>
      <c r="M73" s="97">
        <f t="shared" si="33"/>
        <v>19</v>
      </c>
      <c r="N73" s="98">
        <f t="shared" si="42"/>
        <v>6</v>
      </c>
      <c r="O73" s="99">
        <f t="shared" si="44"/>
        <v>31.578947368421051</v>
      </c>
      <c r="P73" s="98">
        <f t="shared" si="43"/>
        <v>0</v>
      </c>
      <c r="Q73" s="100">
        <f t="shared" si="45"/>
        <v>0</v>
      </c>
    </row>
    <row r="74" spans="1:17" ht="15" customHeight="1" x14ac:dyDescent="0.25">
      <c r="A74" s="281">
        <v>6</v>
      </c>
      <c r="B74" s="276">
        <v>50340</v>
      </c>
      <c r="C74" s="277" t="s">
        <v>175</v>
      </c>
      <c r="D74" s="300">
        <v>3</v>
      </c>
      <c r="E74" s="278">
        <v>1</v>
      </c>
      <c r="F74" s="278"/>
      <c r="G74" s="278">
        <v>1</v>
      </c>
      <c r="H74" s="278">
        <v>1</v>
      </c>
      <c r="I74" s="278"/>
      <c r="J74" s="278"/>
      <c r="K74" s="301">
        <v>41</v>
      </c>
      <c r="M74" s="97">
        <f t="shared" si="33"/>
        <v>3</v>
      </c>
      <c r="N74" s="98">
        <f t="shared" si="42"/>
        <v>1</v>
      </c>
      <c r="O74" s="99">
        <f t="shared" si="44"/>
        <v>33.333333333333336</v>
      </c>
      <c r="P74" s="98">
        <f t="shared" si="43"/>
        <v>1</v>
      </c>
      <c r="Q74" s="100">
        <f t="shared" si="45"/>
        <v>33.333333333333336</v>
      </c>
    </row>
    <row r="75" spans="1:17" ht="15" customHeight="1" x14ac:dyDescent="0.25">
      <c r="A75" s="281">
        <v>7</v>
      </c>
      <c r="B75" s="276">
        <v>50420</v>
      </c>
      <c r="C75" s="277" t="s">
        <v>176</v>
      </c>
      <c r="D75" s="300"/>
      <c r="E75" s="278"/>
      <c r="F75" s="278"/>
      <c r="G75" s="278"/>
      <c r="H75" s="278"/>
      <c r="I75" s="278"/>
      <c r="J75" s="278"/>
      <c r="K75" s="301"/>
      <c r="M75" s="97"/>
      <c r="N75" s="98"/>
      <c r="O75" s="99"/>
      <c r="P75" s="98"/>
      <c r="Q75" s="100"/>
    </row>
    <row r="76" spans="1:17" ht="15" customHeight="1" x14ac:dyDescent="0.25">
      <c r="A76" s="281">
        <v>8</v>
      </c>
      <c r="B76" s="276">
        <v>50450</v>
      </c>
      <c r="C76" s="277" t="s">
        <v>177</v>
      </c>
      <c r="D76" s="300">
        <v>14</v>
      </c>
      <c r="E76" s="278"/>
      <c r="F76" s="278">
        <v>1</v>
      </c>
      <c r="G76" s="278">
        <v>9</v>
      </c>
      <c r="H76" s="278">
        <v>4</v>
      </c>
      <c r="I76" s="278"/>
      <c r="J76" s="278"/>
      <c r="K76" s="301">
        <v>55.2</v>
      </c>
      <c r="M76" s="97">
        <f t="shared" si="33"/>
        <v>14</v>
      </c>
      <c r="N76" s="98">
        <f t="shared" si="42"/>
        <v>4</v>
      </c>
      <c r="O76" s="99">
        <f t="shared" si="44"/>
        <v>28.571428571428573</v>
      </c>
      <c r="P76" s="98">
        <f t="shared" si="43"/>
        <v>0</v>
      </c>
      <c r="Q76" s="100">
        <f t="shared" si="45"/>
        <v>0</v>
      </c>
    </row>
    <row r="77" spans="1:17" ht="15" customHeight="1" x14ac:dyDescent="0.25">
      <c r="A77" s="281">
        <v>9</v>
      </c>
      <c r="B77" s="276">
        <v>50620</v>
      </c>
      <c r="C77" s="277" t="s">
        <v>61</v>
      </c>
      <c r="D77" s="278">
        <v>10</v>
      </c>
      <c r="E77" s="278"/>
      <c r="F77" s="278">
        <v>7</v>
      </c>
      <c r="G77" s="278">
        <v>2</v>
      </c>
      <c r="H77" s="278"/>
      <c r="I77" s="278">
        <v>1</v>
      </c>
      <c r="J77" s="278"/>
      <c r="K77" s="279">
        <v>39.200000000000003</v>
      </c>
      <c r="M77" s="97">
        <f t="shared" si="33"/>
        <v>10</v>
      </c>
      <c r="N77" s="98">
        <f t="shared" si="42"/>
        <v>1</v>
      </c>
      <c r="O77" s="99">
        <f t="shared" si="44"/>
        <v>10</v>
      </c>
      <c r="P77" s="98">
        <f t="shared" si="43"/>
        <v>0</v>
      </c>
      <c r="Q77" s="100">
        <f t="shared" si="45"/>
        <v>0</v>
      </c>
    </row>
    <row r="78" spans="1:17" ht="15" customHeight="1" x14ac:dyDescent="0.25">
      <c r="A78" s="281">
        <v>10</v>
      </c>
      <c r="B78" s="276">
        <v>50760</v>
      </c>
      <c r="C78" s="277" t="s">
        <v>178</v>
      </c>
      <c r="D78" s="278">
        <v>29</v>
      </c>
      <c r="E78" s="278"/>
      <c r="F78" s="278">
        <v>6</v>
      </c>
      <c r="G78" s="278">
        <v>18</v>
      </c>
      <c r="H78" s="278">
        <v>5</v>
      </c>
      <c r="I78" s="278"/>
      <c r="J78" s="278"/>
      <c r="K78" s="279">
        <v>46</v>
      </c>
      <c r="M78" s="97">
        <f t="shared" si="33"/>
        <v>29</v>
      </c>
      <c r="N78" s="98">
        <f t="shared" si="42"/>
        <v>5</v>
      </c>
      <c r="O78" s="99">
        <f t="shared" si="44"/>
        <v>17.241379310344829</v>
      </c>
      <c r="P78" s="111">
        <f t="shared" si="43"/>
        <v>0</v>
      </c>
      <c r="Q78" s="100">
        <f t="shared" si="45"/>
        <v>0</v>
      </c>
    </row>
    <row r="79" spans="1:17" ht="15" customHeight="1" x14ac:dyDescent="0.25">
      <c r="A79" s="281">
        <v>11</v>
      </c>
      <c r="B79" s="276">
        <v>50780</v>
      </c>
      <c r="C79" s="277" t="s">
        <v>63</v>
      </c>
      <c r="D79" s="278">
        <v>5</v>
      </c>
      <c r="E79" s="278"/>
      <c r="F79" s="278">
        <v>3</v>
      </c>
      <c r="G79" s="278">
        <v>1</v>
      </c>
      <c r="H79" s="278">
        <v>1</v>
      </c>
      <c r="I79" s="278"/>
      <c r="J79" s="278"/>
      <c r="K79" s="279">
        <v>38.200000000000003</v>
      </c>
      <c r="M79" s="97">
        <f t="shared" si="33"/>
        <v>5</v>
      </c>
      <c r="N79" s="98">
        <f t="shared" si="42"/>
        <v>1</v>
      </c>
      <c r="O79" s="99">
        <f t="shared" si="44"/>
        <v>20</v>
      </c>
      <c r="P79" s="111">
        <f t="shared" si="43"/>
        <v>0</v>
      </c>
      <c r="Q79" s="100">
        <f t="shared" si="45"/>
        <v>0</v>
      </c>
    </row>
    <row r="80" spans="1:17" ht="15" customHeight="1" x14ac:dyDescent="0.25">
      <c r="A80" s="281">
        <v>12</v>
      </c>
      <c r="B80" s="276">
        <v>50930</v>
      </c>
      <c r="C80" s="277" t="s">
        <v>179</v>
      </c>
      <c r="D80" s="300">
        <v>10</v>
      </c>
      <c r="E80" s="278"/>
      <c r="F80" s="278">
        <v>2</v>
      </c>
      <c r="G80" s="278">
        <v>5</v>
      </c>
      <c r="H80" s="278">
        <v>2</v>
      </c>
      <c r="I80" s="278">
        <v>1</v>
      </c>
      <c r="J80" s="278"/>
      <c r="K80" s="301">
        <v>55.2</v>
      </c>
      <c r="M80" s="97">
        <f t="shared" si="33"/>
        <v>10</v>
      </c>
      <c r="N80" s="98">
        <f t="shared" si="42"/>
        <v>3</v>
      </c>
      <c r="O80" s="99">
        <f t="shared" si="44"/>
        <v>30</v>
      </c>
      <c r="P80" s="111">
        <f t="shared" si="43"/>
        <v>0</v>
      </c>
      <c r="Q80" s="100">
        <f t="shared" si="45"/>
        <v>0</v>
      </c>
    </row>
    <row r="81" spans="1:17" ht="15" customHeight="1" x14ac:dyDescent="0.25">
      <c r="A81" s="302">
        <v>13</v>
      </c>
      <c r="B81" s="303">
        <v>51370</v>
      </c>
      <c r="C81" s="304" t="s">
        <v>65</v>
      </c>
      <c r="D81" s="305">
        <v>36</v>
      </c>
      <c r="E81" s="306"/>
      <c r="F81" s="306">
        <v>3</v>
      </c>
      <c r="G81" s="306">
        <v>16</v>
      </c>
      <c r="H81" s="306">
        <v>15</v>
      </c>
      <c r="I81" s="306">
        <v>2</v>
      </c>
      <c r="J81" s="306"/>
      <c r="K81" s="307">
        <v>61.3</v>
      </c>
      <c r="M81" s="101">
        <f t="shared" si="33"/>
        <v>36</v>
      </c>
      <c r="N81" s="102">
        <f t="shared" si="42"/>
        <v>17</v>
      </c>
      <c r="O81" s="103">
        <f t="shared" si="44"/>
        <v>47.222222222222221</v>
      </c>
      <c r="P81" s="138">
        <f t="shared" si="43"/>
        <v>0</v>
      </c>
      <c r="Q81" s="104">
        <f t="shared" si="45"/>
        <v>0</v>
      </c>
    </row>
    <row r="82" spans="1:17" ht="15" customHeight="1" thickBot="1" x14ac:dyDescent="0.3">
      <c r="A82" s="308">
        <v>14</v>
      </c>
      <c r="B82" s="291">
        <v>51580</v>
      </c>
      <c r="C82" s="292" t="s">
        <v>150</v>
      </c>
      <c r="D82" s="293">
        <v>36</v>
      </c>
      <c r="E82" s="293">
        <v>1</v>
      </c>
      <c r="F82" s="293">
        <v>5</v>
      </c>
      <c r="G82" s="293">
        <v>20</v>
      </c>
      <c r="H82" s="293">
        <v>6</v>
      </c>
      <c r="I82" s="293">
        <v>4</v>
      </c>
      <c r="J82" s="293"/>
      <c r="K82" s="294">
        <v>53.3</v>
      </c>
      <c r="M82" s="365">
        <f t="shared" ref="M82" si="46">D82</f>
        <v>36</v>
      </c>
      <c r="N82" s="366">
        <f t="shared" ref="N82" si="47">J82+I82+H82</f>
        <v>10</v>
      </c>
      <c r="O82" s="367">
        <f t="shared" ref="O82" si="48">N82*100/M82</f>
        <v>27.777777777777779</v>
      </c>
      <c r="P82" s="366">
        <f t="shared" ref="P82" si="49">E82</f>
        <v>1</v>
      </c>
      <c r="Q82" s="368">
        <f t="shared" ref="Q82" si="50">P82*100/M82</f>
        <v>2.7777777777777777</v>
      </c>
    </row>
    <row r="83" spans="1:17" ht="15" customHeight="1" thickBot="1" x14ac:dyDescent="0.3">
      <c r="A83" s="287"/>
      <c r="B83" s="446" t="s">
        <v>105</v>
      </c>
      <c r="C83" s="447"/>
      <c r="D83" s="288">
        <f t="shared" ref="D83:J83" si="51">SUM(D84:D113)</f>
        <v>861</v>
      </c>
      <c r="E83" s="288">
        <f t="shared" si="51"/>
        <v>42</v>
      </c>
      <c r="F83" s="288">
        <f t="shared" si="51"/>
        <v>128</v>
      </c>
      <c r="G83" s="288">
        <f t="shared" si="51"/>
        <v>345</v>
      </c>
      <c r="H83" s="288">
        <f t="shared" si="51"/>
        <v>226</v>
      </c>
      <c r="I83" s="288">
        <f t="shared" si="51"/>
        <v>114</v>
      </c>
      <c r="J83" s="288">
        <f t="shared" si="51"/>
        <v>6</v>
      </c>
      <c r="K83" s="289">
        <f>AVERAGE(K84:K113)</f>
        <v>51.199999999999996</v>
      </c>
      <c r="M83" s="242">
        <f t="shared" si="33"/>
        <v>861</v>
      </c>
      <c r="N83" s="243">
        <f>SUM(N84:N113)</f>
        <v>346</v>
      </c>
      <c r="O83" s="244">
        <f t="shared" ref="O83" si="52">N83*100/M83</f>
        <v>40.185830429732867</v>
      </c>
      <c r="P83" s="243">
        <f>SUM(P84:P113)</f>
        <v>42</v>
      </c>
      <c r="Q83" s="245">
        <f t="shared" ref="Q83" si="53">P83*100/M83</f>
        <v>4.8780487804878048</v>
      </c>
    </row>
    <row r="84" spans="1:17" ht="15" customHeight="1" x14ac:dyDescent="0.25">
      <c r="A84" s="309">
        <v>1</v>
      </c>
      <c r="B84" s="310">
        <v>60010</v>
      </c>
      <c r="C84" s="311" t="s">
        <v>180</v>
      </c>
      <c r="D84" s="312">
        <v>22</v>
      </c>
      <c r="E84" s="312"/>
      <c r="F84" s="312">
        <v>5</v>
      </c>
      <c r="G84" s="312">
        <v>13</v>
      </c>
      <c r="H84" s="312">
        <v>3</v>
      </c>
      <c r="I84" s="312">
        <v>1</v>
      </c>
      <c r="J84" s="312"/>
      <c r="K84" s="313">
        <v>50</v>
      </c>
      <c r="M84" s="93">
        <f t="shared" si="33"/>
        <v>22</v>
      </c>
      <c r="N84" s="94">
        <f t="shared" ref="N84:N112" si="54">J84+I84+H84</f>
        <v>4</v>
      </c>
      <c r="O84" s="95">
        <f t="shared" si="44"/>
        <v>18.181818181818183</v>
      </c>
      <c r="P84" s="94">
        <f t="shared" ref="P84:P112" si="55">E84</f>
        <v>0</v>
      </c>
      <c r="Q84" s="96">
        <f t="shared" si="45"/>
        <v>0</v>
      </c>
    </row>
    <row r="85" spans="1:17" ht="15" customHeight="1" x14ac:dyDescent="0.25">
      <c r="A85" s="281">
        <v>2</v>
      </c>
      <c r="B85" s="283">
        <v>60020</v>
      </c>
      <c r="C85" s="284" t="s">
        <v>68</v>
      </c>
      <c r="D85" s="285">
        <v>6</v>
      </c>
      <c r="E85" s="285"/>
      <c r="F85" s="285">
        <v>3</v>
      </c>
      <c r="G85" s="285">
        <v>3</v>
      </c>
      <c r="H85" s="285"/>
      <c r="I85" s="285"/>
      <c r="J85" s="285"/>
      <c r="K85" s="286">
        <v>39.799999999999997</v>
      </c>
      <c r="M85" s="97">
        <f t="shared" si="33"/>
        <v>6</v>
      </c>
      <c r="N85" s="98">
        <f t="shared" si="54"/>
        <v>0</v>
      </c>
      <c r="O85" s="99">
        <f t="shared" si="44"/>
        <v>0</v>
      </c>
      <c r="P85" s="98">
        <f t="shared" si="55"/>
        <v>0</v>
      </c>
      <c r="Q85" s="100">
        <f t="shared" si="45"/>
        <v>0</v>
      </c>
    </row>
    <row r="86" spans="1:17" ht="15" customHeight="1" x14ac:dyDescent="0.25">
      <c r="A86" s="281">
        <v>3</v>
      </c>
      <c r="B86" s="276">
        <v>60050</v>
      </c>
      <c r="C86" s="277" t="s">
        <v>181</v>
      </c>
      <c r="D86" s="278">
        <v>12</v>
      </c>
      <c r="E86" s="278"/>
      <c r="F86" s="278">
        <v>2</v>
      </c>
      <c r="G86" s="278">
        <v>8</v>
      </c>
      <c r="H86" s="278">
        <v>2</v>
      </c>
      <c r="I86" s="278"/>
      <c r="J86" s="278"/>
      <c r="K86" s="279">
        <v>44.1</v>
      </c>
      <c r="M86" s="97">
        <f t="shared" si="33"/>
        <v>12</v>
      </c>
      <c r="N86" s="98">
        <f t="shared" si="54"/>
        <v>2</v>
      </c>
      <c r="O86" s="99">
        <f t="shared" si="44"/>
        <v>16.666666666666668</v>
      </c>
      <c r="P86" s="98">
        <f t="shared" si="55"/>
        <v>0</v>
      </c>
      <c r="Q86" s="100">
        <f t="shared" si="45"/>
        <v>0</v>
      </c>
    </row>
    <row r="87" spans="1:17" ht="15" customHeight="1" x14ac:dyDescent="0.25">
      <c r="A87" s="281">
        <v>4</v>
      </c>
      <c r="B87" s="276">
        <v>60070</v>
      </c>
      <c r="C87" s="277" t="s">
        <v>182</v>
      </c>
      <c r="D87" s="278">
        <v>31</v>
      </c>
      <c r="E87" s="278"/>
      <c r="F87" s="278"/>
      <c r="G87" s="278">
        <v>12</v>
      </c>
      <c r="H87" s="278">
        <v>14</v>
      </c>
      <c r="I87" s="278">
        <v>5</v>
      </c>
      <c r="J87" s="278"/>
      <c r="K87" s="279">
        <v>65.7</v>
      </c>
      <c r="M87" s="97">
        <f t="shared" si="33"/>
        <v>31</v>
      </c>
      <c r="N87" s="98">
        <f t="shared" si="54"/>
        <v>19</v>
      </c>
      <c r="O87" s="99">
        <f t="shared" si="44"/>
        <v>61.29032258064516</v>
      </c>
      <c r="P87" s="98">
        <f t="shared" si="55"/>
        <v>0</v>
      </c>
      <c r="Q87" s="100">
        <f t="shared" si="45"/>
        <v>0</v>
      </c>
    </row>
    <row r="88" spans="1:17" ht="15" customHeight="1" x14ac:dyDescent="0.25">
      <c r="A88" s="281">
        <v>5</v>
      </c>
      <c r="B88" s="276">
        <v>60180</v>
      </c>
      <c r="C88" s="277" t="s">
        <v>183</v>
      </c>
      <c r="D88" s="278">
        <v>32</v>
      </c>
      <c r="E88" s="278">
        <v>4</v>
      </c>
      <c r="F88" s="278">
        <v>5</v>
      </c>
      <c r="G88" s="278">
        <v>13</v>
      </c>
      <c r="H88" s="278">
        <v>7</v>
      </c>
      <c r="I88" s="278">
        <v>3</v>
      </c>
      <c r="J88" s="278"/>
      <c r="K88" s="279">
        <v>51</v>
      </c>
      <c r="M88" s="97">
        <f t="shared" si="33"/>
        <v>32</v>
      </c>
      <c r="N88" s="98">
        <f t="shared" si="54"/>
        <v>10</v>
      </c>
      <c r="O88" s="99">
        <f t="shared" si="44"/>
        <v>31.25</v>
      </c>
      <c r="P88" s="197">
        <f t="shared" si="55"/>
        <v>4</v>
      </c>
      <c r="Q88" s="100">
        <f t="shared" si="45"/>
        <v>12.5</v>
      </c>
    </row>
    <row r="89" spans="1:17" ht="15" customHeight="1" x14ac:dyDescent="0.25">
      <c r="A89" s="281">
        <v>6</v>
      </c>
      <c r="B89" s="276">
        <v>60240</v>
      </c>
      <c r="C89" s="277" t="s">
        <v>184</v>
      </c>
      <c r="D89" s="278">
        <v>47</v>
      </c>
      <c r="E89" s="278"/>
      <c r="F89" s="278">
        <v>10</v>
      </c>
      <c r="G89" s="278">
        <v>16</v>
      </c>
      <c r="H89" s="278">
        <v>14</v>
      </c>
      <c r="I89" s="278">
        <v>7</v>
      </c>
      <c r="J89" s="278"/>
      <c r="K89" s="279">
        <v>58.4</v>
      </c>
      <c r="M89" s="97">
        <f t="shared" si="33"/>
        <v>47</v>
      </c>
      <c r="N89" s="98">
        <f t="shared" si="54"/>
        <v>21</v>
      </c>
      <c r="O89" s="99">
        <f t="shared" si="44"/>
        <v>44.680851063829785</v>
      </c>
      <c r="P89" s="98">
        <f t="shared" si="55"/>
        <v>0</v>
      </c>
      <c r="Q89" s="100">
        <f t="shared" si="45"/>
        <v>0</v>
      </c>
    </row>
    <row r="90" spans="1:17" ht="15" customHeight="1" x14ac:dyDescent="0.25">
      <c r="A90" s="281">
        <v>7</v>
      </c>
      <c r="B90" s="276">
        <v>60560</v>
      </c>
      <c r="C90" s="277" t="s">
        <v>73</v>
      </c>
      <c r="D90" s="278"/>
      <c r="E90" s="278"/>
      <c r="F90" s="278"/>
      <c r="G90" s="278"/>
      <c r="H90" s="278"/>
      <c r="I90" s="278"/>
      <c r="J90" s="278"/>
      <c r="K90" s="279"/>
      <c r="M90" s="97"/>
      <c r="N90" s="98"/>
      <c r="O90" s="99"/>
      <c r="P90" s="111"/>
      <c r="Q90" s="100"/>
    </row>
    <row r="91" spans="1:17" ht="15" customHeight="1" x14ac:dyDescent="0.25">
      <c r="A91" s="281">
        <v>8</v>
      </c>
      <c r="B91" s="276">
        <v>60660</v>
      </c>
      <c r="C91" s="277" t="s">
        <v>185</v>
      </c>
      <c r="D91" s="278">
        <v>8</v>
      </c>
      <c r="E91" s="278">
        <v>1</v>
      </c>
      <c r="F91" s="278"/>
      <c r="G91" s="278">
        <v>4</v>
      </c>
      <c r="H91" s="278">
        <v>2</v>
      </c>
      <c r="I91" s="278">
        <v>1</v>
      </c>
      <c r="J91" s="278"/>
      <c r="K91" s="282">
        <v>54.6</v>
      </c>
      <c r="M91" s="97">
        <f t="shared" si="33"/>
        <v>8</v>
      </c>
      <c r="N91" s="98">
        <f t="shared" si="54"/>
        <v>3</v>
      </c>
      <c r="O91" s="99">
        <f t="shared" si="44"/>
        <v>37.5</v>
      </c>
      <c r="P91" s="112">
        <f t="shared" si="55"/>
        <v>1</v>
      </c>
      <c r="Q91" s="100">
        <f t="shared" si="45"/>
        <v>12.5</v>
      </c>
    </row>
    <row r="92" spans="1:17" ht="15" customHeight="1" x14ac:dyDescent="0.25">
      <c r="A92" s="281">
        <v>9</v>
      </c>
      <c r="B92" s="276">
        <v>60001</v>
      </c>
      <c r="C92" s="277" t="s">
        <v>186</v>
      </c>
      <c r="D92" s="300">
        <v>20</v>
      </c>
      <c r="E92" s="278">
        <v>1</v>
      </c>
      <c r="F92" s="278">
        <v>2</v>
      </c>
      <c r="G92" s="278">
        <v>7</v>
      </c>
      <c r="H92" s="278">
        <v>9</v>
      </c>
      <c r="I92" s="278">
        <v>1</v>
      </c>
      <c r="J92" s="278"/>
      <c r="K92" s="301">
        <v>59</v>
      </c>
      <c r="M92" s="97">
        <f t="shared" si="33"/>
        <v>20</v>
      </c>
      <c r="N92" s="98">
        <f t="shared" si="54"/>
        <v>10</v>
      </c>
      <c r="O92" s="99">
        <f t="shared" si="44"/>
        <v>50</v>
      </c>
      <c r="P92" s="98">
        <f t="shared" si="55"/>
        <v>1</v>
      </c>
      <c r="Q92" s="100">
        <f t="shared" si="45"/>
        <v>5</v>
      </c>
    </row>
    <row r="93" spans="1:17" ht="15" customHeight="1" x14ac:dyDescent="0.25">
      <c r="A93" s="281">
        <v>10</v>
      </c>
      <c r="B93" s="283">
        <v>60850</v>
      </c>
      <c r="C93" s="284" t="s">
        <v>187</v>
      </c>
      <c r="D93" s="300">
        <v>11</v>
      </c>
      <c r="E93" s="285"/>
      <c r="F93" s="285">
        <v>2</v>
      </c>
      <c r="G93" s="285">
        <v>6</v>
      </c>
      <c r="H93" s="285">
        <v>2</v>
      </c>
      <c r="I93" s="285">
        <v>1</v>
      </c>
      <c r="J93" s="285"/>
      <c r="K93" s="301">
        <v>52.1</v>
      </c>
      <c r="M93" s="97">
        <f t="shared" si="33"/>
        <v>11</v>
      </c>
      <c r="N93" s="98">
        <f t="shared" si="54"/>
        <v>3</v>
      </c>
      <c r="O93" s="99">
        <f t="shared" si="44"/>
        <v>27.272727272727273</v>
      </c>
      <c r="P93" s="98">
        <f t="shared" si="55"/>
        <v>0</v>
      </c>
      <c r="Q93" s="100">
        <f t="shared" si="45"/>
        <v>0</v>
      </c>
    </row>
    <row r="94" spans="1:17" ht="15" customHeight="1" x14ac:dyDescent="0.25">
      <c r="A94" s="281">
        <v>11</v>
      </c>
      <c r="B94" s="276">
        <v>60910</v>
      </c>
      <c r="C94" s="277" t="s">
        <v>77</v>
      </c>
      <c r="D94" s="300">
        <v>26</v>
      </c>
      <c r="E94" s="278">
        <v>3</v>
      </c>
      <c r="F94" s="278">
        <v>9</v>
      </c>
      <c r="G94" s="278">
        <v>11</v>
      </c>
      <c r="H94" s="278">
        <v>1</v>
      </c>
      <c r="I94" s="278">
        <v>2</v>
      </c>
      <c r="J94" s="278"/>
      <c r="K94" s="301">
        <v>44.1</v>
      </c>
      <c r="M94" s="97">
        <f t="shared" si="33"/>
        <v>26</v>
      </c>
      <c r="N94" s="98">
        <f t="shared" si="54"/>
        <v>3</v>
      </c>
      <c r="O94" s="99">
        <f t="shared" si="44"/>
        <v>11.538461538461538</v>
      </c>
      <c r="P94" s="98">
        <f t="shared" si="55"/>
        <v>3</v>
      </c>
      <c r="Q94" s="100">
        <f t="shared" si="45"/>
        <v>11.538461538461538</v>
      </c>
    </row>
    <row r="95" spans="1:17" ht="15" customHeight="1" x14ac:dyDescent="0.25">
      <c r="A95" s="281">
        <v>12</v>
      </c>
      <c r="B95" s="276">
        <v>60980</v>
      </c>
      <c r="C95" s="277" t="s">
        <v>78</v>
      </c>
      <c r="D95" s="278">
        <v>14</v>
      </c>
      <c r="E95" s="278">
        <v>2</v>
      </c>
      <c r="F95" s="278">
        <v>3</v>
      </c>
      <c r="G95" s="278">
        <v>6</v>
      </c>
      <c r="H95" s="278">
        <v>2</v>
      </c>
      <c r="I95" s="278">
        <v>1</v>
      </c>
      <c r="J95" s="278"/>
      <c r="K95" s="279">
        <v>0</v>
      </c>
      <c r="M95" s="97">
        <f t="shared" si="33"/>
        <v>14</v>
      </c>
      <c r="N95" s="98">
        <f t="shared" si="54"/>
        <v>3</v>
      </c>
      <c r="O95" s="99">
        <f t="shared" si="44"/>
        <v>21.428571428571427</v>
      </c>
      <c r="P95" s="98">
        <f t="shared" si="55"/>
        <v>2</v>
      </c>
      <c r="Q95" s="100">
        <f t="shared" si="45"/>
        <v>14.285714285714286</v>
      </c>
    </row>
    <row r="96" spans="1:17" ht="15" customHeight="1" x14ac:dyDescent="0.25">
      <c r="A96" s="281">
        <v>13</v>
      </c>
      <c r="B96" s="276">
        <v>61080</v>
      </c>
      <c r="C96" s="277" t="s">
        <v>188</v>
      </c>
      <c r="D96" s="278">
        <v>45</v>
      </c>
      <c r="E96" s="278">
        <v>6</v>
      </c>
      <c r="F96" s="278">
        <v>8</v>
      </c>
      <c r="G96" s="278">
        <v>19</v>
      </c>
      <c r="H96" s="278">
        <v>10</v>
      </c>
      <c r="I96" s="278">
        <v>2</v>
      </c>
      <c r="J96" s="278"/>
      <c r="K96" s="279">
        <v>48.2</v>
      </c>
      <c r="M96" s="97">
        <f t="shared" si="33"/>
        <v>45</v>
      </c>
      <c r="N96" s="98">
        <f t="shared" si="54"/>
        <v>12</v>
      </c>
      <c r="O96" s="99">
        <f t="shared" si="44"/>
        <v>26.666666666666668</v>
      </c>
      <c r="P96" s="98">
        <f t="shared" si="55"/>
        <v>6</v>
      </c>
      <c r="Q96" s="100">
        <f t="shared" si="45"/>
        <v>13.333333333333334</v>
      </c>
    </row>
    <row r="97" spans="1:17" ht="15" customHeight="1" x14ac:dyDescent="0.25">
      <c r="A97" s="281">
        <v>14</v>
      </c>
      <c r="B97" s="276">
        <v>61150</v>
      </c>
      <c r="C97" s="277" t="s">
        <v>189</v>
      </c>
      <c r="D97" s="278">
        <v>19</v>
      </c>
      <c r="E97" s="278">
        <v>2</v>
      </c>
      <c r="F97" s="278">
        <v>4</v>
      </c>
      <c r="G97" s="278">
        <v>9</v>
      </c>
      <c r="H97" s="278">
        <v>3</v>
      </c>
      <c r="I97" s="278">
        <v>1</v>
      </c>
      <c r="J97" s="278"/>
      <c r="K97" s="279">
        <v>46.3</v>
      </c>
      <c r="M97" s="97">
        <f t="shared" si="33"/>
        <v>19</v>
      </c>
      <c r="N97" s="98">
        <f t="shared" si="54"/>
        <v>4</v>
      </c>
      <c r="O97" s="99">
        <f t="shared" si="44"/>
        <v>21.05263157894737</v>
      </c>
      <c r="P97" s="98">
        <f t="shared" si="55"/>
        <v>2</v>
      </c>
      <c r="Q97" s="100">
        <f t="shared" si="45"/>
        <v>10.526315789473685</v>
      </c>
    </row>
    <row r="98" spans="1:17" ht="15" customHeight="1" x14ac:dyDescent="0.25">
      <c r="A98" s="281">
        <v>15</v>
      </c>
      <c r="B98" s="276">
        <v>61210</v>
      </c>
      <c r="C98" s="277" t="s">
        <v>190</v>
      </c>
      <c r="D98" s="278">
        <v>5</v>
      </c>
      <c r="E98" s="278">
        <v>1</v>
      </c>
      <c r="F98" s="278">
        <v>2</v>
      </c>
      <c r="G98" s="278">
        <v>2</v>
      </c>
      <c r="H98" s="278"/>
      <c r="I98" s="278"/>
      <c r="J98" s="278"/>
      <c r="K98" s="279">
        <v>34</v>
      </c>
      <c r="M98" s="97">
        <f t="shared" si="33"/>
        <v>5</v>
      </c>
      <c r="N98" s="98">
        <f t="shared" si="54"/>
        <v>0</v>
      </c>
      <c r="O98" s="99">
        <f t="shared" si="44"/>
        <v>0</v>
      </c>
      <c r="P98" s="98">
        <f t="shared" si="55"/>
        <v>1</v>
      </c>
      <c r="Q98" s="100">
        <f t="shared" si="45"/>
        <v>20</v>
      </c>
    </row>
    <row r="99" spans="1:17" ht="15" customHeight="1" x14ac:dyDescent="0.25">
      <c r="A99" s="281">
        <v>16</v>
      </c>
      <c r="B99" s="276">
        <v>61290</v>
      </c>
      <c r="C99" s="277" t="s">
        <v>82</v>
      </c>
      <c r="D99" s="278">
        <v>12</v>
      </c>
      <c r="E99" s="278">
        <v>6</v>
      </c>
      <c r="F99" s="278">
        <v>2</v>
      </c>
      <c r="G99" s="278">
        <v>3</v>
      </c>
      <c r="H99" s="278">
        <v>1</v>
      </c>
      <c r="I99" s="278"/>
      <c r="J99" s="278"/>
      <c r="K99" s="279">
        <v>31.6</v>
      </c>
      <c r="M99" s="97">
        <f t="shared" si="33"/>
        <v>12</v>
      </c>
      <c r="N99" s="98">
        <f t="shared" si="54"/>
        <v>1</v>
      </c>
      <c r="O99" s="99">
        <f t="shared" si="44"/>
        <v>8.3333333333333339</v>
      </c>
      <c r="P99" s="98">
        <f t="shared" si="55"/>
        <v>6</v>
      </c>
      <c r="Q99" s="100">
        <f t="shared" si="45"/>
        <v>50</v>
      </c>
    </row>
    <row r="100" spans="1:17" ht="15" customHeight="1" x14ac:dyDescent="0.25">
      <c r="A100" s="281">
        <v>17</v>
      </c>
      <c r="B100" s="276">
        <v>61340</v>
      </c>
      <c r="C100" s="277" t="s">
        <v>191</v>
      </c>
      <c r="D100" s="278">
        <v>23</v>
      </c>
      <c r="E100" s="278">
        <v>1</v>
      </c>
      <c r="F100" s="278">
        <v>2</v>
      </c>
      <c r="G100" s="278">
        <v>11</v>
      </c>
      <c r="H100" s="278">
        <v>7</v>
      </c>
      <c r="I100" s="278">
        <v>1</v>
      </c>
      <c r="J100" s="278">
        <v>1</v>
      </c>
      <c r="K100" s="279">
        <v>58.8</v>
      </c>
      <c r="M100" s="97">
        <f t="shared" si="33"/>
        <v>23</v>
      </c>
      <c r="N100" s="98">
        <f t="shared" si="54"/>
        <v>9</v>
      </c>
      <c r="O100" s="99">
        <f t="shared" si="44"/>
        <v>39.130434782608695</v>
      </c>
      <c r="P100" s="98">
        <f t="shared" si="55"/>
        <v>1</v>
      </c>
      <c r="Q100" s="100">
        <f t="shared" si="45"/>
        <v>4.3478260869565215</v>
      </c>
    </row>
    <row r="101" spans="1:17" ht="15" customHeight="1" x14ac:dyDescent="0.25">
      <c r="A101" s="281">
        <v>18</v>
      </c>
      <c r="B101" s="276">
        <v>61390</v>
      </c>
      <c r="C101" s="277" t="s">
        <v>192</v>
      </c>
      <c r="D101" s="278">
        <v>14</v>
      </c>
      <c r="E101" s="278">
        <v>2</v>
      </c>
      <c r="F101" s="278">
        <v>3</v>
      </c>
      <c r="G101" s="278">
        <v>6</v>
      </c>
      <c r="H101" s="278">
        <v>2</v>
      </c>
      <c r="I101" s="278">
        <v>1</v>
      </c>
      <c r="J101" s="278"/>
      <c r="K101" s="279">
        <v>48.6</v>
      </c>
      <c r="M101" s="97">
        <f t="shared" si="33"/>
        <v>14</v>
      </c>
      <c r="N101" s="98">
        <f t="shared" si="54"/>
        <v>3</v>
      </c>
      <c r="O101" s="99">
        <f t="shared" si="44"/>
        <v>21.428571428571427</v>
      </c>
      <c r="P101" s="98">
        <f t="shared" si="55"/>
        <v>2</v>
      </c>
      <c r="Q101" s="100">
        <f t="shared" si="45"/>
        <v>14.285714285714286</v>
      </c>
    </row>
    <row r="102" spans="1:17" ht="15" customHeight="1" x14ac:dyDescent="0.25">
      <c r="A102" s="281">
        <v>19</v>
      </c>
      <c r="B102" s="276">
        <v>61410</v>
      </c>
      <c r="C102" s="277" t="s">
        <v>193</v>
      </c>
      <c r="D102" s="278">
        <v>17</v>
      </c>
      <c r="E102" s="278">
        <v>3</v>
      </c>
      <c r="F102" s="278">
        <v>4</v>
      </c>
      <c r="G102" s="278">
        <v>8</v>
      </c>
      <c r="H102" s="278">
        <v>2</v>
      </c>
      <c r="I102" s="278"/>
      <c r="J102" s="278"/>
      <c r="K102" s="279">
        <v>44</v>
      </c>
      <c r="M102" s="97">
        <f t="shared" si="33"/>
        <v>17</v>
      </c>
      <c r="N102" s="98">
        <f t="shared" si="54"/>
        <v>2</v>
      </c>
      <c r="O102" s="99">
        <f t="shared" si="44"/>
        <v>11.764705882352942</v>
      </c>
      <c r="P102" s="98">
        <f t="shared" si="55"/>
        <v>3</v>
      </c>
      <c r="Q102" s="100">
        <f t="shared" si="45"/>
        <v>17.647058823529413</v>
      </c>
    </row>
    <row r="103" spans="1:17" ht="15" customHeight="1" x14ac:dyDescent="0.25">
      <c r="A103" s="281">
        <v>20</v>
      </c>
      <c r="B103" s="276">
        <v>61430</v>
      </c>
      <c r="C103" s="277" t="s">
        <v>113</v>
      </c>
      <c r="D103" s="278">
        <v>54</v>
      </c>
      <c r="E103" s="278"/>
      <c r="F103" s="278">
        <v>5</v>
      </c>
      <c r="G103" s="278">
        <v>19</v>
      </c>
      <c r="H103" s="278">
        <v>18</v>
      </c>
      <c r="I103" s="278">
        <v>12</v>
      </c>
      <c r="J103" s="278"/>
      <c r="K103" s="279">
        <v>65.7</v>
      </c>
      <c r="M103" s="97">
        <f t="shared" si="33"/>
        <v>54</v>
      </c>
      <c r="N103" s="98">
        <f t="shared" si="54"/>
        <v>30</v>
      </c>
      <c r="O103" s="99">
        <f t="shared" si="44"/>
        <v>55.555555555555557</v>
      </c>
      <c r="P103" s="98">
        <f t="shared" si="55"/>
        <v>0</v>
      </c>
      <c r="Q103" s="100">
        <f t="shared" si="45"/>
        <v>0</v>
      </c>
    </row>
    <row r="104" spans="1:17" ht="15" customHeight="1" x14ac:dyDescent="0.25">
      <c r="A104" s="281">
        <v>21</v>
      </c>
      <c r="B104" s="276">
        <v>61440</v>
      </c>
      <c r="C104" s="277" t="s">
        <v>194</v>
      </c>
      <c r="D104" s="278">
        <v>28</v>
      </c>
      <c r="E104" s="278"/>
      <c r="F104" s="278"/>
      <c r="G104" s="278">
        <v>10</v>
      </c>
      <c r="H104" s="278">
        <v>15</v>
      </c>
      <c r="I104" s="278">
        <v>3</v>
      </c>
      <c r="J104" s="278"/>
      <c r="K104" s="282">
        <v>69.599999999999994</v>
      </c>
      <c r="M104" s="97">
        <f t="shared" si="33"/>
        <v>28</v>
      </c>
      <c r="N104" s="98">
        <f t="shared" si="54"/>
        <v>18</v>
      </c>
      <c r="O104" s="99">
        <f t="shared" si="44"/>
        <v>64.285714285714292</v>
      </c>
      <c r="P104" s="98">
        <f t="shared" si="55"/>
        <v>0</v>
      </c>
      <c r="Q104" s="100">
        <f t="shared" si="45"/>
        <v>0</v>
      </c>
    </row>
    <row r="105" spans="1:17" ht="15" customHeight="1" x14ac:dyDescent="0.25">
      <c r="A105" s="281">
        <v>22</v>
      </c>
      <c r="B105" s="276">
        <v>61450</v>
      </c>
      <c r="C105" s="277" t="s">
        <v>114</v>
      </c>
      <c r="D105" s="278">
        <v>54</v>
      </c>
      <c r="E105" s="278"/>
      <c r="F105" s="278">
        <v>7</v>
      </c>
      <c r="G105" s="278">
        <v>18</v>
      </c>
      <c r="H105" s="278">
        <v>12</v>
      </c>
      <c r="I105" s="278">
        <v>17</v>
      </c>
      <c r="J105" s="278"/>
      <c r="K105" s="279">
        <v>66</v>
      </c>
      <c r="M105" s="97">
        <f t="shared" si="33"/>
        <v>54</v>
      </c>
      <c r="N105" s="98">
        <f t="shared" si="54"/>
        <v>29</v>
      </c>
      <c r="O105" s="99">
        <f t="shared" si="44"/>
        <v>53.703703703703702</v>
      </c>
      <c r="P105" s="98">
        <f t="shared" si="55"/>
        <v>0</v>
      </c>
      <c r="Q105" s="100">
        <f t="shared" si="45"/>
        <v>0</v>
      </c>
    </row>
    <row r="106" spans="1:17" ht="15" customHeight="1" x14ac:dyDescent="0.25">
      <c r="A106" s="281">
        <v>23</v>
      </c>
      <c r="B106" s="276">
        <v>61470</v>
      </c>
      <c r="C106" s="277" t="s">
        <v>87</v>
      </c>
      <c r="D106" s="278">
        <v>26</v>
      </c>
      <c r="E106" s="278">
        <v>1</v>
      </c>
      <c r="F106" s="278">
        <v>7</v>
      </c>
      <c r="G106" s="278">
        <v>15</v>
      </c>
      <c r="H106" s="278">
        <v>3</v>
      </c>
      <c r="I106" s="278"/>
      <c r="J106" s="278"/>
      <c r="K106" s="282">
        <v>44</v>
      </c>
      <c r="M106" s="97">
        <f t="shared" si="33"/>
        <v>26</v>
      </c>
      <c r="N106" s="98">
        <f t="shared" si="54"/>
        <v>3</v>
      </c>
      <c r="O106" s="99">
        <f t="shared" si="44"/>
        <v>11.538461538461538</v>
      </c>
      <c r="P106" s="98">
        <f t="shared" si="55"/>
        <v>1</v>
      </c>
      <c r="Q106" s="100">
        <f t="shared" si="45"/>
        <v>3.8461538461538463</v>
      </c>
    </row>
    <row r="107" spans="1:17" ht="15" customHeight="1" x14ac:dyDescent="0.25">
      <c r="A107" s="281">
        <v>24</v>
      </c>
      <c r="B107" s="276">
        <v>61490</v>
      </c>
      <c r="C107" s="277" t="s">
        <v>115</v>
      </c>
      <c r="D107" s="278">
        <v>74</v>
      </c>
      <c r="E107" s="278"/>
      <c r="F107" s="278">
        <v>16</v>
      </c>
      <c r="G107" s="278">
        <v>28</v>
      </c>
      <c r="H107" s="278">
        <v>19</v>
      </c>
      <c r="I107" s="278">
        <v>10</v>
      </c>
      <c r="J107" s="278">
        <v>1</v>
      </c>
      <c r="K107" s="282">
        <v>58</v>
      </c>
      <c r="M107" s="97">
        <f t="shared" si="33"/>
        <v>74</v>
      </c>
      <c r="N107" s="98">
        <f t="shared" si="54"/>
        <v>30</v>
      </c>
      <c r="O107" s="99">
        <f t="shared" si="44"/>
        <v>40.54054054054054</v>
      </c>
      <c r="P107" s="98">
        <f t="shared" si="55"/>
        <v>0</v>
      </c>
      <c r="Q107" s="100">
        <f t="shared" si="45"/>
        <v>0</v>
      </c>
    </row>
    <row r="108" spans="1:17" ht="15" customHeight="1" x14ac:dyDescent="0.25">
      <c r="A108" s="281">
        <v>25</v>
      </c>
      <c r="B108" s="276">
        <v>61500</v>
      </c>
      <c r="C108" s="277" t="s">
        <v>116</v>
      </c>
      <c r="D108" s="278">
        <v>80</v>
      </c>
      <c r="E108" s="278"/>
      <c r="F108" s="278">
        <v>15</v>
      </c>
      <c r="G108" s="278">
        <v>32</v>
      </c>
      <c r="H108" s="278">
        <v>18</v>
      </c>
      <c r="I108" s="278">
        <v>15</v>
      </c>
      <c r="J108" s="278"/>
      <c r="K108" s="279">
        <v>58.8</v>
      </c>
      <c r="M108" s="97">
        <f t="shared" si="33"/>
        <v>80</v>
      </c>
      <c r="N108" s="98">
        <f t="shared" si="54"/>
        <v>33</v>
      </c>
      <c r="O108" s="99">
        <f t="shared" si="44"/>
        <v>41.25</v>
      </c>
      <c r="P108" s="98">
        <f t="shared" si="55"/>
        <v>0</v>
      </c>
      <c r="Q108" s="100">
        <f t="shared" si="45"/>
        <v>0</v>
      </c>
    </row>
    <row r="109" spans="1:17" ht="15" customHeight="1" x14ac:dyDescent="0.25">
      <c r="A109" s="281">
        <v>26</v>
      </c>
      <c r="B109" s="276">
        <v>61510</v>
      </c>
      <c r="C109" s="277" t="s">
        <v>88</v>
      </c>
      <c r="D109" s="300">
        <v>81</v>
      </c>
      <c r="E109" s="278">
        <v>1</v>
      </c>
      <c r="F109" s="278">
        <v>8</v>
      </c>
      <c r="G109" s="278">
        <v>30</v>
      </c>
      <c r="H109" s="278">
        <v>29</v>
      </c>
      <c r="I109" s="278">
        <v>13</v>
      </c>
      <c r="J109" s="278"/>
      <c r="K109" s="301">
        <v>59</v>
      </c>
      <c r="M109" s="97">
        <f t="shared" si="33"/>
        <v>81</v>
      </c>
      <c r="N109" s="98">
        <f t="shared" si="54"/>
        <v>42</v>
      </c>
      <c r="O109" s="99">
        <f t="shared" si="44"/>
        <v>51.851851851851855</v>
      </c>
      <c r="P109" s="98">
        <f t="shared" si="55"/>
        <v>1</v>
      </c>
      <c r="Q109" s="100">
        <f t="shared" si="45"/>
        <v>1.2345679012345678</v>
      </c>
    </row>
    <row r="110" spans="1:17" ht="15" customHeight="1" x14ac:dyDescent="0.25">
      <c r="A110" s="281">
        <v>27</v>
      </c>
      <c r="B110" s="276">
        <v>61520</v>
      </c>
      <c r="C110" s="277" t="s">
        <v>117</v>
      </c>
      <c r="D110" s="300">
        <v>48</v>
      </c>
      <c r="E110" s="278"/>
      <c r="F110" s="278">
        <v>2</v>
      </c>
      <c r="G110" s="278">
        <v>12</v>
      </c>
      <c r="H110" s="278">
        <v>18</v>
      </c>
      <c r="I110" s="278">
        <v>12</v>
      </c>
      <c r="J110" s="278">
        <v>4</v>
      </c>
      <c r="K110" s="301">
        <v>73.099999999999994</v>
      </c>
      <c r="M110" s="97">
        <f t="shared" si="33"/>
        <v>48</v>
      </c>
      <c r="N110" s="98">
        <f t="shared" si="54"/>
        <v>34</v>
      </c>
      <c r="O110" s="99">
        <f t="shared" si="44"/>
        <v>70.833333333333329</v>
      </c>
      <c r="P110" s="98">
        <f t="shared" si="55"/>
        <v>0</v>
      </c>
      <c r="Q110" s="100">
        <f t="shared" si="45"/>
        <v>0</v>
      </c>
    </row>
    <row r="111" spans="1:17" ht="15" customHeight="1" x14ac:dyDescent="0.25">
      <c r="A111" s="281">
        <v>28</v>
      </c>
      <c r="B111" s="276">
        <v>61540</v>
      </c>
      <c r="C111" s="277" t="s">
        <v>134</v>
      </c>
      <c r="D111" s="300">
        <v>12</v>
      </c>
      <c r="E111" s="278">
        <v>1</v>
      </c>
      <c r="F111" s="278"/>
      <c r="G111" s="278">
        <v>7</v>
      </c>
      <c r="H111" s="278">
        <v>3</v>
      </c>
      <c r="I111" s="278">
        <v>1</v>
      </c>
      <c r="J111" s="278"/>
      <c r="K111" s="301">
        <v>53.3</v>
      </c>
      <c r="M111" s="97">
        <f t="shared" si="33"/>
        <v>12</v>
      </c>
      <c r="N111" s="98">
        <f t="shared" si="54"/>
        <v>4</v>
      </c>
      <c r="O111" s="99">
        <f t="shared" si="44"/>
        <v>33.333333333333336</v>
      </c>
      <c r="P111" s="197">
        <f t="shared" si="55"/>
        <v>1</v>
      </c>
      <c r="Q111" s="100">
        <f t="shared" si="45"/>
        <v>8.3333333333333339</v>
      </c>
    </row>
    <row r="112" spans="1:17" ht="15" customHeight="1" x14ac:dyDescent="0.25">
      <c r="A112" s="281">
        <v>29</v>
      </c>
      <c r="B112" s="276">
        <v>61560</v>
      </c>
      <c r="C112" s="277" t="s">
        <v>195</v>
      </c>
      <c r="D112" s="300">
        <v>23</v>
      </c>
      <c r="E112" s="306">
        <v>6</v>
      </c>
      <c r="F112" s="306">
        <v>2</v>
      </c>
      <c r="G112" s="306">
        <v>8</v>
      </c>
      <c r="H112" s="306">
        <v>5</v>
      </c>
      <c r="I112" s="306">
        <v>2</v>
      </c>
      <c r="J112" s="306"/>
      <c r="K112" s="301">
        <v>48</v>
      </c>
      <c r="M112" s="101">
        <f t="shared" si="33"/>
        <v>23</v>
      </c>
      <c r="N112" s="102">
        <f t="shared" si="54"/>
        <v>7</v>
      </c>
      <c r="O112" s="103">
        <f t="shared" si="44"/>
        <v>30.434782608695652</v>
      </c>
      <c r="P112" s="102">
        <f t="shared" si="55"/>
        <v>6</v>
      </c>
      <c r="Q112" s="104">
        <f t="shared" si="45"/>
        <v>26.086956521739129</v>
      </c>
    </row>
    <row r="113" spans="1:17" ht="15" customHeight="1" thickBot="1" x14ac:dyDescent="0.3">
      <c r="A113" s="281">
        <v>30</v>
      </c>
      <c r="B113" s="303">
        <v>61570</v>
      </c>
      <c r="C113" s="304" t="s">
        <v>196</v>
      </c>
      <c r="D113" s="305">
        <v>17</v>
      </c>
      <c r="E113" s="306">
        <v>1</v>
      </c>
      <c r="F113" s="306"/>
      <c r="G113" s="306">
        <v>9</v>
      </c>
      <c r="H113" s="306">
        <v>5</v>
      </c>
      <c r="I113" s="306">
        <v>2</v>
      </c>
      <c r="J113" s="306"/>
      <c r="K113" s="307">
        <v>59</v>
      </c>
      <c r="M113" s="365">
        <f t="shared" ref="M113" si="56">D113</f>
        <v>17</v>
      </c>
      <c r="N113" s="366">
        <f t="shared" ref="N113" si="57">J113+I113+H113</f>
        <v>7</v>
      </c>
      <c r="O113" s="367">
        <f t="shared" ref="O113" si="58">N113*100/M113</f>
        <v>41.176470588235297</v>
      </c>
      <c r="P113" s="366">
        <f t="shared" ref="P113" si="59">E113</f>
        <v>1</v>
      </c>
      <c r="Q113" s="368">
        <f t="shared" ref="Q113" si="60">P113*100/M113</f>
        <v>5.882352941176471</v>
      </c>
    </row>
    <row r="114" spans="1:17" ht="15" customHeight="1" thickBot="1" x14ac:dyDescent="0.3">
      <c r="A114" s="287"/>
      <c r="B114" s="446" t="s">
        <v>106</v>
      </c>
      <c r="C114" s="447"/>
      <c r="D114" s="288">
        <f t="shared" ref="D114:J114" si="61">SUM(D115:D123)</f>
        <v>217</v>
      </c>
      <c r="E114" s="288">
        <f t="shared" si="61"/>
        <v>6</v>
      </c>
      <c r="F114" s="288">
        <f t="shared" si="61"/>
        <v>21</v>
      </c>
      <c r="G114" s="288">
        <f t="shared" si="61"/>
        <v>73</v>
      </c>
      <c r="H114" s="288">
        <f t="shared" si="61"/>
        <v>73</v>
      </c>
      <c r="I114" s="288">
        <f t="shared" si="61"/>
        <v>44</v>
      </c>
      <c r="J114" s="288">
        <f t="shared" si="61"/>
        <v>0</v>
      </c>
      <c r="K114" s="314">
        <f>AVERAGE(K115:K123)</f>
        <v>63.147394758293672</v>
      </c>
      <c r="M114" s="242">
        <f t="shared" si="33"/>
        <v>217</v>
      </c>
      <c r="N114" s="243">
        <f>SUM(N115:N123)</f>
        <v>117</v>
      </c>
      <c r="O114" s="244">
        <f t="shared" ref="O114" si="62">N114*100/M114</f>
        <v>53.917050691244242</v>
      </c>
      <c r="P114" s="243">
        <f>SUM(P115:P123)</f>
        <v>6</v>
      </c>
      <c r="Q114" s="245">
        <f t="shared" ref="Q114" si="63">P114*100/M114</f>
        <v>2.7649769585253456</v>
      </c>
    </row>
    <row r="115" spans="1:17" ht="15" customHeight="1" x14ac:dyDescent="0.25">
      <c r="A115" s="309">
        <v>1</v>
      </c>
      <c r="B115" s="310">
        <v>70020</v>
      </c>
      <c r="C115" s="311" t="s">
        <v>89</v>
      </c>
      <c r="D115" s="312">
        <v>51</v>
      </c>
      <c r="E115" s="312"/>
      <c r="F115" s="312">
        <v>2</v>
      </c>
      <c r="G115" s="312">
        <v>19</v>
      </c>
      <c r="H115" s="312">
        <v>15</v>
      </c>
      <c r="I115" s="312">
        <v>15</v>
      </c>
      <c r="J115" s="312"/>
      <c r="K115" s="315">
        <v>69.196078431372555</v>
      </c>
      <c r="M115" s="356">
        <f t="shared" si="33"/>
        <v>51</v>
      </c>
      <c r="N115" s="357">
        <f t="shared" ref="N115:N122" si="64">J115+I115+H115</f>
        <v>30</v>
      </c>
      <c r="O115" s="358">
        <f t="shared" si="44"/>
        <v>58.823529411764703</v>
      </c>
      <c r="P115" s="357">
        <f t="shared" ref="P115:P122" si="65">E115</f>
        <v>0</v>
      </c>
      <c r="Q115" s="359">
        <f t="shared" ref="Q115:Q122" si="66">P115*100/M115</f>
        <v>0</v>
      </c>
    </row>
    <row r="116" spans="1:17" ht="15" customHeight="1" x14ac:dyDescent="0.25">
      <c r="A116" s="290">
        <v>2</v>
      </c>
      <c r="B116" s="276">
        <v>70110</v>
      </c>
      <c r="C116" s="277" t="s">
        <v>197</v>
      </c>
      <c r="D116" s="278">
        <v>15</v>
      </c>
      <c r="E116" s="278"/>
      <c r="F116" s="278">
        <v>1</v>
      </c>
      <c r="G116" s="278">
        <v>5</v>
      </c>
      <c r="H116" s="278">
        <v>8</v>
      </c>
      <c r="I116" s="278">
        <v>1</v>
      </c>
      <c r="J116" s="278"/>
      <c r="K116" s="279">
        <v>66.7</v>
      </c>
      <c r="M116" s="97">
        <f t="shared" si="33"/>
        <v>15</v>
      </c>
      <c r="N116" s="98">
        <f t="shared" si="64"/>
        <v>9</v>
      </c>
      <c r="O116" s="99">
        <f t="shared" si="44"/>
        <v>60</v>
      </c>
      <c r="P116" s="98">
        <f t="shared" si="65"/>
        <v>0</v>
      </c>
      <c r="Q116" s="100">
        <f t="shared" si="66"/>
        <v>0</v>
      </c>
    </row>
    <row r="117" spans="1:17" ht="15" customHeight="1" x14ac:dyDescent="0.25">
      <c r="A117" s="290">
        <v>3</v>
      </c>
      <c r="B117" s="276">
        <v>70021</v>
      </c>
      <c r="C117" s="277" t="s">
        <v>90</v>
      </c>
      <c r="D117" s="278">
        <v>38</v>
      </c>
      <c r="E117" s="278">
        <v>1</v>
      </c>
      <c r="F117" s="278">
        <v>3</v>
      </c>
      <c r="G117" s="278">
        <v>11</v>
      </c>
      <c r="H117" s="278">
        <v>14</v>
      </c>
      <c r="I117" s="278">
        <v>9</v>
      </c>
      <c r="J117" s="278"/>
      <c r="K117" s="282">
        <v>65.973684210526315</v>
      </c>
      <c r="M117" s="97">
        <f t="shared" si="33"/>
        <v>38</v>
      </c>
      <c r="N117" s="98">
        <f t="shared" si="64"/>
        <v>23</v>
      </c>
      <c r="O117" s="99">
        <f t="shared" si="44"/>
        <v>60.526315789473685</v>
      </c>
      <c r="P117" s="98">
        <f t="shared" si="65"/>
        <v>1</v>
      </c>
      <c r="Q117" s="100">
        <f t="shared" si="66"/>
        <v>2.6315789473684212</v>
      </c>
    </row>
    <row r="118" spans="1:17" ht="15" customHeight="1" x14ac:dyDescent="0.25">
      <c r="A118" s="281">
        <v>4</v>
      </c>
      <c r="B118" s="276">
        <v>70040</v>
      </c>
      <c r="C118" s="277" t="s">
        <v>91</v>
      </c>
      <c r="D118" s="278">
        <v>7</v>
      </c>
      <c r="E118" s="278"/>
      <c r="F118" s="278"/>
      <c r="G118" s="278">
        <v>2</v>
      </c>
      <c r="H118" s="278">
        <v>2</v>
      </c>
      <c r="I118" s="278">
        <v>3</v>
      </c>
      <c r="J118" s="278"/>
      <c r="K118" s="279">
        <v>72.571428571428569</v>
      </c>
      <c r="M118" s="97">
        <f t="shared" si="33"/>
        <v>7</v>
      </c>
      <c r="N118" s="98">
        <f t="shared" si="64"/>
        <v>5</v>
      </c>
      <c r="O118" s="99">
        <f t="shared" si="44"/>
        <v>71.428571428571431</v>
      </c>
      <c r="P118" s="98">
        <f t="shared" si="65"/>
        <v>0</v>
      </c>
      <c r="Q118" s="100">
        <f t="shared" si="66"/>
        <v>0</v>
      </c>
    </row>
    <row r="119" spans="1:17" ht="15" customHeight="1" x14ac:dyDescent="0.25">
      <c r="A119" s="281">
        <v>5</v>
      </c>
      <c r="B119" s="276">
        <v>70100</v>
      </c>
      <c r="C119" s="277" t="s">
        <v>107</v>
      </c>
      <c r="D119" s="278">
        <v>37</v>
      </c>
      <c r="E119" s="278">
        <v>1</v>
      </c>
      <c r="F119" s="278">
        <v>1</v>
      </c>
      <c r="G119" s="278">
        <v>9</v>
      </c>
      <c r="H119" s="278">
        <v>13</v>
      </c>
      <c r="I119" s="278">
        <v>13</v>
      </c>
      <c r="J119" s="278"/>
      <c r="K119" s="282">
        <v>69.972972972972968</v>
      </c>
      <c r="M119" s="97">
        <f t="shared" si="33"/>
        <v>37</v>
      </c>
      <c r="N119" s="98">
        <f t="shared" si="64"/>
        <v>26</v>
      </c>
      <c r="O119" s="99">
        <f t="shared" si="44"/>
        <v>70.270270270270274</v>
      </c>
      <c r="P119" s="98">
        <f t="shared" si="65"/>
        <v>1</v>
      </c>
      <c r="Q119" s="100">
        <f t="shared" si="66"/>
        <v>2.7027027027027026</v>
      </c>
    </row>
    <row r="120" spans="1:17" ht="15" customHeight="1" x14ac:dyDescent="0.25">
      <c r="A120" s="281">
        <v>6</v>
      </c>
      <c r="B120" s="276">
        <v>70270</v>
      </c>
      <c r="C120" s="277" t="s">
        <v>93</v>
      </c>
      <c r="D120" s="278">
        <v>7</v>
      </c>
      <c r="E120" s="278">
        <v>1</v>
      </c>
      <c r="F120" s="278"/>
      <c r="G120" s="278">
        <v>3</v>
      </c>
      <c r="H120" s="278">
        <v>3</v>
      </c>
      <c r="I120" s="278"/>
      <c r="J120" s="278"/>
      <c r="K120" s="279">
        <v>58</v>
      </c>
      <c r="M120" s="97">
        <f t="shared" si="33"/>
        <v>7</v>
      </c>
      <c r="N120" s="98">
        <f t="shared" si="64"/>
        <v>3</v>
      </c>
      <c r="O120" s="99">
        <f t="shared" si="44"/>
        <v>42.857142857142854</v>
      </c>
      <c r="P120" s="98">
        <f t="shared" si="65"/>
        <v>1</v>
      </c>
      <c r="Q120" s="196">
        <f t="shared" si="66"/>
        <v>14.285714285714286</v>
      </c>
    </row>
    <row r="121" spans="1:17" ht="15" customHeight="1" x14ac:dyDescent="0.25">
      <c r="A121" s="302">
        <v>7</v>
      </c>
      <c r="B121" s="303">
        <v>70510</v>
      </c>
      <c r="C121" s="316" t="s">
        <v>94</v>
      </c>
      <c r="D121" s="317"/>
      <c r="E121" s="317"/>
      <c r="F121" s="317"/>
      <c r="G121" s="317"/>
      <c r="H121" s="317"/>
      <c r="I121" s="317"/>
      <c r="J121" s="317"/>
      <c r="K121" s="318"/>
      <c r="M121" s="97"/>
      <c r="N121" s="98"/>
      <c r="O121" s="99"/>
      <c r="P121" s="98"/>
      <c r="Q121" s="100"/>
    </row>
    <row r="122" spans="1:17" ht="15" customHeight="1" x14ac:dyDescent="0.25">
      <c r="A122" s="302">
        <v>8</v>
      </c>
      <c r="B122" s="303">
        <v>10880</v>
      </c>
      <c r="C122" s="316" t="s">
        <v>118</v>
      </c>
      <c r="D122" s="317">
        <v>43</v>
      </c>
      <c r="E122" s="317">
        <v>2</v>
      </c>
      <c r="F122" s="317">
        <v>9</v>
      </c>
      <c r="G122" s="317">
        <v>14</v>
      </c>
      <c r="H122" s="317">
        <v>16</v>
      </c>
      <c r="I122" s="317">
        <v>2</v>
      </c>
      <c r="J122" s="317"/>
      <c r="K122" s="318">
        <v>55.186046511627907</v>
      </c>
      <c r="M122" s="101">
        <f t="shared" si="33"/>
        <v>43</v>
      </c>
      <c r="N122" s="102">
        <f t="shared" si="64"/>
        <v>18</v>
      </c>
      <c r="O122" s="103">
        <f>N122*100/M122</f>
        <v>41.860465116279073</v>
      </c>
      <c r="P122" s="102">
        <f t="shared" si="65"/>
        <v>2</v>
      </c>
      <c r="Q122" s="104">
        <f t="shared" si="66"/>
        <v>4.6511627906976747</v>
      </c>
    </row>
    <row r="123" spans="1:17" ht="15" customHeight="1" thickBot="1" x14ac:dyDescent="0.3">
      <c r="A123" s="308">
        <v>9</v>
      </c>
      <c r="B123" s="319">
        <v>10890</v>
      </c>
      <c r="C123" s="320" t="s">
        <v>120</v>
      </c>
      <c r="D123" s="321">
        <v>19</v>
      </c>
      <c r="E123" s="321">
        <v>1</v>
      </c>
      <c r="F123" s="321">
        <v>5</v>
      </c>
      <c r="G123" s="321">
        <v>10</v>
      </c>
      <c r="H123" s="321">
        <v>2</v>
      </c>
      <c r="I123" s="321">
        <v>1</v>
      </c>
      <c r="J123" s="321"/>
      <c r="K123" s="322">
        <v>47.578947368421055</v>
      </c>
      <c r="M123" s="360">
        <f t="shared" ref="M123" si="67">D123</f>
        <v>19</v>
      </c>
      <c r="N123" s="293">
        <f t="shared" ref="N123" si="68">J123+I123+H123</f>
        <v>3</v>
      </c>
      <c r="O123" s="369">
        <f>N123*100/M123</f>
        <v>15.789473684210526</v>
      </c>
      <c r="P123" s="293">
        <f t="shared" ref="P123" si="69">E123</f>
        <v>1</v>
      </c>
      <c r="Q123" s="370">
        <f t="shared" ref="Q123" si="70">P123*100/M123</f>
        <v>5.2631578947368425</v>
      </c>
    </row>
    <row r="124" spans="1:17" ht="15" customHeight="1" x14ac:dyDescent="0.25">
      <c r="A124" s="323"/>
      <c r="B124" s="323"/>
      <c r="C124" s="324"/>
      <c r="D124" s="325"/>
      <c r="E124" s="326"/>
      <c r="F124" s="448" t="s">
        <v>198</v>
      </c>
      <c r="G124" s="448"/>
      <c r="H124" s="448"/>
      <c r="I124" s="448"/>
      <c r="J124" s="448"/>
      <c r="K124" s="355">
        <f>AVERAGE(K8:K15,K17:K28,K30:K46,K48:K67,K69:K82,K84:K113,K115:K123)</f>
        <v>53.950560923307862</v>
      </c>
      <c r="L124" s="328"/>
      <c r="M124" s="328"/>
      <c r="N124" s="329"/>
    </row>
    <row r="125" spans="1:17" ht="18.600000000000001" customHeight="1" x14ac:dyDescent="0.25">
      <c r="A125" s="323"/>
      <c r="B125" s="323"/>
      <c r="C125" s="330"/>
      <c r="D125" s="326"/>
      <c r="E125" s="326"/>
      <c r="F125" s="326"/>
      <c r="G125" s="326"/>
      <c r="H125" s="326"/>
      <c r="I125" s="326"/>
      <c r="J125" s="326"/>
      <c r="K125" s="326"/>
    </row>
    <row r="126" spans="1:17" x14ac:dyDescent="0.25">
      <c r="A126" s="326"/>
      <c r="B126" s="326"/>
      <c r="C126" s="326"/>
      <c r="D126" s="326"/>
      <c r="E126" s="326"/>
      <c r="F126" s="326"/>
      <c r="G126" s="326"/>
      <c r="H126" s="326"/>
      <c r="I126" s="326"/>
      <c r="J126" s="326"/>
      <c r="K126" s="326"/>
    </row>
    <row r="128" spans="1:17" x14ac:dyDescent="0.25"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</row>
  </sheetData>
  <mergeCells count="15">
    <mergeCell ref="B2:C2"/>
    <mergeCell ref="A4:A5"/>
    <mergeCell ref="B4:B5"/>
    <mergeCell ref="C4:C5"/>
    <mergeCell ref="D4:D5"/>
    <mergeCell ref="B83:C83"/>
    <mergeCell ref="B114:C114"/>
    <mergeCell ref="F124:J124"/>
    <mergeCell ref="K4:K5"/>
    <mergeCell ref="B7:C7"/>
    <mergeCell ref="B16:C16"/>
    <mergeCell ref="B29:C29"/>
    <mergeCell ref="B47:C47"/>
    <mergeCell ref="B68:C68"/>
    <mergeCell ref="E4:J4"/>
  </mergeCells>
  <conditionalFormatting sqref="K6:K124">
    <cfRule type="containsBlanks" dxfId="14" priority="10">
      <formula>LEN(TRIM(K6))=0</formula>
    </cfRule>
    <cfRule type="cellIs" dxfId="13" priority="11" stopIfTrue="1" operator="equal">
      <formula>$K$124</formula>
    </cfRule>
    <cfRule type="cellIs" dxfId="12" priority="12" stopIfTrue="1" operator="lessThan">
      <formula>50</formula>
    </cfRule>
    <cfRule type="cellIs" dxfId="11" priority="13" stopIfTrue="1" operator="between">
      <formula>$K$124</formula>
      <formula>50</formula>
    </cfRule>
    <cfRule type="cellIs" dxfId="10" priority="14" stopIfTrue="1" operator="between">
      <formula>75</formula>
      <formula>$K$124</formula>
    </cfRule>
    <cfRule type="cellIs" dxfId="9" priority="15" stopIfTrue="1" operator="greaterThanOrEqual">
      <formula>75</formula>
    </cfRule>
  </conditionalFormatting>
  <conditionalFormatting sqref="P7:Q123">
    <cfRule type="containsBlanks" dxfId="8" priority="1">
      <formula>LEN(TRIM(P7))=0</formula>
    </cfRule>
    <cfRule type="cellIs" dxfId="7" priority="3" operator="greaterThanOrEqual">
      <formula>10</formula>
    </cfRule>
    <cfRule type="cellIs" dxfId="6" priority="8" operator="between">
      <formula>0.05</formula>
      <formula>10</formula>
    </cfRule>
    <cfRule type="cellIs" dxfId="5" priority="9" operator="equal">
      <formula>0</formula>
    </cfRule>
  </conditionalFormatting>
  <conditionalFormatting sqref="O7:O123">
    <cfRule type="containsBlanks" dxfId="4" priority="2">
      <formula>LEN(TRIM(O7))=0</formula>
    </cfRule>
    <cfRule type="cellIs" dxfId="3" priority="4" operator="lessThan">
      <formula>50</formula>
    </cfRule>
    <cfRule type="cellIs" dxfId="2" priority="5" operator="between">
      <formula>50</formula>
      <formula>50.004</formula>
    </cfRule>
    <cfRule type="cellIs" dxfId="1" priority="6" operator="between">
      <formula>50</formula>
      <formula>90</formula>
    </cfRule>
    <cfRule type="cellIs" dxfId="0" priority="7" operator="greaterThanOrEqual">
      <formula>90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Математика-11 2020-2024</vt:lpstr>
      <vt:lpstr>Математика-11 2020 расклад</vt:lpstr>
      <vt:lpstr>Математика-11 2021 расклад</vt:lpstr>
      <vt:lpstr>Математика-11 2022 расклад</vt:lpstr>
      <vt:lpstr>Математика-11 2023 расклад</vt:lpstr>
      <vt:lpstr>Математ проф-11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2024-08-02T04:02:26Z</dcterms:modified>
</cp:coreProperties>
</file>