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5" windowWidth="20190" windowHeight="7980" tabRatio="667"/>
  </bookViews>
  <sheets>
    <sheet name="Математика-11 2020-2025" sheetId="13" r:id="rId1"/>
    <sheet name="Математика-11 2020 расклад" sheetId="10" r:id="rId2"/>
    <sheet name="Математика-11 2021 расклад" sheetId="9" r:id="rId3"/>
    <sheet name="Математика-11 2022 расклад" sheetId="14" r:id="rId4"/>
    <sheet name="Матем база-11 2023 расклад" sheetId="15" r:id="rId5"/>
    <sheet name="Матем база-11 2024 расклад" sheetId="16" r:id="rId6"/>
    <sheet name="Матем база-11 2025 расклад" sheetId="17" r:id="rId7"/>
  </sheets>
  <definedNames>
    <definedName name="_xlnm._FilterDatabase" localSheetId="4" hidden="1">'Матем база-11 2023 расклад'!$B$5:$K$122</definedName>
    <definedName name="_xlnm._FilterDatabase" localSheetId="5" hidden="1">'Матем база-11 2024 расклад'!$B$5:$K$122</definedName>
    <definedName name="_xlnm._FilterDatabase" localSheetId="6" hidden="1">'Матем база-11 2025 расклад'!$B$5:$K$123</definedName>
  </definedNames>
  <calcPr calcId="145621"/>
</workbook>
</file>

<file path=xl/calcChain.xml><?xml version="1.0" encoding="utf-8"?>
<calcChain xmlns="http://schemas.openxmlformats.org/spreadsheetml/2006/main">
  <c r="AG123" i="13" l="1"/>
  <c r="AG122" i="13"/>
  <c r="AG120" i="13"/>
  <c r="AG119" i="13"/>
  <c r="AG118" i="13"/>
  <c r="AG117" i="13"/>
  <c r="AG116" i="13"/>
  <c r="AG115" i="13"/>
  <c r="AG114" i="13"/>
  <c r="AG113" i="13"/>
  <c r="AG112" i="13"/>
  <c r="AG111" i="13"/>
  <c r="AG110" i="13"/>
  <c r="AG109" i="13"/>
  <c r="AG108" i="13"/>
  <c r="AG107" i="13"/>
  <c r="AG106" i="13"/>
  <c r="AG105" i="13"/>
  <c r="AG104" i="13"/>
  <c r="AG103" i="13"/>
  <c r="AG102" i="13"/>
  <c r="AG101" i="13"/>
  <c r="AG100" i="13"/>
  <c r="AG99" i="13"/>
  <c r="AG98" i="13"/>
  <c r="AG97" i="13"/>
  <c r="AG96" i="13"/>
  <c r="AG95" i="13"/>
  <c r="AG94" i="13"/>
  <c r="AG93" i="13"/>
  <c r="AG92" i="13"/>
  <c r="AG91" i="13"/>
  <c r="AG90" i="13"/>
  <c r="AG89" i="13"/>
  <c r="AG88" i="13"/>
  <c r="AG87" i="13"/>
  <c r="AG86" i="13"/>
  <c r="AG84" i="13"/>
  <c r="AG83" i="13"/>
  <c r="AG82" i="13"/>
  <c r="AG81" i="13"/>
  <c r="AG80" i="13"/>
  <c r="AG79" i="13"/>
  <c r="AG78" i="13"/>
  <c r="AG77" i="13"/>
  <c r="AG76" i="13"/>
  <c r="AG75" i="13"/>
  <c r="AG74" i="13"/>
  <c r="AG73" i="13"/>
  <c r="AG72" i="13"/>
  <c r="AG71" i="13"/>
  <c r="AG70" i="13"/>
  <c r="AG69" i="13"/>
  <c r="AG68" i="13"/>
  <c r="AG67" i="13"/>
  <c r="AG66" i="13"/>
  <c r="AG65" i="13"/>
  <c r="AG64" i="13"/>
  <c r="AG63" i="13"/>
  <c r="AG62" i="13"/>
  <c r="AG61" i="13"/>
  <c r="AG60" i="13"/>
  <c r="AG58" i="13"/>
  <c r="AG57" i="13"/>
  <c r="AG56" i="13"/>
  <c r="AG55" i="13"/>
  <c r="AG54" i="13"/>
  <c r="AG53" i="13"/>
  <c r="AG52" i="13"/>
  <c r="AG51" i="13"/>
  <c r="AG50" i="13"/>
  <c r="AG49" i="13"/>
  <c r="AG48" i="13"/>
  <c r="AG47" i="13"/>
  <c r="AG46" i="13"/>
  <c r="AG45" i="13"/>
  <c r="AG44" i="13"/>
  <c r="AG43" i="13"/>
  <c r="AG42" i="13"/>
  <c r="AG41" i="13"/>
  <c r="AG40" i="13"/>
  <c r="AG37" i="13"/>
  <c r="AG36" i="13"/>
  <c r="AG35" i="13"/>
  <c r="AG34" i="13"/>
  <c r="AG33" i="13"/>
  <c r="AG32" i="13"/>
  <c r="AG31" i="13"/>
  <c r="AG30" i="13"/>
  <c r="AG29" i="13"/>
  <c r="AG28" i="13"/>
  <c r="AG27" i="13"/>
  <c r="AG25" i="13"/>
  <c r="AG24" i="13"/>
  <c r="AG23" i="13"/>
  <c r="AG22" i="13"/>
  <c r="AG21" i="13"/>
  <c r="AG20" i="13"/>
  <c r="AG19" i="13"/>
  <c r="AG18" i="13"/>
  <c r="AG17" i="13"/>
  <c r="AG16" i="13"/>
  <c r="AG15" i="13"/>
  <c r="AG14" i="13"/>
  <c r="AG13" i="13"/>
  <c r="AG12" i="13"/>
  <c r="AG11" i="13"/>
  <c r="AG10" i="13"/>
  <c r="AG9" i="13"/>
  <c r="AG8" i="13"/>
  <c r="AG7" i="13"/>
  <c r="AA123" i="13"/>
  <c r="AA122" i="13"/>
  <c r="AA120" i="13"/>
  <c r="AA119" i="13"/>
  <c r="AA118" i="13"/>
  <c r="AA117" i="13"/>
  <c r="AA116" i="13"/>
  <c r="AA115" i="13"/>
  <c r="AA114" i="13"/>
  <c r="AA113" i="13"/>
  <c r="AA112" i="13"/>
  <c r="AA111" i="13"/>
  <c r="AA110" i="13"/>
  <c r="AA109" i="13"/>
  <c r="AA108" i="13"/>
  <c r="AA107" i="13"/>
  <c r="AA106" i="13"/>
  <c r="AA105" i="13"/>
  <c r="AA104" i="13"/>
  <c r="AA103" i="13"/>
  <c r="AA102" i="13"/>
  <c r="AA101" i="13"/>
  <c r="AA100" i="13"/>
  <c r="AA99" i="13"/>
  <c r="AA98" i="13"/>
  <c r="AA97" i="13"/>
  <c r="AA96" i="13"/>
  <c r="AA95" i="13"/>
  <c r="AA94" i="13"/>
  <c r="AA93" i="13"/>
  <c r="AA92" i="13"/>
  <c r="AA91" i="13"/>
  <c r="AA90" i="13"/>
  <c r="AA89" i="13"/>
  <c r="AA88" i="13"/>
  <c r="AA87" i="13"/>
  <c r="AA86" i="13"/>
  <c r="AA84" i="13"/>
  <c r="AA83" i="13"/>
  <c r="AA82" i="13"/>
  <c r="AA81" i="13"/>
  <c r="AA80" i="13"/>
  <c r="AA79" i="13"/>
  <c r="AA78" i="13"/>
  <c r="AA77" i="13"/>
  <c r="AA76" i="13"/>
  <c r="AA75" i="13"/>
  <c r="AA74" i="13"/>
  <c r="AA73" i="13"/>
  <c r="AA72" i="13"/>
  <c r="AA71" i="13"/>
  <c r="AA70" i="13"/>
  <c r="AA69" i="13"/>
  <c r="AA68" i="13"/>
  <c r="AA67" i="13"/>
  <c r="AA66" i="13"/>
  <c r="AA65" i="13"/>
  <c r="AA64" i="13"/>
  <c r="AA63" i="13"/>
  <c r="AA62" i="13"/>
  <c r="AA61" i="13"/>
  <c r="AA60" i="13"/>
  <c r="AA58" i="13"/>
  <c r="AA57" i="13"/>
  <c r="AA56" i="13"/>
  <c r="AA55" i="13"/>
  <c r="AA54" i="13"/>
  <c r="AA53" i="13"/>
  <c r="AA52" i="13"/>
  <c r="AA51" i="13"/>
  <c r="AA50" i="13"/>
  <c r="AA49" i="13"/>
  <c r="AA48" i="13"/>
  <c r="AA47" i="13"/>
  <c r="AA46" i="13"/>
  <c r="AA45" i="13"/>
  <c r="AA44" i="13"/>
  <c r="AA43" i="13"/>
  <c r="AA42" i="13"/>
  <c r="AA41" i="13"/>
  <c r="AA40" i="13"/>
  <c r="AA37" i="13"/>
  <c r="AA36" i="13"/>
  <c r="AA35" i="13"/>
  <c r="AA34" i="13"/>
  <c r="AA33" i="13"/>
  <c r="AA32" i="13"/>
  <c r="AA31" i="13"/>
  <c r="AA30" i="13"/>
  <c r="AA29" i="13"/>
  <c r="AA28" i="13"/>
  <c r="AA27" i="13"/>
  <c r="AA25" i="13"/>
  <c r="AA24" i="13"/>
  <c r="AA23" i="13"/>
  <c r="AA22" i="13"/>
  <c r="AA21" i="13"/>
  <c r="AA20" i="13"/>
  <c r="AA19" i="13"/>
  <c r="AA18" i="13"/>
  <c r="AA17" i="13"/>
  <c r="AA16" i="13"/>
  <c r="AA15" i="13"/>
  <c r="AA14" i="13"/>
  <c r="AA13" i="13"/>
  <c r="AA12" i="13"/>
  <c r="AA11" i="13"/>
  <c r="AA10" i="13"/>
  <c r="AA9" i="13"/>
  <c r="AA8" i="13"/>
  <c r="AA7" i="13"/>
  <c r="AG6" i="13"/>
  <c r="AA6" i="13"/>
  <c r="U123" i="13"/>
  <c r="U122" i="13"/>
  <c r="U120" i="13"/>
  <c r="U119" i="13"/>
  <c r="U118" i="13"/>
  <c r="U117" i="13"/>
  <c r="U116" i="13"/>
  <c r="U115" i="13"/>
  <c r="U114" i="13"/>
  <c r="U113" i="13"/>
  <c r="U112" i="13"/>
  <c r="U111" i="13"/>
  <c r="U110" i="13"/>
  <c r="U109" i="13"/>
  <c r="U108" i="13"/>
  <c r="U107" i="13"/>
  <c r="U106" i="13"/>
  <c r="U105" i="13"/>
  <c r="U104" i="13"/>
  <c r="U103" i="13"/>
  <c r="U102" i="13"/>
  <c r="U101" i="13"/>
  <c r="U100" i="13"/>
  <c r="U99" i="13"/>
  <c r="U98" i="13"/>
  <c r="U97" i="13"/>
  <c r="U96" i="13"/>
  <c r="U95" i="13"/>
  <c r="U94" i="13"/>
  <c r="U93" i="13"/>
  <c r="U92" i="13"/>
  <c r="U91" i="13"/>
  <c r="U90" i="13"/>
  <c r="U89" i="13"/>
  <c r="U88" i="13"/>
  <c r="U87" i="13"/>
  <c r="U86" i="13"/>
  <c r="U84" i="13"/>
  <c r="U83" i="13"/>
  <c r="U82" i="13"/>
  <c r="U81" i="13"/>
  <c r="U80" i="13"/>
  <c r="U79" i="13"/>
  <c r="U78" i="13"/>
  <c r="U77" i="13"/>
  <c r="U76" i="13"/>
  <c r="U75" i="13"/>
  <c r="U74" i="13"/>
  <c r="U73" i="13"/>
  <c r="U72" i="13"/>
  <c r="U71" i="13"/>
  <c r="U70" i="13"/>
  <c r="U69" i="13"/>
  <c r="U68" i="13"/>
  <c r="U67" i="13"/>
  <c r="U66" i="13"/>
  <c r="U65" i="13"/>
  <c r="U64" i="13"/>
  <c r="U63" i="13"/>
  <c r="U62" i="13"/>
  <c r="U61" i="13"/>
  <c r="U60" i="13"/>
  <c r="U58" i="13"/>
  <c r="U57" i="13"/>
  <c r="U56" i="13"/>
  <c r="U55" i="13"/>
  <c r="U54" i="13"/>
  <c r="U53" i="13"/>
  <c r="U52" i="13"/>
  <c r="U51" i="13"/>
  <c r="U50" i="13"/>
  <c r="U49" i="13"/>
  <c r="U48" i="13"/>
  <c r="U47" i="13"/>
  <c r="U46" i="13"/>
  <c r="U45" i="13"/>
  <c r="U44" i="13"/>
  <c r="U43" i="13"/>
  <c r="U42" i="13"/>
  <c r="U41" i="13"/>
  <c r="U40" i="13"/>
  <c r="U37" i="13"/>
  <c r="U36" i="13"/>
  <c r="U35" i="13"/>
  <c r="U34" i="13"/>
  <c r="U33" i="13"/>
  <c r="U32" i="13"/>
  <c r="U31" i="13"/>
  <c r="U30" i="13"/>
  <c r="U29" i="13"/>
  <c r="U28" i="13"/>
  <c r="U27" i="13"/>
  <c r="U25" i="13"/>
  <c r="U24" i="13"/>
  <c r="U23" i="13"/>
  <c r="U22" i="13"/>
  <c r="U21" i="13"/>
  <c r="U20" i="13"/>
  <c r="U19" i="13"/>
  <c r="U18" i="13"/>
  <c r="U17" i="13"/>
  <c r="U16" i="13"/>
  <c r="U15" i="13"/>
  <c r="U14" i="13"/>
  <c r="U13" i="13"/>
  <c r="U12" i="13"/>
  <c r="U11" i="13"/>
  <c r="U10" i="13"/>
  <c r="U9" i="13"/>
  <c r="U8" i="13"/>
  <c r="U7" i="13"/>
  <c r="O123" i="13"/>
  <c r="O122" i="13"/>
  <c r="O120" i="13"/>
  <c r="O119" i="13"/>
  <c r="O118" i="13"/>
  <c r="O117" i="13"/>
  <c r="O116" i="13"/>
  <c r="O115" i="13"/>
  <c r="O114" i="13"/>
  <c r="O113" i="13"/>
  <c r="O112" i="13"/>
  <c r="O111" i="13"/>
  <c r="O110" i="13"/>
  <c r="O109" i="13"/>
  <c r="O108" i="13"/>
  <c r="O107" i="13"/>
  <c r="O106" i="13"/>
  <c r="O105" i="13"/>
  <c r="O104" i="13"/>
  <c r="O103" i="13"/>
  <c r="O102" i="13"/>
  <c r="O101" i="13"/>
  <c r="O100" i="13"/>
  <c r="O99" i="13"/>
  <c r="O98" i="13"/>
  <c r="O97" i="13"/>
  <c r="O96" i="13"/>
  <c r="O95" i="13"/>
  <c r="O94" i="13"/>
  <c r="O93" i="13"/>
  <c r="O92" i="13"/>
  <c r="O91" i="13"/>
  <c r="O90" i="13"/>
  <c r="O89" i="13"/>
  <c r="O88" i="13"/>
  <c r="O87" i="13"/>
  <c r="O86" i="13"/>
  <c r="O84" i="13"/>
  <c r="O83" i="13"/>
  <c r="O82" i="13"/>
  <c r="O81" i="13"/>
  <c r="O80" i="13"/>
  <c r="O79" i="13"/>
  <c r="O78" i="13"/>
  <c r="O77" i="13"/>
  <c r="O76" i="13"/>
  <c r="O75" i="13"/>
  <c r="O74" i="13"/>
  <c r="O73" i="13"/>
  <c r="O72" i="13"/>
  <c r="O71" i="13"/>
  <c r="O70" i="13"/>
  <c r="O69" i="13"/>
  <c r="O68" i="13"/>
  <c r="O67" i="13"/>
  <c r="O66" i="13"/>
  <c r="O65" i="13"/>
  <c r="O64" i="13"/>
  <c r="O63" i="13"/>
  <c r="O62" i="13"/>
  <c r="O61" i="13"/>
  <c r="O60" i="13"/>
  <c r="O58" i="13"/>
  <c r="O57" i="13"/>
  <c r="O56" i="13"/>
  <c r="O55" i="13"/>
  <c r="O54" i="13"/>
  <c r="O53" i="13"/>
  <c r="O52" i="13"/>
  <c r="O51" i="13"/>
  <c r="O50" i="13"/>
  <c r="O49" i="13"/>
  <c r="O48" i="13"/>
  <c r="O47" i="13"/>
  <c r="O46" i="13"/>
  <c r="O45" i="13"/>
  <c r="O44" i="13"/>
  <c r="O43" i="13"/>
  <c r="O42" i="13"/>
  <c r="O41" i="13"/>
  <c r="O40" i="13"/>
  <c r="O37" i="13"/>
  <c r="O36" i="13"/>
  <c r="O35" i="13"/>
  <c r="O34" i="13"/>
  <c r="O33" i="13"/>
  <c r="O32" i="13"/>
  <c r="O31" i="13"/>
  <c r="O30" i="13"/>
  <c r="O29" i="13"/>
  <c r="O28" i="13"/>
  <c r="O27" i="13"/>
  <c r="O25" i="13"/>
  <c r="O24" i="13"/>
  <c r="O23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8" i="13"/>
  <c r="O7" i="13"/>
  <c r="U6" i="13"/>
  <c r="O6" i="13"/>
  <c r="I123" i="13"/>
  <c r="I122" i="13"/>
  <c r="I120" i="13"/>
  <c r="I119" i="13"/>
  <c r="I118" i="13"/>
  <c r="I117" i="13"/>
  <c r="I116" i="13"/>
  <c r="I115" i="13"/>
  <c r="I114" i="13"/>
  <c r="I113" i="13"/>
  <c r="I112" i="13"/>
  <c r="I111" i="13"/>
  <c r="I110" i="13"/>
  <c r="I109" i="13"/>
  <c r="I108" i="13"/>
  <c r="I107" i="13"/>
  <c r="I106" i="13"/>
  <c r="I105" i="13"/>
  <c r="I104" i="13"/>
  <c r="I103" i="13"/>
  <c r="I102" i="13"/>
  <c r="I101" i="13"/>
  <c r="I100" i="13"/>
  <c r="I99" i="13"/>
  <c r="I98" i="13"/>
  <c r="I97" i="13"/>
  <c r="I96" i="13"/>
  <c r="I95" i="13"/>
  <c r="I94" i="13"/>
  <c r="I93" i="13"/>
  <c r="I92" i="13"/>
  <c r="I91" i="13"/>
  <c r="I90" i="13"/>
  <c r="I89" i="13"/>
  <c r="I88" i="13"/>
  <c r="I87" i="13"/>
  <c r="I86" i="13"/>
  <c r="I84" i="13"/>
  <c r="I83" i="13"/>
  <c r="I82" i="13"/>
  <c r="I81" i="13"/>
  <c r="I80" i="13"/>
  <c r="I79" i="13"/>
  <c r="I78" i="13"/>
  <c r="I77" i="13"/>
  <c r="I76" i="13"/>
  <c r="I75" i="13"/>
  <c r="I74" i="13"/>
  <c r="I73" i="13"/>
  <c r="I72" i="13"/>
  <c r="I71" i="13"/>
  <c r="I70" i="13"/>
  <c r="I69" i="13"/>
  <c r="I68" i="13"/>
  <c r="I67" i="13"/>
  <c r="I66" i="13"/>
  <c r="I65" i="13"/>
  <c r="I64" i="13"/>
  <c r="I63" i="13"/>
  <c r="I62" i="13"/>
  <c r="I61" i="13"/>
  <c r="I60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7" i="13"/>
  <c r="I36" i="13"/>
  <c r="I35" i="13"/>
  <c r="I34" i="13"/>
  <c r="I33" i="13"/>
  <c r="I32" i="13"/>
  <c r="I31" i="13"/>
  <c r="I30" i="13"/>
  <c r="I29" i="13"/>
  <c r="I28" i="13"/>
  <c r="I27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I6" i="13"/>
  <c r="N61" i="17"/>
  <c r="O61" i="17" s="1"/>
  <c r="L61" i="17"/>
  <c r="M61" i="17" s="1"/>
  <c r="K61" i="17"/>
  <c r="I61" i="17"/>
  <c r="N25" i="17"/>
  <c r="L25" i="17"/>
  <c r="M25" i="17" s="1"/>
  <c r="K25" i="17"/>
  <c r="I25" i="17"/>
  <c r="N24" i="17"/>
  <c r="L24" i="17"/>
  <c r="M24" i="17" s="1"/>
  <c r="K24" i="17"/>
  <c r="I24" i="17"/>
  <c r="N36" i="17"/>
  <c r="L36" i="17"/>
  <c r="M36" i="17" s="1"/>
  <c r="K36" i="17"/>
  <c r="I36" i="17"/>
  <c r="I29" i="17" s="1"/>
  <c r="N75" i="17"/>
  <c r="L75" i="17"/>
  <c r="K75" i="17"/>
  <c r="I75" i="17"/>
  <c r="N90" i="17"/>
  <c r="L90" i="17"/>
  <c r="K90" i="17"/>
  <c r="I90" i="17"/>
  <c r="N123" i="17"/>
  <c r="L123" i="17"/>
  <c r="K123" i="17"/>
  <c r="O123" i="17" s="1"/>
  <c r="I123" i="17"/>
  <c r="N122" i="17"/>
  <c r="L122" i="17"/>
  <c r="K122" i="17"/>
  <c r="O122" i="17" s="1"/>
  <c r="I122" i="17"/>
  <c r="N120" i="17"/>
  <c r="L120" i="17"/>
  <c r="K120" i="17"/>
  <c r="O120" i="17" s="1"/>
  <c r="I120" i="17"/>
  <c r="N119" i="17"/>
  <c r="L119" i="17"/>
  <c r="K119" i="17"/>
  <c r="O119" i="17" s="1"/>
  <c r="I119" i="17"/>
  <c r="N118" i="17"/>
  <c r="L118" i="17"/>
  <c r="K118" i="17"/>
  <c r="O118" i="17" s="1"/>
  <c r="I118" i="17"/>
  <c r="N117" i="17"/>
  <c r="L117" i="17"/>
  <c r="K117" i="17"/>
  <c r="O117" i="17" s="1"/>
  <c r="I117" i="17"/>
  <c r="N116" i="17"/>
  <c r="L116" i="17"/>
  <c r="K116" i="17"/>
  <c r="O116" i="17" s="1"/>
  <c r="I116" i="17"/>
  <c r="N115" i="17"/>
  <c r="L115" i="17"/>
  <c r="K115" i="17"/>
  <c r="O115" i="17" s="1"/>
  <c r="I115" i="17"/>
  <c r="N114" i="17"/>
  <c r="L114" i="17"/>
  <c r="I114" i="17"/>
  <c r="H114" i="17"/>
  <c r="G114" i="17"/>
  <c r="F114" i="17"/>
  <c r="E114" i="17"/>
  <c r="D114" i="17"/>
  <c r="K114" i="17" s="1"/>
  <c r="N113" i="17"/>
  <c r="L113" i="17"/>
  <c r="K113" i="17"/>
  <c r="I113" i="17"/>
  <c r="N112" i="17"/>
  <c r="L112" i="17"/>
  <c r="K112" i="17"/>
  <c r="I112" i="17"/>
  <c r="N111" i="17"/>
  <c r="L111" i="17"/>
  <c r="K111" i="17"/>
  <c r="I111" i="17"/>
  <c r="N110" i="17"/>
  <c r="L110" i="17"/>
  <c r="K110" i="17"/>
  <c r="I110" i="17"/>
  <c r="N109" i="17"/>
  <c r="L109" i="17"/>
  <c r="K109" i="17"/>
  <c r="I109" i="17"/>
  <c r="N108" i="17"/>
  <c r="L108" i="17"/>
  <c r="K108" i="17"/>
  <c r="I108" i="17"/>
  <c r="N107" i="17"/>
  <c r="L107" i="17"/>
  <c r="K107" i="17"/>
  <c r="I107" i="17"/>
  <c r="N106" i="17"/>
  <c r="L106" i="17"/>
  <c r="K106" i="17"/>
  <c r="I106" i="17"/>
  <c r="N105" i="17"/>
  <c r="L105" i="17"/>
  <c r="K105" i="17"/>
  <c r="I105" i="17"/>
  <c r="N104" i="17"/>
  <c r="L104" i="17"/>
  <c r="K104" i="17"/>
  <c r="I104" i="17"/>
  <c r="N103" i="17"/>
  <c r="L103" i="17"/>
  <c r="K103" i="17"/>
  <c r="I103" i="17"/>
  <c r="N102" i="17"/>
  <c r="L102" i="17"/>
  <c r="K102" i="17"/>
  <c r="I102" i="17"/>
  <c r="N101" i="17"/>
  <c r="L101" i="17"/>
  <c r="K101" i="17"/>
  <c r="I101" i="17"/>
  <c r="N100" i="17"/>
  <c r="L100" i="17"/>
  <c r="K100" i="17"/>
  <c r="I100" i="17"/>
  <c r="N99" i="17"/>
  <c r="L99" i="17"/>
  <c r="K99" i="17"/>
  <c r="I99" i="17"/>
  <c r="N98" i="17"/>
  <c r="L98" i="17"/>
  <c r="K98" i="17"/>
  <c r="I98" i="17"/>
  <c r="N97" i="17"/>
  <c r="L97" i="17"/>
  <c r="K97" i="17"/>
  <c r="I97" i="17"/>
  <c r="N96" i="17"/>
  <c r="L96" i="17"/>
  <c r="K96" i="17"/>
  <c r="I96" i="17"/>
  <c r="N95" i="17"/>
  <c r="L95" i="17"/>
  <c r="K95" i="17"/>
  <c r="I95" i="17"/>
  <c r="N94" i="17"/>
  <c r="L94" i="17"/>
  <c r="K94" i="17"/>
  <c r="I94" i="17"/>
  <c r="N93" i="17"/>
  <c r="L93" i="17"/>
  <c r="K93" i="17"/>
  <c r="I93" i="17"/>
  <c r="N92" i="17"/>
  <c r="L92" i="17"/>
  <c r="K92" i="17"/>
  <c r="I92" i="17"/>
  <c r="N91" i="17"/>
  <c r="L91" i="17"/>
  <c r="K91" i="17"/>
  <c r="I91" i="17"/>
  <c r="N89" i="17"/>
  <c r="L89" i="17"/>
  <c r="K89" i="17"/>
  <c r="I89" i="17"/>
  <c r="N88" i="17"/>
  <c r="L88" i="17"/>
  <c r="K88" i="17"/>
  <c r="I88" i="17"/>
  <c r="N87" i="17"/>
  <c r="L87" i="17"/>
  <c r="K87" i="17"/>
  <c r="I87" i="17"/>
  <c r="N86" i="17"/>
  <c r="L86" i="17"/>
  <c r="K86" i="17"/>
  <c r="I86" i="17"/>
  <c r="N84" i="17"/>
  <c r="L84" i="17"/>
  <c r="M84" i="17" s="1"/>
  <c r="K84" i="17"/>
  <c r="I84" i="17"/>
  <c r="I83" i="17" s="1"/>
  <c r="L83" i="17"/>
  <c r="H83" i="17"/>
  <c r="G83" i="17"/>
  <c r="F83" i="17"/>
  <c r="E83" i="17"/>
  <c r="D83" i="17"/>
  <c r="K83" i="17" s="1"/>
  <c r="N82" i="17"/>
  <c r="L82" i="17"/>
  <c r="K82" i="17"/>
  <c r="O82" i="17" s="1"/>
  <c r="I82" i="17"/>
  <c r="N81" i="17"/>
  <c r="L81" i="17"/>
  <c r="K81" i="17"/>
  <c r="O81" i="17" s="1"/>
  <c r="I81" i="17"/>
  <c r="N80" i="17"/>
  <c r="L80" i="17"/>
  <c r="K80" i="17"/>
  <c r="O80" i="17" s="1"/>
  <c r="I80" i="17"/>
  <c r="N79" i="17"/>
  <c r="L79" i="17"/>
  <c r="K79" i="17"/>
  <c r="O79" i="17" s="1"/>
  <c r="I79" i="17"/>
  <c r="N78" i="17"/>
  <c r="L78" i="17"/>
  <c r="K78" i="17"/>
  <c r="O78" i="17" s="1"/>
  <c r="I78" i="17"/>
  <c r="N77" i="17"/>
  <c r="L77" i="17"/>
  <c r="K77" i="17"/>
  <c r="O77" i="17" s="1"/>
  <c r="I77" i="17"/>
  <c r="N76" i="17"/>
  <c r="L76" i="17"/>
  <c r="K76" i="17"/>
  <c r="O76" i="17" s="1"/>
  <c r="I76" i="17"/>
  <c r="N74" i="17"/>
  <c r="L74" i="17"/>
  <c r="K74" i="17"/>
  <c r="O74" i="17" s="1"/>
  <c r="I74" i="17"/>
  <c r="N73" i="17"/>
  <c r="L73" i="17"/>
  <c r="K73" i="17"/>
  <c r="O73" i="17" s="1"/>
  <c r="I73" i="17"/>
  <c r="N72" i="17"/>
  <c r="L72" i="17"/>
  <c r="K72" i="17"/>
  <c r="O72" i="17" s="1"/>
  <c r="I72" i="17"/>
  <c r="N71" i="17"/>
  <c r="L71" i="17"/>
  <c r="K71" i="17"/>
  <c r="O71" i="17" s="1"/>
  <c r="I71" i="17"/>
  <c r="N70" i="17"/>
  <c r="L70" i="17"/>
  <c r="K70" i="17"/>
  <c r="O70" i="17" s="1"/>
  <c r="I70" i="17"/>
  <c r="N69" i="17"/>
  <c r="L69" i="17"/>
  <c r="L68" i="17" s="1"/>
  <c r="K69" i="17"/>
  <c r="O69" i="17" s="1"/>
  <c r="I69" i="17"/>
  <c r="I68" i="17"/>
  <c r="H68" i="17"/>
  <c r="G68" i="17"/>
  <c r="F68" i="17"/>
  <c r="E68" i="17"/>
  <c r="D68" i="17"/>
  <c r="K68" i="17" s="1"/>
  <c r="N67" i="17"/>
  <c r="L67" i="17"/>
  <c r="K67" i="17"/>
  <c r="I67" i="17"/>
  <c r="N66" i="17"/>
  <c r="L66" i="17"/>
  <c r="M66" i="17" s="1"/>
  <c r="K66" i="17"/>
  <c r="I66" i="17"/>
  <c r="N65" i="17"/>
  <c r="L65" i="17"/>
  <c r="M65" i="17" s="1"/>
  <c r="K65" i="17"/>
  <c r="I65" i="17"/>
  <c r="N64" i="17"/>
  <c r="L64" i="17"/>
  <c r="M64" i="17" s="1"/>
  <c r="K64" i="17"/>
  <c r="I64" i="17"/>
  <c r="N63" i="17"/>
  <c r="L63" i="17"/>
  <c r="M63" i="17" s="1"/>
  <c r="K63" i="17"/>
  <c r="I63" i="17"/>
  <c r="N62" i="17"/>
  <c r="L62" i="17"/>
  <c r="M62" i="17" s="1"/>
  <c r="K62" i="17"/>
  <c r="I62" i="17"/>
  <c r="N60" i="17"/>
  <c r="L60" i="17"/>
  <c r="M60" i="17" s="1"/>
  <c r="K60" i="17"/>
  <c r="I60" i="17"/>
  <c r="N58" i="17"/>
  <c r="L58" i="17"/>
  <c r="M58" i="17" s="1"/>
  <c r="K58" i="17"/>
  <c r="I58" i="17"/>
  <c r="N57" i="17"/>
  <c r="L57" i="17"/>
  <c r="M57" i="17" s="1"/>
  <c r="K57" i="17"/>
  <c r="I57" i="17"/>
  <c r="N56" i="17"/>
  <c r="L56" i="17"/>
  <c r="M56" i="17" s="1"/>
  <c r="K56" i="17"/>
  <c r="I56" i="17"/>
  <c r="N55" i="17"/>
  <c r="L55" i="17"/>
  <c r="M55" i="17" s="1"/>
  <c r="K55" i="17"/>
  <c r="I55" i="17"/>
  <c r="N54" i="17"/>
  <c r="L54" i="17"/>
  <c r="K54" i="17"/>
  <c r="I54" i="17"/>
  <c r="N53" i="17"/>
  <c r="L53" i="17"/>
  <c r="K53" i="17"/>
  <c r="O53" i="17" s="1"/>
  <c r="I53" i="17"/>
  <c r="N52" i="17"/>
  <c r="L52" i="17"/>
  <c r="K52" i="17"/>
  <c r="O52" i="17" s="1"/>
  <c r="I52" i="17"/>
  <c r="N51" i="17"/>
  <c r="L51" i="17"/>
  <c r="K51" i="17"/>
  <c r="O51" i="17" s="1"/>
  <c r="I51" i="17"/>
  <c r="N50" i="17"/>
  <c r="L50" i="17"/>
  <c r="K50" i="17"/>
  <c r="O50" i="17" s="1"/>
  <c r="I50" i="17"/>
  <c r="N49" i="17"/>
  <c r="L49" i="17"/>
  <c r="K49" i="17"/>
  <c r="O49" i="17" s="1"/>
  <c r="I49" i="17"/>
  <c r="N48" i="17"/>
  <c r="L48" i="17"/>
  <c r="K48" i="17"/>
  <c r="O48" i="17" s="1"/>
  <c r="I48" i="17"/>
  <c r="H47" i="17"/>
  <c r="G47" i="17"/>
  <c r="F47" i="17"/>
  <c r="F6" i="17" s="1"/>
  <c r="E47" i="17"/>
  <c r="D47" i="17"/>
  <c r="K47" i="17" s="1"/>
  <c r="N46" i="17"/>
  <c r="L46" i="17"/>
  <c r="K46" i="17"/>
  <c r="I46" i="17"/>
  <c r="N45" i="17"/>
  <c r="L45" i="17"/>
  <c r="K45" i="17"/>
  <c r="I45" i="17"/>
  <c r="N44" i="17"/>
  <c r="L44" i="17"/>
  <c r="K44" i="17"/>
  <c r="I44" i="17"/>
  <c r="N43" i="17"/>
  <c r="L43" i="17"/>
  <c r="M43" i="17" s="1"/>
  <c r="K43" i="17"/>
  <c r="I43" i="17"/>
  <c r="N42" i="17"/>
  <c r="L42" i="17"/>
  <c r="M42" i="17" s="1"/>
  <c r="K42" i="17"/>
  <c r="I42" i="17"/>
  <c r="N41" i="17"/>
  <c r="L41" i="17"/>
  <c r="M41" i="17" s="1"/>
  <c r="K41" i="17"/>
  <c r="I41" i="17"/>
  <c r="N40" i="17"/>
  <c r="L40" i="17"/>
  <c r="M40" i="17" s="1"/>
  <c r="K40" i="17"/>
  <c r="I40" i="17"/>
  <c r="N37" i="17"/>
  <c r="L37" i="17"/>
  <c r="K37" i="17"/>
  <c r="I37" i="17"/>
  <c r="N35" i="17"/>
  <c r="L35" i="17"/>
  <c r="K35" i="17"/>
  <c r="I35" i="17"/>
  <c r="N34" i="17"/>
  <c r="L34" i="17"/>
  <c r="K34" i="17"/>
  <c r="I34" i="17"/>
  <c r="N33" i="17"/>
  <c r="L33" i="17"/>
  <c r="K33" i="17"/>
  <c r="I33" i="17"/>
  <c r="N32" i="17"/>
  <c r="L32" i="17"/>
  <c r="K32" i="17"/>
  <c r="I32" i="17"/>
  <c r="N31" i="17"/>
  <c r="L31" i="17"/>
  <c r="K31" i="17"/>
  <c r="I31" i="17"/>
  <c r="N30" i="17"/>
  <c r="L30" i="17"/>
  <c r="K30" i="17"/>
  <c r="I30" i="17"/>
  <c r="N29" i="17"/>
  <c r="H29" i="17"/>
  <c r="G29" i="17"/>
  <c r="F29" i="17"/>
  <c r="E29" i="17"/>
  <c r="D29" i="17"/>
  <c r="K29" i="17" s="1"/>
  <c r="N28" i="17"/>
  <c r="L28" i="17"/>
  <c r="K28" i="17"/>
  <c r="O28" i="17" s="1"/>
  <c r="I28" i="17"/>
  <c r="N27" i="17"/>
  <c r="L27" i="17"/>
  <c r="K27" i="17"/>
  <c r="O27" i="17" s="1"/>
  <c r="I27" i="17"/>
  <c r="N23" i="17"/>
  <c r="L23" i="17"/>
  <c r="K23" i="17"/>
  <c r="O23" i="17" s="1"/>
  <c r="I23" i="17"/>
  <c r="N22" i="17"/>
  <c r="L22" i="17"/>
  <c r="K22" i="17"/>
  <c r="O22" i="17" s="1"/>
  <c r="I22" i="17"/>
  <c r="N21" i="17"/>
  <c r="L21" i="17"/>
  <c r="K21" i="17"/>
  <c r="O21" i="17" s="1"/>
  <c r="I21" i="17"/>
  <c r="N20" i="17"/>
  <c r="L20" i="17"/>
  <c r="K20" i="17"/>
  <c r="O20" i="17" s="1"/>
  <c r="I20" i="17"/>
  <c r="N19" i="17"/>
  <c r="L19" i="17"/>
  <c r="K19" i="17"/>
  <c r="O19" i="17" s="1"/>
  <c r="I19" i="17"/>
  <c r="N18" i="17"/>
  <c r="L18" i="17"/>
  <c r="K18" i="17"/>
  <c r="O18" i="17" s="1"/>
  <c r="I18" i="17"/>
  <c r="N17" i="17"/>
  <c r="L17" i="17"/>
  <c r="K17" i="17"/>
  <c r="O17" i="17" s="1"/>
  <c r="I17" i="17"/>
  <c r="I16" i="17" s="1"/>
  <c r="N16" i="17"/>
  <c r="L16" i="17"/>
  <c r="H16" i="17"/>
  <c r="G16" i="17"/>
  <c r="F16" i="17"/>
  <c r="E16" i="17"/>
  <c r="D16" i="17"/>
  <c r="K16" i="17" s="1"/>
  <c r="N15" i="17"/>
  <c r="L15" i="17"/>
  <c r="K15" i="17"/>
  <c r="I15" i="17"/>
  <c r="N14" i="17"/>
  <c r="L14" i="17"/>
  <c r="M14" i="17" s="1"/>
  <c r="K14" i="17"/>
  <c r="I14" i="17"/>
  <c r="N13" i="17"/>
  <c r="L13" i="17"/>
  <c r="M13" i="17" s="1"/>
  <c r="K13" i="17"/>
  <c r="I13" i="17"/>
  <c r="N12" i="17"/>
  <c r="L12" i="17"/>
  <c r="M12" i="17" s="1"/>
  <c r="K12" i="17"/>
  <c r="I12" i="17"/>
  <c r="N11" i="17"/>
  <c r="L11" i="17"/>
  <c r="M11" i="17" s="1"/>
  <c r="K11" i="17"/>
  <c r="I11" i="17"/>
  <c r="N10" i="17"/>
  <c r="L10" i="17"/>
  <c r="M10" i="17" s="1"/>
  <c r="K10" i="17"/>
  <c r="I10" i="17"/>
  <c r="N9" i="17"/>
  <c r="L9" i="17"/>
  <c r="M9" i="17" s="1"/>
  <c r="K9" i="17"/>
  <c r="I9" i="17"/>
  <c r="N8" i="17"/>
  <c r="L8" i="17"/>
  <c r="M8" i="17" s="1"/>
  <c r="K8" i="17"/>
  <c r="I8" i="17"/>
  <c r="N7" i="17"/>
  <c r="L7" i="17"/>
  <c r="H7" i="17"/>
  <c r="G7" i="17"/>
  <c r="F7" i="17"/>
  <c r="E7" i="17"/>
  <c r="D7" i="17"/>
  <c r="K7" i="17" s="1"/>
  <c r="N47" i="17" l="1"/>
  <c r="O47" i="17" s="1"/>
  <c r="O90" i="17"/>
  <c r="M86" i="17"/>
  <c r="M87" i="17"/>
  <c r="M88" i="17"/>
  <c r="M89" i="17"/>
  <c r="M91" i="17"/>
  <c r="M92" i="17"/>
  <c r="M93" i="17"/>
  <c r="M94" i="17"/>
  <c r="M95" i="17"/>
  <c r="M96" i="17"/>
  <c r="M97" i="17"/>
  <c r="M98" i="17"/>
  <c r="M99" i="17"/>
  <c r="M100" i="17"/>
  <c r="M101" i="17"/>
  <c r="M102" i="17"/>
  <c r="M103" i="17"/>
  <c r="M104" i="17"/>
  <c r="M105" i="17"/>
  <c r="M106" i="17"/>
  <c r="M107" i="17"/>
  <c r="M108" i="17"/>
  <c r="M109" i="17"/>
  <c r="M110" i="17"/>
  <c r="M111" i="17"/>
  <c r="M112" i="17"/>
  <c r="M90" i="17"/>
  <c r="O75" i="17"/>
  <c r="M75" i="17"/>
  <c r="M44" i="17"/>
  <c r="M45" i="17"/>
  <c r="M30" i="17"/>
  <c r="M31" i="17"/>
  <c r="M32" i="17"/>
  <c r="M33" i="17"/>
  <c r="M34" i="17"/>
  <c r="M35" i="17"/>
  <c r="M37" i="17"/>
  <c r="O36" i="17"/>
  <c r="E6" i="17"/>
  <c r="G6" i="17"/>
  <c r="I124" i="17"/>
  <c r="O24" i="17"/>
  <c r="O25" i="17"/>
  <c r="L29" i="17"/>
  <c r="N68" i="17"/>
  <c r="O68" i="17" s="1"/>
  <c r="N83" i="17"/>
  <c r="O83" i="17" s="1"/>
  <c r="M113" i="17"/>
  <c r="O84" i="17"/>
  <c r="O86" i="17"/>
  <c r="O87" i="17"/>
  <c r="O88" i="17"/>
  <c r="O89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I47" i="17"/>
  <c r="M67" i="17"/>
  <c r="H6" i="17"/>
  <c r="M54" i="17"/>
  <c r="O55" i="17"/>
  <c r="O56" i="17"/>
  <c r="O57" i="17"/>
  <c r="O58" i="17"/>
  <c r="O60" i="17"/>
  <c r="O62" i="17"/>
  <c r="O63" i="17"/>
  <c r="O64" i="17"/>
  <c r="O65" i="17"/>
  <c r="O66" i="17"/>
  <c r="O67" i="17"/>
  <c r="M46" i="17"/>
  <c r="O30" i="17"/>
  <c r="O31" i="17"/>
  <c r="O32" i="17"/>
  <c r="O33" i="17"/>
  <c r="O34" i="17"/>
  <c r="O35" i="17"/>
  <c r="O37" i="17"/>
  <c r="O40" i="17"/>
  <c r="O41" i="17"/>
  <c r="O42" i="17"/>
  <c r="O43" i="17"/>
  <c r="O44" i="17"/>
  <c r="O45" i="17"/>
  <c r="O46" i="17"/>
  <c r="M15" i="17"/>
  <c r="D6" i="17"/>
  <c r="K6" i="17" s="1"/>
  <c r="I7" i="17"/>
  <c r="O8" i="17"/>
  <c r="O9" i="17"/>
  <c r="O10" i="17"/>
  <c r="O11" i="17"/>
  <c r="O12" i="17"/>
  <c r="O13" i="17"/>
  <c r="O14" i="17"/>
  <c r="O15" i="17"/>
  <c r="M7" i="17"/>
  <c r="O16" i="17"/>
  <c r="M16" i="17"/>
  <c r="M29" i="17"/>
  <c r="M68" i="17"/>
  <c r="O114" i="17"/>
  <c r="M114" i="17"/>
  <c r="O7" i="17"/>
  <c r="O29" i="17"/>
  <c r="M17" i="17"/>
  <c r="M18" i="17"/>
  <c r="M19" i="17"/>
  <c r="M20" i="17"/>
  <c r="M21" i="17"/>
  <c r="M22" i="17"/>
  <c r="M23" i="17"/>
  <c r="M27" i="17"/>
  <c r="M28" i="17"/>
  <c r="M48" i="17"/>
  <c r="M49" i="17"/>
  <c r="M50" i="17"/>
  <c r="M51" i="17"/>
  <c r="M52" i="17"/>
  <c r="M53" i="17"/>
  <c r="M69" i="17"/>
  <c r="M70" i="17"/>
  <c r="M71" i="17"/>
  <c r="M72" i="17"/>
  <c r="M73" i="17"/>
  <c r="M74" i="17"/>
  <c r="M76" i="17"/>
  <c r="M77" i="17"/>
  <c r="M78" i="17"/>
  <c r="M79" i="17"/>
  <c r="M80" i="17"/>
  <c r="M81" i="17"/>
  <c r="M82" i="17"/>
  <c r="N6" i="17"/>
  <c r="L47" i="17"/>
  <c r="M47" i="17" s="1"/>
  <c r="O54" i="17"/>
  <c r="M83" i="17"/>
  <c r="M115" i="17"/>
  <c r="M116" i="17"/>
  <c r="M117" i="17"/>
  <c r="M118" i="17"/>
  <c r="M119" i="17"/>
  <c r="M120" i="17"/>
  <c r="M122" i="17"/>
  <c r="M123" i="17"/>
  <c r="AF67" i="13"/>
  <c r="AF66" i="13"/>
  <c r="AF65" i="13"/>
  <c r="AF64" i="13"/>
  <c r="AF63" i="13"/>
  <c r="AF62" i="13"/>
  <c r="Z67" i="13"/>
  <c r="Z66" i="13"/>
  <c r="Z65" i="13"/>
  <c r="Z64" i="13"/>
  <c r="Z63" i="13"/>
  <c r="Z62" i="13"/>
  <c r="T67" i="13"/>
  <c r="T66" i="13"/>
  <c r="T65" i="13"/>
  <c r="T64" i="13"/>
  <c r="T63" i="13"/>
  <c r="T62" i="13"/>
  <c r="N67" i="13"/>
  <c r="N66" i="13"/>
  <c r="N65" i="13"/>
  <c r="N64" i="13"/>
  <c r="N63" i="13"/>
  <c r="N62" i="13"/>
  <c r="H66" i="13"/>
  <c r="H65" i="13"/>
  <c r="H64" i="13"/>
  <c r="H63" i="13"/>
  <c r="H62" i="13"/>
  <c r="H67" i="13"/>
  <c r="O6" i="17" l="1"/>
  <c r="I6" i="17"/>
  <c r="L6" i="17"/>
  <c r="M6" i="17" s="1"/>
  <c r="AF123" i="13"/>
  <c r="AF122" i="13"/>
  <c r="AF120" i="13"/>
  <c r="AF119" i="13"/>
  <c r="AF118" i="13"/>
  <c r="AF117" i="13"/>
  <c r="AF116" i="13"/>
  <c r="AF115" i="13"/>
  <c r="AF114" i="13"/>
  <c r="AF113" i="13"/>
  <c r="AF112" i="13"/>
  <c r="AF111" i="13"/>
  <c r="AF110" i="13"/>
  <c r="AF109" i="13"/>
  <c r="AF108" i="13"/>
  <c r="AF107" i="13"/>
  <c r="AF106" i="13"/>
  <c r="AF105" i="13"/>
  <c r="AF104" i="13"/>
  <c r="AF103" i="13"/>
  <c r="AF102" i="13"/>
  <c r="AF101" i="13"/>
  <c r="AF100" i="13"/>
  <c r="AF99" i="13"/>
  <c r="AF98" i="13"/>
  <c r="AF97" i="13"/>
  <c r="AF96" i="13"/>
  <c r="AF95" i="13"/>
  <c r="AF94" i="13"/>
  <c r="AF93" i="13"/>
  <c r="AF92" i="13"/>
  <c r="AF91" i="13"/>
  <c r="AF89" i="13"/>
  <c r="AF88" i="13"/>
  <c r="AF87" i="13"/>
  <c r="AF86" i="13"/>
  <c r="AF85" i="13"/>
  <c r="AF84" i="13"/>
  <c r="AF83" i="13"/>
  <c r="AF82" i="13"/>
  <c r="AF81" i="13"/>
  <c r="AF80" i="13"/>
  <c r="AF79" i="13"/>
  <c r="AF78" i="13"/>
  <c r="AF77" i="13"/>
  <c r="AF76" i="13"/>
  <c r="AF74" i="13"/>
  <c r="AF73" i="13"/>
  <c r="AF72" i="13"/>
  <c r="AF71" i="13"/>
  <c r="AF70" i="13"/>
  <c r="AF69" i="13"/>
  <c r="AF68" i="13"/>
  <c r="AF60" i="13"/>
  <c r="AF58" i="13"/>
  <c r="AF56" i="13"/>
  <c r="AF55" i="13"/>
  <c r="AF54" i="13"/>
  <c r="AF53" i="13"/>
  <c r="AF52" i="13"/>
  <c r="AF51" i="13"/>
  <c r="AF50" i="13"/>
  <c r="AF49" i="13"/>
  <c r="AF48" i="13"/>
  <c r="AF47" i="13"/>
  <c r="AF46" i="13"/>
  <c r="AF45" i="13"/>
  <c r="AF44" i="13"/>
  <c r="AF43" i="13"/>
  <c r="AF42" i="13"/>
  <c r="AF41" i="13"/>
  <c r="AF40" i="13"/>
  <c r="AF38" i="13"/>
  <c r="AF37" i="13"/>
  <c r="AF35" i="13"/>
  <c r="AF34" i="13"/>
  <c r="AF33" i="13"/>
  <c r="AF32" i="13"/>
  <c r="AF31" i="13"/>
  <c r="AF30" i="13"/>
  <c r="AF29" i="13"/>
  <c r="AF28" i="13"/>
  <c r="AF27" i="13"/>
  <c r="AF26" i="13"/>
  <c r="AF23" i="13"/>
  <c r="AF22" i="13"/>
  <c r="AF21" i="13"/>
  <c r="AF20" i="13"/>
  <c r="AF19" i="13"/>
  <c r="AF18" i="13"/>
  <c r="AF17" i="13"/>
  <c r="AF16" i="13"/>
  <c r="AF15" i="13"/>
  <c r="AF14" i="13"/>
  <c r="AF13" i="13"/>
  <c r="AF12" i="13"/>
  <c r="AF11" i="13"/>
  <c r="AF10" i="13"/>
  <c r="AF9" i="13"/>
  <c r="AF8" i="13"/>
  <c r="AF7" i="13"/>
  <c r="AF6" i="13"/>
  <c r="Z123" i="13"/>
  <c r="Z122" i="13"/>
  <c r="Z120" i="13"/>
  <c r="Z119" i="13"/>
  <c r="Z118" i="13"/>
  <c r="Z117" i="13"/>
  <c r="Z116" i="13"/>
  <c r="Z115" i="13"/>
  <c r="Z114" i="13"/>
  <c r="Z113" i="13"/>
  <c r="Z112" i="13"/>
  <c r="Z111" i="13"/>
  <c r="Z110" i="13"/>
  <c r="Z109" i="13"/>
  <c r="Z108" i="13"/>
  <c r="Z107" i="13"/>
  <c r="Z106" i="13"/>
  <c r="Z105" i="13"/>
  <c r="Z104" i="13"/>
  <c r="Z103" i="13"/>
  <c r="Z102" i="13"/>
  <c r="Z101" i="13"/>
  <c r="Z100" i="13"/>
  <c r="Z99" i="13"/>
  <c r="Z98" i="13"/>
  <c r="Z97" i="13"/>
  <c r="Z96" i="13"/>
  <c r="Z95" i="13"/>
  <c r="Z94" i="13"/>
  <c r="Z93" i="13"/>
  <c r="Z92" i="13"/>
  <c r="Z91" i="13"/>
  <c r="Z89" i="13"/>
  <c r="Z88" i="13"/>
  <c r="Z87" i="13"/>
  <c r="Z86" i="13"/>
  <c r="Z85" i="13"/>
  <c r="Z84" i="13"/>
  <c r="Z83" i="13"/>
  <c r="Z82" i="13"/>
  <c r="Z81" i="13"/>
  <c r="Z80" i="13"/>
  <c r="Z79" i="13"/>
  <c r="Z78" i="13"/>
  <c r="Z77" i="13"/>
  <c r="Z76" i="13"/>
  <c r="Z74" i="13"/>
  <c r="Z73" i="13"/>
  <c r="Z72" i="13"/>
  <c r="Z71" i="13"/>
  <c r="Z70" i="13"/>
  <c r="Z69" i="13"/>
  <c r="Z68" i="13"/>
  <c r="Z60" i="13"/>
  <c r="Z58" i="13"/>
  <c r="Z56" i="13"/>
  <c r="Z55" i="13"/>
  <c r="Z54" i="13"/>
  <c r="Z53" i="13"/>
  <c r="Z52" i="13"/>
  <c r="Z51" i="13"/>
  <c r="Z50" i="13"/>
  <c r="Z49" i="13"/>
  <c r="Z48" i="13"/>
  <c r="Z47" i="13"/>
  <c r="Z46" i="13"/>
  <c r="Z45" i="13"/>
  <c r="Z44" i="13"/>
  <c r="Z43" i="13"/>
  <c r="Z42" i="13"/>
  <c r="Z41" i="13"/>
  <c r="Z40" i="13"/>
  <c r="Z38" i="13"/>
  <c r="Z37" i="13"/>
  <c r="Z35" i="13"/>
  <c r="Z34" i="13"/>
  <c r="Z33" i="13"/>
  <c r="Z32" i="13"/>
  <c r="Z31" i="13"/>
  <c r="Z30" i="13"/>
  <c r="Z29" i="13"/>
  <c r="Z28" i="13"/>
  <c r="Z27" i="13"/>
  <c r="Z26" i="13"/>
  <c r="Z23" i="13"/>
  <c r="Z22" i="13"/>
  <c r="Z21" i="13"/>
  <c r="Z20" i="13"/>
  <c r="Z19" i="13"/>
  <c r="Z18" i="13"/>
  <c r="Z17" i="13"/>
  <c r="Z16" i="13"/>
  <c r="Z15" i="13"/>
  <c r="Z14" i="13"/>
  <c r="Z13" i="13"/>
  <c r="Z12" i="13"/>
  <c r="Z11" i="13"/>
  <c r="Z10" i="13"/>
  <c r="Z9" i="13"/>
  <c r="Z8" i="13"/>
  <c r="Z7" i="13"/>
  <c r="Y7" i="13"/>
  <c r="Y8" i="13"/>
  <c r="Y9" i="13"/>
  <c r="Y10" i="13"/>
  <c r="Y11" i="13"/>
  <c r="Y12" i="13"/>
  <c r="Y13" i="13"/>
  <c r="Y14" i="13"/>
  <c r="Y16" i="13"/>
  <c r="Y17" i="13"/>
  <c r="Y18" i="13"/>
  <c r="Y19" i="13"/>
  <c r="Y20" i="13"/>
  <c r="Y21" i="13"/>
  <c r="Y22" i="13"/>
  <c r="Y23" i="13"/>
  <c r="Y24" i="13"/>
  <c r="Y25" i="13"/>
  <c r="Y27" i="13"/>
  <c r="Y28" i="13"/>
  <c r="Y29" i="13"/>
  <c r="Y30" i="13"/>
  <c r="Y31" i="13"/>
  <c r="Y32" i="13"/>
  <c r="Y33" i="13"/>
  <c r="Y34" i="13"/>
  <c r="Y35" i="13"/>
  <c r="Y38" i="13"/>
  <c r="Y40" i="13"/>
  <c r="Y41" i="13"/>
  <c r="Y42" i="13"/>
  <c r="Y43" i="13"/>
  <c r="Y44" i="13"/>
  <c r="Y45" i="13"/>
  <c r="Y46" i="13"/>
  <c r="Y47" i="13"/>
  <c r="Y48" i="13"/>
  <c r="Y49" i="13"/>
  <c r="Y50" i="13"/>
  <c r="Y51" i="13"/>
  <c r="Y52" i="13"/>
  <c r="Y53" i="13"/>
  <c r="Y54" i="13"/>
  <c r="Y55" i="13"/>
  <c r="Y56" i="13"/>
  <c r="Y58" i="13"/>
  <c r="Y60" i="13"/>
  <c r="Y62" i="13"/>
  <c r="Y63" i="13"/>
  <c r="Y64" i="13"/>
  <c r="Y65" i="13"/>
  <c r="Y66" i="13"/>
  <c r="Y68" i="13"/>
  <c r="Y69" i="13"/>
  <c r="Y70" i="13"/>
  <c r="Y71" i="13"/>
  <c r="Y72" i="13"/>
  <c r="Y73" i="13"/>
  <c r="Y74" i="13"/>
  <c r="Y75" i="13"/>
  <c r="Y76" i="13"/>
  <c r="Y77" i="13"/>
  <c r="Y78" i="13"/>
  <c r="Y79" i="13"/>
  <c r="Y80" i="13"/>
  <c r="Y81" i="13"/>
  <c r="Y82" i="13"/>
  <c r="Y83" i="13"/>
  <c r="Y84" i="13"/>
  <c r="Y85" i="13"/>
  <c r="Y86" i="13"/>
  <c r="Y87" i="13"/>
  <c r="Y88" i="13"/>
  <c r="Y89" i="13"/>
  <c r="Y90" i="13"/>
  <c r="Y91" i="13"/>
  <c r="Y92" i="13"/>
  <c r="Y93" i="13"/>
  <c r="Y94" i="13"/>
  <c r="Y95" i="13"/>
  <c r="Y96" i="13"/>
  <c r="Y97" i="13"/>
  <c r="Y98" i="13"/>
  <c r="Y99" i="13"/>
  <c r="Y100" i="13"/>
  <c r="Y101" i="13"/>
  <c r="Y102" i="13"/>
  <c r="Y103" i="13"/>
  <c r="Y104" i="13"/>
  <c r="Y105" i="13"/>
  <c r="Y106" i="13"/>
  <c r="Y107" i="13"/>
  <c r="Y108" i="13"/>
  <c r="Y109" i="13"/>
  <c r="Y110" i="13"/>
  <c r="Y111" i="13"/>
  <c r="Y112" i="13"/>
  <c r="Y113" i="13"/>
  <c r="Y114" i="13"/>
  <c r="Y115" i="13"/>
  <c r="Y116" i="13"/>
  <c r="Y117" i="13"/>
  <c r="Y118" i="13"/>
  <c r="Y119" i="13"/>
  <c r="Z6" i="13"/>
  <c r="T123" i="13"/>
  <c r="T122" i="13"/>
  <c r="T120" i="13"/>
  <c r="T119" i="13"/>
  <c r="T118" i="13"/>
  <c r="T117" i="13"/>
  <c r="T116" i="13"/>
  <c r="T115" i="13"/>
  <c r="T114" i="13"/>
  <c r="T113" i="13"/>
  <c r="T112" i="13"/>
  <c r="T111" i="13"/>
  <c r="T110" i="13"/>
  <c r="T109" i="13"/>
  <c r="T108" i="13"/>
  <c r="T107" i="13"/>
  <c r="T106" i="13"/>
  <c r="T105" i="13"/>
  <c r="T104" i="13"/>
  <c r="T103" i="13"/>
  <c r="T102" i="13"/>
  <c r="T101" i="13"/>
  <c r="T100" i="13"/>
  <c r="T99" i="13"/>
  <c r="T98" i="13"/>
  <c r="T97" i="13"/>
  <c r="T96" i="13"/>
  <c r="T95" i="13"/>
  <c r="T94" i="13"/>
  <c r="T93" i="13"/>
  <c r="T92" i="13"/>
  <c r="T91" i="13"/>
  <c r="T89" i="13"/>
  <c r="T88" i="13"/>
  <c r="T87" i="13"/>
  <c r="T86" i="13"/>
  <c r="T85" i="13"/>
  <c r="T84" i="13"/>
  <c r="T83" i="13"/>
  <c r="T82" i="13"/>
  <c r="T81" i="13"/>
  <c r="T80" i="13"/>
  <c r="T79" i="13"/>
  <c r="T78" i="13"/>
  <c r="T77" i="13"/>
  <c r="T76" i="13"/>
  <c r="T74" i="13"/>
  <c r="T73" i="13"/>
  <c r="T72" i="13"/>
  <c r="T71" i="13"/>
  <c r="T70" i="13"/>
  <c r="T69" i="13"/>
  <c r="T68" i="13"/>
  <c r="T60" i="13"/>
  <c r="T58" i="13"/>
  <c r="T56" i="13"/>
  <c r="T55" i="13"/>
  <c r="T54" i="13"/>
  <c r="T53" i="13"/>
  <c r="T52" i="13"/>
  <c r="T51" i="13"/>
  <c r="T50" i="13"/>
  <c r="T49" i="13"/>
  <c r="T48" i="13"/>
  <c r="T47" i="13"/>
  <c r="T46" i="13"/>
  <c r="T45" i="13"/>
  <c r="T44" i="13"/>
  <c r="T43" i="13"/>
  <c r="T42" i="13"/>
  <c r="T41" i="13"/>
  <c r="T40" i="13"/>
  <c r="T38" i="13"/>
  <c r="T37" i="13"/>
  <c r="T35" i="13"/>
  <c r="T34" i="13"/>
  <c r="T33" i="13"/>
  <c r="T32" i="13"/>
  <c r="T31" i="13"/>
  <c r="T30" i="13"/>
  <c r="T29" i="13"/>
  <c r="T28" i="13"/>
  <c r="T27" i="13"/>
  <c r="T26" i="13"/>
  <c r="T23" i="13"/>
  <c r="T22" i="13"/>
  <c r="T21" i="13"/>
  <c r="T20" i="13"/>
  <c r="T19" i="13"/>
  <c r="T18" i="13"/>
  <c r="T17" i="13"/>
  <c r="T16" i="13"/>
  <c r="T15" i="13"/>
  <c r="T14" i="13"/>
  <c r="T13" i="13"/>
  <c r="T12" i="13"/>
  <c r="T11" i="13"/>
  <c r="T10" i="13"/>
  <c r="T9" i="13"/>
  <c r="T8" i="13"/>
  <c r="T7" i="13"/>
  <c r="T6" i="13"/>
  <c r="N123" i="13"/>
  <c r="N122" i="13"/>
  <c r="N120" i="13"/>
  <c r="N119" i="13"/>
  <c r="N118" i="13"/>
  <c r="N117" i="13"/>
  <c r="N116" i="13"/>
  <c r="N115" i="13"/>
  <c r="N114" i="13"/>
  <c r="N113" i="13"/>
  <c r="N112" i="13"/>
  <c r="N111" i="13"/>
  <c r="N110" i="13"/>
  <c r="N109" i="13"/>
  <c r="N108" i="13"/>
  <c r="N107" i="13"/>
  <c r="N106" i="13"/>
  <c r="N105" i="13"/>
  <c r="N104" i="13"/>
  <c r="N103" i="13"/>
  <c r="N102" i="13"/>
  <c r="N101" i="13"/>
  <c r="N100" i="13"/>
  <c r="N99" i="13"/>
  <c r="N98" i="13"/>
  <c r="N97" i="13"/>
  <c r="N96" i="13"/>
  <c r="N95" i="13"/>
  <c r="N94" i="13"/>
  <c r="N93" i="13"/>
  <c r="N92" i="13"/>
  <c r="N91" i="13"/>
  <c r="N89" i="13"/>
  <c r="N88" i="13"/>
  <c r="N87" i="13"/>
  <c r="N86" i="13"/>
  <c r="N85" i="13"/>
  <c r="N84" i="13"/>
  <c r="N83" i="13"/>
  <c r="N82" i="13"/>
  <c r="N81" i="13"/>
  <c r="N80" i="13"/>
  <c r="N79" i="13"/>
  <c r="N78" i="13"/>
  <c r="N77" i="13"/>
  <c r="N76" i="13"/>
  <c r="N74" i="13"/>
  <c r="N73" i="13"/>
  <c r="N72" i="13"/>
  <c r="N71" i="13"/>
  <c r="N70" i="13"/>
  <c r="N69" i="13"/>
  <c r="N68" i="13"/>
  <c r="N60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6" i="13"/>
  <c r="N45" i="13"/>
  <c r="N44" i="13"/>
  <c r="N43" i="13"/>
  <c r="N42" i="13"/>
  <c r="N41" i="13"/>
  <c r="N40" i="13"/>
  <c r="N38" i="13"/>
  <c r="N37" i="13"/>
  <c r="N35" i="13"/>
  <c r="N34" i="13"/>
  <c r="N33" i="13"/>
  <c r="N32" i="13"/>
  <c r="N31" i="13"/>
  <c r="N30" i="13"/>
  <c r="N29" i="13"/>
  <c r="N28" i="13"/>
  <c r="N27" i="13"/>
  <c r="N26" i="13"/>
  <c r="N23" i="13"/>
  <c r="N22" i="13"/>
  <c r="N21" i="13"/>
  <c r="N20" i="13"/>
  <c r="N19" i="13"/>
  <c r="N18" i="13"/>
  <c r="N17" i="13"/>
  <c r="N16" i="13"/>
  <c r="N15" i="13"/>
  <c r="N14" i="13"/>
  <c r="N13" i="13"/>
  <c r="N12" i="13"/>
  <c r="N11" i="13"/>
  <c r="N10" i="13"/>
  <c r="N9" i="13"/>
  <c r="N8" i="13"/>
  <c r="N7" i="13"/>
  <c r="N6" i="13"/>
  <c r="H123" i="13"/>
  <c r="H122" i="13"/>
  <c r="H120" i="13"/>
  <c r="H119" i="13"/>
  <c r="H118" i="13"/>
  <c r="H117" i="13"/>
  <c r="H116" i="13"/>
  <c r="H115" i="13"/>
  <c r="H114" i="13"/>
  <c r="H113" i="13"/>
  <c r="H112" i="13"/>
  <c r="H111" i="13"/>
  <c r="H110" i="13"/>
  <c r="H109" i="13"/>
  <c r="H108" i="13"/>
  <c r="H107" i="13"/>
  <c r="H106" i="13"/>
  <c r="H105" i="13"/>
  <c r="H104" i="13"/>
  <c r="H103" i="13"/>
  <c r="H102" i="13"/>
  <c r="H101" i="13"/>
  <c r="H100" i="13"/>
  <c r="H99" i="13"/>
  <c r="H98" i="13"/>
  <c r="H97" i="13"/>
  <c r="H96" i="13"/>
  <c r="H95" i="13"/>
  <c r="H94" i="13"/>
  <c r="H93" i="13"/>
  <c r="H92" i="13"/>
  <c r="H91" i="13"/>
  <c r="H89" i="13"/>
  <c r="H88" i="13"/>
  <c r="H87" i="13"/>
  <c r="H86" i="13"/>
  <c r="H85" i="13"/>
  <c r="H84" i="13"/>
  <c r="H83" i="13"/>
  <c r="H82" i="13"/>
  <c r="H81" i="13"/>
  <c r="H80" i="13"/>
  <c r="H79" i="13"/>
  <c r="H78" i="13"/>
  <c r="H77" i="13"/>
  <c r="H76" i="13"/>
  <c r="H74" i="13"/>
  <c r="H73" i="13"/>
  <c r="H72" i="13"/>
  <c r="H71" i="13"/>
  <c r="H70" i="13"/>
  <c r="H69" i="13"/>
  <c r="H68" i="13"/>
  <c r="H60" i="13"/>
  <c r="H58" i="13"/>
  <c r="H57" i="13"/>
  <c r="H56" i="13"/>
  <c r="H55" i="13"/>
  <c r="H54" i="13"/>
  <c r="H53" i="13"/>
  <c r="H52" i="13"/>
  <c r="H51" i="13"/>
  <c r="H50" i="13"/>
  <c r="H49" i="13"/>
  <c r="H48" i="13"/>
  <c r="H47" i="13"/>
  <c r="H46" i="13"/>
  <c r="H45" i="13"/>
  <c r="H44" i="13"/>
  <c r="H43" i="13"/>
  <c r="H42" i="13"/>
  <c r="H41" i="13"/>
  <c r="H40" i="13"/>
  <c r="H38" i="13"/>
  <c r="H37" i="13"/>
  <c r="H35" i="13"/>
  <c r="H34" i="13"/>
  <c r="H33" i="13"/>
  <c r="H32" i="13"/>
  <c r="H31" i="13"/>
  <c r="H30" i="13"/>
  <c r="H29" i="13"/>
  <c r="H28" i="13"/>
  <c r="H27" i="13"/>
  <c r="H26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A6" i="13"/>
  <c r="D6" i="13"/>
  <c r="E6" i="13"/>
  <c r="F6" i="13"/>
  <c r="G6" i="13"/>
  <c r="J6" i="13"/>
  <c r="K6" i="13"/>
  <c r="L6" i="13"/>
  <c r="M6" i="13"/>
  <c r="P6" i="13"/>
  <c r="Q6" i="13"/>
  <c r="R6" i="13"/>
  <c r="S6" i="13"/>
  <c r="V6" i="13"/>
  <c r="W6" i="13"/>
  <c r="X6" i="13"/>
  <c r="Y6" i="13"/>
  <c r="AB6" i="13"/>
  <c r="AC6" i="13"/>
  <c r="AD6" i="13"/>
  <c r="AE6" i="13"/>
  <c r="D7" i="13"/>
  <c r="E7" i="13"/>
  <c r="F7" i="13"/>
  <c r="G7" i="13"/>
  <c r="J7" i="13"/>
  <c r="K7" i="13"/>
  <c r="L7" i="13"/>
  <c r="M7" i="13"/>
  <c r="P7" i="13"/>
  <c r="Q7" i="13"/>
  <c r="R7" i="13"/>
  <c r="S7" i="13"/>
  <c r="V7" i="13"/>
  <c r="W7" i="13"/>
  <c r="X7" i="13"/>
  <c r="AB7" i="13"/>
  <c r="AC7" i="13"/>
  <c r="AD7" i="13"/>
  <c r="AE7" i="13"/>
  <c r="F8" i="13"/>
  <c r="G8" i="13"/>
  <c r="L8" i="13"/>
  <c r="M8" i="13"/>
  <c r="R8" i="13"/>
  <c r="S8" i="13"/>
  <c r="X8" i="13"/>
  <c r="AD8" i="13"/>
  <c r="AE8" i="13"/>
  <c r="F9" i="13"/>
  <c r="G9" i="13"/>
  <c r="L9" i="13"/>
  <c r="M9" i="13"/>
  <c r="R9" i="13"/>
  <c r="S9" i="13"/>
  <c r="X9" i="13"/>
  <c r="AD9" i="13"/>
  <c r="AE9" i="13"/>
  <c r="N61" i="16"/>
  <c r="O61" i="16" s="1"/>
  <c r="L61" i="16"/>
  <c r="M61" i="16" s="1"/>
  <c r="K61" i="16"/>
  <c r="N57" i="16"/>
  <c r="O57" i="16" s="1"/>
  <c r="L57" i="16"/>
  <c r="M57" i="16" s="1"/>
  <c r="K57" i="16"/>
  <c r="N37" i="16"/>
  <c r="O37" i="16" s="1"/>
  <c r="L37" i="16"/>
  <c r="M37" i="16" s="1"/>
  <c r="K37" i="16"/>
  <c r="N26" i="16"/>
  <c r="O26" i="16" s="1"/>
  <c r="L26" i="16"/>
  <c r="M26" i="16" s="1"/>
  <c r="K26" i="16"/>
  <c r="N15" i="16"/>
  <c r="O15" i="16" s="1"/>
  <c r="L15" i="16"/>
  <c r="M15" i="16" s="1"/>
  <c r="K15" i="16"/>
  <c r="N122" i="16"/>
  <c r="O122" i="16" s="1"/>
  <c r="L122" i="16"/>
  <c r="M122" i="16" s="1"/>
  <c r="K122" i="16"/>
  <c r="N121" i="16"/>
  <c r="O121" i="16" s="1"/>
  <c r="L121" i="16"/>
  <c r="M121" i="16" s="1"/>
  <c r="K121" i="16"/>
  <c r="N119" i="16"/>
  <c r="O119" i="16" s="1"/>
  <c r="L119" i="16"/>
  <c r="M119" i="16" s="1"/>
  <c r="K119" i="16"/>
  <c r="N118" i="16"/>
  <c r="O118" i="16" s="1"/>
  <c r="L118" i="16"/>
  <c r="M118" i="16" s="1"/>
  <c r="K118" i="16"/>
  <c r="N117" i="16"/>
  <c r="O117" i="16" s="1"/>
  <c r="L117" i="16"/>
  <c r="M117" i="16" s="1"/>
  <c r="K117" i="16"/>
  <c r="N116" i="16"/>
  <c r="O116" i="16" s="1"/>
  <c r="L116" i="16"/>
  <c r="M116" i="16" s="1"/>
  <c r="K116" i="16"/>
  <c r="N115" i="16"/>
  <c r="O115" i="16" s="1"/>
  <c r="L115" i="16"/>
  <c r="M115" i="16" s="1"/>
  <c r="K115" i="16"/>
  <c r="N114" i="16"/>
  <c r="O114" i="16" s="1"/>
  <c r="L114" i="16"/>
  <c r="M114" i="16" s="1"/>
  <c r="K114" i="16"/>
  <c r="N113" i="16"/>
  <c r="O113" i="16" s="1"/>
  <c r="L113" i="16"/>
  <c r="M113" i="16" s="1"/>
  <c r="K113" i="16"/>
  <c r="N112" i="16"/>
  <c r="O112" i="16" s="1"/>
  <c r="L112" i="16"/>
  <c r="M112" i="16" s="1"/>
  <c r="K112" i="16"/>
  <c r="N111" i="16"/>
  <c r="O111" i="16" s="1"/>
  <c r="L111" i="16"/>
  <c r="M111" i="16" s="1"/>
  <c r="K111" i="16"/>
  <c r="N110" i="16"/>
  <c r="O110" i="16" s="1"/>
  <c r="L110" i="16"/>
  <c r="M110" i="16" s="1"/>
  <c r="K110" i="16"/>
  <c r="N109" i="16"/>
  <c r="O109" i="16" s="1"/>
  <c r="L109" i="16"/>
  <c r="M109" i="16" s="1"/>
  <c r="K109" i="16"/>
  <c r="N108" i="16"/>
  <c r="O108" i="16" s="1"/>
  <c r="L108" i="16"/>
  <c r="M108" i="16" s="1"/>
  <c r="K108" i="16"/>
  <c r="N107" i="16"/>
  <c r="O107" i="16" s="1"/>
  <c r="L107" i="16"/>
  <c r="M107" i="16" s="1"/>
  <c r="K107" i="16"/>
  <c r="N106" i="16"/>
  <c r="O106" i="16" s="1"/>
  <c r="L106" i="16"/>
  <c r="M106" i="16" s="1"/>
  <c r="K106" i="16"/>
  <c r="N105" i="16"/>
  <c r="O105" i="16" s="1"/>
  <c r="L105" i="16"/>
  <c r="M105" i="16" s="1"/>
  <c r="K105" i="16"/>
  <c r="N104" i="16"/>
  <c r="O104" i="16" s="1"/>
  <c r="L104" i="16"/>
  <c r="M104" i="16" s="1"/>
  <c r="K104" i="16"/>
  <c r="N103" i="16"/>
  <c r="O103" i="16" s="1"/>
  <c r="L103" i="16"/>
  <c r="M103" i="16" s="1"/>
  <c r="K103" i="16"/>
  <c r="N102" i="16"/>
  <c r="O102" i="16" s="1"/>
  <c r="L102" i="16"/>
  <c r="M102" i="16" s="1"/>
  <c r="K102" i="16"/>
  <c r="N101" i="16"/>
  <c r="O101" i="16" s="1"/>
  <c r="L101" i="16"/>
  <c r="M101" i="16" s="1"/>
  <c r="K101" i="16"/>
  <c r="N100" i="16"/>
  <c r="O100" i="16" s="1"/>
  <c r="L100" i="16"/>
  <c r="M100" i="16" s="1"/>
  <c r="K100" i="16"/>
  <c r="N99" i="16"/>
  <c r="O99" i="16" s="1"/>
  <c r="L99" i="16"/>
  <c r="M99" i="16" s="1"/>
  <c r="K99" i="16"/>
  <c r="N98" i="16"/>
  <c r="O98" i="16" s="1"/>
  <c r="L98" i="16"/>
  <c r="M98" i="16" s="1"/>
  <c r="K98" i="16"/>
  <c r="N97" i="16"/>
  <c r="O97" i="16" s="1"/>
  <c r="L97" i="16"/>
  <c r="M97" i="16" s="1"/>
  <c r="K97" i="16"/>
  <c r="N96" i="16"/>
  <c r="O96" i="16" s="1"/>
  <c r="L96" i="16"/>
  <c r="M96" i="16" s="1"/>
  <c r="K96" i="16"/>
  <c r="N95" i="16"/>
  <c r="O95" i="16" s="1"/>
  <c r="L95" i="16"/>
  <c r="M95" i="16" s="1"/>
  <c r="K95" i="16"/>
  <c r="N94" i="16"/>
  <c r="O94" i="16" s="1"/>
  <c r="L94" i="16"/>
  <c r="M94" i="16" s="1"/>
  <c r="K94" i="16"/>
  <c r="N93" i="16"/>
  <c r="O93" i="16" s="1"/>
  <c r="L93" i="16"/>
  <c r="M93" i="16" s="1"/>
  <c r="K93" i="16"/>
  <c r="N92" i="16"/>
  <c r="O92" i="16" s="1"/>
  <c r="L92" i="16"/>
  <c r="M92" i="16" s="1"/>
  <c r="K92" i="16"/>
  <c r="N91" i="16"/>
  <c r="O91" i="16" s="1"/>
  <c r="L91" i="16"/>
  <c r="M91" i="16" s="1"/>
  <c r="K91" i="16"/>
  <c r="N90" i="16"/>
  <c r="O90" i="16" s="1"/>
  <c r="L90" i="16"/>
  <c r="M90" i="16" s="1"/>
  <c r="K90" i="16"/>
  <c r="N88" i="16"/>
  <c r="O88" i="16" s="1"/>
  <c r="L88" i="16"/>
  <c r="M88" i="16" s="1"/>
  <c r="K88" i="16"/>
  <c r="N87" i="16"/>
  <c r="O87" i="16" s="1"/>
  <c r="L87" i="16"/>
  <c r="M87" i="16" s="1"/>
  <c r="K87" i="16"/>
  <c r="N86" i="16"/>
  <c r="O86" i="16" s="1"/>
  <c r="L86" i="16"/>
  <c r="M86" i="16" s="1"/>
  <c r="K86" i="16"/>
  <c r="N85" i="16"/>
  <c r="O85" i="16" s="1"/>
  <c r="L85" i="16"/>
  <c r="M85" i="16" s="1"/>
  <c r="K85" i="16"/>
  <c r="N84" i="16"/>
  <c r="O84" i="16" s="1"/>
  <c r="L84" i="16"/>
  <c r="M84" i="16" s="1"/>
  <c r="K84" i="16"/>
  <c r="N83" i="16"/>
  <c r="O83" i="16" s="1"/>
  <c r="L83" i="16"/>
  <c r="M83" i="16" s="1"/>
  <c r="K83" i="16"/>
  <c r="N82" i="16"/>
  <c r="O82" i="16" s="1"/>
  <c r="L82" i="16"/>
  <c r="M82" i="16" s="1"/>
  <c r="K82" i="16"/>
  <c r="N81" i="16"/>
  <c r="O81" i="16" s="1"/>
  <c r="L81" i="16"/>
  <c r="M81" i="16" s="1"/>
  <c r="K81" i="16"/>
  <c r="N80" i="16"/>
  <c r="O80" i="16" s="1"/>
  <c r="L80" i="16"/>
  <c r="M80" i="16" s="1"/>
  <c r="K80" i="16"/>
  <c r="N79" i="16"/>
  <c r="L79" i="16"/>
  <c r="M79" i="16" s="1"/>
  <c r="K79" i="16"/>
  <c r="N78" i="16"/>
  <c r="O78" i="16" s="1"/>
  <c r="L78" i="16"/>
  <c r="M78" i="16" s="1"/>
  <c r="K78" i="16"/>
  <c r="N77" i="16"/>
  <c r="O77" i="16" s="1"/>
  <c r="L77" i="16"/>
  <c r="M77" i="16" s="1"/>
  <c r="K77" i="16"/>
  <c r="N76" i="16"/>
  <c r="O76" i="16" s="1"/>
  <c r="L76" i="16"/>
  <c r="M76" i="16" s="1"/>
  <c r="K76" i="16"/>
  <c r="N75" i="16"/>
  <c r="O75" i="16" s="1"/>
  <c r="L75" i="16"/>
  <c r="M75" i="16" s="1"/>
  <c r="K75" i="16"/>
  <c r="N73" i="16"/>
  <c r="O73" i="16" s="1"/>
  <c r="L73" i="16"/>
  <c r="M73" i="16" s="1"/>
  <c r="K73" i="16"/>
  <c r="N72" i="16"/>
  <c r="O72" i="16" s="1"/>
  <c r="L72" i="16"/>
  <c r="M72" i="16" s="1"/>
  <c r="K72" i="16"/>
  <c r="N71" i="16"/>
  <c r="O71" i="16" s="1"/>
  <c r="L71" i="16"/>
  <c r="M71" i="16" s="1"/>
  <c r="K71" i="16"/>
  <c r="N70" i="16"/>
  <c r="O70" i="16" s="1"/>
  <c r="L70" i="16"/>
  <c r="M70" i="16" s="1"/>
  <c r="K70" i="16"/>
  <c r="N69" i="16"/>
  <c r="O69" i="16" s="1"/>
  <c r="L69" i="16"/>
  <c r="M69" i="16" s="1"/>
  <c r="K69" i="16"/>
  <c r="N68" i="16"/>
  <c r="O68" i="16" s="1"/>
  <c r="L68" i="16"/>
  <c r="M68" i="16" s="1"/>
  <c r="K68" i="16"/>
  <c r="N67" i="16"/>
  <c r="O67" i="16" s="1"/>
  <c r="L67" i="16"/>
  <c r="M67" i="16" s="1"/>
  <c r="K67" i="16"/>
  <c r="N66" i="16"/>
  <c r="O66" i="16" s="1"/>
  <c r="L66" i="16"/>
  <c r="M66" i="16" s="1"/>
  <c r="K66" i="16"/>
  <c r="N65" i="16"/>
  <c r="O65" i="16" s="1"/>
  <c r="L65" i="16"/>
  <c r="M65" i="16" s="1"/>
  <c r="K65" i="16"/>
  <c r="N64" i="16"/>
  <c r="O64" i="16" s="1"/>
  <c r="L64" i="16"/>
  <c r="M64" i="16" s="1"/>
  <c r="K64" i="16"/>
  <c r="N63" i="16"/>
  <c r="O63" i="16" s="1"/>
  <c r="L63" i="16"/>
  <c r="M63" i="16" s="1"/>
  <c r="K63" i="16"/>
  <c r="N62" i="16"/>
  <c r="O62" i="16" s="1"/>
  <c r="L62" i="16"/>
  <c r="M62" i="16" s="1"/>
  <c r="K62" i="16"/>
  <c r="N60" i="16"/>
  <c r="O60" i="16" s="1"/>
  <c r="L60" i="16"/>
  <c r="M60" i="16" s="1"/>
  <c r="K60" i="16"/>
  <c r="N58" i="16"/>
  <c r="O58" i="16" s="1"/>
  <c r="L58" i="16"/>
  <c r="M58" i="16" s="1"/>
  <c r="K58" i="16"/>
  <c r="N56" i="16"/>
  <c r="O56" i="16" s="1"/>
  <c r="L56" i="16"/>
  <c r="M56" i="16" s="1"/>
  <c r="K56" i="16"/>
  <c r="N55" i="16"/>
  <c r="O55" i="16" s="1"/>
  <c r="L55" i="16"/>
  <c r="M55" i="16" s="1"/>
  <c r="K55" i="16"/>
  <c r="N54" i="16"/>
  <c r="O54" i="16" s="1"/>
  <c r="L54" i="16"/>
  <c r="M54" i="16" s="1"/>
  <c r="K54" i="16"/>
  <c r="N53" i="16"/>
  <c r="O53" i="16" s="1"/>
  <c r="L53" i="16"/>
  <c r="M53" i="16" s="1"/>
  <c r="K53" i="16"/>
  <c r="N52" i="16"/>
  <c r="O52" i="16" s="1"/>
  <c r="L52" i="16"/>
  <c r="M52" i="16" s="1"/>
  <c r="K52" i="16"/>
  <c r="N51" i="16"/>
  <c r="O51" i="16" s="1"/>
  <c r="L51" i="16"/>
  <c r="M51" i="16" s="1"/>
  <c r="K51" i="16"/>
  <c r="N50" i="16"/>
  <c r="O50" i="16" s="1"/>
  <c r="L50" i="16"/>
  <c r="M50" i="16" s="1"/>
  <c r="K50" i="16"/>
  <c r="N49" i="16"/>
  <c r="O49" i="16" s="1"/>
  <c r="L49" i="16"/>
  <c r="M49" i="16" s="1"/>
  <c r="K49" i="16"/>
  <c r="N48" i="16"/>
  <c r="O48" i="16" s="1"/>
  <c r="L48" i="16"/>
  <c r="M48" i="16" s="1"/>
  <c r="K48" i="16"/>
  <c r="N47" i="16"/>
  <c r="O47" i="16" s="1"/>
  <c r="L47" i="16"/>
  <c r="M47" i="16" s="1"/>
  <c r="K47" i="16"/>
  <c r="N46" i="16"/>
  <c r="O46" i="16" s="1"/>
  <c r="L46" i="16"/>
  <c r="M46" i="16" s="1"/>
  <c r="K46" i="16"/>
  <c r="N45" i="16"/>
  <c r="O45" i="16" s="1"/>
  <c r="L45" i="16"/>
  <c r="M45" i="16" s="1"/>
  <c r="K45" i="16"/>
  <c r="N44" i="16"/>
  <c r="O44" i="16" s="1"/>
  <c r="L44" i="16"/>
  <c r="M44" i="16" s="1"/>
  <c r="K44" i="16"/>
  <c r="N43" i="16"/>
  <c r="O43" i="16" s="1"/>
  <c r="L43" i="16"/>
  <c r="M43" i="16" s="1"/>
  <c r="K43" i="16"/>
  <c r="N42" i="16"/>
  <c r="O42" i="16" s="1"/>
  <c r="L42" i="16"/>
  <c r="M42" i="16" s="1"/>
  <c r="K42" i="16"/>
  <c r="N41" i="16"/>
  <c r="O41" i="16" s="1"/>
  <c r="L41" i="16"/>
  <c r="M41" i="16" s="1"/>
  <c r="K41" i="16"/>
  <c r="N40" i="16"/>
  <c r="O40" i="16" s="1"/>
  <c r="L40" i="16"/>
  <c r="M40" i="16" s="1"/>
  <c r="K40" i="16"/>
  <c r="N38" i="16"/>
  <c r="O38" i="16" s="1"/>
  <c r="L38" i="16"/>
  <c r="M38" i="16" s="1"/>
  <c r="K38" i="16"/>
  <c r="N35" i="16"/>
  <c r="O35" i="16" s="1"/>
  <c r="L35" i="16"/>
  <c r="M35" i="16" s="1"/>
  <c r="K35" i="16"/>
  <c r="N34" i="16"/>
  <c r="O34" i="16" s="1"/>
  <c r="L34" i="16"/>
  <c r="M34" i="16" s="1"/>
  <c r="K34" i="16"/>
  <c r="N33" i="16"/>
  <c r="O33" i="16" s="1"/>
  <c r="L33" i="16"/>
  <c r="M33" i="16" s="1"/>
  <c r="K33" i="16"/>
  <c r="N32" i="16"/>
  <c r="O32" i="16" s="1"/>
  <c r="L32" i="16"/>
  <c r="M32" i="16" s="1"/>
  <c r="K32" i="16"/>
  <c r="N31" i="16"/>
  <c r="O31" i="16" s="1"/>
  <c r="L31" i="16"/>
  <c r="M31" i="16" s="1"/>
  <c r="K31" i="16"/>
  <c r="N30" i="16"/>
  <c r="O30" i="16" s="1"/>
  <c r="L30" i="16"/>
  <c r="M30" i="16" s="1"/>
  <c r="K30" i="16"/>
  <c r="N29" i="16"/>
  <c r="O29" i="16" s="1"/>
  <c r="L29" i="16"/>
  <c r="M29" i="16" s="1"/>
  <c r="K29" i="16"/>
  <c r="N28" i="16"/>
  <c r="O28" i="16" s="1"/>
  <c r="L28" i="16"/>
  <c r="M28" i="16" s="1"/>
  <c r="K28" i="16"/>
  <c r="N27" i="16"/>
  <c r="O27" i="16" s="1"/>
  <c r="L27" i="16"/>
  <c r="M27" i="16" s="1"/>
  <c r="K27" i="16"/>
  <c r="N23" i="16"/>
  <c r="O23" i="16" s="1"/>
  <c r="L23" i="16"/>
  <c r="M23" i="16" s="1"/>
  <c r="K23" i="16"/>
  <c r="N22" i="16"/>
  <c r="O22" i="16" s="1"/>
  <c r="L22" i="16"/>
  <c r="M22" i="16" s="1"/>
  <c r="K22" i="16"/>
  <c r="N21" i="16"/>
  <c r="O21" i="16" s="1"/>
  <c r="L21" i="16"/>
  <c r="M21" i="16" s="1"/>
  <c r="K21" i="16"/>
  <c r="N20" i="16"/>
  <c r="O20" i="16" s="1"/>
  <c r="L20" i="16"/>
  <c r="M20" i="16" s="1"/>
  <c r="K20" i="16"/>
  <c r="N19" i="16"/>
  <c r="O19" i="16" s="1"/>
  <c r="L19" i="16"/>
  <c r="M19" i="16" s="1"/>
  <c r="K19" i="16"/>
  <c r="N18" i="16"/>
  <c r="O18" i="16" s="1"/>
  <c r="L18" i="16"/>
  <c r="M18" i="16" s="1"/>
  <c r="K18" i="16"/>
  <c r="N17" i="16"/>
  <c r="O17" i="16" s="1"/>
  <c r="L17" i="16"/>
  <c r="M17" i="16" s="1"/>
  <c r="K17" i="16"/>
  <c r="N16" i="16"/>
  <c r="O16" i="16" s="1"/>
  <c r="L16" i="16"/>
  <c r="M16" i="16" s="1"/>
  <c r="K16" i="16"/>
  <c r="N14" i="16"/>
  <c r="O14" i="16" s="1"/>
  <c r="L14" i="16"/>
  <c r="M14" i="16" s="1"/>
  <c r="K14" i="16"/>
  <c r="N13" i="16"/>
  <c r="O13" i="16" s="1"/>
  <c r="L13" i="16"/>
  <c r="M13" i="16" s="1"/>
  <c r="K13" i="16"/>
  <c r="N12" i="16"/>
  <c r="O12" i="16" s="1"/>
  <c r="L12" i="16"/>
  <c r="M12" i="16" s="1"/>
  <c r="K12" i="16"/>
  <c r="N11" i="16"/>
  <c r="O11" i="16" s="1"/>
  <c r="L11" i="16"/>
  <c r="M11" i="16" s="1"/>
  <c r="K11" i="16"/>
  <c r="N10" i="16"/>
  <c r="O10" i="16" s="1"/>
  <c r="L10" i="16"/>
  <c r="M10" i="16" s="1"/>
  <c r="K10" i="16"/>
  <c r="N9" i="16"/>
  <c r="O9" i="16" s="1"/>
  <c r="L9" i="16"/>
  <c r="M9" i="16" s="1"/>
  <c r="K9" i="16"/>
  <c r="N8" i="16"/>
  <c r="O8" i="16" s="1"/>
  <c r="L8" i="16"/>
  <c r="M8" i="16" s="1"/>
  <c r="K8" i="16"/>
  <c r="N7" i="16"/>
  <c r="O7" i="16" s="1"/>
  <c r="L7" i="16"/>
  <c r="M7" i="16" s="1"/>
  <c r="K7" i="16"/>
  <c r="N6" i="16"/>
  <c r="O6" i="16" s="1"/>
  <c r="L6" i="16"/>
  <c r="M6" i="16" s="1"/>
  <c r="K6" i="16"/>
  <c r="I122" i="16"/>
  <c r="I121" i="16"/>
  <c r="I119" i="16"/>
  <c r="I118" i="16"/>
  <c r="I117" i="16"/>
  <c r="I116" i="16"/>
  <c r="I115" i="16"/>
  <c r="I114" i="16"/>
  <c r="I113" i="16"/>
  <c r="H113" i="16"/>
  <c r="G113" i="16"/>
  <c r="F113" i="16"/>
  <c r="E113" i="16"/>
  <c r="D113" i="16"/>
  <c r="I112" i="16"/>
  <c r="I111" i="16"/>
  <c r="I110" i="16"/>
  <c r="I109" i="16"/>
  <c r="I108" i="16"/>
  <c r="I107" i="16"/>
  <c r="I106" i="16"/>
  <c r="I105" i="16"/>
  <c r="I104" i="16"/>
  <c r="I103" i="16"/>
  <c r="I102" i="16"/>
  <c r="I101" i="16"/>
  <c r="I100" i="16"/>
  <c r="I99" i="16"/>
  <c r="I98" i="16"/>
  <c r="I97" i="16"/>
  <c r="I96" i="16"/>
  <c r="I95" i="16"/>
  <c r="I94" i="16"/>
  <c r="I93" i="16"/>
  <c r="I92" i="16"/>
  <c r="I91" i="16"/>
  <c r="I90" i="16"/>
  <c r="I88" i="16"/>
  <c r="I87" i="16"/>
  <c r="I86" i="16"/>
  <c r="I85" i="16"/>
  <c r="I84" i="16"/>
  <c r="I83" i="16"/>
  <c r="I82" i="16"/>
  <c r="H82" i="16"/>
  <c r="G82" i="16"/>
  <c r="F82" i="16"/>
  <c r="E82" i="16"/>
  <c r="D82" i="16"/>
  <c r="I81" i="16"/>
  <c r="I80" i="16"/>
  <c r="I79" i="16"/>
  <c r="I78" i="16"/>
  <c r="I77" i="16"/>
  <c r="I76" i="16"/>
  <c r="I75" i="16"/>
  <c r="I73" i="16"/>
  <c r="I72" i="16"/>
  <c r="I71" i="16"/>
  <c r="I70" i="16"/>
  <c r="I69" i="16"/>
  <c r="I68" i="16"/>
  <c r="I67" i="16"/>
  <c r="H67" i="16"/>
  <c r="G67" i="16"/>
  <c r="F67" i="16"/>
  <c r="E67" i="16"/>
  <c r="D67" i="16"/>
  <c r="I66" i="16"/>
  <c r="I65" i="16"/>
  <c r="I64" i="16"/>
  <c r="I63" i="16"/>
  <c r="I62" i="16"/>
  <c r="I61" i="16"/>
  <c r="I60" i="16"/>
  <c r="I58" i="16"/>
  <c r="I57" i="16"/>
  <c r="I56" i="16"/>
  <c r="I55" i="16"/>
  <c r="I54" i="16"/>
  <c r="I53" i="16"/>
  <c r="I52" i="16"/>
  <c r="I51" i="16"/>
  <c r="I50" i="16"/>
  <c r="I49" i="16"/>
  <c r="I48" i="16"/>
  <c r="I47" i="16"/>
  <c r="H47" i="16"/>
  <c r="G47" i="16"/>
  <c r="F47" i="16"/>
  <c r="E47" i="16"/>
  <c r="D47" i="16"/>
  <c r="I46" i="16"/>
  <c r="I45" i="16"/>
  <c r="I44" i="16"/>
  <c r="I43" i="16"/>
  <c r="I42" i="16"/>
  <c r="I41" i="16"/>
  <c r="I40" i="16"/>
  <c r="I38" i="16"/>
  <c r="I37" i="16"/>
  <c r="I35" i="16"/>
  <c r="I34" i="16"/>
  <c r="I33" i="16"/>
  <c r="I32" i="16"/>
  <c r="I31" i="16"/>
  <c r="I30" i="16"/>
  <c r="I29" i="16"/>
  <c r="H29" i="16"/>
  <c r="G29" i="16"/>
  <c r="F29" i="16"/>
  <c r="E29" i="16"/>
  <c r="D29" i="16"/>
  <c r="I28" i="16"/>
  <c r="I27" i="16"/>
  <c r="I26" i="16"/>
  <c r="I23" i="16"/>
  <c r="I22" i="16"/>
  <c r="I21" i="16"/>
  <c r="I20" i="16"/>
  <c r="I19" i="16"/>
  <c r="I18" i="16"/>
  <c r="I17" i="16"/>
  <c r="I16" i="16"/>
  <c r="H16" i="16"/>
  <c r="G16" i="16"/>
  <c r="F16" i="16"/>
  <c r="E16" i="16"/>
  <c r="D16" i="16"/>
  <c r="I15" i="16"/>
  <c r="I14" i="16"/>
  <c r="I13" i="16"/>
  <c r="I12" i="16"/>
  <c r="I11" i="16"/>
  <c r="I10" i="16"/>
  <c r="I9" i="16"/>
  <c r="I8" i="16"/>
  <c r="I123" i="16" s="1"/>
  <c r="I7" i="16"/>
  <c r="H7" i="16"/>
  <c r="G7" i="16"/>
  <c r="F7" i="16"/>
  <c r="E7" i="16"/>
  <c r="D7" i="16"/>
  <c r="H6" i="16"/>
  <c r="G6" i="16"/>
  <c r="F6" i="16"/>
  <c r="E6" i="16"/>
  <c r="I6" i="16" s="1"/>
  <c r="D6" i="16"/>
  <c r="O79" i="16" l="1"/>
  <c r="AE123" i="13"/>
  <c r="AE122" i="13"/>
  <c r="AE120" i="13"/>
  <c r="AE119" i="13"/>
  <c r="AE118" i="13"/>
  <c r="AE117" i="13"/>
  <c r="AE116" i="13"/>
  <c r="AE115" i="13"/>
  <c r="AE114" i="13"/>
  <c r="AE113" i="13"/>
  <c r="AE112" i="13"/>
  <c r="AE111" i="13"/>
  <c r="AE110" i="13"/>
  <c r="AE109" i="13"/>
  <c r="AE108" i="13"/>
  <c r="AE107" i="13"/>
  <c r="AE106" i="13"/>
  <c r="AE105" i="13"/>
  <c r="AE104" i="13"/>
  <c r="AE103" i="13"/>
  <c r="AE102" i="13"/>
  <c r="AE101" i="13"/>
  <c r="AE100" i="13"/>
  <c r="AE99" i="13"/>
  <c r="AE98" i="13"/>
  <c r="AE97" i="13"/>
  <c r="AE96" i="13"/>
  <c r="AE95" i="13"/>
  <c r="AE94" i="13"/>
  <c r="AE93" i="13"/>
  <c r="AE92" i="13"/>
  <c r="AE91" i="13"/>
  <c r="AE90" i="13"/>
  <c r="AE89" i="13"/>
  <c r="AE88" i="13"/>
  <c r="AE87" i="13"/>
  <c r="AE86" i="13"/>
  <c r="AE85" i="13"/>
  <c r="AE84" i="13"/>
  <c r="AE83" i="13"/>
  <c r="AE82" i="13"/>
  <c r="AE81" i="13"/>
  <c r="AE80" i="13"/>
  <c r="AE79" i="13"/>
  <c r="AE78" i="13"/>
  <c r="AE77" i="13"/>
  <c r="AE76" i="13"/>
  <c r="AE75" i="13"/>
  <c r="AE74" i="13"/>
  <c r="AE73" i="13"/>
  <c r="AE72" i="13"/>
  <c r="AE71" i="13"/>
  <c r="AE70" i="13"/>
  <c r="AE69" i="13"/>
  <c r="AE68" i="13"/>
  <c r="AE66" i="13"/>
  <c r="AE65" i="13"/>
  <c r="AE64" i="13"/>
  <c r="AE63" i="13"/>
  <c r="AE62" i="13"/>
  <c r="AE60" i="13"/>
  <c r="AE58" i="13"/>
  <c r="AE56" i="13"/>
  <c r="AE55" i="13"/>
  <c r="AE54" i="13"/>
  <c r="AE53" i="13"/>
  <c r="AE52" i="13"/>
  <c r="AE51" i="13"/>
  <c r="AE50" i="13"/>
  <c r="AE49" i="13"/>
  <c r="AE48" i="13"/>
  <c r="AE47" i="13"/>
  <c r="AE46" i="13"/>
  <c r="AE45" i="13"/>
  <c r="AE44" i="13"/>
  <c r="AE43" i="13"/>
  <c r="AE42" i="13"/>
  <c r="AE41" i="13"/>
  <c r="AE40" i="13"/>
  <c r="AE38" i="13"/>
  <c r="AE35" i="13"/>
  <c r="AE34" i="13"/>
  <c r="AE33" i="13"/>
  <c r="AE32" i="13"/>
  <c r="AE31" i="13"/>
  <c r="AE30" i="13"/>
  <c r="AE29" i="13"/>
  <c r="AE28" i="13"/>
  <c r="AE27" i="13"/>
  <c r="AE25" i="13"/>
  <c r="AE24" i="13"/>
  <c r="AE23" i="13"/>
  <c r="AE22" i="13"/>
  <c r="AE21" i="13"/>
  <c r="AE20" i="13"/>
  <c r="AE19" i="13"/>
  <c r="AE18" i="13"/>
  <c r="AE17" i="13"/>
  <c r="AE16" i="13"/>
  <c r="AE14" i="13"/>
  <c r="AE13" i="13"/>
  <c r="AE12" i="13"/>
  <c r="AE11" i="13"/>
  <c r="AE10" i="13"/>
  <c r="Y123" i="13"/>
  <c r="Y122" i="13"/>
  <c r="Y120" i="13"/>
  <c r="S123" i="13"/>
  <c r="S122" i="13"/>
  <c r="S120" i="13"/>
  <c r="S119" i="13"/>
  <c r="S118" i="13"/>
  <c r="S117" i="13"/>
  <c r="S116" i="13"/>
  <c r="S115" i="13"/>
  <c r="S114" i="13"/>
  <c r="S113" i="13"/>
  <c r="S112" i="13"/>
  <c r="S111" i="13"/>
  <c r="S110" i="13"/>
  <c r="S109" i="13"/>
  <c r="S108" i="13"/>
  <c r="S107" i="13"/>
  <c r="S106" i="13"/>
  <c r="S105" i="13"/>
  <c r="S104" i="13"/>
  <c r="S103" i="13"/>
  <c r="S102" i="13"/>
  <c r="S101" i="13"/>
  <c r="S100" i="13"/>
  <c r="S99" i="13"/>
  <c r="S98" i="13"/>
  <c r="S97" i="13"/>
  <c r="S96" i="13"/>
  <c r="S95" i="13"/>
  <c r="S94" i="13"/>
  <c r="S93" i="13"/>
  <c r="S92" i="13"/>
  <c r="S91" i="13"/>
  <c r="S90" i="13"/>
  <c r="S89" i="13"/>
  <c r="S88" i="13"/>
  <c r="S87" i="13"/>
  <c r="S86" i="13"/>
  <c r="S85" i="13"/>
  <c r="S84" i="13"/>
  <c r="S83" i="13"/>
  <c r="S82" i="13"/>
  <c r="S81" i="13"/>
  <c r="S80" i="13"/>
  <c r="S79" i="13"/>
  <c r="S78" i="13"/>
  <c r="S77" i="13"/>
  <c r="S76" i="13"/>
  <c r="S75" i="13"/>
  <c r="S74" i="13"/>
  <c r="S73" i="13"/>
  <c r="S72" i="13"/>
  <c r="S71" i="13"/>
  <c r="S70" i="13"/>
  <c r="S69" i="13"/>
  <c r="S68" i="13"/>
  <c r="S66" i="13"/>
  <c r="S65" i="13"/>
  <c r="S64" i="13"/>
  <c r="S63" i="13"/>
  <c r="S62" i="13"/>
  <c r="S60" i="13"/>
  <c r="S58" i="13"/>
  <c r="S56" i="13"/>
  <c r="S55" i="13"/>
  <c r="S54" i="13"/>
  <c r="S53" i="13"/>
  <c r="S52" i="13"/>
  <c r="S51" i="13"/>
  <c r="S50" i="13"/>
  <c r="S49" i="13"/>
  <c r="S48" i="13"/>
  <c r="S47" i="13"/>
  <c r="S46" i="13"/>
  <c r="S45" i="13"/>
  <c r="S44" i="13"/>
  <c r="S43" i="13"/>
  <c r="S42" i="13"/>
  <c r="S41" i="13"/>
  <c r="S40" i="13"/>
  <c r="S38" i="13"/>
  <c r="S35" i="13"/>
  <c r="S34" i="13"/>
  <c r="S33" i="13"/>
  <c r="S32" i="13"/>
  <c r="S31" i="13"/>
  <c r="S30" i="13"/>
  <c r="S29" i="13"/>
  <c r="S28" i="13"/>
  <c r="S27" i="13"/>
  <c r="S25" i="13"/>
  <c r="S24" i="13"/>
  <c r="S23" i="13"/>
  <c r="S22" i="13"/>
  <c r="S21" i="13"/>
  <c r="S20" i="13"/>
  <c r="S19" i="13"/>
  <c r="S18" i="13"/>
  <c r="S17" i="13"/>
  <c r="S16" i="13"/>
  <c r="S14" i="13"/>
  <c r="S13" i="13"/>
  <c r="S12" i="13"/>
  <c r="S11" i="13"/>
  <c r="S10" i="13"/>
  <c r="M123" i="13"/>
  <c r="M122" i="13"/>
  <c r="M120" i="13"/>
  <c r="M119" i="13"/>
  <c r="M118" i="13"/>
  <c r="M117" i="13"/>
  <c r="M116" i="13"/>
  <c r="M115" i="13"/>
  <c r="M114" i="13"/>
  <c r="M113" i="13"/>
  <c r="M112" i="13"/>
  <c r="M111" i="13"/>
  <c r="M110" i="13"/>
  <c r="M109" i="13"/>
  <c r="M108" i="13"/>
  <c r="M107" i="13"/>
  <c r="M106" i="13"/>
  <c r="M105" i="13"/>
  <c r="M104" i="13"/>
  <c r="M103" i="13"/>
  <c r="M102" i="13"/>
  <c r="M101" i="13"/>
  <c r="M100" i="13"/>
  <c r="M99" i="13"/>
  <c r="M98" i="13"/>
  <c r="M97" i="13"/>
  <c r="M96" i="13"/>
  <c r="M95" i="13"/>
  <c r="M94" i="13"/>
  <c r="M93" i="13"/>
  <c r="M92" i="13"/>
  <c r="M91" i="13"/>
  <c r="M90" i="13"/>
  <c r="M89" i="13"/>
  <c r="M88" i="13"/>
  <c r="M87" i="13"/>
  <c r="M86" i="13"/>
  <c r="M85" i="13"/>
  <c r="M84" i="13"/>
  <c r="M83" i="13"/>
  <c r="M82" i="13"/>
  <c r="M81" i="13"/>
  <c r="M80" i="13"/>
  <c r="M79" i="13"/>
  <c r="M78" i="13"/>
  <c r="M77" i="13"/>
  <c r="M76" i="13"/>
  <c r="M75" i="13"/>
  <c r="M74" i="13"/>
  <c r="M73" i="13"/>
  <c r="M72" i="13"/>
  <c r="M71" i="13"/>
  <c r="M70" i="13"/>
  <c r="M69" i="13"/>
  <c r="M68" i="13"/>
  <c r="M66" i="13"/>
  <c r="M65" i="13"/>
  <c r="M64" i="13"/>
  <c r="M63" i="13"/>
  <c r="M62" i="13"/>
  <c r="M60" i="13"/>
  <c r="M58" i="13"/>
  <c r="M56" i="13"/>
  <c r="M55" i="13"/>
  <c r="M54" i="13"/>
  <c r="M53" i="13"/>
  <c r="M52" i="13"/>
  <c r="M51" i="13"/>
  <c r="M50" i="13"/>
  <c r="M49" i="13"/>
  <c r="M48" i="13"/>
  <c r="M47" i="13"/>
  <c r="M46" i="13"/>
  <c r="M45" i="13"/>
  <c r="M44" i="13"/>
  <c r="M43" i="13"/>
  <c r="M42" i="13"/>
  <c r="M41" i="13"/>
  <c r="M40" i="13"/>
  <c r="M38" i="13"/>
  <c r="M35" i="13"/>
  <c r="M34" i="13"/>
  <c r="M33" i="13"/>
  <c r="M32" i="13"/>
  <c r="M31" i="13"/>
  <c r="M30" i="13"/>
  <c r="M29" i="13"/>
  <c r="M28" i="13"/>
  <c r="M27" i="13"/>
  <c r="M25" i="13"/>
  <c r="M24" i="13"/>
  <c r="M23" i="13"/>
  <c r="M22" i="13"/>
  <c r="M21" i="13"/>
  <c r="M20" i="13"/>
  <c r="M19" i="13"/>
  <c r="M18" i="13"/>
  <c r="M17" i="13"/>
  <c r="M16" i="13"/>
  <c r="M14" i="13"/>
  <c r="M13" i="13"/>
  <c r="M12" i="13"/>
  <c r="M11" i="13"/>
  <c r="M10" i="13"/>
  <c r="G123" i="13"/>
  <c r="G122" i="13"/>
  <c r="G120" i="13"/>
  <c r="G119" i="13"/>
  <c r="G118" i="13"/>
  <c r="G117" i="13"/>
  <c r="G116" i="13"/>
  <c r="G115" i="13"/>
  <c r="G114" i="13"/>
  <c r="G113" i="13"/>
  <c r="G112" i="13"/>
  <c r="G111" i="13"/>
  <c r="G110" i="13"/>
  <c r="G109" i="13"/>
  <c r="G108" i="13"/>
  <c r="G107" i="13"/>
  <c r="G106" i="13"/>
  <c r="G105" i="13"/>
  <c r="G104" i="13"/>
  <c r="G103" i="13"/>
  <c r="G102" i="13"/>
  <c r="G101" i="13"/>
  <c r="G100" i="13"/>
  <c r="G99" i="13"/>
  <c r="G98" i="13"/>
  <c r="G97" i="13"/>
  <c r="G96" i="13"/>
  <c r="G95" i="13"/>
  <c r="G94" i="13"/>
  <c r="G93" i="13"/>
  <c r="G92" i="13"/>
  <c r="G91" i="13"/>
  <c r="G90" i="13"/>
  <c r="G89" i="13"/>
  <c r="G88" i="13"/>
  <c r="G87" i="13"/>
  <c r="G86" i="13"/>
  <c r="G85" i="13"/>
  <c r="G84" i="13"/>
  <c r="G83" i="13"/>
  <c r="G82" i="13"/>
  <c r="G81" i="13"/>
  <c r="G80" i="13"/>
  <c r="G79" i="13"/>
  <c r="G78" i="13"/>
  <c r="G77" i="13"/>
  <c r="G76" i="13"/>
  <c r="G75" i="13"/>
  <c r="G74" i="13"/>
  <c r="G73" i="13"/>
  <c r="G72" i="13"/>
  <c r="G71" i="13"/>
  <c r="G70" i="13"/>
  <c r="G69" i="13"/>
  <c r="G68" i="13"/>
  <c r="G66" i="13"/>
  <c r="G65" i="13"/>
  <c r="G64" i="13"/>
  <c r="G63" i="13"/>
  <c r="G62" i="13"/>
  <c r="G60" i="13"/>
  <c r="G58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8" i="13"/>
  <c r="G35" i="13"/>
  <c r="G34" i="13"/>
  <c r="G33" i="13"/>
  <c r="G32" i="13"/>
  <c r="G31" i="13"/>
  <c r="G30" i="13"/>
  <c r="G29" i="13"/>
  <c r="G28" i="13"/>
  <c r="G27" i="13"/>
  <c r="G25" i="13"/>
  <c r="G24" i="13"/>
  <c r="G23" i="13"/>
  <c r="G22" i="13"/>
  <c r="G21" i="13"/>
  <c r="G20" i="13"/>
  <c r="G19" i="13"/>
  <c r="G18" i="13"/>
  <c r="G17" i="13"/>
  <c r="G16" i="13"/>
  <c r="G14" i="13"/>
  <c r="G13" i="13"/>
  <c r="G12" i="13"/>
  <c r="G11" i="13"/>
  <c r="G10" i="13"/>
  <c r="N122" i="15"/>
  <c r="O122" i="15" s="1"/>
  <c r="L122" i="15"/>
  <c r="M122" i="15" s="1"/>
  <c r="K122" i="15"/>
  <c r="I122" i="15"/>
  <c r="N121" i="15"/>
  <c r="O121" i="15" s="1"/>
  <c r="L121" i="15"/>
  <c r="M121" i="15" s="1"/>
  <c r="K121" i="15"/>
  <c r="I121" i="15"/>
  <c r="N119" i="15"/>
  <c r="O119" i="15" s="1"/>
  <c r="L119" i="15"/>
  <c r="M119" i="15" s="1"/>
  <c r="K119" i="15"/>
  <c r="I119" i="15"/>
  <c r="N118" i="15"/>
  <c r="O118" i="15" s="1"/>
  <c r="L118" i="15"/>
  <c r="M118" i="15" s="1"/>
  <c r="K118" i="15"/>
  <c r="I118" i="15"/>
  <c r="N117" i="15"/>
  <c r="O117" i="15" s="1"/>
  <c r="L117" i="15"/>
  <c r="M117" i="15" s="1"/>
  <c r="K117" i="15"/>
  <c r="I117" i="15"/>
  <c r="N116" i="15"/>
  <c r="O116" i="15" s="1"/>
  <c r="L116" i="15"/>
  <c r="M116" i="15" s="1"/>
  <c r="K116" i="15"/>
  <c r="I116" i="15"/>
  <c r="N115" i="15"/>
  <c r="O115" i="15" s="1"/>
  <c r="L115" i="15"/>
  <c r="M115" i="15" s="1"/>
  <c r="K115" i="15"/>
  <c r="I115" i="15"/>
  <c r="N114" i="15"/>
  <c r="O114" i="15" s="1"/>
  <c r="L114" i="15"/>
  <c r="M114" i="15" s="1"/>
  <c r="K114" i="15"/>
  <c r="I114" i="15"/>
  <c r="N113" i="15"/>
  <c r="L113" i="15"/>
  <c r="I113" i="15"/>
  <c r="H113" i="15"/>
  <c r="G113" i="15"/>
  <c r="F113" i="15"/>
  <c r="E113" i="15"/>
  <c r="D113" i="15"/>
  <c r="K113" i="15" s="1"/>
  <c r="N112" i="15"/>
  <c r="O112" i="15" s="1"/>
  <c r="L112" i="15"/>
  <c r="M112" i="15" s="1"/>
  <c r="K112" i="15"/>
  <c r="I112" i="15"/>
  <c r="N111" i="15"/>
  <c r="O111" i="15" s="1"/>
  <c r="L111" i="15"/>
  <c r="M111" i="15" s="1"/>
  <c r="K111" i="15"/>
  <c r="I111" i="15"/>
  <c r="N110" i="15"/>
  <c r="O110" i="15" s="1"/>
  <c r="L110" i="15"/>
  <c r="M110" i="15" s="1"/>
  <c r="K110" i="15"/>
  <c r="I110" i="15"/>
  <c r="N109" i="15"/>
  <c r="O109" i="15" s="1"/>
  <c r="L109" i="15"/>
  <c r="M109" i="15" s="1"/>
  <c r="K109" i="15"/>
  <c r="I109" i="15"/>
  <c r="N108" i="15"/>
  <c r="O108" i="15" s="1"/>
  <c r="L108" i="15"/>
  <c r="M108" i="15" s="1"/>
  <c r="K108" i="15"/>
  <c r="I108" i="15"/>
  <c r="N107" i="15"/>
  <c r="O107" i="15" s="1"/>
  <c r="L107" i="15"/>
  <c r="M107" i="15" s="1"/>
  <c r="K107" i="15"/>
  <c r="I107" i="15"/>
  <c r="N106" i="15"/>
  <c r="O106" i="15" s="1"/>
  <c r="L106" i="15"/>
  <c r="M106" i="15" s="1"/>
  <c r="K106" i="15"/>
  <c r="I106" i="15"/>
  <c r="N105" i="15"/>
  <c r="O105" i="15" s="1"/>
  <c r="L105" i="15"/>
  <c r="M105" i="15" s="1"/>
  <c r="K105" i="15"/>
  <c r="I105" i="15"/>
  <c r="N104" i="15"/>
  <c r="O104" i="15" s="1"/>
  <c r="L104" i="15"/>
  <c r="M104" i="15" s="1"/>
  <c r="K104" i="15"/>
  <c r="I104" i="15"/>
  <c r="N103" i="15"/>
  <c r="O103" i="15" s="1"/>
  <c r="L103" i="15"/>
  <c r="M103" i="15" s="1"/>
  <c r="K103" i="15"/>
  <c r="I103" i="15"/>
  <c r="N102" i="15"/>
  <c r="O102" i="15" s="1"/>
  <c r="L102" i="15"/>
  <c r="M102" i="15" s="1"/>
  <c r="K102" i="15"/>
  <c r="I102" i="15"/>
  <c r="N101" i="15"/>
  <c r="O101" i="15" s="1"/>
  <c r="L101" i="15"/>
  <c r="M101" i="15" s="1"/>
  <c r="K101" i="15"/>
  <c r="I101" i="15"/>
  <c r="N100" i="15"/>
  <c r="O100" i="15" s="1"/>
  <c r="L100" i="15"/>
  <c r="M100" i="15" s="1"/>
  <c r="K100" i="15"/>
  <c r="I100" i="15"/>
  <c r="N99" i="15"/>
  <c r="O99" i="15" s="1"/>
  <c r="L99" i="15"/>
  <c r="M99" i="15" s="1"/>
  <c r="K99" i="15"/>
  <c r="I99" i="15"/>
  <c r="N98" i="15"/>
  <c r="O98" i="15" s="1"/>
  <c r="L98" i="15"/>
  <c r="M98" i="15" s="1"/>
  <c r="K98" i="15"/>
  <c r="I98" i="15"/>
  <c r="N97" i="15"/>
  <c r="O97" i="15" s="1"/>
  <c r="L97" i="15"/>
  <c r="M97" i="15" s="1"/>
  <c r="K97" i="15"/>
  <c r="I97" i="15"/>
  <c r="N96" i="15"/>
  <c r="O96" i="15" s="1"/>
  <c r="L96" i="15"/>
  <c r="M96" i="15" s="1"/>
  <c r="K96" i="15"/>
  <c r="I96" i="15"/>
  <c r="N95" i="15"/>
  <c r="O95" i="15" s="1"/>
  <c r="L95" i="15"/>
  <c r="M95" i="15" s="1"/>
  <c r="K95" i="15"/>
  <c r="I95" i="15"/>
  <c r="N94" i="15"/>
  <c r="O94" i="15" s="1"/>
  <c r="L94" i="15"/>
  <c r="M94" i="15" s="1"/>
  <c r="K94" i="15"/>
  <c r="I94" i="15"/>
  <c r="N93" i="15"/>
  <c r="O93" i="15" s="1"/>
  <c r="L93" i="15"/>
  <c r="M93" i="15" s="1"/>
  <c r="K93" i="15"/>
  <c r="I93" i="15"/>
  <c r="N92" i="15"/>
  <c r="O92" i="15" s="1"/>
  <c r="L92" i="15"/>
  <c r="M92" i="15" s="1"/>
  <c r="K92" i="15"/>
  <c r="I92" i="15"/>
  <c r="N91" i="15"/>
  <c r="O91" i="15" s="1"/>
  <c r="L91" i="15"/>
  <c r="M91" i="15" s="1"/>
  <c r="K91" i="15"/>
  <c r="I91" i="15"/>
  <c r="N90" i="15"/>
  <c r="O90" i="15" s="1"/>
  <c r="L90" i="15"/>
  <c r="M90" i="15" s="1"/>
  <c r="K90" i="15"/>
  <c r="I90" i="15"/>
  <c r="N89" i="15"/>
  <c r="O89" i="15" s="1"/>
  <c r="L89" i="15"/>
  <c r="M89" i="15" s="1"/>
  <c r="K89" i="15"/>
  <c r="I89" i="15"/>
  <c r="N88" i="15"/>
  <c r="O88" i="15" s="1"/>
  <c r="L88" i="15"/>
  <c r="M88" i="15" s="1"/>
  <c r="K88" i="15"/>
  <c r="I88" i="15"/>
  <c r="N87" i="15"/>
  <c r="O87" i="15" s="1"/>
  <c r="L87" i="15"/>
  <c r="M87" i="15" s="1"/>
  <c r="K87" i="15"/>
  <c r="I87" i="15"/>
  <c r="N86" i="15"/>
  <c r="O86" i="15" s="1"/>
  <c r="L86" i="15"/>
  <c r="M86" i="15" s="1"/>
  <c r="K86" i="15"/>
  <c r="I86" i="15"/>
  <c r="N85" i="15"/>
  <c r="O85" i="15" s="1"/>
  <c r="L85" i="15"/>
  <c r="M85" i="15" s="1"/>
  <c r="K85" i="15"/>
  <c r="I85" i="15"/>
  <c r="N84" i="15"/>
  <c r="O84" i="15" s="1"/>
  <c r="L84" i="15"/>
  <c r="M84" i="15" s="1"/>
  <c r="K84" i="15"/>
  <c r="I84" i="15"/>
  <c r="N83" i="15"/>
  <c r="O83" i="15" s="1"/>
  <c r="L83" i="15"/>
  <c r="M83" i="15" s="1"/>
  <c r="K83" i="15"/>
  <c r="I83" i="15"/>
  <c r="N82" i="15"/>
  <c r="L82" i="15"/>
  <c r="I82" i="15"/>
  <c r="H82" i="15"/>
  <c r="G82" i="15"/>
  <c r="F82" i="15"/>
  <c r="E82" i="15"/>
  <c r="D82" i="15"/>
  <c r="K82" i="15" s="1"/>
  <c r="N81" i="15"/>
  <c r="L81" i="15"/>
  <c r="K81" i="15"/>
  <c r="I81" i="15"/>
  <c r="N80" i="15"/>
  <c r="O80" i="15" s="1"/>
  <c r="L80" i="15"/>
  <c r="M80" i="15" s="1"/>
  <c r="K80" i="15"/>
  <c r="I80" i="15"/>
  <c r="N79" i="15"/>
  <c r="O79" i="15" s="1"/>
  <c r="L79" i="15"/>
  <c r="M79" i="15" s="1"/>
  <c r="K79" i="15"/>
  <c r="I79" i="15"/>
  <c r="N78" i="15"/>
  <c r="O78" i="15" s="1"/>
  <c r="L78" i="15"/>
  <c r="M78" i="15" s="1"/>
  <c r="K78" i="15"/>
  <c r="I78" i="15"/>
  <c r="N77" i="15"/>
  <c r="O77" i="15" s="1"/>
  <c r="L77" i="15"/>
  <c r="M77" i="15" s="1"/>
  <c r="K77" i="15"/>
  <c r="I77" i="15"/>
  <c r="N76" i="15"/>
  <c r="O76" i="15" s="1"/>
  <c r="L76" i="15"/>
  <c r="M76" i="15" s="1"/>
  <c r="K76" i="15"/>
  <c r="I76" i="15"/>
  <c r="N75" i="15"/>
  <c r="O75" i="15" s="1"/>
  <c r="L75" i="15"/>
  <c r="M75" i="15" s="1"/>
  <c r="K75" i="15"/>
  <c r="I75" i="15"/>
  <c r="N74" i="15"/>
  <c r="O74" i="15" s="1"/>
  <c r="L74" i="15"/>
  <c r="M74" i="15" s="1"/>
  <c r="K74" i="15"/>
  <c r="I74" i="15"/>
  <c r="N73" i="15"/>
  <c r="O73" i="15" s="1"/>
  <c r="L73" i="15"/>
  <c r="M73" i="15" s="1"/>
  <c r="K73" i="15"/>
  <c r="I73" i="15"/>
  <c r="N72" i="15"/>
  <c r="O72" i="15" s="1"/>
  <c r="L72" i="15"/>
  <c r="M72" i="15" s="1"/>
  <c r="K72" i="15"/>
  <c r="I72" i="15"/>
  <c r="N71" i="15"/>
  <c r="O71" i="15" s="1"/>
  <c r="L71" i="15"/>
  <c r="M71" i="15" s="1"/>
  <c r="K71" i="15"/>
  <c r="I71" i="15"/>
  <c r="N70" i="15"/>
  <c r="O70" i="15" s="1"/>
  <c r="L70" i="15"/>
  <c r="M70" i="15" s="1"/>
  <c r="K70" i="15"/>
  <c r="I70" i="15"/>
  <c r="N69" i="15"/>
  <c r="O69" i="15" s="1"/>
  <c r="L69" i="15"/>
  <c r="M69" i="15" s="1"/>
  <c r="K69" i="15"/>
  <c r="I69" i="15"/>
  <c r="N68" i="15"/>
  <c r="O68" i="15" s="1"/>
  <c r="L68" i="15"/>
  <c r="M68" i="15" s="1"/>
  <c r="K68" i="15"/>
  <c r="I68" i="15"/>
  <c r="N67" i="15"/>
  <c r="L67" i="15"/>
  <c r="I67" i="15"/>
  <c r="H67" i="15"/>
  <c r="G67" i="15"/>
  <c r="F67" i="15"/>
  <c r="E67" i="15"/>
  <c r="D67" i="15"/>
  <c r="K67" i="15" s="1"/>
  <c r="N66" i="15"/>
  <c r="O66" i="15" s="1"/>
  <c r="L66" i="15"/>
  <c r="M66" i="15" s="1"/>
  <c r="K66" i="15"/>
  <c r="I66" i="15"/>
  <c r="N65" i="15"/>
  <c r="O65" i="15" s="1"/>
  <c r="L65" i="15"/>
  <c r="M65" i="15" s="1"/>
  <c r="K65" i="15"/>
  <c r="I65" i="15"/>
  <c r="N64" i="15"/>
  <c r="O64" i="15" s="1"/>
  <c r="L64" i="15"/>
  <c r="M64" i="15" s="1"/>
  <c r="K64" i="15"/>
  <c r="I64" i="15"/>
  <c r="N63" i="15"/>
  <c r="O63" i="15" s="1"/>
  <c r="L63" i="15"/>
  <c r="M63" i="15" s="1"/>
  <c r="K63" i="15"/>
  <c r="I63" i="15"/>
  <c r="N62" i="15"/>
  <c r="O62" i="15" s="1"/>
  <c r="L62" i="15"/>
  <c r="M62" i="15" s="1"/>
  <c r="K62" i="15"/>
  <c r="I62" i="15"/>
  <c r="N60" i="15"/>
  <c r="O60" i="15" s="1"/>
  <c r="L60" i="15"/>
  <c r="M60" i="15" s="1"/>
  <c r="K60" i="15"/>
  <c r="I60" i="15"/>
  <c r="N58" i="15"/>
  <c r="O58" i="15" s="1"/>
  <c r="L58" i="15"/>
  <c r="M58" i="15" s="1"/>
  <c r="K58" i="15"/>
  <c r="I58" i="15"/>
  <c r="N56" i="15"/>
  <c r="O56" i="15" s="1"/>
  <c r="L56" i="15"/>
  <c r="M56" i="15" s="1"/>
  <c r="K56" i="15"/>
  <c r="I56" i="15"/>
  <c r="N55" i="15"/>
  <c r="O55" i="15" s="1"/>
  <c r="L55" i="15"/>
  <c r="M55" i="15" s="1"/>
  <c r="K55" i="15"/>
  <c r="I55" i="15"/>
  <c r="N54" i="15"/>
  <c r="O54" i="15" s="1"/>
  <c r="L54" i="15"/>
  <c r="M54" i="15" s="1"/>
  <c r="K54" i="15"/>
  <c r="I54" i="15"/>
  <c r="N53" i="15"/>
  <c r="O53" i="15" s="1"/>
  <c r="L53" i="15"/>
  <c r="M53" i="15" s="1"/>
  <c r="K53" i="15"/>
  <c r="I53" i="15"/>
  <c r="N52" i="15"/>
  <c r="O52" i="15" s="1"/>
  <c r="L52" i="15"/>
  <c r="M52" i="15" s="1"/>
  <c r="K52" i="15"/>
  <c r="I52" i="15"/>
  <c r="N51" i="15"/>
  <c r="O51" i="15" s="1"/>
  <c r="L51" i="15"/>
  <c r="M51" i="15" s="1"/>
  <c r="K51" i="15"/>
  <c r="I51" i="15"/>
  <c r="N50" i="15"/>
  <c r="O50" i="15" s="1"/>
  <c r="L50" i="15"/>
  <c r="M50" i="15" s="1"/>
  <c r="K50" i="15"/>
  <c r="I50" i="15"/>
  <c r="N49" i="15"/>
  <c r="O49" i="15" s="1"/>
  <c r="L49" i="15"/>
  <c r="M49" i="15" s="1"/>
  <c r="K49" i="15"/>
  <c r="I49" i="15"/>
  <c r="N48" i="15"/>
  <c r="O48" i="15" s="1"/>
  <c r="L48" i="15"/>
  <c r="M48" i="15" s="1"/>
  <c r="K48" i="15"/>
  <c r="I48" i="15"/>
  <c r="N47" i="15"/>
  <c r="L47" i="15"/>
  <c r="I47" i="15"/>
  <c r="H47" i="15"/>
  <c r="G47" i="15"/>
  <c r="F47" i="15"/>
  <c r="E47" i="15"/>
  <c r="D47" i="15"/>
  <c r="K47" i="15" s="1"/>
  <c r="N46" i="15"/>
  <c r="O46" i="15" s="1"/>
  <c r="L46" i="15"/>
  <c r="M46" i="15" s="1"/>
  <c r="K46" i="15"/>
  <c r="I46" i="15"/>
  <c r="N45" i="15"/>
  <c r="O45" i="15" s="1"/>
  <c r="L45" i="15"/>
  <c r="M45" i="15" s="1"/>
  <c r="K45" i="15"/>
  <c r="I45" i="15"/>
  <c r="N44" i="15"/>
  <c r="O44" i="15" s="1"/>
  <c r="L44" i="15"/>
  <c r="M44" i="15" s="1"/>
  <c r="K44" i="15"/>
  <c r="I44" i="15"/>
  <c r="N43" i="15"/>
  <c r="O43" i="15" s="1"/>
  <c r="L43" i="15"/>
  <c r="M43" i="15" s="1"/>
  <c r="K43" i="15"/>
  <c r="I43" i="15"/>
  <c r="N42" i="15"/>
  <c r="O42" i="15" s="1"/>
  <c r="L42" i="15"/>
  <c r="M42" i="15" s="1"/>
  <c r="K42" i="15"/>
  <c r="I42" i="15"/>
  <c r="N41" i="15"/>
  <c r="O41" i="15" s="1"/>
  <c r="L41" i="15"/>
  <c r="M41" i="15" s="1"/>
  <c r="K41" i="15"/>
  <c r="I41" i="15"/>
  <c r="N40" i="15"/>
  <c r="O40" i="15" s="1"/>
  <c r="L40" i="15"/>
  <c r="M40" i="15" s="1"/>
  <c r="K40" i="15"/>
  <c r="I40" i="15"/>
  <c r="N38" i="15"/>
  <c r="O38" i="15" s="1"/>
  <c r="L38" i="15"/>
  <c r="M38" i="15" s="1"/>
  <c r="K38" i="15"/>
  <c r="I38" i="15"/>
  <c r="N35" i="15"/>
  <c r="O35" i="15" s="1"/>
  <c r="L35" i="15"/>
  <c r="M35" i="15" s="1"/>
  <c r="K35" i="15"/>
  <c r="I35" i="15"/>
  <c r="N34" i="15"/>
  <c r="O34" i="15" s="1"/>
  <c r="L34" i="15"/>
  <c r="M34" i="15" s="1"/>
  <c r="K34" i="15"/>
  <c r="I34" i="15"/>
  <c r="N33" i="15"/>
  <c r="O33" i="15" s="1"/>
  <c r="L33" i="15"/>
  <c r="M33" i="15" s="1"/>
  <c r="K33" i="15"/>
  <c r="I33" i="15"/>
  <c r="N32" i="15"/>
  <c r="O32" i="15" s="1"/>
  <c r="L32" i="15"/>
  <c r="M32" i="15" s="1"/>
  <c r="K32" i="15"/>
  <c r="I32" i="15"/>
  <c r="N31" i="15"/>
  <c r="O31" i="15" s="1"/>
  <c r="L31" i="15"/>
  <c r="M31" i="15" s="1"/>
  <c r="K31" i="15"/>
  <c r="I31" i="15"/>
  <c r="N30" i="15"/>
  <c r="O30" i="15" s="1"/>
  <c r="L30" i="15"/>
  <c r="M30" i="15" s="1"/>
  <c r="K30" i="15"/>
  <c r="I30" i="15"/>
  <c r="N29" i="15"/>
  <c r="L29" i="15"/>
  <c r="I29" i="15"/>
  <c r="H29" i="15"/>
  <c r="G29" i="15"/>
  <c r="F29" i="15"/>
  <c r="E29" i="15"/>
  <c r="D29" i="15"/>
  <c r="K29" i="15" s="1"/>
  <c r="N28" i="15"/>
  <c r="O28" i="15" s="1"/>
  <c r="L28" i="15"/>
  <c r="M28" i="15" s="1"/>
  <c r="K28" i="15"/>
  <c r="I28" i="15"/>
  <c r="N27" i="15"/>
  <c r="O27" i="15" s="1"/>
  <c r="L27" i="15"/>
  <c r="M27" i="15" s="1"/>
  <c r="K27" i="15"/>
  <c r="I27" i="15"/>
  <c r="N25" i="15"/>
  <c r="O25" i="15" s="1"/>
  <c r="L25" i="15"/>
  <c r="M25" i="15" s="1"/>
  <c r="K25" i="15"/>
  <c r="I25" i="15"/>
  <c r="N24" i="15"/>
  <c r="O24" i="15" s="1"/>
  <c r="L24" i="15"/>
  <c r="M24" i="15" s="1"/>
  <c r="K24" i="15"/>
  <c r="I24" i="15"/>
  <c r="N23" i="15"/>
  <c r="O23" i="15" s="1"/>
  <c r="L23" i="15"/>
  <c r="M23" i="15" s="1"/>
  <c r="K23" i="15"/>
  <c r="I23" i="15"/>
  <c r="N22" i="15"/>
  <c r="O22" i="15" s="1"/>
  <c r="L22" i="15"/>
  <c r="M22" i="15" s="1"/>
  <c r="K22" i="15"/>
  <c r="I22" i="15"/>
  <c r="N21" i="15"/>
  <c r="O21" i="15" s="1"/>
  <c r="L21" i="15"/>
  <c r="M21" i="15" s="1"/>
  <c r="K21" i="15"/>
  <c r="I21" i="15"/>
  <c r="N20" i="15"/>
  <c r="O20" i="15" s="1"/>
  <c r="L20" i="15"/>
  <c r="M20" i="15" s="1"/>
  <c r="K20" i="15"/>
  <c r="I20" i="15"/>
  <c r="N19" i="15"/>
  <c r="O19" i="15" s="1"/>
  <c r="L19" i="15"/>
  <c r="M19" i="15" s="1"/>
  <c r="K19" i="15"/>
  <c r="I19" i="15"/>
  <c r="N18" i="15"/>
  <c r="O18" i="15" s="1"/>
  <c r="L18" i="15"/>
  <c r="M18" i="15" s="1"/>
  <c r="K18" i="15"/>
  <c r="I18" i="15"/>
  <c r="N17" i="15"/>
  <c r="O17" i="15" s="1"/>
  <c r="L17" i="15"/>
  <c r="M17" i="15" s="1"/>
  <c r="K17" i="15"/>
  <c r="I17" i="15"/>
  <c r="N16" i="15"/>
  <c r="L16" i="15"/>
  <c r="I16" i="15"/>
  <c r="H16" i="15"/>
  <c r="G16" i="15"/>
  <c r="F16" i="15"/>
  <c r="E16" i="15"/>
  <c r="D16" i="15"/>
  <c r="K16" i="15" s="1"/>
  <c r="N14" i="15"/>
  <c r="O14" i="15" s="1"/>
  <c r="L14" i="15"/>
  <c r="M14" i="15" s="1"/>
  <c r="K14" i="15"/>
  <c r="I14" i="15"/>
  <c r="N13" i="15"/>
  <c r="O13" i="15" s="1"/>
  <c r="L13" i="15"/>
  <c r="M13" i="15" s="1"/>
  <c r="K13" i="15"/>
  <c r="I13" i="15"/>
  <c r="N12" i="15"/>
  <c r="O12" i="15" s="1"/>
  <c r="L12" i="15"/>
  <c r="M12" i="15" s="1"/>
  <c r="K12" i="15"/>
  <c r="I12" i="15"/>
  <c r="N11" i="15"/>
  <c r="O11" i="15" s="1"/>
  <c r="L11" i="15"/>
  <c r="M11" i="15" s="1"/>
  <c r="K11" i="15"/>
  <c r="I11" i="15"/>
  <c r="N10" i="15"/>
  <c r="O10" i="15" s="1"/>
  <c r="L10" i="15"/>
  <c r="M10" i="15" s="1"/>
  <c r="K10" i="15"/>
  <c r="I10" i="15"/>
  <c r="N9" i="15"/>
  <c r="O9" i="15" s="1"/>
  <c r="L9" i="15"/>
  <c r="M9" i="15" s="1"/>
  <c r="K9" i="15"/>
  <c r="I9" i="15"/>
  <c r="N8" i="15"/>
  <c r="O8" i="15" s="1"/>
  <c r="L8" i="15"/>
  <c r="M8" i="15" s="1"/>
  <c r="K8" i="15"/>
  <c r="I8" i="15"/>
  <c r="I123" i="15" s="1"/>
  <c r="N7" i="15"/>
  <c r="L7" i="15"/>
  <c r="I7" i="15"/>
  <c r="H7" i="15"/>
  <c r="G7" i="15"/>
  <c r="F7" i="15"/>
  <c r="E7" i="15"/>
  <c r="D7" i="15"/>
  <c r="K7" i="15" s="1"/>
  <c r="N6" i="15"/>
  <c r="L6" i="15"/>
  <c r="H6" i="15"/>
  <c r="G6" i="15"/>
  <c r="F6" i="15"/>
  <c r="E6" i="15"/>
  <c r="I6" i="15" s="1"/>
  <c r="D6" i="15"/>
  <c r="K6" i="15" s="1"/>
  <c r="M6" i="15" l="1"/>
  <c r="O6" i="15"/>
  <c r="M7" i="15"/>
  <c r="O7" i="15"/>
  <c r="M16" i="15"/>
  <c r="O16" i="15"/>
  <c r="M29" i="15"/>
  <c r="O29" i="15"/>
  <c r="M47" i="15"/>
  <c r="O47" i="15"/>
  <c r="M67" i="15"/>
  <c r="O67" i="15"/>
  <c r="M81" i="15"/>
  <c r="O81" i="15"/>
  <c r="M82" i="15"/>
  <c r="O82" i="15"/>
  <c r="M113" i="15"/>
  <c r="O113" i="15"/>
  <c r="I123" i="14" l="1"/>
  <c r="N6" i="14"/>
  <c r="L6" i="14"/>
  <c r="D6" i="14"/>
  <c r="H6" i="14" l="1"/>
  <c r="G6" i="14"/>
  <c r="F6" i="14"/>
  <c r="E6" i="14"/>
  <c r="O89" i="14"/>
  <c r="AD90" i="13" s="1"/>
  <c r="M89" i="14"/>
  <c r="R90" i="13" s="1"/>
  <c r="K89" i="14"/>
  <c r="N89" i="14" s="1"/>
  <c r="X90" i="13" s="1"/>
  <c r="H82" i="14"/>
  <c r="G82" i="14"/>
  <c r="F82" i="14"/>
  <c r="E82" i="14"/>
  <c r="H113" i="14"/>
  <c r="G113" i="14"/>
  <c r="F113" i="14"/>
  <c r="E113" i="14"/>
  <c r="O122" i="14"/>
  <c r="AD123" i="13" s="1"/>
  <c r="M122" i="14"/>
  <c r="R123" i="13" s="1"/>
  <c r="K122" i="14"/>
  <c r="O112" i="14"/>
  <c r="AD113" i="13" s="1"/>
  <c r="M112" i="14"/>
  <c r="R113" i="13" s="1"/>
  <c r="K112" i="14"/>
  <c r="O111" i="14"/>
  <c r="AD112" i="13" s="1"/>
  <c r="M111" i="14"/>
  <c r="R112" i="13" s="1"/>
  <c r="K111" i="14"/>
  <c r="I122" i="14"/>
  <c r="I112" i="14"/>
  <c r="I111" i="14"/>
  <c r="I89" i="14"/>
  <c r="O81" i="14"/>
  <c r="AD82" i="13" s="1"/>
  <c r="M81" i="14"/>
  <c r="R82" i="13" s="1"/>
  <c r="K81" i="14"/>
  <c r="N81" i="14" s="1"/>
  <c r="X82" i="13" s="1"/>
  <c r="I81" i="14"/>
  <c r="H67" i="14"/>
  <c r="G67" i="14"/>
  <c r="F67" i="14"/>
  <c r="E67" i="14"/>
  <c r="H47" i="14"/>
  <c r="G47" i="14"/>
  <c r="F47" i="14"/>
  <c r="E47" i="14"/>
  <c r="H29" i="14"/>
  <c r="G29" i="14"/>
  <c r="F29" i="14"/>
  <c r="E29" i="14"/>
  <c r="H16" i="14"/>
  <c r="G16" i="14"/>
  <c r="F16" i="14"/>
  <c r="E16" i="14"/>
  <c r="H7" i="14"/>
  <c r="G7" i="14"/>
  <c r="F7" i="14"/>
  <c r="E7" i="14"/>
  <c r="O121" i="14"/>
  <c r="AD122" i="13" s="1"/>
  <c r="M121" i="14"/>
  <c r="R122" i="13" s="1"/>
  <c r="K121" i="14"/>
  <c r="I121" i="14"/>
  <c r="O120" i="14"/>
  <c r="AD121" i="13" s="1"/>
  <c r="M120" i="14"/>
  <c r="R121" i="13" s="1"/>
  <c r="K120" i="14"/>
  <c r="I120" i="14"/>
  <c r="O119" i="14"/>
  <c r="AD120" i="13" s="1"/>
  <c r="M119" i="14"/>
  <c r="R120" i="13" s="1"/>
  <c r="K119" i="14"/>
  <c r="I119" i="14"/>
  <c r="O118" i="14"/>
  <c r="AD119" i="13" s="1"/>
  <c r="M118" i="14"/>
  <c r="R119" i="13" s="1"/>
  <c r="K118" i="14"/>
  <c r="I118" i="14"/>
  <c r="O117" i="14"/>
  <c r="AD118" i="13" s="1"/>
  <c r="M117" i="14"/>
  <c r="R118" i="13" s="1"/>
  <c r="K117" i="14"/>
  <c r="I117" i="14"/>
  <c r="O116" i="14"/>
  <c r="AD117" i="13" s="1"/>
  <c r="M116" i="14"/>
  <c r="R117" i="13" s="1"/>
  <c r="K116" i="14"/>
  <c r="I116" i="14"/>
  <c r="O115" i="14"/>
  <c r="AD116" i="13" s="1"/>
  <c r="M115" i="14"/>
  <c r="R116" i="13" s="1"/>
  <c r="K115" i="14"/>
  <c r="I115" i="14"/>
  <c r="O114" i="14"/>
  <c r="AD115" i="13" s="1"/>
  <c r="M114" i="14"/>
  <c r="R115" i="13" s="1"/>
  <c r="K114" i="14"/>
  <c r="I114" i="14"/>
  <c r="O113" i="14"/>
  <c r="AD114" i="13" s="1"/>
  <c r="M113" i="14"/>
  <c r="R114" i="13" s="1"/>
  <c r="I113" i="14"/>
  <c r="D113" i="14"/>
  <c r="K113" i="14" s="1"/>
  <c r="F114" i="13" s="1"/>
  <c r="O110" i="14"/>
  <c r="AD111" i="13" s="1"/>
  <c r="M110" i="14"/>
  <c r="R111" i="13" s="1"/>
  <c r="K110" i="14"/>
  <c r="I110" i="14"/>
  <c r="O109" i="14"/>
  <c r="AD110" i="13" s="1"/>
  <c r="M109" i="14"/>
  <c r="R110" i="13" s="1"/>
  <c r="K109" i="14"/>
  <c r="I109" i="14"/>
  <c r="O108" i="14"/>
  <c r="AD109" i="13" s="1"/>
  <c r="M108" i="14"/>
  <c r="R109" i="13" s="1"/>
  <c r="K108" i="14"/>
  <c r="I108" i="14"/>
  <c r="O107" i="14"/>
  <c r="AD108" i="13" s="1"/>
  <c r="M107" i="14"/>
  <c r="R108" i="13" s="1"/>
  <c r="K107" i="14"/>
  <c r="I107" i="14"/>
  <c r="O106" i="14"/>
  <c r="AD107" i="13" s="1"/>
  <c r="M106" i="14"/>
  <c r="R107" i="13" s="1"/>
  <c r="K106" i="14"/>
  <c r="I106" i="14"/>
  <c r="O105" i="14"/>
  <c r="AD106" i="13" s="1"/>
  <c r="M105" i="14"/>
  <c r="R106" i="13" s="1"/>
  <c r="K105" i="14"/>
  <c r="I105" i="14"/>
  <c r="O104" i="14"/>
  <c r="AD105" i="13" s="1"/>
  <c r="M104" i="14"/>
  <c r="R105" i="13" s="1"/>
  <c r="K104" i="14"/>
  <c r="I104" i="14"/>
  <c r="O103" i="14"/>
  <c r="AD104" i="13" s="1"/>
  <c r="M103" i="14"/>
  <c r="R104" i="13" s="1"/>
  <c r="K103" i="14"/>
  <c r="I103" i="14"/>
  <c r="O102" i="14"/>
  <c r="AD103" i="13" s="1"/>
  <c r="M102" i="14"/>
  <c r="R103" i="13" s="1"/>
  <c r="K102" i="14"/>
  <c r="I102" i="14"/>
  <c r="O101" i="14"/>
  <c r="AD102" i="13" s="1"/>
  <c r="M101" i="14"/>
  <c r="R102" i="13" s="1"/>
  <c r="K101" i="14"/>
  <c r="I101" i="14"/>
  <c r="O100" i="14"/>
  <c r="AD101" i="13" s="1"/>
  <c r="M100" i="14"/>
  <c r="R101" i="13" s="1"/>
  <c r="K100" i="14"/>
  <c r="I100" i="14"/>
  <c r="O99" i="14"/>
  <c r="AD100" i="13" s="1"/>
  <c r="M99" i="14"/>
  <c r="R100" i="13" s="1"/>
  <c r="K99" i="14"/>
  <c r="I99" i="14"/>
  <c r="O98" i="14"/>
  <c r="AD99" i="13" s="1"/>
  <c r="M98" i="14"/>
  <c r="R99" i="13" s="1"/>
  <c r="K98" i="14"/>
  <c r="I98" i="14"/>
  <c r="O97" i="14"/>
  <c r="AD98" i="13" s="1"/>
  <c r="M97" i="14"/>
  <c r="R98" i="13" s="1"/>
  <c r="K97" i="14"/>
  <c r="I97" i="14"/>
  <c r="O96" i="14"/>
  <c r="AD97" i="13" s="1"/>
  <c r="M96" i="14"/>
  <c r="R97" i="13" s="1"/>
  <c r="K96" i="14"/>
  <c r="I96" i="14"/>
  <c r="O95" i="14"/>
  <c r="AD96" i="13" s="1"/>
  <c r="M95" i="14"/>
  <c r="R96" i="13" s="1"/>
  <c r="K95" i="14"/>
  <c r="I95" i="14"/>
  <c r="O94" i="14"/>
  <c r="AD95" i="13" s="1"/>
  <c r="M94" i="14"/>
  <c r="R95" i="13" s="1"/>
  <c r="K94" i="14"/>
  <c r="I94" i="14"/>
  <c r="O93" i="14"/>
  <c r="AD94" i="13" s="1"/>
  <c r="M93" i="14"/>
  <c r="R94" i="13" s="1"/>
  <c r="K93" i="14"/>
  <c r="I93" i="14"/>
  <c r="O92" i="14"/>
  <c r="AD93" i="13" s="1"/>
  <c r="M92" i="14"/>
  <c r="R93" i="13" s="1"/>
  <c r="K92" i="14"/>
  <c r="I92" i="14"/>
  <c r="O91" i="14"/>
  <c r="AD92" i="13" s="1"/>
  <c r="M91" i="14"/>
  <c r="R92" i="13" s="1"/>
  <c r="K91" i="14"/>
  <c r="N91" i="14" s="1"/>
  <c r="X92" i="13" s="1"/>
  <c r="I91" i="14"/>
  <c r="O90" i="14"/>
  <c r="AD91" i="13" s="1"/>
  <c r="M90" i="14"/>
  <c r="R91" i="13" s="1"/>
  <c r="K90" i="14"/>
  <c r="N90" i="14" s="1"/>
  <c r="X91" i="13" s="1"/>
  <c r="I90" i="14"/>
  <c r="O88" i="14"/>
  <c r="AD89" i="13" s="1"/>
  <c r="M88" i="14"/>
  <c r="R89" i="13" s="1"/>
  <c r="K88" i="14"/>
  <c r="N88" i="14" s="1"/>
  <c r="X89" i="13" s="1"/>
  <c r="I88" i="14"/>
  <c r="O87" i="14"/>
  <c r="AD88" i="13" s="1"/>
  <c r="M87" i="14"/>
  <c r="R88" i="13" s="1"/>
  <c r="K87" i="14"/>
  <c r="N87" i="14" s="1"/>
  <c r="X88" i="13" s="1"/>
  <c r="I87" i="14"/>
  <c r="O86" i="14"/>
  <c r="AD87" i="13" s="1"/>
  <c r="M86" i="14"/>
  <c r="R87" i="13" s="1"/>
  <c r="K86" i="14"/>
  <c r="N86" i="14" s="1"/>
  <c r="X87" i="13" s="1"/>
  <c r="I86" i="14"/>
  <c r="O85" i="14"/>
  <c r="AD86" i="13" s="1"/>
  <c r="M85" i="14"/>
  <c r="R86" i="13" s="1"/>
  <c r="K85" i="14"/>
  <c r="N85" i="14" s="1"/>
  <c r="X86" i="13" s="1"/>
  <c r="I85" i="14"/>
  <c r="O83" i="14"/>
  <c r="AD84" i="13" s="1"/>
  <c r="M83" i="14"/>
  <c r="R84" i="13" s="1"/>
  <c r="K83" i="14"/>
  <c r="N83" i="14" s="1"/>
  <c r="X84" i="13" s="1"/>
  <c r="I83" i="14"/>
  <c r="O82" i="14"/>
  <c r="AD83" i="13" s="1"/>
  <c r="M82" i="14"/>
  <c r="R83" i="13" s="1"/>
  <c r="I82" i="14"/>
  <c r="D82" i="14"/>
  <c r="K82" i="14" s="1"/>
  <c r="F83" i="13" s="1"/>
  <c r="O80" i="14"/>
  <c r="AD81" i="13" s="1"/>
  <c r="M80" i="14"/>
  <c r="R81" i="13" s="1"/>
  <c r="K80" i="14"/>
  <c r="N80" i="14" s="1"/>
  <c r="X81" i="13" s="1"/>
  <c r="I80" i="14"/>
  <c r="O79" i="14"/>
  <c r="AD80" i="13" s="1"/>
  <c r="M79" i="14"/>
  <c r="R80" i="13" s="1"/>
  <c r="K79" i="14"/>
  <c r="N79" i="14" s="1"/>
  <c r="X80" i="13" s="1"/>
  <c r="I79" i="14"/>
  <c r="O78" i="14"/>
  <c r="AD79" i="13" s="1"/>
  <c r="M78" i="14"/>
  <c r="R79" i="13" s="1"/>
  <c r="K78" i="14"/>
  <c r="N78" i="14" s="1"/>
  <c r="X79" i="13" s="1"/>
  <c r="I78" i="14"/>
  <c r="O77" i="14"/>
  <c r="AD78" i="13" s="1"/>
  <c r="M77" i="14"/>
  <c r="R78" i="13" s="1"/>
  <c r="K77" i="14"/>
  <c r="F78" i="13" s="1"/>
  <c r="I77" i="14"/>
  <c r="O76" i="14"/>
  <c r="AD77" i="13" s="1"/>
  <c r="M76" i="14"/>
  <c r="R77" i="13" s="1"/>
  <c r="K76" i="14"/>
  <c r="N76" i="14" s="1"/>
  <c r="X77" i="13" s="1"/>
  <c r="I76" i="14"/>
  <c r="O75" i="14"/>
  <c r="AD76" i="13" s="1"/>
  <c r="M75" i="14"/>
  <c r="R76" i="13" s="1"/>
  <c r="K75" i="14"/>
  <c r="N75" i="14" s="1"/>
  <c r="X76" i="13" s="1"/>
  <c r="I75" i="14"/>
  <c r="O74" i="14"/>
  <c r="AD75" i="13" s="1"/>
  <c r="M74" i="14"/>
  <c r="R75" i="13" s="1"/>
  <c r="K74" i="14"/>
  <c r="N74" i="14" s="1"/>
  <c r="X75" i="13" s="1"/>
  <c r="I74" i="14"/>
  <c r="O73" i="14"/>
  <c r="AD74" i="13" s="1"/>
  <c r="M73" i="14"/>
  <c r="R74" i="13" s="1"/>
  <c r="K73" i="14"/>
  <c r="N73" i="14" s="1"/>
  <c r="X74" i="13" s="1"/>
  <c r="I73" i="14"/>
  <c r="O72" i="14"/>
  <c r="AD73" i="13" s="1"/>
  <c r="M72" i="14"/>
  <c r="R73" i="13" s="1"/>
  <c r="K72" i="14"/>
  <c r="N72" i="14" s="1"/>
  <c r="X73" i="13" s="1"/>
  <c r="I72" i="14"/>
  <c r="O71" i="14"/>
  <c r="AD72" i="13" s="1"/>
  <c r="M71" i="14"/>
  <c r="R72" i="13" s="1"/>
  <c r="K71" i="14"/>
  <c r="N71" i="14" s="1"/>
  <c r="X72" i="13" s="1"/>
  <c r="I71" i="14"/>
  <c r="O70" i="14"/>
  <c r="AD71" i="13" s="1"/>
  <c r="M70" i="14"/>
  <c r="R71" i="13" s="1"/>
  <c r="K70" i="14"/>
  <c r="N70" i="14" s="1"/>
  <c r="X71" i="13" s="1"/>
  <c r="I70" i="14"/>
  <c r="O69" i="14"/>
  <c r="AD70" i="13" s="1"/>
  <c r="M69" i="14"/>
  <c r="R70" i="13" s="1"/>
  <c r="K69" i="14"/>
  <c r="N69" i="14" s="1"/>
  <c r="X70" i="13" s="1"/>
  <c r="I69" i="14"/>
  <c r="O68" i="14"/>
  <c r="AD69" i="13" s="1"/>
  <c r="M68" i="14"/>
  <c r="R69" i="13" s="1"/>
  <c r="K68" i="14"/>
  <c r="N68" i="14" s="1"/>
  <c r="X69" i="13" s="1"/>
  <c r="I68" i="14"/>
  <c r="O67" i="14"/>
  <c r="AD68" i="13" s="1"/>
  <c r="M67" i="14"/>
  <c r="R68" i="13" s="1"/>
  <c r="I67" i="14"/>
  <c r="D67" i="14"/>
  <c r="K67" i="14" s="1"/>
  <c r="F68" i="13" s="1"/>
  <c r="O66" i="14"/>
  <c r="AD66" i="13" s="1"/>
  <c r="M66" i="14"/>
  <c r="R66" i="13" s="1"/>
  <c r="K66" i="14"/>
  <c r="N66" i="14" s="1"/>
  <c r="X66" i="13" s="1"/>
  <c r="I66" i="14"/>
  <c r="O65" i="14"/>
  <c r="AD65" i="13" s="1"/>
  <c r="M65" i="14"/>
  <c r="R65" i="13" s="1"/>
  <c r="K65" i="14"/>
  <c r="N65" i="14" s="1"/>
  <c r="X65" i="13" s="1"/>
  <c r="I65" i="14"/>
  <c r="O64" i="14"/>
  <c r="AD64" i="13" s="1"/>
  <c r="M64" i="14"/>
  <c r="R64" i="13" s="1"/>
  <c r="K64" i="14"/>
  <c r="N64" i="14" s="1"/>
  <c r="X64" i="13" s="1"/>
  <c r="I64" i="14"/>
  <c r="O63" i="14"/>
  <c r="AD63" i="13" s="1"/>
  <c r="M63" i="14"/>
  <c r="R63" i="13" s="1"/>
  <c r="K63" i="14"/>
  <c r="N63" i="14" s="1"/>
  <c r="X63" i="13" s="1"/>
  <c r="I63" i="14"/>
  <c r="O62" i="14"/>
  <c r="AD62" i="13" s="1"/>
  <c r="M62" i="14"/>
  <c r="R62" i="13" s="1"/>
  <c r="K62" i="14"/>
  <c r="N62" i="14" s="1"/>
  <c r="X62" i="13" s="1"/>
  <c r="I62" i="14"/>
  <c r="O61" i="14"/>
  <c r="AD61" i="13" s="1"/>
  <c r="M61" i="14"/>
  <c r="R61" i="13" s="1"/>
  <c r="K61" i="14"/>
  <c r="N61" i="14" s="1"/>
  <c r="X61" i="13" s="1"/>
  <c r="I61" i="14"/>
  <c r="O60" i="14"/>
  <c r="AD60" i="13" s="1"/>
  <c r="M60" i="14"/>
  <c r="R60" i="13" s="1"/>
  <c r="K60" i="14"/>
  <c r="N60" i="14" s="1"/>
  <c r="X60" i="13" s="1"/>
  <c r="I60" i="14"/>
  <c r="O58" i="14"/>
  <c r="AD58" i="13" s="1"/>
  <c r="M58" i="14"/>
  <c r="R58" i="13" s="1"/>
  <c r="K58" i="14"/>
  <c r="N58" i="14" s="1"/>
  <c r="X58" i="13" s="1"/>
  <c r="I58" i="14"/>
  <c r="O56" i="14"/>
  <c r="AD56" i="13" s="1"/>
  <c r="M56" i="14"/>
  <c r="R56" i="13" s="1"/>
  <c r="K56" i="14"/>
  <c r="N56" i="14" s="1"/>
  <c r="X56" i="13" s="1"/>
  <c r="I56" i="14"/>
  <c r="O55" i="14"/>
  <c r="AD55" i="13" s="1"/>
  <c r="M55" i="14"/>
  <c r="R55" i="13" s="1"/>
  <c r="K55" i="14"/>
  <c r="N55" i="14" s="1"/>
  <c r="X55" i="13" s="1"/>
  <c r="I55" i="14"/>
  <c r="O54" i="14"/>
  <c r="AD54" i="13" s="1"/>
  <c r="M54" i="14"/>
  <c r="R54" i="13" s="1"/>
  <c r="K54" i="14"/>
  <c r="N54" i="14" s="1"/>
  <c r="X54" i="13" s="1"/>
  <c r="I54" i="14"/>
  <c r="O53" i="14"/>
  <c r="AD53" i="13" s="1"/>
  <c r="M53" i="14"/>
  <c r="R53" i="13" s="1"/>
  <c r="K53" i="14"/>
  <c r="N53" i="14" s="1"/>
  <c r="X53" i="13" s="1"/>
  <c r="I53" i="14"/>
  <c r="O52" i="14"/>
  <c r="AD52" i="13" s="1"/>
  <c r="M52" i="14"/>
  <c r="R52" i="13" s="1"/>
  <c r="K52" i="14"/>
  <c r="N52" i="14" s="1"/>
  <c r="X52" i="13" s="1"/>
  <c r="I52" i="14"/>
  <c r="O51" i="14"/>
  <c r="AD51" i="13" s="1"/>
  <c r="M51" i="14"/>
  <c r="R51" i="13" s="1"/>
  <c r="K51" i="14"/>
  <c r="N51" i="14" s="1"/>
  <c r="X51" i="13" s="1"/>
  <c r="I51" i="14"/>
  <c r="O50" i="14"/>
  <c r="AD50" i="13" s="1"/>
  <c r="M50" i="14"/>
  <c r="R50" i="13" s="1"/>
  <c r="K50" i="14"/>
  <c r="N50" i="14" s="1"/>
  <c r="X50" i="13" s="1"/>
  <c r="I50" i="14"/>
  <c r="O49" i="14"/>
  <c r="AD49" i="13" s="1"/>
  <c r="M49" i="14"/>
  <c r="R49" i="13" s="1"/>
  <c r="K49" i="14"/>
  <c r="N49" i="14" s="1"/>
  <c r="X49" i="13" s="1"/>
  <c r="I49" i="14"/>
  <c r="O48" i="14"/>
  <c r="AD48" i="13" s="1"/>
  <c r="M48" i="14"/>
  <c r="R48" i="13" s="1"/>
  <c r="K48" i="14"/>
  <c r="N48" i="14" s="1"/>
  <c r="X48" i="13" s="1"/>
  <c r="I48" i="14"/>
  <c r="O47" i="14"/>
  <c r="AD47" i="13" s="1"/>
  <c r="M47" i="14"/>
  <c r="R47" i="13" s="1"/>
  <c r="I47" i="14"/>
  <c r="D47" i="14"/>
  <c r="K47" i="14" s="1"/>
  <c r="F47" i="13" s="1"/>
  <c r="O46" i="14"/>
  <c r="AD46" i="13" s="1"/>
  <c r="M46" i="14"/>
  <c r="R46" i="13" s="1"/>
  <c r="K46" i="14"/>
  <c r="N46" i="14" s="1"/>
  <c r="X46" i="13" s="1"/>
  <c r="I46" i="14"/>
  <c r="O45" i="14"/>
  <c r="AD45" i="13" s="1"/>
  <c r="M45" i="14"/>
  <c r="R45" i="13" s="1"/>
  <c r="K45" i="14"/>
  <c r="N45" i="14" s="1"/>
  <c r="X45" i="13" s="1"/>
  <c r="I45" i="14"/>
  <c r="O44" i="14"/>
  <c r="AD44" i="13" s="1"/>
  <c r="M44" i="14"/>
  <c r="R44" i="13" s="1"/>
  <c r="K44" i="14"/>
  <c r="N44" i="14" s="1"/>
  <c r="X44" i="13" s="1"/>
  <c r="I44" i="14"/>
  <c r="O43" i="14"/>
  <c r="AD43" i="13" s="1"/>
  <c r="M43" i="14"/>
  <c r="R43" i="13" s="1"/>
  <c r="K43" i="14"/>
  <c r="N43" i="14" s="1"/>
  <c r="X43" i="13" s="1"/>
  <c r="I43" i="14"/>
  <c r="O42" i="14"/>
  <c r="AD42" i="13" s="1"/>
  <c r="M42" i="14"/>
  <c r="R42" i="13" s="1"/>
  <c r="K42" i="14"/>
  <c r="N42" i="14" s="1"/>
  <c r="X42" i="13" s="1"/>
  <c r="I42" i="14"/>
  <c r="O41" i="14"/>
  <c r="AD41" i="13" s="1"/>
  <c r="M41" i="14"/>
  <c r="R41" i="13" s="1"/>
  <c r="K41" i="14"/>
  <c r="N41" i="14" s="1"/>
  <c r="X41" i="13" s="1"/>
  <c r="I41" i="14"/>
  <c r="O40" i="14"/>
  <c r="AD40" i="13" s="1"/>
  <c r="M40" i="14"/>
  <c r="R40" i="13" s="1"/>
  <c r="K40" i="14"/>
  <c r="N40" i="14" s="1"/>
  <c r="X40" i="13" s="1"/>
  <c r="I40" i="14"/>
  <c r="O38" i="14"/>
  <c r="AD38" i="13" s="1"/>
  <c r="M38" i="14"/>
  <c r="R38" i="13" s="1"/>
  <c r="K38" i="14"/>
  <c r="N38" i="14" s="1"/>
  <c r="X38" i="13" s="1"/>
  <c r="I38" i="14"/>
  <c r="O37" i="14"/>
  <c r="AD37" i="13" s="1"/>
  <c r="M37" i="14"/>
  <c r="R37" i="13" s="1"/>
  <c r="K37" i="14"/>
  <c r="N37" i="14" s="1"/>
  <c r="X37" i="13" s="1"/>
  <c r="I37" i="14"/>
  <c r="O35" i="14"/>
  <c r="AD35" i="13" s="1"/>
  <c r="M35" i="14"/>
  <c r="R35" i="13" s="1"/>
  <c r="K35" i="14"/>
  <c r="N35" i="14" s="1"/>
  <c r="X35" i="13" s="1"/>
  <c r="I35" i="14"/>
  <c r="O34" i="14"/>
  <c r="AD34" i="13" s="1"/>
  <c r="M34" i="14"/>
  <c r="R34" i="13" s="1"/>
  <c r="K34" i="14"/>
  <c r="N34" i="14" s="1"/>
  <c r="X34" i="13" s="1"/>
  <c r="I34" i="14"/>
  <c r="O33" i="14"/>
  <c r="AD33" i="13" s="1"/>
  <c r="M33" i="14"/>
  <c r="R33" i="13" s="1"/>
  <c r="K33" i="14"/>
  <c r="N33" i="14" s="1"/>
  <c r="X33" i="13" s="1"/>
  <c r="I33" i="14"/>
  <c r="O32" i="14"/>
  <c r="AD32" i="13" s="1"/>
  <c r="M32" i="14"/>
  <c r="R32" i="13" s="1"/>
  <c r="K32" i="14"/>
  <c r="N32" i="14" s="1"/>
  <c r="X32" i="13" s="1"/>
  <c r="I32" i="14"/>
  <c r="O31" i="14"/>
  <c r="AD31" i="13" s="1"/>
  <c r="M31" i="14"/>
  <c r="R31" i="13" s="1"/>
  <c r="K31" i="14"/>
  <c r="N31" i="14" s="1"/>
  <c r="X31" i="13" s="1"/>
  <c r="I31" i="14"/>
  <c r="O30" i="14"/>
  <c r="AD30" i="13" s="1"/>
  <c r="M30" i="14"/>
  <c r="R30" i="13" s="1"/>
  <c r="K30" i="14"/>
  <c r="N30" i="14" s="1"/>
  <c r="X30" i="13" s="1"/>
  <c r="I30" i="14"/>
  <c r="O29" i="14"/>
  <c r="AD29" i="13" s="1"/>
  <c r="M29" i="14"/>
  <c r="R29" i="13" s="1"/>
  <c r="I29" i="14"/>
  <c r="D29" i="14"/>
  <c r="K29" i="14" s="1"/>
  <c r="F29" i="13" s="1"/>
  <c r="O28" i="14"/>
  <c r="AD28" i="13" s="1"/>
  <c r="M28" i="14"/>
  <c r="R28" i="13" s="1"/>
  <c r="K28" i="14"/>
  <c r="N28" i="14" s="1"/>
  <c r="X28" i="13" s="1"/>
  <c r="I28" i="14"/>
  <c r="O27" i="14"/>
  <c r="AD27" i="13" s="1"/>
  <c r="M27" i="14"/>
  <c r="R27" i="13" s="1"/>
  <c r="K27" i="14"/>
  <c r="N27" i="14" s="1"/>
  <c r="X27" i="13" s="1"/>
  <c r="I27" i="14"/>
  <c r="O26" i="14"/>
  <c r="AD26" i="13" s="1"/>
  <c r="M26" i="14"/>
  <c r="R26" i="13" s="1"/>
  <c r="K26" i="14"/>
  <c r="N26" i="14" s="1"/>
  <c r="X26" i="13" s="1"/>
  <c r="I26" i="14"/>
  <c r="O23" i="14"/>
  <c r="AD23" i="13" s="1"/>
  <c r="M23" i="14"/>
  <c r="R23" i="13" s="1"/>
  <c r="K23" i="14"/>
  <c r="N23" i="14" s="1"/>
  <c r="X23" i="13" s="1"/>
  <c r="I23" i="14"/>
  <c r="O22" i="14"/>
  <c r="AD22" i="13" s="1"/>
  <c r="M22" i="14"/>
  <c r="R22" i="13" s="1"/>
  <c r="K22" i="14"/>
  <c r="N22" i="14" s="1"/>
  <c r="X22" i="13" s="1"/>
  <c r="I22" i="14"/>
  <c r="O21" i="14"/>
  <c r="AD21" i="13" s="1"/>
  <c r="M21" i="14"/>
  <c r="R21" i="13" s="1"/>
  <c r="K21" i="14"/>
  <c r="N21" i="14" s="1"/>
  <c r="X21" i="13" s="1"/>
  <c r="I21" i="14"/>
  <c r="O20" i="14"/>
  <c r="AD20" i="13" s="1"/>
  <c r="M20" i="14"/>
  <c r="R20" i="13" s="1"/>
  <c r="K20" i="14"/>
  <c r="N20" i="14" s="1"/>
  <c r="X20" i="13" s="1"/>
  <c r="I20" i="14"/>
  <c r="O19" i="14"/>
  <c r="AD19" i="13" s="1"/>
  <c r="M19" i="14"/>
  <c r="R19" i="13" s="1"/>
  <c r="K19" i="14"/>
  <c r="N19" i="14" s="1"/>
  <c r="X19" i="13" s="1"/>
  <c r="I19" i="14"/>
  <c r="O18" i="14"/>
  <c r="AD18" i="13" s="1"/>
  <c r="M18" i="14"/>
  <c r="R18" i="13" s="1"/>
  <c r="K18" i="14"/>
  <c r="N18" i="14" s="1"/>
  <c r="X18" i="13" s="1"/>
  <c r="I18" i="14"/>
  <c r="O17" i="14"/>
  <c r="AD17" i="13" s="1"/>
  <c r="M17" i="14"/>
  <c r="R17" i="13" s="1"/>
  <c r="K17" i="14"/>
  <c r="N17" i="14" s="1"/>
  <c r="N16" i="14" s="1"/>
  <c r="X16" i="13" s="1"/>
  <c r="I17" i="14"/>
  <c r="O16" i="14"/>
  <c r="AD16" i="13" s="1"/>
  <c r="M16" i="14"/>
  <c r="R16" i="13" s="1"/>
  <c r="I16" i="14"/>
  <c r="D16" i="14"/>
  <c r="K16" i="14" s="1"/>
  <c r="F16" i="13" s="1"/>
  <c r="O15" i="14"/>
  <c r="AD15" i="13" s="1"/>
  <c r="M15" i="14"/>
  <c r="R15" i="13" s="1"/>
  <c r="K15" i="14"/>
  <c r="N15" i="14" s="1"/>
  <c r="X15" i="13" s="1"/>
  <c r="I15" i="14"/>
  <c r="O14" i="14"/>
  <c r="AD14" i="13" s="1"/>
  <c r="M14" i="14"/>
  <c r="R14" i="13" s="1"/>
  <c r="K14" i="14"/>
  <c r="N14" i="14" s="1"/>
  <c r="X14" i="13" s="1"/>
  <c r="I14" i="14"/>
  <c r="O13" i="14"/>
  <c r="AD13" i="13" s="1"/>
  <c r="M13" i="14"/>
  <c r="R13" i="13" s="1"/>
  <c r="K13" i="14"/>
  <c r="N13" i="14" s="1"/>
  <c r="X13" i="13" s="1"/>
  <c r="I13" i="14"/>
  <c r="O12" i="14"/>
  <c r="AD12" i="13" s="1"/>
  <c r="M12" i="14"/>
  <c r="R12" i="13" s="1"/>
  <c r="K12" i="14"/>
  <c r="N12" i="14" s="1"/>
  <c r="X12" i="13" s="1"/>
  <c r="I12" i="14"/>
  <c r="O11" i="14"/>
  <c r="AD11" i="13" s="1"/>
  <c r="M11" i="14"/>
  <c r="R11" i="13" s="1"/>
  <c r="K11" i="14"/>
  <c r="N11" i="14" s="1"/>
  <c r="X11" i="13" s="1"/>
  <c r="I11" i="14"/>
  <c r="O10" i="14"/>
  <c r="AD10" i="13" s="1"/>
  <c r="M10" i="14"/>
  <c r="R10" i="13" s="1"/>
  <c r="K10" i="14"/>
  <c r="N10" i="14" s="1"/>
  <c r="X10" i="13" s="1"/>
  <c r="I10" i="14"/>
  <c r="O9" i="14"/>
  <c r="M9" i="14"/>
  <c r="K9" i="14"/>
  <c r="N9" i="14" s="1"/>
  <c r="I9" i="14"/>
  <c r="O8" i="14"/>
  <c r="M8" i="14"/>
  <c r="K8" i="14"/>
  <c r="N8" i="14" s="1"/>
  <c r="N7" i="14" s="1"/>
  <c r="I8" i="14"/>
  <c r="O7" i="14"/>
  <c r="M7" i="14"/>
  <c r="I7" i="14"/>
  <c r="D7" i="14"/>
  <c r="K7" i="14" s="1"/>
  <c r="O6" i="14"/>
  <c r="M6" i="14"/>
  <c r="K6" i="14"/>
  <c r="N92" i="14" l="1"/>
  <c r="X93" i="13" s="1"/>
  <c r="F93" i="13"/>
  <c r="N93" i="14"/>
  <c r="X94" i="13" s="1"/>
  <c r="F94" i="13"/>
  <c r="N94" i="14"/>
  <c r="X95" i="13" s="1"/>
  <c r="F95" i="13"/>
  <c r="N95" i="14"/>
  <c r="X96" i="13" s="1"/>
  <c r="F96" i="13"/>
  <c r="N96" i="14"/>
  <c r="X97" i="13" s="1"/>
  <c r="F97" i="13"/>
  <c r="N97" i="14"/>
  <c r="X98" i="13" s="1"/>
  <c r="F98" i="13"/>
  <c r="N98" i="14"/>
  <c r="X99" i="13" s="1"/>
  <c r="F99" i="13"/>
  <c r="N99" i="14"/>
  <c r="X100" i="13" s="1"/>
  <c r="F100" i="13"/>
  <c r="N100" i="14"/>
  <c r="X101" i="13" s="1"/>
  <c r="F101" i="13"/>
  <c r="N101" i="14"/>
  <c r="X102" i="13" s="1"/>
  <c r="F102" i="13"/>
  <c r="N102" i="14"/>
  <c r="X103" i="13" s="1"/>
  <c r="F103" i="13"/>
  <c r="N103" i="14"/>
  <c r="X104" i="13" s="1"/>
  <c r="F104" i="13"/>
  <c r="N104" i="14"/>
  <c r="X105" i="13" s="1"/>
  <c r="F105" i="13"/>
  <c r="N105" i="14"/>
  <c r="X106" i="13" s="1"/>
  <c r="F106" i="13"/>
  <c r="N106" i="14"/>
  <c r="X107" i="13" s="1"/>
  <c r="F107" i="13"/>
  <c r="N107" i="14"/>
  <c r="X108" i="13" s="1"/>
  <c r="F108" i="13"/>
  <c r="N108" i="14"/>
  <c r="X109" i="13" s="1"/>
  <c r="F109" i="13"/>
  <c r="N109" i="14"/>
  <c r="X110" i="13" s="1"/>
  <c r="F110" i="13"/>
  <c r="N110" i="14"/>
  <c r="X111" i="13" s="1"/>
  <c r="F111" i="13"/>
  <c r="N114" i="14"/>
  <c r="X115" i="13" s="1"/>
  <c r="F115" i="13"/>
  <c r="N115" i="14"/>
  <c r="X116" i="13" s="1"/>
  <c r="F116" i="13"/>
  <c r="N116" i="14"/>
  <c r="X117" i="13" s="1"/>
  <c r="F117" i="13"/>
  <c r="N117" i="14"/>
  <c r="X118" i="13" s="1"/>
  <c r="F118" i="13"/>
  <c r="N118" i="14"/>
  <c r="X119" i="13" s="1"/>
  <c r="F119" i="13"/>
  <c r="N119" i="14"/>
  <c r="X120" i="13" s="1"/>
  <c r="F120" i="13"/>
  <c r="N120" i="14"/>
  <c r="X121" i="13" s="1"/>
  <c r="F121" i="13"/>
  <c r="N121" i="14"/>
  <c r="X122" i="13" s="1"/>
  <c r="F122" i="13"/>
  <c r="N111" i="14"/>
  <c r="X112" i="13" s="1"/>
  <c r="F112" i="13"/>
  <c r="N112" i="14"/>
  <c r="X113" i="13" s="1"/>
  <c r="F113" i="13"/>
  <c r="N122" i="14"/>
  <c r="X123" i="13" s="1"/>
  <c r="F123" i="13"/>
  <c r="F10" i="13"/>
  <c r="F11" i="13"/>
  <c r="F12" i="13"/>
  <c r="F13" i="13"/>
  <c r="F14" i="13"/>
  <c r="F15" i="13"/>
  <c r="F17" i="13"/>
  <c r="F18" i="13"/>
  <c r="F19" i="13"/>
  <c r="F20" i="13"/>
  <c r="F21" i="13"/>
  <c r="F22" i="13"/>
  <c r="F23" i="13"/>
  <c r="F26" i="13"/>
  <c r="F27" i="13"/>
  <c r="F28" i="13"/>
  <c r="F30" i="13"/>
  <c r="F31" i="13"/>
  <c r="F32" i="13"/>
  <c r="F33" i="13"/>
  <c r="F34" i="13"/>
  <c r="F35" i="13"/>
  <c r="F37" i="13"/>
  <c r="F38" i="13"/>
  <c r="F40" i="13"/>
  <c r="F41" i="13"/>
  <c r="F42" i="13"/>
  <c r="F43" i="13"/>
  <c r="F44" i="13"/>
  <c r="F45" i="13"/>
  <c r="F46" i="13"/>
  <c r="F48" i="13"/>
  <c r="F49" i="13"/>
  <c r="F50" i="13"/>
  <c r="F51" i="13"/>
  <c r="F52" i="13"/>
  <c r="F53" i="13"/>
  <c r="F54" i="13"/>
  <c r="F55" i="13"/>
  <c r="F56" i="13"/>
  <c r="F58" i="13"/>
  <c r="F60" i="13"/>
  <c r="F61" i="13"/>
  <c r="F62" i="13"/>
  <c r="F63" i="13"/>
  <c r="F64" i="13"/>
  <c r="F65" i="13"/>
  <c r="F66" i="13"/>
  <c r="F69" i="13"/>
  <c r="F70" i="13"/>
  <c r="F71" i="13"/>
  <c r="F72" i="13"/>
  <c r="F73" i="13"/>
  <c r="F74" i="13"/>
  <c r="F75" i="13"/>
  <c r="F76" i="13"/>
  <c r="F77" i="13"/>
  <c r="F79" i="13"/>
  <c r="F80" i="13"/>
  <c r="F81" i="13"/>
  <c r="F82" i="13"/>
  <c r="F84" i="13"/>
  <c r="F86" i="13"/>
  <c r="F87" i="13"/>
  <c r="F88" i="13"/>
  <c r="F89" i="13"/>
  <c r="F90" i="13"/>
  <c r="F91" i="13"/>
  <c r="F92" i="13"/>
  <c r="X17" i="13"/>
  <c r="L89" i="14"/>
  <c r="L90" i="13" s="1"/>
  <c r="N113" i="14"/>
  <c r="X114" i="13" s="1"/>
  <c r="L122" i="14"/>
  <c r="L123" i="13" s="1"/>
  <c r="N82" i="14"/>
  <c r="X83" i="13" s="1"/>
  <c r="L111" i="14"/>
  <c r="L112" i="13" s="1"/>
  <c r="L112" i="14"/>
  <c r="L113" i="13" s="1"/>
  <c r="N29" i="14"/>
  <c r="X29" i="13" s="1"/>
  <c r="N47" i="14"/>
  <c r="X47" i="13" s="1"/>
  <c r="L81" i="14"/>
  <c r="L82" i="13" s="1"/>
  <c r="L8" i="14"/>
  <c r="L9" i="14"/>
  <c r="L10" i="14"/>
  <c r="L10" i="13" s="1"/>
  <c r="L11" i="14"/>
  <c r="L11" i="13" s="1"/>
  <c r="L12" i="14"/>
  <c r="L12" i="13" s="1"/>
  <c r="L13" i="14"/>
  <c r="L13" i="13" s="1"/>
  <c r="L14" i="14"/>
  <c r="L14" i="13" s="1"/>
  <c r="L15" i="14"/>
  <c r="L15" i="13" s="1"/>
  <c r="L17" i="14"/>
  <c r="L17" i="13" s="1"/>
  <c r="L18" i="14"/>
  <c r="L18" i="13" s="1"/>
  <c r="L19" i="14"/>
  <c r="L19" i="13" s="1"/>
  <c r="L20" i="14"/>
  <c r="L20" i="13" s="1"/>
  <c r="L21" i="14"/>
  <c r="L21" i="13" s="1"/>
  <c r="L22" i="14"/>
  <c r="L22" i="13" s="1"/>
  <c r="L23" i="14"/>
  <c r="L23" i="13" s="1"/>
  <c r="L26" i="14"/>
  <c r="L26" i="13" s="1"/>
  <c r="L27" i="14"/>
  <c r="L27" i="13" s="1"/>
  <c r="L28" i="14"/>
  <c r="L28" i="13" s="1"/>
  <c r="L30" i="14"/>
  <c r="L30" i="13" s="1"/>
  <c r="L31" i="14"/>
  <c r="L31" i="13" s="1"/>
  <c r="L32" i="14"/>
  <c r="L32" i="13" s="1"/>
  <c r="L33" i="14"/>
  <c r="L33" i="13" s="1"/>
  <c r="L34" i="14"/>
  <c r="L34" i="13" s="1"/>
  <c r="L35" i="14"/>
  <c r="L35" i="13" s="1"/>
  <c r="L37" i="14"/>
  <c r="L37" i="13" s="1"/>
  <c r="L38" i="14"/>
  <c r="L38" i="13" s="1"/>
  <c r="L40" i="14"/>
  <c r="L40" i="13" s="1"/>
  <c r="L41" i="14"/>
  <c r="L41" i="13" s="1"/>
  <c r="L42" i="14"/>
  <c r="L42" i="13" s="1"/>
  <c r="L43" i="14"/>
  <c r="L43" i="13" s="1"/>
  <c r="L44" i="14"/>
  <c r="L44" i="13" s="1"/>
  <c r="L45" i="14"/>
  <c r="L45" i="13" s="1"/>
  <c r="L46" i="14"/>
  <c r="L46" i="13" s="1"/>
  <c r="L48" i="14"/>
  <c r="L48" i="13" s="1"/>
  <c r="L49" i="14"/>
  <c r="L49" i="13" s="1"/>
  <c r="L50" i="14"/>
  <c r="L50" i="13" s="1"/>
  <c r="L51" i="14"/>
  <c r="L51" i="13" s="1"/>
  <c r="L52" i="14"/>
  <c r="L52" i="13" s="1"/>
  <c r="L53" i="14"/>
  <c r="L53" i="13" s="1"/>
  <c r="L54" i="14"/>
  <c r="L54" i="13" s="1"/>
  <c r="L55" i="14"/>
  <c r="L55" i="13" s="1"/>
  <c r="L56" i="14"/>
  <c r="L56" i="13" s="1"/>
  <c r="L58" i="14"/>
  <c r="L58" i="13" s="1"/>
  <c r="L60" i="14"/>
  <c r="L60" i="13" s="1"/>
  <c r="L61" i="14"/>
  <c r="L61" i="13" s="1"/>
  <c r="L62" i="14"/>
  <c r="L62" i="13" s="1"/>
  <c r="L63" i="14"/>
  <c r="L63" i="13" s="1"/>
  <c r="L64" i="14"/>
  <c r="L64" i="13" s="1"/>
  <c r="L65" i="14"/>
  <c r="L65" i="13" s="1"/>
  <c r="L66" i="14"/>
  <c r="L66" i="13" s="1"/>
  <c r="L68" i="14"/>
  <c r="L69" i="13" s="1"/>
  <c r="L69" i="14"/>
  <c r="L70" i="13" s="1"/>
  <c r="L70" i="14"/>
  <c r="L71" i="13" s="1"/>
  <c r="L71" i="14"/>
  <c r="L72" i="13" s="1"/>
  <c r="L72" i="14"/>
  <c r="L73" i="13" s="1"/>
  <c r="L73" i="14"/>
  <c r="L74" i="13" s="1"/>
  <c r="L74" i="14"/>
  <c r="L75" i="13" s="1"/>
  <c r="L75" i="14"/>
  <c r="L76" i="13" s="1"/>
  <c r="L76" i="14"/>
  <c r="L77" i="13" s="1"/>
  <c r="N77" i="14"/>
  <c r="L77" i="14"/>
  <c r="L78" i="13" s="1"/>
  <c r="L78" i="14"/>
  <c r="L79" i="13" s="1"/>
  <c r="L79" i="14"/>
  <c r="L80" i="13" s="1"/>
  <c r="L80" i="14"/>
  <c r="L81" i="13" s="1"/>
  <c r="L83" i="14"/>
  <c r="L84" i="13" s="1"/>
  <c r="L85" i="14"/>
  <c r="L86" i="13" s="1"/>
  <c r="L86" i="14"/>
  <c r="L87" i="13" s="1"/>
  <c r="L87" i="14"/>
  <c r="L88" i="13" s="1"/>
  <c r="L88" i="14"/>
  <c r="L89" i="13" s="1"/>
  <c r="L90" i="14"/>
  <c r="L91" i="13" s="1"/>
  <c r="L91" i="14"/>
  <c r="L92" i="13" s="1"/>
  <c r="L92" i="14"/>
  <c r="L93" i="13" s="1"/>
  <c r="L93" i="14"/>
  <c r="L94" i="13" s="1"/>
  <c r="L94" i="14"/>
  <c r="L95" i="13" s="1"/>
  <c r="L95" i="14"/>
  <c r="L96" i="13" s="1"/>
  <c r="L96" i="14"/>
  <c r="L97" i="13" s="1"/>
  <c r="L97" i="14"/>
  <c r="L98" i="13" s="1"/>
  <c r="L98" i="14"/>
  <c r="L99" i="13" s="1"/>
  <c r="L99" i="14"/>
  <c r="L100" i="13" s="1"/>
  <c r="L100" i="14"/>
  <c r="L101" i="13" s="1"/>
  <c r="L101" i="14"/>
  <c r="L102" i="13" s="1"/>
  <c r="L102" i="14"/>
  <c r="L103" i="13" s="1"/>
  <c r="L103" i="14"/>
  <c r="L104" i="13" s="1"/>
  <c r="L104" i="14"/>
  <c r="L105" i="13" s="1"/>
  <c r="L105" i="14"/>
  <c r="L106" i="13" s="1"/>
  <c r="L106" i="14"/>
  <c r="L107" i="13" s="1"/>
  <c r="L107" i="14"/>
  <c r="L108" i="13" s="1"/>
  <c r="L108" i="14"/>
  <c r="L109" i="13" s="1"/>
  <c r="L109" i="14"/>
  <c r="L110" i="13" s="1"/>
  <c r="L110" i="14"/>
  <c r="L111" i="13" s="1"/>
  <c r="L114" i="14"/>
  <c r="L115" i="13" s="1"/>
  <c r="L115" i="14"/>
  <c r="L116" i="13" s="1"/>
  <c r="L116" i="14"/>
  <c r="L117" i="13" s="1"/>
  <c r="L117" i="14"/>
  <c r="L118" i="13" s="1"/>
  <c r="L118" i="14"/>
  <c r="L119" i="13" s="1"/>
  <c r="L119" i="14"/>
  <c r="L120" i="13" s="1"/>
  <c r="L120" i="14"/>
  <c r="L121" i="13" s="1"/>
  <c r="L121" i="14"/>
  <c r="L122" i="13" s="1"/>
  <c r="AC114" i="13"/>
  <c r="AB114" i="13"/>
  <c r="AC83" i="13"/>
  <c r="AB83" i="13"/>
  <c r="AC68" i="13"/>
  <c r="AB68" i="13"/>
  <c r="AC47" i="13"/>
  <c r="AB47" i="13"/>
  <c r="AC29" i="13"/>
  <c r="AB29" i="13"/>
  <c r="AC16" i="13"/>
  <c r="AB16" i="13"/>
  <c r="W114" i="13"/>
  <c r="V114" i="13"/>
  <c r="W83" i="13"/>
  <c r="V83" i="13"/>
  <c r="W68" i="13"/>
  <c r="V68" i="13"/>
  <c r="W47" i="13"/>
  <c r="V47" i="13"/>
  <c r="W29" i="13"/>
  <c r="V29" i="13"/>
  <c r="W16" i="13"/>
  <c r="V16" i="13"/>
  <c r="Q114" i="13"/>
  <c r="P114" i="13"/>
  <c r="Q83" i="13"/>
  <c r="P83" i="13"/>
  <c r="Q68" i="13"/>
  <c r="P68" i="13"/>
  <c r="Q47" i="13"/>
  <c r="P47" i="13"/>
  <c r="Q29" i="13"/>
  <c r="P29" i="13"/>
  <c r="Q16" i="13"/>
  <c r="P16" i="13"/>
  <c r="K114" i="13"/>
  <c r="J114" i="13"/>
  <c r="K83" i="13"/>
  <c r="J83" i="13"/>
  <c r="K68" i="13"/>
  <c r="J68" i="13"/>
  <c r="K47" i="13"/>
  <c r="J47" i="13"/>
  <c r="K29" i="13"/>
  <c r="J29" i="13"/>
  <c r="K16" i="13"/>
  <c r="J16" i="13"/>
  <c r="E114" i="13"/>
  <c r="D114" i="13"/>
  <c r="E83" i="13"/>
  <c r="D83" i="13"/>
  <c r="E68" i="13"/>
  <c r="D68" i="13"/>
  <c r="E47" i="13"/>
  <c r="D47" i="13"/>
  <c r="E29" i="13"/>
  <c r="D29" i="13"/>
  <c r="E16" i="13"/>
  <c r="D16" i="13"/>
  <c r="N67" i="14" l="1"/>
  <c r="X78" i="13"/>
  <c r="L113" i="14"/>
  <c r="L114" i="13" s="1"/>
  <c r="L82" i="14"/>
  <c r="L83" i="13" s="1"/>
  <c r="L67" i="14"/>
  <c r="L68" i="13" s="1"/>
  <c r="L47" i="14"/>
  <c r="L47" i="13" s="1"/>
  <c r="L29" i="14"/>
  <c r="L29" i="13" s="1"/>
  <c r="L16" i="14"/>
  <c r="L16" i="13" s="1"/>
  <c r="L7" i="14"/>
  <c r="X68" i="13" l="1"/>
  <c r="M115" i="10"/>
  <c r="M83" i="10"/>
  <c r="M68" i="10"/>
  <c r="M48" i="10"/>
  <c r="M30" i="10"/>
  <c r="M17" i="10"/>
  <c r="M8" i="10"/>
  <c r="M6" i="10"/>
  <c r="M115" i="9"/>
  <c r="M83" i="9"/>
  <c r="M68" i="9"/>
  <c r="M48" i="9"/>
  <c r="M30" i="9"/>
  <c r="M17" i="9"/>
  <c r="M8" i="9"/>
  <c r="M6" i="9"/>
  <c r="D30" i="9" l="1"/>
  <c r="D17" i="9"/>
  <c r="D8" i="9"/>
  <c r="D17" i="10"/>
  <c r="D8" i="10"/>
  <c r="O115" i="10" l="1"/>
  <c r="D115" i="10"/>
  <c r="K115" i="10" s="1"/>
  <c r="O83" i="10"/>
  <c r="D83" i="10"/>
  <c r="K83" i="10" s="1"/>
  <c r="O68" i="10"/>
  <c r="D68" i="10"/>
  <c r="K68" i="10" s="1"/>
  <c r="O48" i="10"/>
  <c r="D48" i="10"/>
  <c r="K48" i="10" s="1"/>
  <c r="O30" i="10"/>
  <c r="D30" i="10"/>
  <c r="K30" i="10" s="1"/>
  <c r="O17" i="10"/>
  <c r="K17" i="10"/>
  <c r="O8" i="10"/>
  <c r="K8" i="10"/>
  <c r="O6" i="10"/>
  <c r="D6" i="10" l="1"/>
  <c r="K6" i="10" s="1"/>
  <c r="N48" i="10"/>
  <c r="O6" i="9"/>
  <c r="L115" i="10" l="1"/>
  <c r="L8" i="10"/>
  <c r="N115" i="10"/>
  <c r="L48" i="10"/>
  <c r="L30" i="10"/>
  <c r="L17" i="10"/>
  <c r="N17" i="10"/>
  <c r="L68" i="10"/>
  <c r="N8" i="10"/>
  <c r="N83" i="10"/>
  <c r="L83" i="10"/>
  <c r="N68" i="10"/>
  <c r="N30" i="10"/>
  <c r="L8" i="9" l="1"/>
  <c r="L115" i="9"/>
  <c r="L17" i="9"/>
  <c r="N17" i="9"/>
  <c r="L83" i="9"/>
  <c r="L68" i="9"/>
  <c r="L48" i="9"/>
  <c r="L30" i="9"/>
  <c r="N8" i="9"/>
  <c r="N115" i="9"/>
  <c r="N68" i="9"/>
  <c r="N30" i="9"/>
  <c r="N83" i="9"/>
  <c r="N48" i="9"/>
  <c r="N6" i="10"/>
  <c r="L6" i="10"/>
  <c r="L6" i="9" l="1"/>
  <c r="N6" i="9"/>
  <c r="O115" i="9"/>
  <c r="O83" i="9"/>
  <c r="O68" i="9"/>
  <c r="O48" i="9"/>
  <c r="O17" i="9"/>
  <c r="O30" i="9"/>
  <c r="O8" i="9"/>
  <c r="K8" i="9" l="1"/>
  <c r="D115" i="9"/>
  <c r="K115" i="9" s="1"/>
  <c r="D83" i="9"/>
  <c r="K83" i="9" s="1"/>
  <c r="D68" i="9"/>
  <c r="K68" i="9" s="1"/>
  <c r="D48" i="9"/>
  <c r="K48" i="9" s="1"/>
  <c r="K30" i="9"/>
  <c r="K17" i="9"/>
  <c r="D6" i="9" l="1"/>
  <c r="K6" i="9" s="1"/>
</calcChain>
</file>

<file path=xl/sharedStrings.xml><?xml version="1.0" encoding="utf-8"?>
<sst xmlns="http://schemas.openxmlformats.org/spreadsheetml/2006/main" count="1074" uniqueCount="206">
  <si>
    <t>№</t>
  </si>
  <si>
    <t>Код ОУ по КИАСУО</t>
  </si>
  <si>
    <t>Наименование ОУ (кратко)</t>
  </si>
  <si>
    <t>Человек</t>
  </si>
  <si>
    <t>МБОУ Лицей № 28</t>
  </si>
  <si>
    <t>МБОУ Гимназия № 8</t>
  </si>
  <si>
    <t>МАОУ Лицей № 7</t>
  </si>
  <si>
    <t>МАОУ Гимназия №  9</t>
  </si>
  <si>
    <t>МБОУ СШ  № 12</t>
  </si>
  <si>
    <t>МБОУ СШ № 19</t>
  </si>
  <si>
    <t>МАОУ СШ № 32</t>
  </si>
  <si>
    <t>МАОУ Гимназия № 4</t>
  </si>
  <si>
    <t>МАОУ Лицей № 6 «Перспектива»</t>
  </si>
  <si>
    <t>МАОУ Гимназия № 6</t>
  </si>
  <si>
    <t>МБОУ СШ № 8 "Созидание"</t>
  </si>
  <si>
    <t>МАОУ Лицей № 11</t>
  </si>
  <si>
    <t>МБОУ СШ № 46</t>
  </si>
  <si>
    <t>МАОУ СШ № 55</t>
  </si>
  <si>
    <t>МБОУ СШ № 63</t>
  </si>
  <si>
    <t>МБОУ СШ № 81</t>
  </si>
  <si>
    <t>МБОУ СШ № 90</t>
  </si>
  <si>
    <t>МАОУ Гимназия № 10</t>
  </si>
  <si>
    <t>МБОУ СШ № 135</t>
  </si>
  <si>
    <t>МБОУ Лицей № 3</t>
  </si>
  <si>
    <t>МБОУ Гимназия № 7</t>
  </si>
  <si>
    <t>МБОУ СШ № 13</t>
  </si>
  <si>
    <t>МБОУ СШ № 16</t>
  </si>
  <si>
    <t>МБОУ СШ № 31</t>
  </si>
  <si>
    <t>МБОУ СШ № 44</t>
  </si>
  <si>
    <t>МАОУ Гимназия № 15</t>
  </si>
  <si>
    <t>МБОУ СШ № 50</t>
  </si>
  <si>
    <t>МБОУ СШ № 53</t>
  </si>
  <si>
    <t>МБОУ СШ № 64</t>
  </si>
  <si>
    <t>МБОУ СШ № 65</t>
  </si>
  <si>
    <t>МБОУ СШ № 79</t>
  </si>
  <si>
    <t>МБОУ СШ № 89</t>
  </si>
  <si>
    <t>МБОУ СШ № 94</t>
  </si>
  <si>
    <t>МАОУ Лицей № 12</t>
  </si>
  <si>
    <t>МАОУ СШ № 148</t>
  </si>
  <si>
    <t>МАОУ «КУГ № 1 – Универс»</t>
  </si>
  <si>
    <t>МАОУ Лицей № 1</t>
  </si>
  <si>
    <t>МБОУ Гимназия № 3</t>
  </si>
  <si>
    <t>МБОУ Лицей № 10</t>
  </si>
  <si>
    <t>МБОУ СШ № 133</t>
  </si>
  <si>
    <t>МБОУ СШ № 21</t>
  </si>
  <si>
    <t>МБОУ СШ № 30</t>
  </si>
  <si>
    <t>МБОУ СШ № 36</t>
  </si>
  <si>
    <t>МБОУ СШ № 39</t>
  </si>
  <si>
    <t>МАОУ Гимназия № 13 "Академ"</t>
  </si>
  <si>
    <t>МБОУ СШ № 73</t>
  </si>
  <si>
    <t>МБОУ СШ № 82</t>
  </si>
  <si>
    <t>МБОУ СШ № 84</t>
  </si>
  <si>
    <t>МБОУ СШ № 95</t>
  </si>
  <si>
    <t>МБОУ СШ № 99</t>
  </si>
  <si>
    <t>МАОУ Гимназия № 14</t>
  </si>
  <si>
    <t>МАОУ Гимназия № 5</t>
  </si>
  <si>
    <t>МБОУ СШ № 17</t>
  </si>
  <si>
    <t>МАОУ СШ № 23</t>
  </si>
  <si>
    <t>МБОУ СШ № 34</t>
  </si>
  <si>
    <t>МБОУ СШ № 42</t>
  </si>
  <si>
    <t>МБОУ СШ № 45</t>
  </si>
  <si>
    <t>МБОУ СШ № 62</t>
  </si>
  <si>
    <t>МБОУ СШ № 76</t>
  </si>
  <si>
    <t>МБОУ СШ № 78</t>
  </si>
  <si>
    <t>МБОУ СШ № 93</t>
  </si>
  <si>
    <t>МАОУ СШ № 137</t>
  </si>
  <si>
    <t>МБОУ СШ № 69</t>
  </si>
  <si>
    <t>МБОУ СШ № 1</t>
  </si>
  <si>
    <t>МБОУ СШ № 2</t>
  </si>
  <si>
    <t>МБОУ СШ № 5</t>
  </si>
  <si>
    <t>МБОУ СШ № 7</t>
  </si>
  <si>
    <t>МБОУ СШ № 18</t>
  </si>
  <si>
    <t>МБОУ СШ № 24</t>
  </si>
  <si>
    <t>МБОУ СШ № 56</t>
  </si>
  <si>
    <t>МБОУ СШ № 66</t>
  </si>
  <si>
    <t>МБОУ СШ № 70</t>
  </si>
  <si>
    <t>МБОУ СШ № 85</t>
  </si>
  <si>
    <t>МБОУ СШ № 91</t>
  </si>
  <si>
    <t>МБОУ СШ № 98</t>
  </si>
  <si>
    <t>МБОУ СШ № 108</t>
  </si>
  <si>
    <t>МБОУ СШ № 115</t>
  </si>
  <si>
    <t>МБОУ СШ № 121</t>
  </si>
  <si>
    <t>МБОУ СШ № 129</t>
  </si>
  <si>
    <t>МБОУ СШ № 134</t>
  </si>
  <si>
    <t>МБОУ СШ № 139</t>
  </si>
  <si>
    <t>МБОУ СШ № 141</t>
  </si>
  <si>
    <t>МБОУ СШ № 144</t>
  </si>
  <si>
    <t>МБОУ СШ № 147</t>
  </si>
  <si>
    <t>МАОУ СШ № 151</t>
  </si>
  <si>
    <t>МАОУ Гимназия № 2</t>
  </si>
  <si>
    <t>МБОУ Лицей № 2</t>
  </si>
  <si>
    <t>МБОУ СШ № 4</t>
  </si>
  <si>
    <t>МБОУ  Гимназия № 16</t>
  </si>
  <si>
    <t>МБОУ СШ № 27</t>
  </si>
  <si>
    <t>МБОУ СШ № 51</t>
  </si>
  <si>
    <t>МБОУ Лицей № 8</t>
  </si>
  <si>
    <t>МАОУ Лицей № 9 "Лидер"</t>
  </si>
  <si>
    <t>Расчётное среднее значение</t>
  </si>
  <si>
    <t>средний балл принят</t>
  </si>
  <si>
    <t>по городу Красноярску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</si>
  <si>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</si>
  <si>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</si>
  <si>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</si>
  <si>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</si>
  <si>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</si>
  <si>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</si>
  <si>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</si>
  <si>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 xml:space="preserve">МБОУ СШ № 10 </t>
  </si>
  <si>
    <t>МБОУ СШ № 72</t>
  </si>
  <si>
    <t>МБОУ Школа-интернат № 1</t>
  </si>
  <si>
    <t xml:space="preserve">МАОУ Гимназия № 11 </t>
  </si>
  <si>
    <t>МБОУ СШ № 86</t>
  </si>
  <si>
    <t>МАОУ СШ № 3</t>
  </si>
  <si>
    <t>МАОУ СШ № 143</t>
  </si>
  <si>
    <t>МАОУ СШ № 145</t>
  </si>
  <si>
    <t>МАОУ СШ № 149</t>
  </si>
  <si>
    <t>МАОУ СШ № 150</t>
  </si>
  <si>
    <t>МАОУ СШ № 152</t>
  </si>
  <si>
    <t>МАОУ СШ "Комплекс Покровский"</t>
  </si>
  <si>
    <t>МБОУ СШ № 156</t>
  </si>
  <si>
    <t>МАОУ СШ № 155</t>
  </si>
  <si>
    <t>МБОУ СШ № 157</t>
  </si>
  <si>
    <t>Всего участников</t>
  </si>
  <si>
    <t>Полученные баллы, %</t>
  </si>
  <si>
    <t>МАОУ СШ № 154</t>
  </si>
  <si>
    <t>МАОУ СШ № 6</t>
  </si>
  <si>
    <t>МАТЕМАТИКА базовый уровень, 11 класс</t>
  </si>
  <si>
    <t>отлично - с 90% по 100% сдали на "4"+"5" и нет сдавших на "2"</t>
  </si>
  <si>
    <t>хорошо - сдали на "4"+"5" со среднего значения по городу до 90%</t>
  </si>
  <si>
    <t>допустимо - сдали на "4"+"5" с 50% до среднего значения по городу и сдавших на "2" не более 10% или не более 10 чел.</t>
  </si>
  <si>
    <t>критично - сдали на "4"+"5" меньше 50% и сдавших на "2" 10% и более или 10 чел. и более</t>
  </si>
  <si>
    <t>Сдали на "4+5", чел.</t>
  </si>
  <si>
    <t>Сдали на "4+5", %</t>
  </si>
  <si>
    <t>Сдали на "2", чел.</t>
  </si>
  <si>
    <t>Сдали на "2", %</t>
  </si>
  <si>
    <t>Код КИАСУО</t>
  </si>
  <si>
    <t>Сдали на "4+5", %.</t>
  </si>
  <si>
    <t>Сумма (чел.)/Среднее значение по городу (%)</t>
  </si>
  <si>
    <t>МБОУ СШ № 6</t>
  </si>
  <si>
    <t>-</t>
  </si>
  <si>
    <t>МБОУ СШ № 154</t>
  </si>
  <si>
    <t>МАОУ СШ № 158 "Грани"</t>
  </si>
  <si>
    <t>отлично - более 4,5 баллов</t>
  </si>
  <si>
    <t>Математика базовый уровень 11 класс</t>
  </si>
  <si>
    <t>хорошо - между расчётным средним баллом и 4,5</t>
  </si>
  <si>
    <t>нормально - между расчётным средним баллом и 3,5</t>
  </si>
  <si>
    <t>Чел.</t>
  </si>
  <si>
    <t>отметки по 5 -балльной шкале</t>
  </si>
  <si>
    <t>критично - меньше 3,5 баллов</t>
  </si>
  <si>
    <t>Код ОУ            (по КИАСУО)</t>
  </si>
  <si>
    <t>МАОУ Гимназия № 8</t>
  </si>
  <si>
    <t>МАОУ Гимназия № 9</t>
  </si>
  <si>
    <t xml:space="preserve">МАОУ Лицей № 7 </t>
  </si>
  <si>
    <t>МАОУ СШ № 12</t>
  </si>
  <si>
    <t>МАОУ СШ № 19</t>
  </si>
  <si>
    <t>МАОУ Лицей № 6 "Перспектива"</t>
  </si>
  <si>
    <t>МАОУ СШ № 8 "Созидание"</t>
  </si>
  <si>
    <t>МАОУ СШ № 90</t>
  </si>
  <si>
    <t>МАОУ СШ № 135</t>
  </si>
  <si>
    <t>МАОУ Лицей № 3</t>
  </si>
  <si>
    <t>МАОУ СШ № 16</t>
  </si>
  <si>
    <t>МАОУ СШ № 50</t>
  </si>
  <si>
    <t>МАОУ СШ № 53</t>
  </si>
  <si>
    <t>МАОУ СШ № 65</t>
  </si>
  <si>
    <t>МАОУ СШ № 89</t>
  </si>
  <si>
    <t>МАОУ "КУГ № 1 - Универс"</t>
  </si>
  <si>
    <t>МАОУ Школа-интернат № 1</t>
  </si>
  <si>
    <t>МБОУ СШ № 3</t>
  </si>
  <si>
    <t>МАОУ СШ № 82</t>
  </si>
  <si>
    <t xml:space="preserve">МБОУ СШ № 133 </t>
  </si>
  <si>
    <t>МАОУ СШ № 17</t>
  </si>
  <si>
    <t>МАОУ СШ № 34</t>
  </si>
  <si>
    <t>МАОУ СШ № 42</t>
  </si>
  <si>
    <t>МАОУ СШ № 45</t>
  </si>
  <si>
    <t>МАОУ СШ № 76</t>
  </si>
  <si>
    <t>МАОУ СШ № 78</t>
  </si>
  <si>
    <t>МАОУ СШ № 93</t>
  </si>
  <si>
    <t>МАОУ СШ № 1</t>
  </si>
  <si>
    <t>МАОУ СШ № 5</t>
  </si>
  <si>
    <t>МАОУ СШ № 7</t>
  </si>
  <si>
    <t>МАОУ СШ № 18</t>
  </si>
  <si>
    <t>МАОУ СШ № 24</t>
  </si>
  <si>
    <t>МАОУ СШ № 66</t>
  </si>
  <si>
    <t>МАОУ СШ № 69</t>
  </si>
  <si>
    <t>МАОУ СШ № 85</t>
  </si>
  <si>
    <t>МАОУ СШ № 108</t>
  </si>
  <si>
    <t>МАОУ СШ № 115</t>
  </si>
  <si>
    <t>МАОУ СШ № 121</t>
  </si>
  <si>
    <t>МАОУ СШ № 134</t>
  </si>
  <si>
    <t>МАОУ СШ № 139</t>
  </si>
  <si>
    <t>МАОУ СШ № 141</t>
  </si>
  <si>
    <t>МАОУ СШ № 144</t>
  </si>
  <si>
    <t>МАОУ СШ № 156</t>
  </si>
  <si>
    <t>МАОУ СШ № 157</t>
  </si>
  <si>
    <t>МБОУ Гимназия  № 16</t>
  </si>
  <si>
    <t>Расчётное среднее значение:</t>
  </si>
  <si>
    <t>МАОУ СШ № 81</t>
  </si>
  <si>
    <t>МАОУ СШ № 46</t>
  </si>
  <si>
    <t>МАОУ Лицей № 28</t>
  </si>
  <si>
    <t xml:space="preserve">МАОУ СШ № 72 </t>
  </si>
  <si>
    <t>МБОУ СШ № 159</t>
  </si>
  <si>
    <t>МАОУ СШ № 91</t>
  </si>
  <si>
    <t>МАОУ СШ № 98</t>
  </si>
  <si>
    <t>МАОУ СШ № 129</t>
  </si>
  <si>
    <t>МАОУ СШ № 147</t>
  </si>
  <si>
    <t>МАОУ СШ № 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</si>
</sst>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[$-419]General"/>
    <numFmt numFmtId="166" formatCode="0.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CCECF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CCFF99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26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127">
    <xf numFmtId="0" fontId="0" fillId="0" borderId="0"/>
    <xf numFmtId="0" fontId="8" fillId="0" borderId="0"/>
    <xf numFmtId="0" fontId="1" fillId="0" borderId="0"/>
    <xf numFmtId="0" fontId="9" fillId="0" borderId="0"/>
    <xf numFmtId="165" fontId="10" fillId="0" borderId="0" applyBorder="0" applyProtection="0"/>
    <xf numFmtId="0" fontId="9" fillId="0" borderId="0"/>
    <xf numFmtId="0" fontId="10" fillId="0" borderId="0"/>
    <xf numFmtId="0" fontId="12" fillId="0" borderId="0"/>
    <xf numFmtId="0" fontId="10" fillId="0" borderId="0"/>
    <xf numFmtId="0" fontId="1" fillId="0" borderId="0"/>
    <xf numFmtId="0" fontId="1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9" fillId="0" borderId="0"/>
    <xf numFmtId="164" fontId="8" fillId="0" borderId="0" applyFont="0" applyFill="0" applyBorder="0" applyAlignment="0" applyProtection="0"/>
    <xf numFmtId="0" fontId="1" fillId="0" borderId="0"/>
    <xf numFmtId="165" fontId="10" fillId="0" borderId="0" applyBorder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5" fontId="10" fillId="0" borderId="0" applyBorder="0" applyProtection="0"/>
    <xf numFmtId="0" fontId="10" fillId="0" borderId="0"/>
    <xf numFmtId="0" fontId="10" fillId="0" borderId="0"/>
    <xf numFmtId="165" fontId="10" fillId="0" borderId="0" applyBorder="0" applyProtection="0"/>
    <xf numFmtId="44" fontId="1" fillId="0" borderId="0" applyFont="0" applyFill="0" applyBorder="0" applyAlignment="0" applyProtection="0"/>
    <xf numFmtId="0" fontId="10" fillId="0" borderId="0"/>
    <xf numFmtId="0" fontId="8" fillId="0" borderId="0"/>
    <xf numFmtId="0" fontId="13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</cellStyleXfs>
  <cellXfs count="535">
    <xf numFmtId="0" fontId="0" fillId="0" borderId="0" xfId="0"/>
    <xf numFmtId="0" fontId="0" fillId="0" borderId="0" xfId="0" applyAlignment="1"/>
    <xf numFmtId="0" fontId="0" fillId="0" borderId="0" xfId="0" applyFill="1"/>
    <xf numFmtId="0" fontId="3" fillId="0" borderId="16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Border="1" applyAlignment="1"/>
    <xf numFmtId="2" fontId="0" fillId="0" borderId="0" xfId="0" applyNumberFormat="1" applyFont="1" applyBorder="1" applyAlignment="1"/>
    <xf numFmtId="2" fontId="5" fillId="2" borderId="0" xfId="0" applyNumberFormat="1" applyFont="1" applyFill="1" applyBorder="1" applyAlignment="1">
      <alignment horizontal="right" wrapText="1"/>
    </xf>
    <xf numFmtId="2" fontId="5" fillId="2" borderId="0" xfId="0" applyNumberFormat="1" applyFont="1" applyFill="1" applyBorder="1" applyAlignment="1">
      <alignment horizontal="center" wrapText="1"/>
    </xf>
    <xf numFmtId="0" fontId="4" fillId="2" borderId="13" xfId="0" applyFont="1" applyFill="1" applyBorder="1" applyAlignment="1">
      <alignment wrapText="1"/>
    </xf>
    <xf numFmtId="0" fontId="4" fillId="2" borderId="19" xfId="0" applyFont="1" applyFill="1" applyBorder="1" applyAlignment="1">
      <alignment wrapText="1"/>
    </xf>
    <xf numFmtId="0" fontId="4" fillId="2" borderId="14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4" fillId="2" borderId="22" xfId="0" applyFont="1" applyFill="1" applyBorder="1" applyAlignment="1">
      <alignment wrapText="1"/>
    </xf>
    <xf numFmtId="0" fontId="4" fillId="2" borderId="24" xfId="0" applyFont="1" applyFill="1" applyBorder="1" applyAlignment="1">
      <alignment wrapText="1"/>
    </xf>
    <xf numFmtId="0" fontId="7" fillId="4" borderId="0" xfId="0" applyFont="1" applyFill="1"/>
    <xf numFmtId="0" fontId="4" fillId="3" borderId="7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2" fontId="0" fillId="0" borderId="0" xfId="0" applyNumberFormat="1" applyFont="1" applyAlignment="1"/>
    <xf numFmtId="0" fontId="4" fillId="3" borderId="12" xfId="0" applyFont="1" applyFill="1" applyBorder="1" applyAlignment="1">
      <alignment wrapText="1"/>
    </xf>
    <xf numFmtId="0" fontId="4" fillId="3" borderId="24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3" fillId="0" borderId="28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7" fillId="5" borderId="0" xfId="0" applyFont="1" applyFill="1"/>
    <xf numFmtId="0" fontId="4" fillId="3" borderId="28" xfId="0" applyFont="1" applyFill="1" applyBorder="1" applyAlignment="1">
      <alignment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/>
    </xf>
    <xf numFmtId="0" fontId="3" fillId="2" borderId="27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 wrapText="1"/>
    </xf>
    <xf numFmtId="2" fontId="3" fillId="2" borderId="28" xfId="0" applyNumberFormat="1" applyFont="1" applyFill="1" applyBorder="1" applyAlignment="1">
      <alignment horizontal="left" vertical="center" wrapText="1"/>
    </xf>
    <xf numFmtId="2" fontId="3" fillId="2" borderId="29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3" fillId="0" borderId="29" xfId="0" applyNumberFormat="1" applyFont="1" applyBorder="1" applyAlignment="1">
      <alignment horizontal="left" vertical="center" wrapText="1"/>
    </xf>
    <xf numFmtId="2" fontId="4" fillId="2" borderId="18" xfId="0" applyNumberFormat="1" applyFont="1" applyFill="1" applyBorder="1" applyAlignment="1">
      <alignment horizontal="right" wrapText="1"/>
    </xf>
    <xf numFmtId="2" fontId="4" fillId="2" borderId="20" xfId="0" applyNumberFormat="1" applyFont="1" applyFill="1" applyBorder="1" applyAlignment="1">
      <alignment horizontal="right" wrapText="1"/>
    </xf>
    <xf numFmtId="2" fontId="4" fillId="2" borderId="25" xfId="0" applyNumberFormat="1" applyFont="1" applyFill="1" applyBorder="1" applyAlignment="1">
      <alignment horizontal="right" wrapText="1"/>
    </xf>
    <xf numFmtId="2" fontId="4" fillId="2" borderId="21" xfId="0" applyNumberFormat="1" applyFont="1" applyFill="1" applyBorder="1" applyAlignment="1">
      <alignment horizontal="right" wrapText="1"/>
    </xf>
    <xf numFmtId="2" fontId="4" fillId="2" borderId="23" xfId="0" applyNumberFormat="1" applyFont="1" applyFill="1" applyBorder="1" applyAlignment="1">
      <alignment horizontal="right" wrapText="1"/>
    </xf>
    <xf numFmtId="0" fontId="4" fillId="0" borderId="27" xfId="0" applyFont="1" applyBorder="1" applyAlignment="1">
      <alignment horizontal="right" vertical="center"/>
    </xf>
    <xf numFmtId="0" fontId="4" fillId="2" borderId="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32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2" fontId="6" fillId="0" borderId="11" xfId="0" applyNumberFormat="1" applyFont="1" applyBorder="1" applyAlignment="1">
      <alignment vertical="top" wrapText="1"/>
    </xf>
    <xf numFmtId="49" fontId="0" fillId="0" borderId="0" xfId="0" applyNumberFormat="1"/>
    <xf numFmtId="0" fontId="4" fillId="3" borderId="19" xfId="0" applyFont="1" applyFill="1" applyBorder="1" applyAlignment="1">
      <alignment wrapText="1"/>
    </xf>
    <xf numFmtId="2" fontId="0" fillId="0" borderId="0" xfId="0" applyNumberFormat="1"/>
    <xf numFmtId="2" fontId="0" fillId="0" borderId="0" xfId="0" applyNumberFormat="1" applyAlignment="1"/>
    <xf numFmtId="0" fontId="4" fillId="2" borderId="28" xfId="0" applyFont="1" applyFill="1" applyBorder="1" applyAlignment="1">
      <alignment horizontal="center" wrapText="1"/>
    </xf>
    <xf numFmtId="2" fontId="4" fillId="2" borderId="29" xfId="0" applyNumberFormat="1" applyFont="1" applyFill="1" applyBorder="1" applyAlignment="1">
      <alignment horizontal="right" wrapText="1"/>
    </xf>
    <xf numFmtId="2" fontId="4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/>
    <xf numFmtId="166" fontId="0" fillId="0" borderId="0" xfId="0" applyNumberFormat="1" applyAlignment="1"/>
    <xf numFmtId="166" fontId="0" fillId="0" borderId="0" xfId="0" applyNumberFormat="1"/>
    <xf numFmtId="0" fontId="12" fillId="0" borderId="33" xfId="7" applyBorder="1"/>
    <xf numFmtId="2" fontId="12" fillId="0" borderId="33" xfId="7" applyNumberFormat="1" applyBorder="1"/>
    <xf numFmtId="0" fontId="12" fillId="0" borderId="34" xfId="7" applyBorder="1"/>
    <xf numFmtId="2" fontId="12" fillId="0" borderId="35" xfId="7" applyNumberFormat="1" applyBorder="1"/>
    <xf numFmtId="2" fontId="12" fillId="0" borderId="37" xfId="7" applyNumberFormat="1" applyBorder="1"/>
    <xf numFmtId="2" fontId="12" fillId="0" borderId="38" xfId="7" applyNumberFormat="1" applyBorder="1"/>
    <xf numFmtId="0" fontId="3" fillId="2" borderId="30" xfId="0" applyFont="1" applyFill="1" applyBorder="1" applyAlignment="1">
      <alignment horizontal="left" vertical="center" wrapText="1"/>
    </xf>
    <xf numFmtId="2" fontId="12" fillId="0" borderId="40" xfId="7" applyNumberFormat="1" applyBorder="1"/>
    <xf numFmtId="2" fontId="12" fillId="0" borderId="39" xfId="7" applyNumberFormat="1" applyBorder="1"/>
    <xf numFmtId="2" fontId="3" fillId="0" borderId="28" xfId="0" applyNumberFormat="1" applyFont="1" applyBorder="1" applyAlignment="1">
      <alignment horizontal="left" vertical="center"/>
    </xf>
    <xf numFmtId="2" fontId="3" fillId="2" borderId="31" xfId="0" applyNumberFormat="1" applyFont="1" applyFill="1" applyBorder="1" applyAlignment="1">
      <alignment horizontal="left" vertical="center" wrapText="1"/>
    </xf>
    <xf numFmtId="2" fontId="12" fillId="0" borderId="43" xfId="7" applyNumberFormat="1" applyBorder="1"/>
    <xf numFmtId="0" fontId="7" fillId="6" borderId="0" xfId="0" applyFont="1" applyFill="1"/>
    <xf numFmtId="0" fontId="2" fillId="0" borderId="1" xfId="0" applyFont="1" applyBorder="1" applyAlignment="1">
      <alignment horizontal="center" vertical="center" wrapText="1"/>
    </xf>
    <xf numFmtId="3" fontId="0" fillId="0" borderId="6" xfId="0" applyNumberFormat="1" applyBorder="1"/>
    <xf numFmtId="3" fontId="0" fillId="0" borderId="32" xfId="0" applyNumberFormat="1" applyBorder="1"/>
    <xf numFmtId="2" fontId="0" fillId="0" borderId="32" xfId="0" applyNumberFormat="1" applyBorder="1"/>
    <xf numFmtId="2" fontId="0" fillId="0" borderId="17" xfId="0" applyNumberFormat="1" applyBorder="1"/>
    <xf numFmtId="3" fontId="0" fillId="0" borderId="24" xfId="0" applyNumberFormat="1" applyBorder="1"/>
    <xf numFmtId="3" fontId="0" fillId="0" borderId="11" xfId="0" applyNumberFormat="1" applyBorder="1"/>
    <xf numFmtId="2" fontId="0" fillId="0" borderId="11" xfId="0" applyNumberFormat="1" applyBorder="1"/>
    <xf numFmtId="2" fontId="0" fillId="0" borderId="25" xfId="0" applyNumberFormat="1" applyBorder="1"/>
    <xf numFmtId="3" fontId="0" fillId="0" borderId="19" xfId="0" applyNumberFormat="1" applyBorder="1"/>
    <xf numFmtId="3" fontId="0" fillId="0" borderId="7" xfId="0" applyNumberFormat="1" applyBorder="1"/>
    <xf numFmtId="2" fontId="0" fillId="0" borderId="7" xfId="0" applyNumberFormat="1" applyBorder="1"/>
    <xf numFmtId="2" fontId="0" fillId="0" borderId="20" xfId="0" applyNumberFormat="1" applyBorder="1"/>
    <xf numFmtId="3" fontId="0" fillId="0" borderId="22" xfId="0" applyNumberFormat="1" applyBorder="1"/>
    <xf numFmtId="3" fontId="0" fillId="0" borderId="12" xfId="0" applyNumberFormat="1" applyBorder="1"/>
    <xf numFmtId="2" fontId="0" fillId="0" borderId="12" xfId="0" applyNumberFormat="1" applyBorder="1"/>
    <xf numFmtId="2" fontId="0" fillId="0" borderId="23" xfId="0" applyNumberFormat="1" applyBorder="1"/>
    <xf numFmtId="2" fontId="0" fillId="7" borderId="20" xfId="0" applyNumberFormat="1" applyFill="1" applyBorder="1"/>
    <xf numFmtId="3" fontId="0" fillId="0" borderId="14" xfId="0" applyNumberFormat="1" applyBorder="1"/>
    <xf numFmtId="3" fontId="0" fillId="0" borderId="10" xfId="0" applyNumberFormat="1" applyBorder="1"/>
    <xf numFmtId="2" fontId="0" fillId="0" borderId="10" xfId="0" applyNumberFormat="1" applyBorder="1"/>
    <xf numFmtId="2" fontId="0" fillId="0" borderId="21" xfId="0" applyNumberFormat="1" applyBorder="1"/>
    <xf numFmtId="2" fontId="2" fillId="0" borderId="0" xfId="0" applyNumberFormat="1" applyFont="1"/>
    <xf numFmtId="3" fontId="0" fillId="2" borderId="7" xfId="0" applyNumberFormat="1" applyFill="1" applyBorder="1"/>
    <xf numFmtId="0" fontId="7" fillId="8" borderId="0" xfId="0" applyFont="1" applyFill="1"/>
    <xf numFmtId="2" fontId="5" fillId="0" borderId="29" xfId="0" applyNumberFormat="1" applyFont="1" applyBorder="1" applyAlignment="1">
      <alignment horizontal="center" vertical="center" wrapText="1"/>
    </xf>
    <xf numFmtId="0" fontId="10" fillId="0" borderId="33" xfId="8" applyBorder="1"/>
    <xf numFmtId="0" fontId="10" fillId="0" borderId="36" xfId="8" applyBorder="1"/>
    <xf numFmtId="2" fontId="10" fillId="0" borderId="37" xfId="8" applyNumberFormat="1" applyBorder="1"/>
    <xf numFmtId="0" fontId="10" fillId="0" borderId="33" xfId="8" applyBorder="1"/>
    <xf numFmtId="0" fontId="10" fillId="0" borderId="33" xfId="8" applyBorder="1"/>
    <xf numFmtId="0" fontId="10" fillId="0" borderId="34" xfId="8" applyBorder="1"/>
    <xf numFmtId="2" fontId="10" fillId="0" borderId="35" xfId="8" applyNumberFormat="1" applyBorder="1"/>
    <xf numFmtId="0" fontId="10" fillId="0" borderId="33" xfId="8" applyBorder="1"/>
    <xf numFmtId="2" fontId="10" fillId="0" borderId="38" xfId="8" applyNumberFormat="1" applyBorder="1"/>
    <xf numFmtId="0" fontId="10" fillId="0" borderId="41" xfId="8" applyBorder="1"/>
    <xf numFmtId="2" fontId="10" fillId="0" borderId="39" xfId="8" applyNumberFormat="1" applyBorder="1"/>
    <xf numFmtId="2" fontId="0" fillId="0" borderId="42" xfId="0" applyNumberFormat="1" applyBorder="1"/>
    <xf numFmtId="2" fontId="0" fillId="0" borderId="35" xfId="0" applyNumberFormat="1" applyBorder="1"/>
    <xf numFmtId="0" fontId="10" fillId="0" borderId="33" xfId="8" applyBorder="1"/>
    <xf numFmtId="2" fontId="10" fillId="0" borderId="33" xfId="8" applyNumberFormat="1" applyBorder="1"/>
    <xf numFmtId="2" fontId="0" fillId="0" borderId="39" xfId="0" applyNumberFormat="1" applyBorder="1"/>
    <xf numFmtId="0" fontId="0" fillId="0" borderId="35" xfId="0" applyBorder="1"/>
    <xf numFmtId="0" fontId="10" fillId="0" borderId="40" xfId="8" applyBorder="1"/>
    <xf numFmtId="2" fontId="10" fillId="0" borderId="40" xfId="8" applyNumberFormat="1" applyBorder="1"/>
    <xf numFmtId="3" fontId="0" fillId="2" borderId="12" xfId="0" applyNumberFormat="1" applyFill="1" applyBorder="1"/>
    <xf numFmtId="2" fontId="4" fillId="2" borderId="26" xfId="0" applyNumberFormat="1" applyFont="1" applyFill="1" applyBorder="1" applyAlignment="1">
      <alignment horizontal="right" wrapText="1"/>
    </xf>
    <xf numFmtId="0" fontId="4" fillId="2" borderId="9" xfId="0" applyFont="1" applyFill="1" applyBorder="1" applyAlignment="1">
      <alignment horizontal="center" wrapText="1"/>
    </xf>
    <xf numFmtId="2" fontId="5" fillId="0" borderId="30" xfId="1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2" fontId="1" fillId="0" borderId="32" xfId="13" applyNumberFormat="1" applyFont="1" applyBorder="1" applyAlignment="1">
      <alignment horizontal="right" vertical="center"/>
    </xf>
    <xf numFmtId="2" fontId="1" fillId="0" borderId="9" xfId="13" applyNumberFormat="1" applyFont="1" applyBorder="1" applyAlignment="1">
      <alignment horizontal="right" vertical="center"/>
    </xf>
    <xf numFmtId="0" fontId="4" fillId="3" borderId="9" xfId="0" applyFont="1" applyFill="1" applyBorder="1" applyAlignment="1">
      <alignment wrapText="1"/>
    </xf>
    <xf numFmtId="0" fontId="13" fillId="0" borderId="33" xfId="10" applyBorder="1"/>
    <xf numFmtId="2" fontId="3" fillId="0" borderId="31" xfId="0" applyNumberFormat="1" applyFont="1" applyBorder="1" applyAlignment="1">
      <alignment horizontal="left" vertical="center"/>
    </xf>
    <xf numFmtId="0" fontId="13" fillId="0" borderId="33" xfId="10" applyBorder="1"/>
    <xf numFmtId="0" fontId="13" fillId="0" borderId="33" xfId="10" applyBorder="1"/>
    <xf numFmtId="0" fontId="10" fillId="0" borderId="33" xfId="1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3" xfId="10" applyBorder="1"/>
    <xf numFmtId="0" fontId="13" fillId="0" borderId="37" xfId="10" applyBorder="1"/>
    <xf numFmtId="2" fontId="13" fillId="0" borderId="37" xfId="10" applyNumberFormat="1" applyBorder="1"/>
    <xf numFmtId="0" fontId="10" fillId="0" borderId="33" xfId="11" applyBorder="1"/>
    <xf numFmtId="2" fontId="10" fillId="0" borderId="33" xfId="11" applyNumberFormat="1" applyBorder="1"/>
    <xf numFmtId="0" fontId="13" fillId="0" borderId="33" xfId="10" applyBorder="1"/>
    <xf numFmtId="2" fontId="13" fillId="0" borderId="33" xfId="10" applyNumberFormat="1" applyBorder="1"/>
    <xf numFmtId="0" fontId="1" fillId="2" borderId="7" xfId="13" applyFont="1" applyFill="1" applyBorder="1" applyAlignment="1">
      <alignment horizontal="right" vertical="center" wrapText="1"/>
    </xf>
    <xf numFmtId="0" fontId="1" fillId="2" borderId="10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2" fontId="11" fillId="0" borderId="31" xfId="0" applyNumberFormat="1" applyFont="1" applyBorder="1" applyAlignment="1">
      <alignment horizontal="center"/>
    </xf>
    <xf numFmtId="0" fontId="1" fillId="2" borderId="7" xfId="13" applyFont="1" applyFill="1" applyBorder="1" applyAlignment="1">
      <alignment horizontal="right" vertical="center" wrapText="1"/>
    </xf>
    <xf numFmtId="0" fontId="1" fillId="2" borderId="32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9" xfId="13" applyFont="1" applyFill="1" applyBorder="1" applyAlignment="1">
      <alignment horizontal="right" vertical="center" wrapText="1"/>
    </xf>
    <xf numFmtId="2" fontId="1" fillId="0" borderId="0" xfId="13" applyNumberFormat="1" applyFont="1" applyBorder="1" applyAlignment="1">
      <alignment horizontal="right" vertical="center"/>
    </xf>
    <xf numFmtId="2" fontId="1" fillId="0" borderId="0" xfId="13" applyNumberFormat="1" applyFont="1" applyAlignment="1">
      <alignment horizontal="right" vertical="center"/>
    </xf>
    <xf numFmtId="2" fontId="3" fillId="0" borderId="44" xfId="0" applyNumberFormat="1" applyFont="1" applyBorder="1" applyAlignment="1">
      <alignment horizontal="left" vertical="center"/>
    </xf>
    <xf numFmtId="2" fontId="1" fillId="0" borderId="7" xfId="13" applyNumberFormat="1" applyFont="1" applyBorder="1" applyAlignment="1">
      <alignment horizontal="right" vertical="center"/>
    </xf>
    <xf numFmtId="2" fontId="1" fillId="0" borderId="7" xfId="13" applyNumberFormat="1" applyFont="1" applyFill="1" applyBorder="1" applyAlignment="1">
      <alignment horizontal="right" vertical="center"/>
    </xf>
    <xf numFmtId="2" fontId="1" fillId="0" borderId="12" xfId="13" applyNumberFormat="1" applyFont="1" applyBorder="1" applyAlignment="1">
      <alignment horizontal="right" vertical="center"/>
    </xf>
    <xf numFmtId="2" fontId="1" fillId="0" borderId="11" xfId="13" applyNumberFormat="1" applyFont="1" applyBorder="1" applyAlignment="1">
      <alignment horizontal="right" vertical="center"/>
    </xf>
    <xf numFmtId="0" fontId="1" fillId="2" borderId="12" xfId="13" applyFont="1" applyFill="1" applyBorder="1" applyAlignment="1">
      <alignment horizontal="right" vertical="center" wrapText="1"/>
    </xf>
    <xf numFmtId="0" fontId="1" fillId="2" borderId="11" xfId="13" applyFont="1" applyFill="1" applyBorder="1" applyAlignment="1">
      <alignment horizontal="right" vertical="center" wrapText="1"/>
    </xf>
    <xf numFmtId="2" fontId="13" fillId="0" borderId="0" xfId="10" applyNumberFormat="1" applyBorder="1"/>
    <xf numFmtId="2" fontId="11" fillId="0" borderId="44" xfId="0" applyNumberFormat="1" applyFont="1" applyBorder="1" applyAlignment="1">
      <alignment horizontal="center"/>
    </xf>
    <xf numFmtId="0" fontId="7" fillId="0" borderId="11" xfId="0" applyFont="1" applyBorder="1"/>
    <xf numFmtId="0" fontId="3" fillId="0" borderId="16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right" vertical="center"/>
    </xf>
    <xf numFmtId="3" fontId="0" fillId="2" borderId="11" xfId="0" applyNumberFormat="1" applyFill="1" applyBorder="1"/>
    <xf numFmtId="3" fontId="0" fillId="2" borderId="19" xfId="0" applyNumberFormat="1" applyFill="1" applyBorder="1"/>
    <xf numFmtId="2" fontId="11" fillId="0" borderId="28" xfId="0" applyNumberFormat="1" applyFont="1" applyBorder="1" applyAlignment="1">
      <alignment horizontal="center"/>
    </xf>
    <xf numFmtId="0" fontId="7" fillId="0" borderId="7" xfId="0" applyFont="1" applyBorder="1"/>
    <xf numFmtId="0" fontId="3" fillId="0" borderId="28" xfId="0" applyFont="1" applyBorder="1" applyAlignment="1">
      <alignment horizontal="left"/>
    </xf>
    <xf numFmtId="2" fontId="0" fillId="2" borderId="7" xfId="0" applyNumberFormat="1" applyFill="1" applyBorder="1"/>
    <xf numFmtId="2" fontId="1" fillId="0" borderId="45" xfId="13" applyNumberFormat="1" applyFont="1" applyBorder="1" applyAlignment="1">
      <alignment horizontal="right" vertical="center"/>
    </xf>
    <xf numFmtId="2" fontId="0" fillId="2" borderId="20" xfId="0" applyNumberFormat="1" applyFill="1" applyBorder="1"/>
    <xf numFmtId="3" fontId="0" fillId="0" borderId="7" xfId="0" applyNumberFormat="1" applyFill="1" applyBorder="1"/>
    <xf numFmtId="2" fontId="13" fillId="0" borderId="7" xfId="10" applyNumberFormat="1" applyBorder="1"/>
    <xf numFmtId="0" fontId="7" fillId="9" borderId="0" xfId="0" applyFont="1" applyFill="1"/>
    <xf numFmtId="2" fontId="13" fillId="0" borderId="38" xfId="10" applyNumberFormat="1" applyBorder="1"/>
    <xf numFmtId="2" fontId="10" fillId="0" borderId="47" xfId="8" applyNumberFormat="1" applyBorder="1"/>
    <xf numFmtId="2" fontId="13" fillId="0" borderId="46" xfId="10" applyNumberFormat="1" applyBorder="1"/>
    <xf numFmtId="3" fontId="0" fillId="2" borderId="32" xfId="0" applyNumberFormat="1" applyFill="1" applyBorder="1"/>
    <xf numFmtId="2" fontId="0" fillId="2" borderId="17" xfId="0" applyNumberFormat="1" applyFill="1" applyBorder="1"/>
    <xf numFmtId="2" fontId="0" fillId="2" borderId="23" xfId="0" applyNumberFormat="1" applyFill="1" applyBorder="1"/>
    <xf numFmtId="2" fontId="0" fillId="2" borderId="25" xfId="0" applyNumberFormat="1" applyFill="1" applyBorder="1"/>
    <xf numFmtId="3" fontId="0" fillId="2" borderId="10" xfId="0" applyNumberFormat="1" applyFill="1" applyBorder="1"/>
    <xf numFmtId="2" fontId="0" fillId="2" borderId="21" xfId="0" applyNumberFormat="1" applyFill="1" applyBorder="1"/>
    <xf numFmtId="166" fontId="0" fillId="0" borderId="0" xfId="0" applyNumberFormat="1" applyFont="1" applyAlignment="1"/>
    <xf numFmtId="0" fontId="7" fillId="0" borderId="0" xfId="0" applyFont="1"/>
    <xf numFmtId="0" fontId="5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2" fontId="3" fillId="2" borderId="28" xfId="0" applyNumberFormat="1" applyFont="1" applyFill="1" applyBorder="1" applyAlignment="1">
      <alignment horizontal="left" vertical="center" wrapText="1"/>
    </xf>
    <xf numFmtId="2" fontId="3" fillId="2" borderId="29" xfId="0" applyNumberFormat="1" applyFont="1" applyFill="1" applyBorder="1" applyAlignment="1">
      <alignment horizontal="left" vertical="center" wrapText="1"/>
    </xf>
    <xf numFmtId="2" fontId="3" fillId="0" borderId="29" xfId="0" applyNumberFormat="1" applyFont="1" applyBorder="1" applyAlignment="1">
      <alignment horizontal="left" vertical="center" wrapText="1"/>
    </xf>
    <xf numFmtId="2" fontId="4" fillId="2" borderId="18" xfId="0" applyNumberFormat="1" applyFont="1" applyFill="1" applyBorder="1" applyAlignment="1">
      <alignment horizontal="right" wrapText="1"/>
    </xf>
    <xf numFmtId="2" fontId="4" fillId="2" borderId="20" xfId="0" applyNumberFormat="1" applyFont="1" applyFill="1" applyBorder="1" applyAlignment="1">
      <alignment horizontal="right" wrapText="1"/>
    </xf>
    <xf numFmtId="2" fontId="4" fillId="2" borderId="25" xfId="0" applyNumberFormat="1" applyFont="1" applyFill="1" applyBorder="1" applyAlignment="1">
      <alignment horizontal="right" wrapText="1"/>
    </xf>
    <xf numFmtId="2" fontId="4" fillId="2" borderId="21" xfId="0" applyNumberFormat="1" applyFont="1" applyFill="1" applyBorder="1" applyAlignment="1">
      <alignment horizontal="right" wrapText="1"/>
    </xf>
    <xf numFmtId="2" fontId="4" fillId="2" borderId="23" xfId="0" applyNumberFormat="1" applyFont="1" applyFill="1" applyBorder="1" applyAlignment="1">
      <alignment horizontal="right" wrapText="1"/>
    </xf>
    <xf numFmtId="2" fontId="5" fillId="0" borderId="29" xfId="0" applyNumberFormat="1" applyFont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left" vertical="center" wrapText="1"/>
    </xf>
    <xf numFmtId="2" fontId="3" fillId="0" borderId="28" xfId="0" applyNumberFormat="1" applyFont="1" applyBorder="1" applyAlignment="1">
      <alignment horizontal="left" vertical="center"/>
    </xf>
    <xf numFmtId="2" fontId="3" fillId="2" borderId="31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33" xfId="8" applyBorder="1"/>
    <xf numFmtId="2" fontId="10" fillId="0" borderId="33" xfId="8" applyNumberFormat="1" applyBorder="1"/>
    <xf numFmtId="0" fontId="10" fillId="0" borderId="34" xfId="8" applyBorder="1"/>
    <xf numFmtId="2" fontId="10" fillId="0" borderId="35" xfId="8" applyNumberFormat="1" applyBorder="1"/>
    <xf numFmtId="0" fontId="10" fillId="0" borderId="36" xfId="8" applyBorder="1"/>
    <xf numFmtId="2" fontId="10" fillId="0" borderId="37" xfId="8" applyNumberFormat="1" applyBorder="1"/>
    <xf numFmtId="0" fontId="10" fillId="0" borderId="41" xfId="8" applyBorder="1"/>
    <xf numFmtId="2" fontId="10" fillId="0" borderId="39" xfId="8" applyNumberFormat="1" applyBorder="1"/>
    <xf numFmtId="0" fontId="10" fillId="0" borderId="40" xfId="8" applyBorder="1"/>
    <xf numFmtId="2" fontId="10" fillId="0" borderId="40" xfId="8" applyNumberFormat="1" applyBorder="1"/>
    <xf numFmtId="0" fontId="7" fillId="0" borderId="0" xfId="0" applyFont="1" applyFill="1"/>
    <xf numFmtId="0" fontId="3" fillId="0" borderId="31" xfId="0" applyFont="1" applyBorder="1" applyAlignment="1">
      <alignment horizontal="left" vertical="center" wrapText="1"/>
    </xf>
    <xf numFmtId="0" fontId="4" fillId="3" borderId="4" xfId="0" applyFont="1" applyFill="1" applyBorder="1" applyAlignment="1">
      <alignment wrapText="1"/>
    </xf>
    <xf numFmtId="3" fontId="0" fillId="0" borderId="24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49" xfId="0" applyNumberFormat="1" applyBorder="1" applyAlignment="1">
      <alignment horizontal="center"/>
    </xf>
    <xf numFmtId="0" fontId="4" fillId="3" borderId="45" xfId="0" applyFont="1" applyFill="1" applyBorder="1" applyAlignment="1">
      <alignment wrapText="1"/>
    </xf>
    <xf numFmtId="3" fontId="0" fillId="0" borderId="19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45" xfId="0" applyNumberFormat="1" applyBorder="1" applyAlignment="1">
      <alignment horizontal="center"/>
    </xf>
    <xf numFmtId="0" fontId="4" fillId="3" borderId="52" xfId="0" applyFont="1" applyFill="1" applyBorder="1" applyAlignment="1">
      <alignment wrapText="1"/>
    </xf>
    <xf numFmtId="0" fontId="4" fillId="3" borderId="53" xfId="0" applyFont="1" applyFill="1" applyBorder="1" applyAlignment="1">
      <alignment wrapText="1"/>
    </xf>
    <xf numFmtId="3" fontId="0" fillId="0" borderId="22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4" fontId="0" fillId="0" borderId="52" xfId="0" applyNumberFormat="1" applyBorder="1" applyAlignment="1">
      <alignment horizontal="center"/>
    </xf>
    <xf numFmtId="0" fontId="3" fillId="3" borderId="31" xfId="0" applyFont="1" applyFill="1" applyBorder="1" applyAlignment="1">
      <alignment horizontal="left" vertical="center" wrapText="1"/>
    </xf>
    <xf numFmtId="0" fontId="4" fillId="3" borderId="49" xfId="0" applyFont="1" applyFill="1" applyBorder="1" applyAlignment="1">
      <alignment wrapText="1"/>
    </xf>
    <xf numFmtId="3" fontId="0" fillId="0" borderId="14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4" fontId="0" fillId="0" borderId="53" xfId="0" applyNumberFormat="1" applyBorder="1" applyAlignment="1">
      <alignment horizontal="center"/>
    </xf>
    <xf numFmtId="3" fontId="0" fillId="0" borderId="56" xfId="0" applyNumberFormat="1" applyBorder="1" applyAlignment="1">
      <alignment horizontal="center"/>
    </xf>
    <xf numFmtId="3" fontId="0" fillId="0" borderId="57" xfId="0" applyNumberFormat="1" applyBorder="1" applyAlignment="1">
      <alignment horizontal="center"/>
    </xf>
    <xf numFmtId="3" fontId="0" fillId="0" borderId="58" xfId="0" applyNumberFormat="1" applyBorder="1" applyAlignment="1">
      <alignment horizontal="center"/>
    </xf>
    <xf numFmtId="3" fontId="0" fillId="0" borderId="59" xfId="0" applyNumberFormat="1" applyBorder="1" applyAlignment="1">
      <alignment horizontal="center"/>
    </xf>
    <xf numFmtId="4" fontId="0" fillId="0" borderId="56" xfId="0" applyNumberFormat="1" applyBorder="1" applyAlignment="1">
      <alignment horizontal="center"/>
    </xf>
    <xf numFmtId="4" fontId="0" fillId="0" borderId="57" xfId="0" applyNumberFormat="1" applyBorder="1" applyAlignment="1">
      <alignment horizontal="center"/>
    </xf>
    <xf numFmtId="4" fontId="0" fillId="0" borderId="58" xfId="0" applyNumberFormat="1" applyBorder="1" applyAlignment="1">
      <alignment horizontal="center"/>
    </xf>
    <xf numFmtId="4" fontId="0" fillId="0" borderId="59" xfId="0" applyNumberFormat="1" applyBorder="1" applyAlignment="1">
      <alignment horizontal="center"/>
    </xf>
    <xf numFmtId="3" fontId="11" fillId="0" borderId="27" xfId="0" applyNumberFormat="1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0" borderId="44" xfId="0" applyNumberFormat="1" applyFont="1" applyBorder="1" applyAlignment="1">
      <alignment horizontal="center"/>
    </xf>
    <xf numFmtId="4" fontId="11" fillId="0" borderId="28" xfId="0" applyNumberFormat="1" applyFont="1" applyBorder="1" applyAlignment="1">
      <alignment horizontal="center"/>
    </xf>
    <xf numFmtId="4" fontId="11" fillId="0" borderId="44" xfId="0" applyNumberFormat="1" applyFont="1" applyBorder="1" applyAlignment="1">
      <alignment horizontal="center"/>
    </xf>
    <xf numFmtId="4" fontId="0" fillId="0" borderId="19" xfId="0" applyNumberForma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4" fontId="0" fillId="0" borderId="24" xfId="0" applyNumberForma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2" fontId="0" fillId="0" borderId="25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3" fontId="2" fillId="0" borderId="27" xfId="0" applyNumberFormat="1" applyFont="1" applyBorder="1" applyAlignment="1">
      <alignment horizontal="left"/>
    </xf>
    <xf numFmtId="3" fontId="2" fillId="0" borderId="28" xfId="0" applyNumberFormat="1" applyFont="1" applyBorder="1" applyAlignment="1">
      <alignment horizontal="left"/>
    </xf>
    <xf numFmtId="3" fontId="2" fillId="0" borderId="44" xfId="0" applyNumberFormat="1" applyFont="1" applyBorder="1" applyAlignment="1">
      <alignment horizontal="left"/>
    </xf>
    <xf numFmtId="3" fontId="2" fillId="0" borderId="61" xfId="0" applyNumberFormat="1" applyFont="1" applyBorder="1" applyAlignment="1">
      <alignment horizontal="left"/>
    </xf>
    <xf numFmtId="4" fontId="2" fillId="0" borderId="28" xfId="0" applyNumberFormat="1" applyFont="1" applyBorder="1" applyAlignment="1">
      <alignment horizontal="left"/>
    </xf>
    <xf numFmtId="4" fontId="2" fillId="0" borderId="44" xfId="0" applyNumberFormat="1" applyFont="1" applyBorder="1" applyAlignment="1">
      <alignment horizontal="left"/>
    </xf>
    <xf numFmtId="4" fontId="2" fillId="0" borderId="27" xfId="0" applyNumberFormat="1" applyFont="1" applyBorder="1" applyAlignment="1">
      <alignment horizontal="left"/>
    </xf>
    <xf numFmtId="4" fontId="2" fillId="0" borderId="31" xfId="0" applyNumberFormat="1" applyFont="1" applyBorder="1" applyAlignment="1">
      <alignment horizontal="left"/>
    </xf>
    <xf numFmtId="2" fontId="2" fillId="0" borderId="29" xfId="0" applyNumberFormat="1" applyFont="1" applyBorder="1" applyAlignment="1">
      <alignment horizontal="left"/>
    </xf>
    <xf numFmtId="2" fontId="0" fillId="0" borderId="21" xfId="0" applyNumberFormat="1" applyBorder="1" applyAlignment="1">
      <alignment horizontal="center"/>
    </xf>
    <xf numFmtId="4" fontId="0" fillId="10" borderId="56" xfId="0" applyNumberFormat="1" applyFill="1" applyBorder="1" applyAlignment="1">
      <alignment horizontal="center"/>
    </xf>
    <xf numFmtId="4" fontId="0" fillId="10" borderId="57" xfId="0" applyNumberFormat="1" applyFill="1" applyBorder="1" applyAlignment="1">
      <alignment horizontal="center"/>
    </xf>
    <xf numFmtId="2" fontId="2" fillId="0" borderId="28" xfId="0" applyNumberFormat="1" applyFont="1" applyBorder="1" applyAlignment="1">
      <alignment horizontal="left"/>
    </xf>
    <xf numFmtId="3" fontId="2" fillId="2" borderId="28" xfId="0" applyNumberFormat="1" applyFont="1" applyFill="1" applyBorder="1" applyAlignment="1">
      <alignment horizontal="left"/>
    </xf>
    <xf numFmtId="2" fontId="11" fillId="0" borderId="29" xfId="0" applyNumberFormat="1" applyFont="1" applyBorder="1" applyAlignment="1">
      <alignment horizontal="center"/>
    </xf>
    <xf numFmtId="3" fontId="11" fillId="2" borderId="28" xfId="0" applyNumberFormat="1" applyFont="1" applyFill="1" applyBorder="1" applyAlignment="1">
      <alignment horizontal="center"/>
    </xf>
    <xf numFmtId="2" fontId="11" fillId="2" borderId="29" xfId="0" applyNumberFormat="1" applyFont="1" applyFill="1" applyBorder="1" applyAlignment="1">
      <alignment horizontal="center"/>
    </xf>
    <xf numFmtId="2" fontId="2" fillId="2" borderId="29" xfId="0" applyNumberFormat="1" applyFont="1" applyFill="1" applyBorder="1" applyAlignment="1">
      <alignment horizontal="left"/>
    </xf>
    <xf numFmtId="2" fontId="0" fillId="0" borderId="0" xfId="0" applyNumberFormat="1" applyFont="1" applyAlignment="1">
      <alignment horizontal="left"/>
    </xf>
    <xf numFmtId="0" fontId="8" fillId="0" borderId="0" xfId="1"/>
    <xf numFmtId="0" fontId="8" fillId="0" borderId="0" xfId="1" applyAlignment="1">
      <alignment horizontal="center"/>
    </xf>
    <xf numFmtId="0" fontId="8" fillId="0" borderId="0" xfId="1" applyAlignment="1">
      <alignment wrapText="1"/>
    </xf>
    <xf numFmtId="0" fontId="7" fillId="8" borderId="0" xfId="1" applyFont="1" applyFill="1"/>
    <xf numFmtId="0" fontId="7" fillId="0" borderId="0" xfId="1" applyFont="1"/>
    <xf numFmtId="0" fontId="2" fillId="0" borderId="0" xfId="1" applyFont="1" applyAlignment="1">
      <alignment horizontal="center"/>
    </xf>
    <xf numFmtId="0" fontId="7" fillId="5" borderId="0" xfId="1" applyFont="1" applyFill="1"/>
    <xf numFmtId="0" fontId="7" fillId="11" borderId="0" xfId="1" applyFont="1" applyFill="1"/>
    <xf numFmtId="0" fontId="7" fillId="4" borderId="0" xfId="1" applyFont="1" applyFill="1"/>
    <xf numFmtId="0" fontId="2" fillId="0" borderId="12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2" fontId="11" fillId="0" borderId="29" xfId="1" applyNumberFormat="1" applyFont="1" applyBorder="1" applyAlignment="1">
      <alignment horizontal="center" vertical="center" wrapText="1"/>
    </xf>
    <xf numFmtId="0" fontId="7" fillId="0" borderId="27" xfId="1" applyFont="1" applyBorder="1"/>
    <xf numFmtId="0" fontId="16" fillId="0" borderId="31" xfId="1" applyFont="1" applyBorder="1"/>
    <xf numFmtId="0" fontId="2" fillId="0" borderId="30" xfId="1" applyFont="1" applyBorder="1" applyAlignment="1"/>
    <xf numFmtId="0" fontId="3" fillId="2" borderId="28" xfId="1" applyFont="1" applyFill="1" applyBorder="1" applyAlignment="1">
      <alignment horizontal="left" vertical="center" wrapText="1"/>
    </xf>
    <xf numFmtId="0" fontId="2" fillId="0" borderId="28" xfId="1" applyFont="1" applyBorder="1" applyAlignment="1">
      <alignment horizontal="left"/>
    </xf>
    <xf numFmtId="2" fontId="2" fillId="2" borderId="29" xfId="1" applyNumberFormat="1" applyFont="1" applyFill="1" applyBorder="1" applyAlignment="1">
      <alignment horizontal="left"/>
    </xf>
    <xf numFmtId="0" fontId="7" fillId="0" borderId="24" xfId="1" applyFont="1" applyBorder="1"/>
    <xf numFmtId="0" fontId="8" fillId="0" borderId="50" xfId="1" applyBorder="1" applyAlignment="1">
      <alignment horizontal="center"/>
    </xf>
    <xf numFmtId="0" fontId="8" fillId="0" borderId="11" xfId="1" applyBorder="1" applyAlignment="1">
      <alignment wrapText="1"/>
    </xf>
    <xf numFmtId="0" fontId="8" fillId="0" borderId="11" xfId="1" applyBorder="1"/>
    <xf numFmtId="2" fontId="8" fillId="2" borderId="25" xfId="1" applyNumberFormat="1" applyFill="1" applyBorder="1"/>
    <xf numFmtId="2" fontId="8" fillId="0" borderId="0" xfId="1" applyNumberFormat="1"/>
    <xf numFmtId="0" fontId="8" fillId="0" borderId="51" xfId="1" applyBorder="1" applyAlignment="1">
      <alignment horizontal="center"/>
    </xf>
    <xf numFmtId="0" fontId="8" fillId="0" borderId="7" xfId="1" applyBorder="1" applyAlignment="1">
      <alignment wrapText="1"/>
    </xf>
    <xf numFmtId="0" fontId="8" fillId="0" borderId="7" xfId="1" applyBorder="1"/>
    <xf numFmtId="2" fontId="8" fillId="2" borderId="20" xfId="1" applyNumberFormat="1" applyFill="1" applyBorder="1"/>
    <xf numFmtId="0" fontId="8" fillId="0" borderId="7" xfId="1" applyBorder="1" applyAlignment="1">
      <alignment horizontal="center"/>
    </xf>
    <xf numFmtId="0" fontId="7" fillId="0" borderId="19" xfId="1" applyFont="1" applyBorder="1"/>
    <xf numFmtId="0" fontId="7" fillId="0" borderId="6" xfId="1" applyFont="1" applyBorder="1"/>
    <xf numFmtId="0" fontId="8" fillId="0" borderId="64" xfId="1" applyBorder="1" applyAlignment="1">
      <alignment horizontal="center"/>
    </xf>
    <xf numFmtId="0" fontId="8" fillId="0" borderId="32" xfId="1" applyBorder="1" applyAlignment="1">
      <alignment wrapText="1"/>
    </xf>
    <xf numFmtId="0" fontId="8" fillId="0" borderId="32" xfId="1" applyBorder="1"/>
    <xf numFmtId="2" fontId="8" fillId="2" borderId="17" xfId="1" applyNumberFormat="1" applyFill="1" applyBorder="1"/>
    <xf numFmtId="0" fontId="17" fillId="0" borderId="31" xfId="1" applyFont="1" applyBorder="1"/>
    <xf numFmtId="0" fontId="18" fillId="0" borderId="30" xfId="1" applyFont="1" applyBorder="1" applyAlignment="1"/>
    <xf numFmtId="0" fontId="2" fillId="0" borderId="30" xfId="1" applyFont="1" applyBorder="1" applyAlignment="1">
      <alignment horizontal="left"/>
    </xf>
    <xf numFmtId="0" fontId="7" fillId="0" borderId="13" xfId="1" applyFont="1" applyBorder="1"/>
    <xf numFmtId="0" fontId="8" fillId="0" borderId="63" xfId="1" applyBorder="1" applyAlignment="1">
      <alignment horizontal="center"/>
    </xf>
    <xf numFmtId="0" fontId="8" fillId="0" borderId="3" xfId="1" applyBorder="1" applyAlignment="1">
      <alignment wrapText="1"/>
    </xf>
    <xf numFmtId="0" fontId="8" fillId="0" borderId="3" xfId="1" applyBorder="1"/>
    <xf numFmtId="2" fontId="8" fillId="2" borderId="18" xfId="1" applyNumberFormat="1" applyFill="1" applyBorder="1"/>
    <xf numFmtId="0" fontId="7" fillId="0" borderId="8" xfId="1" applyFont="1" applyBorder="1"/>
    <xf numFmtId="0" fontId="8" fillId="0" borderId="55" xfId="1" applyBorder="1" applyAlignment="1">
      <alignment horizontal="center"/>
    </xf>
    <xf numFmtId="0" fontId="8" fillId="0" borderId="10" xfId="1" applyBorder="1" applyAlignment="1">
      <alignment wrapText="1"/>
    </xf>
    <xf numFmtId="0" fontId="8" fillId="0" borderId="10" xfId="1" applyBorder="1"/>
    <xf numFmtId="2" fontId="8" fillId="2" borderId="21" xfId="1" applyNumberFormat="1" applyFill="1" applyBorder="1"/>
    <xf numFmtId="0" fontId="4" fillId="2" borderId="11" xfId="1" applyFont="1" applyFill="1" applyBorder="1" applyAlignment="1">
      <alignment horizontal="right" vertical="center" wrapText="1"/>
    </xf>
    <xf numFmtId="0" fontId="4" fillId="2" borderId="7" xfId="1" applyFont="1" applyFill="1" applyBorder="1" applyAlignment="1">
      <alignment horizontal="right" vertical="center" wrapText="1"/>
    </xf>
    <xf numFmtId="0" fontId="8" fillId="0" borderId="54" xfId="1" applyBorder="1" applyAlignment="1">
      <alignment horizontal="center"/>
    </xf>
    <xf numFmtId="0" fontId="8" fillId="0" borderId="12" xfId="1" applyBorder="1" applyAlignment="1">
      <alignment wrapText="1"/>
    </xf>
    <xf numFmtId="0" fontId="4" fillId="2" borderId="32" xfId="1" applyFont="1" applyFill="1" applyBorder="1" applyAlignment="1">
      <alignment horizontal="right" vertical="center" wrapText="1"/>
    </xf>
    <xf numFmtId="0" fontId="8" fillId="0" borderId="12" xfId="1" applyBorder="1"/>
    <xf numFmtId="2" fontId="8" fillId="2" borderId="23" xfId="1" applyNumberFormat="1" applyFill="1" applyBorder="1"/>
    <xf numFmtId="0" fontId="18" fillId="0" borderId="30" xfId="1" applyFont="1" applyFill="1" applyBorder="1" applyAlignment="1"/>
    <xf numFmtId="0" fontId="3" fillId="2" borderId="30" xfId="1" applyFont="1" applyFill="1" applyBorder="1" applyAlignment="1">
      <alignment horizontal="left" vertical="center" wrapText="1"/>
    </xf>
    <xf numFmtId="2" fontId="2" fillId="2" borderId="61" xfId="1" applyNumberFormat="1" applyFont="1" applyFill="1" applyBorder="1" applyAlignment="1">
      <alignment horizontal="left"/>
    </xf>
    <xf numFmtId="0" fontId="4" fillId="2" borderId="3" xfId="1" applyFont="1" applyFill="1" applyBorder="1" applyAlignment="1">
      <alignment horizontal="right" vertical="center" wrapText="1"/>
    </xf>
    <xf numFmtId="2" fontId="8" fillId="2" borderId="65" xfId="1" applyNumberFormat="1" applyFill="1" applyBorder="1"/>
    <xf numFmtId="2" fontId="8" fillId="2" borderId="62" xfId="1" applyNumberFormat="1" applyFill="1" applyBorder="1"/>
    <xf numFmtId="0" fontId="4" fillId="12" borderId="11" xfId="1" applyFont="1" applyFill="1" applyBorder="1" applyAlignment="1">
      <alignment horizontal="right" vertical="center" wrapText="1"/>
    </xf>
    <xf numFmtId="0" fontId="8" fillId="2" borderId="51" xfId="1" applyFill="1" applyBorder="1" applyAlignment="1">
      <alignment horizontal="center"/>
    </xf>
    <xf numFmtId="0" fontId="8" fillId="2" borderId="7" xfId="1" applyFill="1" applyBorder="1" applyAlignment="1">
      <alignment wrapText="1"/>
    </xf>
    <xf numFmtId="0" fontId="8" fillId="2" borderId="7" xfId="1" applyFill="1" applyBorder="1"/>
    <xf numFmtId="0" fontId="8" fillId="2" borderId="0" xfId="1" applyFill="1"/>
    <xf numFmtId="2" fontId="8" fillId="2" borderId="66" xfId="1" applyNumberFormat="1" applyFill="1" applyBorder="1"/>
    <xf numFmtId="0" fontId="4" fillId="12" borderId="11" xfId="1" applyFont="1" applyFill="1" applyBorder="1" applyAlignment="1">
      <alignment horizontal="right" vertical="center"/>
    </xf>
    <xf numFmtId="0" fontId="8" fillId="0" borderId="22" xfId="1" applyBorder="1"/>
    <xf numFmtId="0" fontId="8" fillId="0" borderId="14" xfId="1" applyBorder="1"/>
    <xf numFmtId="0" fontId="8" fillId="0" borderId="16" xfId="1" applyBorder="1" applyAlignment="1">
      <alignment horizontal="center"/>
    </xf>
    <xf numFmtId="0" fontId="8" fillId="0" borderId="0" xfId="1" applyBorder="1"/>
    <xf numFmtId="2" fontId="19" fillId="0" borderId="11" xfId="1" applyNumberFormat="1" applyFont="1" applyBorder="1"/>
    <xf numFmtId="3" fontId="11" fillId="0" borderId="29" xfId="0" applyNumberFormat="1" applyFont="1" applyBorder="1" applyAlignment="1">
      <alignment horizontal="center"/>
    </xf>
    <xf numFmtId="3" fontId="2" fillId="0" borderId="29" xfId="0" applyNumberFormat="1" applyFont="1" applyBorder="1" applyAlignment="1">
      <alignment horizontal="left"/>
    </xf>
    <xf numFmtId="3" fontId="0" fillId="0" borderId="20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3" fontId="11" fillId="0" borderId="8" xfId="0" applyNumberFormat="1" applyFont="1" applyBorder="1" applyAlignment="1">
      <alignment horizontal="center"/>
    </xf>
    <xf numFmtId="3" fontId="11" fillId="0" borderId="9" xfId="0" applyNumberFormat="1" applyFont="1" applyBorder="1" applyAlignment="1">
      <alignment horizontal="center"/>
    </xf>
    <xf numFmtId="0" fontId="2" fillId="0" borderId="31" xfId="0" applyFont="1" applyBorder="1" applyAlignment="1">
      <alignment horizontal="center" vertical="center"/>
    </xf>
    <xf numFmtId="2" fontId="2" fillId="0" borderId="31" xfId="0" applyNumberFormat="1" applyFont="1" applyBorder="1" applyAlignment="1">
      <alignment horizontal="left"/>
    </xf>
    <xf numFmtId="2" fontId="0" fillId="0" borderId="49" xfId="0" applyNumberFormat="1" applyBorder="1" applyAlignment="1">
      <alignment horizontal="center"/>
    </xf>
    <xf numFmtId="2" fontId="0" fillId="0" borderId="45" xfId="0" applyNumberFormat="1" applyBorder="1" applyAlignment="1">
      <alignment horizontal="center"/>
    </xf>
    <xf numFmtId="2" fontId="0" fillId="0" borderId="52" xfId="0" applyNumberFormat="1" applyBorder="1" applyAlignment="1">
      <alignment horizontal="center"/>
    </xf>
    <xf numFmtId="2" fontId="0" fillId="0" borderId="53" xfId="0" applyNumberFormat="1" applyBorder="1" applyAlignment="1">
      <alignment horizontal="center"/>
    </xf>
    <xf numFmtId="0" fontId="2" fillId="0" borderId="29" xfId="0" applyFont="1" applyBorder="1" applyAlignment="1">
      <alignment horizontal="center"/>
    </xf>
    <xf numFmtId="3" fontId="11" fillId="0" borderId="67" xfId="0" applyNumberFormat="1" applyFont="1" applyBorder="1" applyAlignment="1">
      <alignment horizontal="center"/>
    </xf>
    <xf numFmtId="0" fontId="2" fillId="0" borderId="29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4" fontId="11" fillId="0" borderId="27" xfId="0" applyNumberFormat="1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4" fontId="11" fillId="0" borderId="31" xfId="0" applyNumberFormat="1" applyFont="1" applyBorder="1" applyAlignment="1">
      <alignment horizontal="center"/>
    </xf>
    <xf numFmtId="3" fontId="2" fillId="0" borderId="31" xfId="0" applyNumberFormat="1" applyFont="1" applyBorder="1" applyAlignment="1">
      <alignment horizontal="left"/>
    </xf>
    <xf numFmtId="3" fontId="0" fillId="0" borderId="45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3" fontId="0" fillId="0" borderId="49" xfId="0" applyNumberForma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1" fontId="2" fillId="0" borderId="29" xfId="0" applyNumberFormat="1" applyFont="1" applyBorder="1" applyAlignment="1">
      <alignment horizontal="left"/>
    </xf>
    <xf numFmtId="1" fontId="0" fillId="0" borderId="20" xfId="0" applyNumberFormat="1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3" fontId="11" fillId="0" borderId="31" xfId="0" applyNumberFormat="1" applyFont="1" applyBorder="1" applyAlignment="1">
      <alignment horizontal="center"/>
    </xf>
    <xf numFmtId="0" fontId="2" fillId="0" borderId="68" xfId="0" applyFont="1" applyBorder="1" applyAlignment="1">
      <alignment horizontal="center" vertical="center" wrapText="1"/>
    </xf>
    <xf numFmtId="3" fontId="11" fillId="0" borderId="69" xfId="0" applyNumberFormat="1" applyFont="1" applyBorder="1" applyAlignment="1">
      <alignment horizontal="center"/>
    </xf>
    <xf numFmtId="4" fontId="11" fillId="0" borderId="26" xfId="0" applyNumberFormat="1" applyFont="1" applyBorder="1" applyAlignment="1">
      <alignment horizontal="center"/>
    </xf>
    <xf numFmtId="4" fontId="0" fillId="10" borderId="45" xfId="0" applyNumberFormat="1" applyFill="1" applyBorder="1" applyAlignment="1">
      <alignment horizontal="center"/>
    </xf>
    <xf numFmtId="4" fontId="0" fillId="10" borderId="52" xfId="0" applyNumberFormat="1" applyFill="1" applyBorder="1" applyAlignment="1">
      <alignment horizontal="center"/>
    </xf>
    <xf numFmtId="0" fontId="7" fillId="12" borderId="0" xfId="0" applyFont="1" applyFill="1"/>
    <xf numFmtId="3" fontId="0" fillId="0" borderId="4" xfId="0" applyNumberFormat="1" applyBorder="1" applyAlignment="1">
      <alignment horizontal="center"/>
    </xf>
    <xf numFmtId="3" fontId="11" fillId="0" borderId="17" xfId="0" applyNumberFormat="1" applyFont="1" applyBorder="1" applyAlignment="1">
      <alignment horizontal="center"/>
    </xf>
    <xf numFmtId="0" fontId="4" fillId="3" borderId="70" xfId="0" applyFont="1" applyFill="1" applyBorder="1" applyAlignment="1">
      <alignment wrapText="1"/>
    </xf>
    <xf numFmtId="3" fontId="0" fillId="0" borderId="6" xfId="0" applyNumberFormat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70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32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70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70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5" fillId="0" borderId="31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 wrapText="1"/>
    </xf>
    <xf numFmtId="0" fontId="11" fillId="0" borderId="30" xfId="1" applyFont="1" applyBorder="1" applyAlignment="1">
      <alignment horizontal="center" vertical="center" wrapText="1"/>
    </xf>
    <xf numFmtId="0" fontId="19" fillId="0" borderId="0" xfId="1" applyFont="1" applyAlignment="1">
      <alignment horizontal="right"/>
    </xf>
    <xf numFmtId="0" fontId="19" fillId="0" borderId="0" xfId="1" applyFont="1" applyBorder="1" applyAlignment="1">
      <alignment horizontal="right"/>
    </xf>
    <xf numFmtId="0" fontId="14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wrapText="1"/>
    </xf>
    <xf numFmtId="0" fontId="2" fillId="0" borderId="5" xfId="1" applyFont="1" applyBorder="1" applyAlignment="1">
      <alignment horizontal="center" wrapText="1"/>
    </xf>
    <xf numFmtId="0" fontId="2" fillId="0" borderId="63" xfId="1" applyFont="1" applyBorder="1" applyAlignment="1">
      <alignment horizontal="center" wrapText="1"/>
    </xf>
    <xf numFmtId="0" fontId="2" fillId="0" borderId="15" xfId="0" applyFont="1" applyBorder="1" applyAlignment="1">
      <alignment horizontal="center" vertical="center" wrapText="1"/>
    </xf>
    <xf numFmtId="1" fontId="1" fillId="0" borderId="3" xfId="63" applyNumberFormat="1" applyFont="1" applyBorder="1" applyAlignment="1">
      <alignment horizontal="right" wrapText="1"/>
    </xf>
    <xf numFmtId="1" fontId="1" fillId="2" borderId="3" xfId="63" applyNumberFormat="1" applyFont="1" applyFill="1" applyBorder="1" applyAlignment="1">
      <alignment horizontal="right"/>
    </xf>
    <xf numFmtId="1" fontId="1" fillId="0" borderId="7" xfId="63" applyNumberFormat="1" applyFont="1" applyBorder="1" applyAlignment="1">
      <alignment horizontal="right" wrapText="1"/>
    </xf>
    <xf numFmtId="1" fontId="1" fillId="2" borderId="7" xfId="63" applyNumberFormat="1" applyFont="1" applyFill="1" applyBorder="1" applyAlignment="1">
      <alignment horizontal="right"/>
    </xf>
    <xf numFmtId="0" fontId="1" fillId="2" borderId="7" xfId="63" applyFont="1" applyFill="1" applyBorder="1" applyAlignment="1">
      <alignment horizontal="right"/>
    </xf>
    <xf numFmtId="1" fontId="1" fillId="2" borderId="7" xfId="63" applyNumberFormat="1" applyFont="1" applyFill="1" applyBorder="1" applyAlignment="1">
      <alignment horizontal="right" wrapText="1"/>
    </xf>
    <xf numFmtId="1" fontId="1" fillId="0" borderId="11" xfId="63" applyNumberFormat="1" applyFont="1" applyBorder="1" applyAlignment="1">
      <alignment horizontal="right" wrapText="1"/>
    </xf>
    <xf numFmtId="1" fontId="1" fillId="2" borderId="11" xfId="63" applyNumberFormat="1" applyFont="1" applyFill="1" applyBorder="1" applyAlignment="1">
      <alignment horizontal="right"/>
    </xf>
    <xf numFmtId="1" fontId="1" fillId="2" borderId="10" xfId="63" applyNumberFormat="1" applyFont="1" applyFill="1" applyBorder="1" applyAlignment="1">
      <alignment horizontal="right"/>
    </xf>
    <xf numFmtId="0" fontId="8" fillId="0" borderId="9" xfId="1" applyBorder="1"/>
    <xf numFmtId="1" fontId="1" fillId="2" borderId="3" xfId="63" applyNumberFormat="1" applyFont="1" applyFill="1" applyBorder="1" applyAlignment="1">
      <alignment horizontal="right"/>
    </xf>
    <xf numFmtId="1" fontId="1" fillId="0" borderId="7" xfId="63" applyNumberFormat="1" applyFont="1" applyBorder="1" applyAlignment="1">
      <alignment horizontal="right" wrapText="1"/>
    </xf>
    <xf numFmtId="0" fontId="1" fillId="2" borderId="7" xfId="63" applyFont="1" applyFill="1" applyBorder="1" applyAlignment="1">
      <alignment horizontal="right"/>
    </xf>
    <xf numFmtId="1" fontId="1" fillId="0" borderId="11" xfId="63" applyNumberFormat="1" applyFont="1" applyBorder="1" applyAlignment="1">
      <alignment horizontal="right" wrapText="1"/>
    </xf>
    <xf numFmtId="1" fontId="1" fillId="2" borderId="11" xfId="63" applyNumberFormat="1" applyFont="1" applyFill="1" applyBorder="1" applyAlignment="1">
      <alignment horizontal="right"/>
    </xf>
    <xf numFmtId="0" fontId="21" fillId="13" borderId="71" xfId="63" applyFont="1" applyFill="1" applyBorder="1" applyAlignment="1">
      <alignment horizontal="right"/>
    </xf>
    <xf numFmtId="0" fontId="21" fillId="13" borderId="73" xfId="63" applyFont="1" applyFill="1" applyBorder="1" applyAlignment="1">
      <alignment horizontal="right"/>
    </xf>
    <xf numFmtId="1" fontId="1" fillId="0" borderId="3" xfId="63" applyNumberFormat="1" applyFont="1" applyBorder="1" applyAlignment="1">
      <alignment horizontal="right" wrapText="1"/>
    </xf>
    <xf numFmtId="1" fontId="1" fillId="0" borderId="7" xfId="63" applyNumberFormat="1" applyFont="1" applyBorder="1" applyAlignment="1">
      <alignment horizontal="right" wrapText="1"/>
    </xf>
    <xf numFmtId="0" fontId="1" fillId="2" borderId="7" xfId="63" applyFont="1" applyFill="1" applyBorder="1" applyAlignment="1">
      <alignment horizontal="right"/>
    </xf>
    <xf numFmtId="1" fontId="1" fillId="0" borderId="11" xfId="63" applyNumberFormat="1" applyFont="1" applyBorder="1" applyAlignment="1">
      <alignment horizontal="right" wrapText="1"/>
    </xf>
    <xf numFmtId="0" fontId="1" fillId="2" borderId="3" xfId="63" applyFont="1" applyFill="1" applyBorder="1" applyAlignment="1">
      <alignment horizontal="right"/>
    </xf>
    <xf numFmtId="0" fontId="1" fillId="2" borderId="11" xfId="63" applyFont="1" applyFill="1" applyBorder="1" applyAlignment="1">
      <alignment horizontal="right"/>
    </xf>
    <xf numFmtId="1" fontId="1" fillId="0" borderId="7" xfId="63" applyNumberFormat="1" applyFont="1" applyBorder="1" applyAlignment="1">
      <alignment horizontal="right" wrapText="1"/>
    </xf>
    <xf numFmtId="0" fontId="1" fillId="2" borderId="7" xfId="63" applyFont="1" applyFill="1" applyBorder="1" applyAlignment="1">
      <alignment horizontal="right"/>
    </xf>
    <xf numFmtId="1" fontId="1" fillId="0" borderId="10" xfId="63" applyNumberFormat="1" applyFont="1" applyBorder="1" applyAlignment="1">
      <alignment horizontal="right" wrapText="1"/>
    </xf>
    <xf numFmtId="0" fontId="1" fillId="2" borderId="10" xfId="63" applyFont="1" applyFill="1" applyBorder="1" applyAlignment="1">
      <alignment horizontal="right" wrapText="1"/>
    </xf>
    <xf numFmtId="0" fontId="8" fillId="0" borderId="0" xfId="1"/>
    <xf numFmtId="2" fontId="8" fillId="0" borderId="0" xfId="1" applyNumberFormat="1"/>
    <xf numFmtId="0" fontId="7" fillId="0" borderId="24" xfId="1" applyFont="1" applyBorder="1"/>
    <xf numFmtId="2" fontId="8" fillId="2" borderId="62" xfId="1" applyNumberFormat="1" applyFill="1" applyBorder="1"/>
    <xf numFmtId="1" fontId="1" fillId="0" borderId="3" xfId="63" applyNumberFormat="1" applyFont="1" applyBorder="1" applyAlignment="1">
      <alignment horizontal="right" wrapText="1"/>
    </xf>
    <xf numFmtId="1" fontId="1" fillId="0" borderId="7" xfId="63" applyNumberFormat="1" applyFont="1" applyBorder="1" applyAlignment="1">
      <alignment horizontal="right" wrapText="1"/>
    </xf>
    <xf numFmtId="0" fontId="1" fillId="2" borderId="3" xfId="63" applyFont="1" applyFill="1" applyBorder="1" applyAlignment="1">
      <alignment horizontal="right" wrapText="1"/>
    </xf>
    <xf numFmtId="0" fontId="1" fillId="2" borderId="7" xfId="63" applyFont="1" applyFill="1" applyBorder="1" applyAlignment="1">
      <alignment horizontal="right" wrapText="1"/>
    </xf>
    <xf numFmtId="0" fontId="1" fillId="15" borderId="7" xfId="63" applyFont="1" applyFill="1" applyBorder="1" applyAlignment="1">
      <alignment horizontal="right" wrapText="1"/>
    </xf>
    <xf numFmtId="0" fontId="8" fillId="0" borderId="7" xfId="1" applyBorder="1" applyAlignment="1">
      <alignment wrapText="1"/>
    </xf>
    <xf numFmtId="0" fontId="8" fillId="0" borderId="51" xfId="1" applyBorder="1" applyAlignment="1">
      <alignment horizontal="center"/>
    </xf>
    <xf numFmtId="1" fontId="1" fillId="0" borderId="7" xfId="63" applyNumberFormat="1" applyFont="1" applyBorder="1" applyAlignment="1">
      <alignment horizontal="right" wrapText="1"/>
    </xf>
    <xf numFmtId="0" fontId="1" fillId="2" borderId="7" xfId="63" applyFont="1" applyFill="1" applyBorder="1" applyAlignment="1">
      <alignment horizontal="right"/>
    </xf>
    <xf numFmtId="1" fontId="1" fillId="0" borderId="10" xfId="63" applyNumberFormat="1" applyFont="1" applyBorder="1" applyAlignment="1">
      <alignment horizontal="right" wrapText="1"/>
    </xf>
    <xf numFmtId="0" fontId="1" fillId="2" borderId="7" xfId="63" applyFont="1" applyFill="1" applyBorder="1" applyAlignment="1">
      <alignment horizontal="right" wrapText="1"/>
    </xf>
    <xf numFmtId="0" fontId="1" fillId="15" borderId="7" xfId="63" applyFont="1" applyFill="1" applyBorder="1" applyAlignment="1">
      <alignment horizontal="right" wrapText="1"/>
    </xf>
    <xf numFmtId="0" fontId="21" fillId="13" borderId="72" xfId="63" applyFont="1" applyFill="1" applyBorder="1" applyAlignment="1">
      <alignment horizontal="right"/>
    </xf>
    <xf numFmtId="0" fontId="21" fillId="13" borderId="74" xfId="63" applyFont="1" applyFill="1" applyBorder="1" applyAlignment="1">
      <alignment horizontal="right"/>
    </xf>
    <xf numFmtId="1" fontId="1" fillId="0" borderId="3" xfId="63" applyNumberFormat="1" applyFont="1" applyBorder="1" applyAlignment="1">
      <alignment horizontal="right" wrapText="1"/>
    </xf>
    <xf numFmtId="1" fontId="1" fillId="0" borderId="7" xfId="63" applyNumberFormat="1" applyFont="1" applyBorder="1" applyAlignment="1">
      <alignment horizontal="right" wrapText="1"/>
    </xf>
    <xf numFmtId="0" fontId="1" fillId="2" borderId="7" xfId="63" applyFont="1" applyFill="1" applyBorder="1" applyAlignment="1">
      <alignment horizontal="right"/>
    </xf>
    <xf numFmtId="1" fontId="1" fillId="0" borderId="11" xfId="63" applyNumberFormat="1" applyFont="1" applyBorder="1" applyAlignment="1">
      <alignment horizontal="right" wrapText="1"/>
    </xf>
    <xf numFmtId="1" fontId="1" fillId="0" borderId="10" xfId="63" applyNumberFormat="1" applyFont="1" applyBorder="1" applyAlignment="1">
      <alignment horizontal="right" wrapText="1"/>
    </xf>
    <xf numFmtId="0" fontId="1" fillId="2" borderId="3" xfId="63" applyFont="1" applyFill="1" applyBorder="1" applyAlignment="1">
      <alignment horizontal="right"/>
    </xf>
    <xf numFmtId="0" fontId="1" fillId="2" borderId="11" xfId="63" applyFont="1" applyFill="1" applyBorder="1" applyAlignment="1">
      <alignment horizontal="right"/>
    </xf>
    <xf numFmtId="0" fontId="1" fillId="14" borderId="33" xfId="63" applyFont="1" applyFill="1" applyBorder="1" applyAlignment="1">
      <alignment horizontal="right"/>
    </xf>
    <xf numFmtId="0" fontId="1" fillId="14" borderId="75" xfId="63" applyFont="1" applyFill="1" applyBorder="1" applyAlignment="1">
      <alignment horizontal="right"/>
    </xf>
    <xf numFmtId="0" fontId="1" fillId="14" borderId="37" xfId="63" applyFont="1" applyFill="1" applyBorder="1" applyAlignment="1">
      <alignment horizontal="right"/>
    </xf>
    <xf numFmtId="0" fontId="1" fillId="14" borderId="76" xfId="63" applyFont="1" applyFill="1" applyBorder="1" applyAlignment="1">
      <alignment horizontal="right"/>
    </xf>
    <xf numFmtId="1" fontId="1" fillId="0" borderId="3" xfId="63" applyNumberFormat="1" applyFont="1" applyBorder="1" applyAlignment="1">
      <alignment horizontal="right" wrapText="1"/>
    </xf>
    <xf numFmtId="0" fontId="1" fillId="14" borderId="40" xfId="63" applyFont="1" applyFill="1" applyBorder="1" applyAlignment="1">
      <alignment horizontal="right"/>
    </xf>
    <xf numFmtId="0" fontId="1" fillId="14" borderId="77" xfId="63" applyFont="1" applyFill="1" applyBorder="1" applyAlignment="1">
      <alignment horizontal="right"/>
    </xf>
    <xf numFmtId="1" fontId="1" fillId="0" borderId="7" xfId="63" applyNumberFormat="1" applyFont="1" applyBorder="1" applyAlignment="1">
      <alignment horizontal="right" wrapText="1"/>
    </xf>
    <xf numFmtId="1" fontId="1" fillId="0" borderId="11" xfId="63" applyNumberFormat="1" applyFont="1" applyBorder="1" applyAlignment="1">
      <alignment horizontal="right" wrapText="1"/>
    </xf>
    <xf numFmtId="0" fontId="1" fillId="14" borderId="33" xfId="63" applyFont="1" applyFill="1" applyBorder="1" applyAlignment="1">
      <alignment horizontal="right"/>
    </xf>
    <xf numFmtId="0" fontId="1" fillId="14" borderId="75" xfId="63" applyFont="1" applyFill="1" applyBorder="1" applyAlignment="1">
      <alignment horizontal="right"/>
    </xf>
    <xf numFmtId="0" fontId="1" fillId="14" borderId="38" xfId="63" applyFont="1" applyFill="1" applyBorder="1" applyAlignment="1">
      <alignment horizontal="right"/>
    </xf>
    <xf numFmtId="0" fontId="1" fillId="14" borderId="78" xfId="63" applyFont="1" applyFill="1" applyBorder="1" applyAlignment="1">
      <alignment horizontal="right"/>
    </xf>
    <xf numFmtId="1" fontId="1" fillId="0" borderId="12" xfId="63" applyNumberFormat="1" applyFont="1" applyBorder="1" applyAlignment="1">
      <alignment horizontal="right" wrapText="1"/>
    </xf>
    <xf numFmtId="0" fontId="1" fillId="14" borderId="47" xfId="63" applyFont="1" applyFill="1" applyBorder="1" applyAlignment="1">
      <alignment horizontal="right"/>
    </xf>
    <xf numFmtId="0" fontId="1" fillId="14" borderId="79" xfId="63" applyFont="1" applyFill="1" applyBorder="1" applyAlignment="1">
      <alignment horizontal="right"/>
    </xf>
    <xf numFmtId="0" fontId="1" fillId="0" borderId="7" xfId="63" applyFont="1" applyBorder="1" applyAlignment="1">
      <alignment horizontal="right"/>
    </xf>
    <xf numFmtId="0" fontId="1" fillId="0" borderId="10" xfId="63" applyFont="1" applyBorder="1" applyAlignment="1">
      <alignment horizontal="right"/>
    </xf>
    <xf numFmtId="1" fontId="20" fillId="2" borderId="3" xfId="63" applyNumberFormat="1" applyFont="1" applyFill="1" applyBorder="1" applyAlignment="1">
      <alignment horizontal="center"/>
    </xf>
    <xf numFmtId="1" fontId="20" fillId="0" borderId="7" xfId="63" applyNumberFormat="1" applyFont="1" applyBorder="1" applyAlignment="1">
      <alignment horizontal="center" wrapText="1"/>
    </xf>
    <xf numFmtId="1" fontId="20" fillId="2" borderId="7" xfId="63" applyNumberFormat="1" applyFont="1" applyFill="1" applyBorder="1" applyAlignment="1">
      <alignment horizontal="center"/>
    </xf>
    <xf numFmtId="1" fontId="20" fillId="0" borderId="3" xfId="63" applyNumberFormat="1" applyFont="1" applyBorder="1" applyAlignment="1">
      <alignment horizontal="center" wrapText="1"/>
    </xf>
    <xf numFmtId="0" fontId="8" fillId="0" borderId="7" xfId="1" applyBorder="1"/>
    <xf numFmtId="0" fontId="8" fillId="0" borderId="7" xfId="1" applyBorder="1" applyAlignment="1">
      <alignment wrapText="1"/>
    </xf>
    <xf numFmtId="0" fontId="8" fillId="0" borderId="32" xfId="1" applyBorder="1" applyAlignment="1">
      <alignment wrapText="1"/>
    </xf>
    <xf numFmtId="1" fontId="20" fillId="0" borderId="11" xfId="63" applyNumberFormat="1" applyFont="1" applyBorder="1" applyAlignment="1">
      <alignment horizontal="center" wrapText="1"/>
    </xf>
    <xf numFmtId="0" fontId="20" fillId="2" borderId="11" xfId="63" applyFont="1" applyFill="1" applyBorder="1" applyAlignment="1">
      <alignment horizontal="center"/>
    </xf>
    <xf numFmtId="1" fontId="20" fillId="0" borderId="10" xfId="63" applyNumberFormat="1" applyFont="1" applyBorder="1" applyAlignment="1">
      <alignment horizontal="center" wrapText="1"/>
    </xf>
    <xf numFmtId="1" fontId="20" fillId="2" borderId="10" xfId="63" applyNumberFormat="1" applyFont="1" applyFill="1" applyBorder="1" applyAlignment="1">
      <alignment horizontal="center"/>
    </xf>
    <xf numFmtId="1" fontId="2" fillId="0" borderId="31" xfId="0" applyNumberFormat="1" applyFont="1" applyBorder="1" applyAlignment="1">
      <alignment horizontal="left"/>
    </xf>
    <xf numFmtId="1" fontId="0" fillId="0" borderId="45" xfId="0" applyNumberFormat="1" applyBorder="1" applyAlignment="1">
      <alignment horizontal="center"/>
    </xf>
    <xf numFmtId="1" fontId="0" fillId="0" borderId="52" xfId="0" applyNumberFormat="1" applyBorder="1" applyAlignment="1">
      <alignment horizontal="center"/>
    </xf>
    <xf numFmtId="1" fontId="0" fillId="0" borderId="49" xfId="0" applyNumberFormat="1" applyBorder="1" applyAlignment="1">
      <alignment horizontal="center"/>
    </xf>
    <xf numFmtId="1" fontId="0" fillId="0" borderId="70" xfId="0" applyNumberFormat="1" applyBorder="1" applyAlignment="1">
      <alignment horizontal="center"/>
    </xf>
    <xf numFmtId="1" fontId="0" fillId="0" borderId="53" xfId="0" applyNumberFormat="1" applyBorder="1" applyAlignment="1">
      <alignment horizontal="center"/>
    </xf>
    <xf numFmtId="4" fontId="11" fillId="0" borderId="69" xfId="0" applyNumberFormat="1" applyFont="1" applyBorder="1" applyAlignment="1">
      <alignment horizontal="center"/>
    </xf>
    <xf numFmtId="3" fontId="11" fillId="0" borderId="70" xfId="0" applyNumberFormat="1" applyFont="1" applyBorder="1" applyAlignment="1">
      <alignment horizontal="center"/>
    </xf>
  </cellXfs>
  <cellStyles count="127">
    <cellStyle name="Excel Built-in Normal" xfId="3"/>
    <cellStyle name="Excel Built-in Normal 1" xfId="4"/>
    <cellStyle name="Excel Built-in Normal 1 2" xfId="19"/>
    <cellStyle name="Excel Built-in Normal 1 3" xfId="16"/>
    <cellStyle name="Excel Built-in Normal 1 4" xfId="115"/>
    <cellStyle name="Excel Built-in Normal 1 5" xfId="118"/>
    <cellStyle name="Excel Built-in Normal 2" xfId="5"/>
    <cellStyle name="TableStyleLight1" xfId="6"/>
    <cellStyle name="Денежный 2" xfId="15"/>
    <cellStyle name="Денежный 2 2" xfId="17"/>
    <cellStyle name="Денежный 2 3" xfId="119"/>
    <cellStyle name="Денежный 2 4" xfId="124"/>
    <cellStyle name="Денежный 3" xfId="21"/>
    <cellStyle name="Денежный 3 10" xfId="96"/>
    <cellStyle name="Денежный 3 11" xfId="103"/>
    <cellStyle name="Денежный 3 12" xfId="108"/>
    <cellStyle name="Денежный 3 2" xfId="33"/>
    <cellStyle name="Денежный 3 3" xfId="41"/>
    <cellStyle name="Денежный 3 4" xfId="49"/>
    <cellStyle name="Денежный 3 5" xfId="57"/>
    <cellStyle name="Денежный 3 6" xfId="65"/>
    <cellStyle name="Денежный 3 7" xfId="73"/>
    <cellStyle name="Денежный 3 8" xfId="81"/>
    <cellStyle name="Денежный 3 9" xfId="89"/>
    <cellStyle name="Обычный" xfId="0" builtinId="0"/>
    <cellStyle name="Обычный 2" xfId="1"/>
    <cellStyle name="Обычный 2 10" xfId="63"/>
    <cellStyle name="Обычный 2 11" xfId="71"/>
    <cellStyle name="Обычный 2 12" xfId="79"/>
    <cellStyle name="Обычный 2 13" xfId="87"/>
    <cellStyle name="Обычный 2 14" xfId="114"/>
    <cellStyle name="Обычный 2 15" xfId="121"/>
    <cellStyle name="Обычный 2 2" xfId="2"/>
    <cellStyle name="Обычный 2 3" xfId="13"/>
    <cellStyle name="Обычный 2 4" xfId="25"/>
    <cellStyle name="Обычный 2 5" xfId="26"/>
    <cellStyle name="Обычный 2 6" xfId="31"/>
    <cellStyle name="Обычный 2 7" xfId="39"/>
    <cellStyle name="Обычный 2 8" xfId="47"/>
    <cellStyle name="Обычный 2 9" xfId="55"/>
    <cellStyle name="Обычный 23" xfId="125"/>
    <cellStyle name="Обычный 25" xfId="126"/>
    <cellStyle name="Обычный 3" xfId="7"/>
    <cellStyle name="Обычный 3 10" xfId="69"/>
    <cellStyle name="Обычный 3 11" xfId="77"/>
    <cellStyle name="Обычный 3 12" xfId="85"/>
    <cellStyle name="Обычный 3 13" xfId="93"/>
    <cellStyle name="Обычный 3 14" xfId="100"/>
    <cellStyle name="Обычный 3 15" xfId="116"/>
    <cellStyle name="Обычный 3 16" xfId="120"/>
    <cellStyle name="Обычный 3 2" xfId="8"/>
    <cellStyle name="Обычный 3 2 10" xfId="97"/>
    <cellStyle name="Обычный 3 2 11" xfId="104"/>
    <cellStyle name="Обычный 3 2 12" xfId="109"/>
    <cellStyle name="Обычный 3 2 13" xfId="22"/>
    <cellStyle name="Обычный 3 2 2" xfId="34"/>
    <cellStyle name="Обычный 3 2 3" xfId="42"/>
    <cellStyle name="Обычный 3 2 4" xfId="50"/>
    <cellStyle name="Обычный 3 2 5" xfId="58"/>
    <cellStyle name="Обычный 3 2 6" xfId="66"/>
    <cellStyle name="Обычный 3 2 7" xfId="74"/>
    <cellStyle name="Обычный 3 2 8" xfId="82"/>
    <cellStyle name="Обычный 3 2 9" xfId="90"/>
    <cellStyle name="Обычный 3 3" xfId="9"/>
    <cellStyle name="Обычный 3 4" xfId="27"/>
    <cellStyle name="Обычный 3 5" xfId="29"/>
    <cellStyle name="Обычный 3 6" xfId="37"/>
    <cellStyle name="Обычный 3 7" xfId="45"/>
    <cellStyle name="Обычный 3 8" xfId="53"/>
    <cellStyle name="Обычный 3 9" xfId="61"/>
    <cellStyle name="Обычный 4" xfId="10"/>
    <cellStyle name="Обычный 4 10" xfId="78"/>
    <cellStyle name="Обычный 4 11" xfId="86"/>
    <cellStyle name="Обычный 4 12" xfId="94"/>
    <cellStyle name="Обычный 4 13" xfId="101"/>
    <cellStyle name="Обычный 4 14" xfId="14"/>
    <cellStyle name="Обычный 4 15" xfId="117"/>
    <cellStyle name="Обычный 4 16" xfId="122"/>
    <cellStyle name="Обычный 4 2" xfId="12"/>
    <cellStyle name="Обычный 4 2 2" xfId="18"/>
    <cellStyle name="Обычный 4 3" xfId="28"/>
    <cellStyle name="Обычный 4 4" xfId="30"/>
    <cellStyle name="Обычный 4 5" xfId="38"/>
    <cellStyle name="Обычный 4 6" xfId="46"/>
    <cellStyle name="Обычный 4 7" xfId="54"/>
    <cellStyle name="Обычный 4 8" xfId="62"/>
    <cellStyle name="Обычный 4 9" xfId="70"/>
    <cellStyle name="Обычный 5" xfId="11"/>
    <cellStyle name="Обычный 5 10" xfId="88"/>
    <cellStyle name="Обычный 5 11" xfId="95"/>
    <cellStyle name="Обычный 5 12" xfId="102"/>
    <cellStyle name="Обычный 5 13" xfId="107"/>
    <cellStyle name="Обычный 5 14" xfId="20"/>
    <cellStyle name="Обычный 5 2" xfId="23"/>
    <cellStyle name="Обычный 5 2 10" xfId="98"/>
    <cellStyle name="Обычный 5 2 11" xfId="105"/>
    <cellStyle name="Обычный 5 2 12" xfId="110"/>
    <cellStyle name="Обычный 5 2 2" xfId="35"/>
    <cellStyle name="Обычный 5 2 3" xfId="43"/>
    <cellStyle name="Обычный 5 2 4" xfId="51"/>
    <cellStyle name="Обычный 5 2 5" xfId="59"/>
    <cellStyle name="Обычный 5 2 6" xfId="67"/>
    <cellStyle name="Обычный 5 2 7" xfId="75"/>
    <cellStyle name="Обычный 5 2 8" xfId="83"/>
    <cellStyle name="Обычный 5 2 9" xfId="91"/>
    <cellStyle name="Обычный 5 3" xfId="32"/>
    <cellStyle name="Обычный 5 4" xfId="40"/>
    <cellStyle name="Обычный 5 5" xfId="48"/>
    <cellStyle name="Обычный 5 6" xfId="56"/>
    <cellStyle name="Обычный 5 7" xfId="64"/>
    <cellStyle name="Обычный 5 8" xfId="72"/>
    <cellStyle name="Обычный 5 9" xfId="80"/>
    <cellStyle name="Обычный 6" xfId="24"/>
    <cellStyle name="Обычный 6 10" xfId="99"/>
    <cellStyle name="Обычный 6 11" xfId="106"/>
    <cellStyle name="Обычный 6 12" xfId="111"/>
    <cellStyle name="Обычный 6 2" xfId="36"/>
    <cellStyle name="Обычный 6 3" xfId="44"/>
    <cellStyle name="Обычный 6 4" xfId="52"/>
    <cellStyle name="Обычный 6 5" xfId="60"/>
    <cellStyle name="Обычный 6 6" xfId="68"/>
    <cellStyle name="Обычный 6 7" xfId="76"/>
    <cellStyle name="Обычный 6 8" xfId="84"/>
    <cellStyle name="Обычный 6 9" xfId="92"/>
    <cellStyle name="Обычный 7" xfId="112"/>
    <cellStyle name="Обычный 8" xfId="113"/>
    <cellStyle name="Обычный 9" xfId="123"/>
  </cellStyles>
  <dxfs count="224">
    <dxf>
      <fill>
        <patternFill patternType="none">
          <bgColor auto="1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 patternType="solid">
          <bgColor rgb="FFCCECFF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 patternType="none">
          <bgColor auto="1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 patternType="solid">
          <bgColor rgb="FFCCECFF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 patternType="solid">
          <bgColor rgb="FFCCECFF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 patternType="none">
          <bgColor auto="1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 patternType="solid">
          <bgColor rgb="FFCCECFF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 patternType="solid">
          <bgColor rgb="FFCCECFF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solid">
          <bgColor rgb="FFCCECFF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 patternType="solid"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 patternType="solid"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1" defaultTableStyle="TableStyleMedium2" defaultPivotStyle="PivotStyleLight16">
    <tableStyle name="Стиль таблицы 1" pivot="0" count="1">
      <tableStyleElement type="wholeTable" dxfId="223"/>
    </tableStyle>
  </tableStyles>
  <colors>
    <mruColors>
      <color rgb="FFCCECFF"/>
      <color rgb="FFCCFF99"/>
      <color rgb="FFFFCCCC"/>
      <color rgb="FFFFFF66"/>
      <color rgb="FFCCFF66"/>
      <color rgb="FFA0A0A0"/>
      <color rgb="FFFFAF0D"/>
      <color rgb="FFF1BC0D"/>
      <color rgb="FFEE6CF8"/>
      <color rgb="FF960BA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5"/>
  <sheetViews>
    <sheetView tabSelected="1"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3.42578125" customWidth="1"/>
    <col min="4" max="7" width="7.7109375" customWidth="1"/>
    <col min="8" max="15" width="6.7109375" customWidth="1"/>
    <col min="16" max="21" width="7.7109375" customWidth="1"/>
    <col min="22" max="27" width="6.7109375" customWidth="1"/>
    <col min="28" max="33" width="7.7109375" customWidth="1"/>
  </cols>
  <sheetData>
    <row r="1" spans="1:33" ht="18" customHeight="1" x14ac:dyDescent="0.25">
      <c r="D1" s="104"/>
      <c r="E1" s="190" t="s">
        <v>127</v>
      </c>
      <c r="F1" s="217"/>
      <c r="G1" s="217"/>
      <c r="H1" s="190"/>
      <c r="I1" s="190"/>
      <c r="J1" s="190"/>
      <c r="M1" s="395"/>
      <c r="N1" s="190"/>
      <c r="O1" s="190"/>
      <c r="P1" s="79"/>
      <c r="Q1" s="190" t="s">
        <v>129</v>
      </c>
    </row>
    <row r="2" spans="1:33" ht="18" customHeight="1" x14ac:dyDescent="0.25">
      <c r="A2" s="4"/>
      <c r="B2" s="416" t="s">
        <v>126</v>
      </c>
      <c r="C2" s="416"/>
      <c r="D2" s="26"/>
      <c r="E2" s="190" t="s">
        <v>128</v>
      </c>
      <c r="F2" s="217"/>
      <c r="G2" s="217"/>
      <c r="H2" s="190"/>
      <c r="I2" s="190"/>
      <c r="J2" s="190"/>
      <c r="M2" s="395"/>
      <c r="N2" s="190"/>
      <c r="O2" s="190"/>
      <c r="P2" s="17"/>
      <c r="Q2" s="190" t="s">
        <v>130</v>
      </c>
    </row>
    <row r="3" spans="1:33" ht="18" customHeight="1" thickBot="1" x14ac:dyDescent="0.3">
      <c r="A3" s="4"/>
      <c r="B3" s="4"/>
      <c r="C3" s="4"/>
    </row>
    <row r="4" spans="1:33" ht="18" customHeight="1" thickBot="1" x14ac:dyDescent="0.3">
      <c r="A4" s="411" t="s">
        <v>0</v>
      </c>
      <c r="B4" s="421" t="s">
        <v>135</v>
      </c>
      <c r="C4" s="419" t="s">
        <v>2</v>
      </c>
      <c r="D4" s="413" t="s">
        <v>122</v>
      </c>
      <c r="E4" s="414"/>
      <c r="F4" s="414"/>
      <c r="G4" s="414"/>
      <c r="H4" s="414"/>
      <c r="I4" s="415"/>
      <c r="J4" s="413" t="s">
        <v>131</v>
      </c>
      <c r="K4" s="414"/>
      <c r="L4" s="414"/>
      <c r="M4" s="414"/>
      <c r="N4" s="414"/>
      <c r="O4" s="415"/>
      <c r="P4" s="413" t="s">
        <v>136</v>
      </c>
      <c r="Q4" s="414"/>
      <c r="R4" s="414"/>
      <c r="S4" s="414"/>
      <c r="T4" s="414"/>
      <c r="U4" s="415"/>
      <c r="V4" s="413" t="s">
        <v>133</v>
      </c>
      <c r="W4" s="414"/>
      <c r="X4" s="414"/>
      <c r="Y4" s="414"/>
      <c r="Z4" s="414"/>
      <c r="AA4" s="415"/>
      <c r="AB4" s="413" t="s">
        <v>134</v>
      </c>
      <c r="AC4" s="414"/>
      <c r="AD4" s="414"/>
      <c r="AE4" s="414"/>
      <c r="AF4" s="414"/>
      <c r="AG4" s="415"/>
    </row>
    <row r="5" spans="1:33" ht="15" customHeight="1" thickBot="1" x14ac:dyDescent="0.3">
      <c r="A5" s="412"/>
      <c r="B5" s="422"/>
      <c r="C5" s="420"/>
      <c r="D5" s="80">
        <v>2020</v>
      </c>
      <c r="E5" s="206">
        <v>2021</v>
      </c>
      <c r="F5" s="375">
        <v>2022</v>
      </c>
      <c r="G5" s="390">
        <v>2023</v>
      </c>
      <c r="H5" s="260">
        <v>2024</v>
      </c>
      <c r="I5" s="445">
        <v>2025</v>
      </c>
      <c r="J5" s="80">
        <v>2020</v>
      </c>
      <c r="K5" s="206">
        <v>2021</v>
      </c>
      <c r="L5" s="375">
        <v>2022</v>
      </c>
      <c r="M5" s="390">
        <v>2023</v>
      </c>
      <c r="N5" s="260">
        <v>2024</v>
      </c>
      <c r="O5" s="445">
        <v>2025</v>
      </c>
      <c r="P5" s="80">
        <v>2020</v>
      </c>
      <c r="Q5" s="206">
        <v>2021</v>
      </c>
      <c r="R5" s="375">
        <v>2022</v>
      </c>
      <c r="S5" s="390">
        <v>2023</v>
      </c>
      <c r="T5" s="260">
        <v>2024</v>
      </c>
      <c r="U5" s="373">
        <v>2025</v>
      </c>
      <c r="V5" s="258">
        <v>2020</v>
      </c>
      <c r="W5" s="259">
        <v>2021</v>
      </c>
      <c r="X5" s="374">
        <v>2022</v>
      </c>
      <c r="Y5" s="260">
        <v>2023</v>
      </c>
      <c r="Z5" s="260">
        <v>2024</v>
      </c>
      <c r="AA5" s="373">
        <v>2025</v>
      </c>
      <c r="AB5" s="258">
        <v>2020</v>
      </c>
      <c r="AC5" s="260">
        <v>2021</v>
      </c>
      <c r="AD5" s="365">
        <v>2022</v>
      </c>
      <c r="AE5" s="377">
        <v>2023</v>
      </c>
      <c r="AF5" s="377">
        <v>2024</v>
      </c>
      <c r="AG5" s="371">
        <v>2025</v>
      </c>
    </row>
    <row r="6" spans="1:33" ht="15" customHeight="1" thickBot="1" x14ac:dyDescent="0.3">
      <c r="A6" s="28">
        <f>A15+A28+A46+A66+A82+A113+A123</f>
        <v>109</v>
      </c>
      <c r="B6" s="417" t="s">
        <v>137</v>
      </c>
      <c r="C6" s="418"/>
      <c r="D6" s="249">
        <f>'Математика-11 2020 расклад'!K6</f>
        <v>0</v>
      </c>
      <c r="E6" s="250">
        <f>'Математика-11 2021 расклад'!K6</f>
        <v>0</v>
      </c>
      <c r="F6" s="251">
        <f>'Математика-11 2022 расклад'!K6</f>
        <v>3142</v>
      </c>
      <c r="G6" s="389">
        <f>'Матем база-11 2023 расклад'!K6</f>
        <v>3046</v>
      </c>
      <c r="H6" s="389">
        <f>'Матем база-11 2024 расклад'!K6</f>
        <v>2815</v>
      </c>
      <c r="I6" s="357">
        <f>'Матем база-11 2025 расклад'!K6</f>
        <v>2646</v>
      </c>
      <c r="J6" s="249">
        <f>'Математика-11 2020 расклад'!L6</f>
        <v>0</v>
      </c>
      <c r="K6" s="250">
        <f>'Математика-11 2021 расклад'!L6</f>
        <v>0</v>
      </c>
      <c r="L6" s="251">
        <f>'Математика-11 2022 расклад'!L6</f>
        <v>2429</v>
      </c>
      <c r="M6" s="389">
        <f>'Матем база-11 2023 расклад'!L6</f>
        <v>2189</v>
      </c>
      <c r="N6" s="389">
        <f>'Матем база-11 2024 расклад'!L6</f>
        <v>2161</v>
      </c>
      <c r="O6" s="357">
        <f>'Матем база-11 2025 расклад'!L6</f>
        <v>1915</v>
      </c>
      <c r="P6" s="376">
        <f>'Математика-11 2020 расклад'!M6</f>
        <v>0</v>
      </c>
      <c r="Q6" s="252">
        <f>'Математика-11 2021 расклад'!M6</f>
        <v>0</v>
      </c>
      <c r="R6" s="253">
        <f>'Математика-11 2022 расклад'!M6</f>
        <v>75.585778904481174</v>
      </c>
      <c r="S6" s="378">
        <f>'Матем база-11 2023 расклад'!M6</f>
        <v>71.864740643466845</v>
      </c>
      <c r="T6" s="533">
        <f>'Матем база-11 2024 расклад'!M6</f>
        <v>76.767317939609242</v>
      </c>
      <c r="U6" s="392">
        <f>'Матем база-11 2025 расклад'!M6</f>
        <v>72.373393801965236</v>
      </c>
      <c r="V6" s="363">
        <f>'Математика-11 2020 расклад'!N6</f>
        <v>0</v>
      </c>
      <c r="W6" s="364">
        <f>'Математика-11 2021 расклад'!N6</f>
        <v>0</v>
      </c>
      <c r="X6" s="372">
        <f>'Математика-11 2022 расклад'!N6</f>
        <v>67</v>
      </c>
      <c r="Y6" s="391">
        <f>'Матем база-11 2023 расклад'!N6</f>
        <v>58</v>
      </c>
      <c r="Z6" s="534">
        <f>'Матем база-11 2024 расклад'!N6</f>
        <v>54</v>
      </c>
      <c r="AA6" s="397">
        <f>'Матем база-11 2025 расклад'!N6</f>
        <v>112</v>
      </c>
      <c r="AB6" s="376">
        <f>'Математика-11 2020 расклад'!O6</f>
        <v>0</v>
      </c>
      <c r="AC6" s="378">
        <f>'Математика-11 2021 расклад'!O6</f>
        <v>0</v>
      </c>
      <c r="AD6" s="150">
        <f>'Математика-11 2022 расклад'!O6</f>
        <v>2.4701132094420992</v>
      </c>
      <c r="AE6" s="150">
        <f>'Матем база-11 2023 расклад'!O6</f>
        <v>1.9041365725541695</v>
      </c>
      <c r="AF6" s="150">
        <f>'Матем база-11 2024 расклад'!O6</f>
        <v>1.9182948490230907</v>
      </c>
      <c r="AG6" s="278">
        <f>'Матем база-11 2025 расклад'!O6</f>
        <v>4.2328042328042326</v>
      </c>
    </row>
    <row r="7" spans="1:33" ht="15" customHeight="1" thickBot="1" x14ac:dyDescent="0.3">
      <c r="A7" s="31"/>
      <c r="B7" s="24"/>
      <c r="C7" s="218" t="s">
        <v>100</v>
      </c>
      <c r="D7" s="264">
        <f>'Математика-11 2020 расклад'!K8</f>
        <v>0</v>
      </c>
      <c r="E7" s="265">
        <f>'Математика-11 2021 расклад'!K8</f>
        <v>0</v>
      </c>
      <c r="F7" s="266">
        <f>'Математика-11 2022 расклад'!K7</f>
        <v>235</v>
      </c>
      <c r="G7" s="379">
        <f>'Матем база-11 2023 расклад'!K7</f>
        <v>207</v>
      </c>
      <c r="H7" s="379">
        <f>'Матем база-11 2024 расклад'!K7</f>
        <v>226</v>
      </c>
      <c r="I7" s="358">
        <f>'Матем база-11 2025 расклад'!K7</f>
        <v>165</v>
      </c>
      <c r="J7" s="264">
        <f>'Математика-11 2020 расклад'!L8</f>
        <v>0</v>
      </c>
      <c r="K7" s="265">
        <f>'Математика-11 2021 расклад'!L8</f>
        <v>0</v>
      </c>
      <c r="L7" s="266">
        <f>'Математика-11 2022 расклад'!L7</f>
        <v>192</v>
      </c>
      <c r="M7" s="379">
        <f>'Матем база-11 2023 расклад'!L7</f>
        <v>146</v>
      </c>
      <c r="N7" s="527">
        <f>'Матем база-11 2024 расклад'!L7</f>
        <v>165</v>
      </c>
      <c r="O7" s="384">
        <f>'Матем база-11 2025 расклад'!L7</f>
        <v>132</v>
      </c>
      <c r="P7" s="270">
        <f>'Математика-11 2020 расклад'!M8</f>
        <v>0</v>
      </c>
      <c r="Q7" s="268">
        <f>'Математика-11 2021 расклад'!M8</f>
        <v>0</v>
      </c>
      <c r="R7" s="269">
        <f>'Математика-11 2022 расклад'!M7</f>
        <v>78.108967582804794</v>
      </c>
      <c r="S7" s="271">
        <f>'Матем база-11 2023 расклад'!M7</f>
        <v>70.531400966183568</v>
      </c>
      <c r="T7" s="366">
        <f>'Матем база-11 2024 расклад'!M7</f>
        <v>73.008849557522126</v>
      </c>
      <c r="U7" s="272">
        <f>'Матем база-11 2025 расклад'!M7</f>
        <v>80</v>
      </c>
      <c r="V7" s="264">
        <f>'Математика-11 2020 расклад'!N8</f>
        <v>0</v>
      </c>
      <c r="W7" s="265">
        <f>'Математика-11 2021 расклад'!N8</f>
        <v>0</v>
      </c>
      <c r="X7" s="267">
        <f>'Математика-11 2022 расклад'!N7</f>
        <v>5</v>
      </c>
      <c r="Y7" s="266">
        <f>'Матем база-11 2023 расклад'!N7</f>
        <v>3</v>
      </c>
      <c r="Z7" s="527">
        <f>'Матем база-11 2024 расклад'!N7</f>
        <v>1</v>
      </c>
      <c r="AA7" s="384">
        <f>'Матем база-11 2025 расклад'!N7</f>
        <v>4</v>
      </c>
      <c r="AB7" s="270">
        <f>'Математика-11 2020 расклад'!O8</f>
        <v>0</v>
      </c>
      <c r="AC7" s="271">
        <f>'Математика-11 2021 расклад'!O8</f>
        <v>0</v>
      </c>
      <c r="AD7" s="366">
        <f>'Математика-11 2022 расклад'!O7</f>
        <v>2.9220779220779223</v>
      </c>
      <c r="AE7" s="366">
        <f>'Матем база-11 2023 расклад'!O7</f>
        <v>1.4492753623188406</v>
      </c>
      <c r="AF7" s="366">
        <f>'Матем база-11 2024 расклад'!O7</f>
        <v>0.44247787610619471</v>
      </c>
      <c r="AG7" s="272">
        <f>'Матем база-11 2025 расклад'!O7</f>
        <v>2.4242424242424243</v>
      </c>
    </row>
    <row r="8" spans="1:33" s="1" customFormat="1" ht="15" customHeight="1" x14ac:dyDescent="0.25">
      <c r="A8" s="11">
        <v>1</v>
      </c>
      <c r="B8" s="47">
        <v>10002</v>
      </c>
      <c r="C8" s="224" t="s">
        <v>5</v>
      </c>
      <c r="D8" s="225"/>
      <c r="E8" s="226"/>
      <c r="F8" s="241">
        <f>'Математика-11 2022 расклад'!K8</f>
        <v>48</v>
      </c>
      <c r="G8" s="380">
        <f>'Матем база-11 2023 расклад'!K8</f>
        <v>32</v>
      </c>
      <c r="H8" s="380">
        <f>'Матем база-11 2024 расклад'!K8</f>
        <v>41</v>
      </c>
      <c r="I8" s="359">
        <f>'Матем база-11 2025 расклад'!K8</f>
        <v>24</v>
      </c>
      <c r="J8" s="225"/>
      <c r="K8" s="226"/>
      <c r="L8" s="241">
        <f>'Математика-11 2022 расклад'!L8</f>
        <v>44</v>
      </c>
      <c r="M8" s="380">
        <f>'Матем база-11 2023 расклад'!L8</f>
        <v>28</v>
      </c>
      <c r="N8" s="528">
        <f>'Матем база-11 2024 расклад'!L8</f>
        <v>29</v>
      </c>
      <c r="O8" s="385">
        <f>'Матем база-11 2025 расклад'!L8</f>
        <v>20</v>
      </c>
      <c r="P8" s="254"/>
      <c r="Q8" s="227"/>
      <c r="R8" s="245">
        <f>'Математика-11 2022 расклад'!M8</f>
        <v>91.666666666666657</v>
      </c>
      <c r="S8" s="228">
        <f>'Матем база-11 2023 расклад'!M8</f>
        <v>87.5</v>
      </c>
      <c r="T8" s="368">
        <f>'Матем база-11 2024 расклад'!M8</f>
        <v>70.731707317073173</v>
      </c>
      <c r="U8" s="262">
        <f>'Матем база-11 2025 расклад'!M8</f>
        <v>83.333333333333329</v>
      </c>
      <c r="V8" s="225"/>
      <c r="W8" s="226"/>
      <c r="X8" s="241">
        <f>'Математика-11 2022 расклад'!N8</f>
        <v>0</v>
      </c>
      <c r="Y8" s="396">
        <f>'Матем база-11 2023 расклад'!N8</f>
        <v>1</v>
      </c>
      <c r="Z8" s="530">
        <f>'Матем база-11 2024 расклад'!N8</f>
        <v>0</v>
      </c>
      <c r="AA8" s="387">
        <f>'Матем база-11 2025 расклад'!N8</f>
        <v>0</v>
      </c>
      <c r="AB8" s="257"/>
      <c r="AC8" s="223"/>
      <c r="AD8" s="367">
        <f>'Математика-11 2022 расклад'!O8</f>
        <v>0</v>
      </c>
      <c r="AE8" s="367">
        <f>'Матем база-11 2023 расклад'!O8</f>
        <v>3.125</v>
      </c>
      <c r="AF8" s="367">
        <f>'Матем база-11 2024 расклад'!O8</f>
        <v>0</v>
      </c>
      <c r="AG8" s="261">
        <f>'Матем база-11 2025 расклад'!O8</f>
        <v>0</v>
      </c>
    </row>
    <row r="9" spans="1:33" s="1" customFormat="1" ht="15" customHeight="1" x14ac:dyDescent="0.25">
      <c r="A9" s="11">
        <v>2</v>
      </c>
      <c r="B9" s="47">
        <v>10090</v>
      </c>
      <c r="C9" s="224" t="s">
        <v>7</v>
      </c>
      <c r="D9" s="225"/>
      <c r="E9" s="226"/>
      <c r="F9" s="241">
        <f>'Математика-11 2022 расклад'!K9</f>
        <v>43</v>
      </c>
      <c r="G9" s="380">
        <f>'Матем база-11 2023 расклад'!K9</f>
        <v>50</v>
      </c>
      <c r="H9" s="380">
        <f>'Матем база-11 2024 расклад'!K9</f>
        <v>38</v>
      </c>
      <c r="I9" s="359">
        <f>'Матем база-11 2025 расклад'!K9</f>
        <v>43</v>
      </c>
      <c r="J9" s="225"/>
      <c r="K9" s="226"/>
      <c r="L9" s="241">
        <f>'Математика-11 2022 расклад'!L9</f>
        <v>40</v>
      </c>
      <c r="M9" s="380">
        <f>'Матем база-11 2023 расклад'!L9</f>
        <v>41</v>
      </c>
      <c r="N9" s="528">
        <f>'Матем база-11 2024 расклад'!L9</f>
        <v>28</v>
      </c>
      <c r="O9" s="385">
        <f>'Матем база-11 2025 расклад'!L9</f>
        <v>31</v>
      </c>
      <c r="P9" s="254"/>
      <c r="Q9" s="227"/>
      <c r="R9" s="245">
        <f>'Математика-11 2022 расклад'!M9</f>
        <v>93.023255813953483</v>
      </c>
      <c r="S9" s="228">
        <f>'Матем база-11 2023 расклад'!M9</f>
        <v>82</v>
      </c>
      <c r="T9" s="368">
        <f>'Матем база-11 2024 расклад'!M9</f>
        <v>73.684210526315795</v>
      </c>
      <c r="U9" s="262">
        <f>'Матем база-11 2025 расклад'!M9</f>
        <v>72.093023255813947</v>
      </c>
      <c r="V9" s="225"/>
      <c r="W9" s="226"/>
      <c r="X9" s="241">
        <f>'Математика-11 2022 расклад'!N9</f>
        <v>0</v>
      </c>
      <c r="Y9" s="380">
        <f>'Матем база-11 2023 расклад'!N9</f>
        <v>0</v>
      </c>
      <c r="Z9" s="528">
        <f>'Матем база-11 2024 расклад'!N9</f>
        <v>0</v>
      </c>
      <c r="AA9" s="385">
        <f>'Матем база-11 2025 расклад'!N9</f>
        <v>2</v>
      </c>
      <c r="AB9" s="254"/>
      <c r="AC9" s="228"/>
      <c r="AD9" s="368">
        <f>'Математика-11 2022 расклад'!O9</f>
        <v>0</v>
      </c>
      <c r="AE9" s="368">
        <f>'Матем база-11 2023 расклад'!O9</f>
        <v>0</v>
      </c>
      <c r="AF9" s="368">
        <f>'Матем база-11 2024 расклад'!O9</f>
        <v>0</v>
      </c>
      <c r="AG9" s="262">
        <f>'Матем база-11 2025 расклад'!O9</f>
        <v>4.6511627906976747</v>
      </c>
    </row>
    <row r="10" spans="1:33" s="1" customFormat="1" ht="15" customHeight="1" x14ac:dyDescent="0.25">
      <c r="A10" s="11">
        <v>3</v>
      </c>
      <c r="B10" s="49">
        <v>10004</v>
      </c>
      <c r="C10" s="229" t="s">
        <v>6</v>
      </c>
      <c r="D10" s="225"/>
      <c r="E10" s="226"/>
      <c r="F10" s="241">
        <f>'Математика-11 2022 расклад'!K10</f>
        <v>25</v>
      </c>
      <c r="G10" s="380">
        <f>'Матем база-11 2023 расклад'!K10</f>
        <v>23</v>
      </c>
      <c r="H10" s="380">
        <f>'Матем база-11 2024 расклад'!K10</f>
        <v>44</v>
      </c>
      <c r="I10" s="359">
        <f>'Матем база-11 2025 расклад'!K10</f>
        <v>33</v>
      </c>
      <c r="J10" s="225"/>
      <c r="K10" s="226"/>
      <c r="L10" s="241">
        <f>'Математика-11 2022 расклад'!L10</f>
        <v>24</v>
      </c>
      <c r="M10" s="380">
        <f>'Матем база-11 2023 расклад'!L10</f>
        <v>20</v>
      </c>
      <c r="N10" s="528">
        <f>'Матем база-11 2024 расклад'!L10</f>
        <v>41</v>
      </c>
      <c r="O10" s="385">
        <f>'Матем база-11 2025 расклад'!L10</f>
        <v>31</v>
      </c>
      <c r="P10" s="254"/>
      <c r="Q10" s="227"/>
      <c r="R10" s="245">
        <f>'Математика-11 2022 расклад'!M10</f>
        <v>96</v>
      </c>
      <c r="S10" s="228">
        <f>'Матем база-11 2023 расклад'!M10</f>
        <v>86.956521739130437</v>
      </c>
      <c r="T10" s="368">
        <f>'Матем база-11 2024 расклад'!M10</f>
        <v>93.181818181818187</v>
      </c>
      <c r="U10" s="262">
        <f>'Матем база-11 2025 расклад'!M10</f>
        <v>93.939393939393938</v>
      </c>
      <c r="V10" s="225"/>
      <c r="W10" s="226"/>
      <c r="X10" s="241">
        <f>'Математика-11 2022 расклад'!N10</f>
        <v>0</v>
      </c>
      <c r="Y10" s="380">
        <f>'Матем база-11 2023 расклад'!N10</f>
        <v>0</v>
      </c>
      <c r="Z10" s="528">
        <f>'Матем база-11 2024 расклад'!N10</f>
        <v>0</v>
      </c>
      <c r="AA10" s="385">
        <f>'Матем база-11 2025 расклад'!N10</f>
        <v>0</v>
      </c>
      <c r="AB10" s="254"/>
      <c r="AC10" s="228"/>
      <c r="AD10" s="368">
        <f>'Математика-11 2022 расклад'!O10</f>
        <v>0</v>
      </c>
      <c r="AE10" s="368">
        <f>'Матем база-11 2023 расклад'!O10</f>
        <v>0</v>
      </c>
      <c r="AF10" s="368">
        <f>'Матем база-11 2024 расклад'!O10</f>
        <v>0</v>
      </c>
      <c r="AG10" s="262">
        <f>'Матем база-11 2025 расклад'!O10</f>
        <v>0</v>
      </c>
    </row>
    <row r="11" spans="1:33" s="1" customFormat="1" ht="14.25" customHeight="1" x14ac:dyDescent="0.25">
      <c r="A11" s="11">
        <v>4</v>
      </c>
      <c r="B11" s="47">
        <v>10001</v>
      </c>
      <c r="C11" s="224" t="s">
        <v>4</v>
      </c>
      <c r="D11" s="225"/>
      <c r="E11" s="226"/>
      <c r="F11" s="241">
        <f>'Математика-11 2022 расклад'!K11</f>
        <v>25</v>
      </c>
      <c r="G11" s="380">
        <f>'Матем база-11 2023 расклад'!K11</f>
        <v>26</v>
      </c>
      <c r="H11" s="380">
        <f>'Матем база-11 2024 расклад'!K11</f>
        <v>15</v>
      </c>
      <c r="I11" s="359">
        <f>'Матем база-11 2025 расклад'!K11</f>
        <v>12</v>
      </c>
      <c r="J11" s="225"/>
      <c r="K11" s="226"/>
      <c r="L11" s="241">
        <f>'Математика-11 2022 расклад'!L11</f>
        <v>24</v>
      </c>
      <c r="M11" s="380">
        <f>'Матем база-11 2023 расклад'!L11</f>
        <v>22</v>
      </c>
      <c r="N11" s="528">
        <f>'Матем база-11 2024 расклад'!L11</f>
        <v>9</v>
      </c>
      <c r="O11" s="385">
        <f>'Матем база-11 2025 расклад'!L11</f>
        <v>12</v>
      </c>
      <c r="P11" s="254"/>
      <c r="Q11" s="227"/>
      <c r="R11" s="245">
        <f>'Математика-11 2022 расклад'!M11</f>
        <v>96</v>
      </c>
      <c r="S11" s="228">
        <f>'Матем база-11 2023 расклад'!M11</f>
        <v>84.615384615384613</v>
      </c>
      <c r="T11" s="368">
        <f>'Матем база-11 2024 расклад'!M11</f>
        <v>60</v>
      </c>
      <c r="U11" s="262">
        <f>'Матем база-11 2025 расклад'!M11</f>
        <v>100</v>
      </c>
      <c r="V11" s="225"/>
      <c r="W11" s="226"/>
      <c r="X11" s="241">
        <f>'Математика-11 2022 расклад'!N11</f>
        <v>0</v>
      </c>
      <c r="Y11" s="380">
        <f>'Матем база-11 2023 расклад'!N11</f>
        <v>0</v>
      </c>
      <c r="Z11" s="528">
        <f>'Матем база-11 2024 расклад'!N11</f>
        <v>0</v>
      </c>
      <c r="AA11" s="385">
        <f>'Матем база-11 2025 расклад'!N11</f>
        <v>0</v>
      </c>
      <c r="AB11" s="254"/>
      <c r="AC11" s="228"/>
      <c r="AD11" s="368">
        <f>'Математика-11 2022 расклад'!O11</f>
        <v>0</v>
      </c>
      <c r="AE11" s="368">
        <f>'Матем база-11 2023 расклад'!O11</f>
        <v>0</v>
      </c>
      <c r="AF11" s="368">
        <f>'Матем база-11 2024 расклад'!O11</f>
        <v>0</v>
      </c>
      <c r="AG11" s="262">
        <f>'Матем база-11 2025 расклад'!O11</f>
        <v>0</v>
      </c>
    </row>
    <row r="12" spans="1:33" s="1" customFormat="1" ht="15" customHeight="1" x14ac:dyDescent="0.25">
      <c r="A12" s="11">
        <v>5</v>
      </c>
      <c r="B12" s="47">
        <v>10120</v>
      </c>
      <c r="C12" s="224" t="s">
        <v>8</v>
      </c>
      <c r="D12" s="225"/>
      <c r="E12" s="226"/>
      <c r="F12" s="241">
        <f>'Математика-11 2022 расклад'!K12</f>
        <v>21</v>
      </c>
      <c r="G12" s="380">
        <f>'Матем база-11 2023 расклад'!K12</f>
        <v>23</v>
      </c>
      <c r="H12" s="380">
        <f>'Матем база-11 2024 расклад'!K12</f>
        <v>14</v>
      </c>
      <c r="I12" s="359">
        <f>'Матем база-11 2025 расклад'!K12</f>
        <v>10</v>
      </c>
      <c r="J12" s="225"/>
      <c r="K12" s="226"/>
      <c r="L12" s="241">
        <f>'Математика-11 2022 расклад'!L12</f>
        <v>13</v>
      </c>
      <c r="M12" s="380">
        <f>'Матем база-11 2023 расклад'!L12</f>
        <v>10</v>
      </c>
      <c r="N12" s="528">
        <f>'Матем база-11 2024 расклад'!L12</f>
        <v>6</v>
      </c>
      <c r="O12" s="385">
        <f>'Матем база-11 2025 расклад'!L12</f>
        <v>7</v>
      </c>
      <c r="P12" s="254"/>
      <c r="Q12" s="227"/>
      <c r="R12" s="245">
        <f>'Математика-11 2022 расклад'!M12</f>
        <v>61.904761904761905</v>
      </c>
      <c r="S12" s="228">
        <f>'Матем база-11 2023 расклад'!M12</f>
        <v>43.478260869565219</v>
      </c>
      <c r="T12" s="368">
        <f>'Матем база-11 2024 расклад'!M12</f>
        <v>42.857142857142854</v>
      </c>
      <c r="U12" s="262">
        <f>'Матем база-11 2025 расклад'!M12</f>
        <v>70</v>
      </c>
      <c r="V12" s="225"/>
      <c r="W12" s="226"/>
      <c r="X12" s="241">
        <f>'Математика-11 2022 расклад'!N12</f>
        <v>0</v>
      </c>
      <c r="Y12" s="380">
        <f>'Матем база-11 2023 расклад'!N12</f>
        <v>0</v>
      </c>
      <c r="Z12" s="528">
        <f>'Матем база-11 2024 расклад'!N12</f>
        <v>0</v>
      </c>
      <c r="AA12" s="385">
        <f>'Матем база-11 2025 расклад'!N12</f>
        <v>1</v>
      </c>
      <c r="AB12" s="254"/>
      <c r="AC12" s="228"/>
      <c r="AD12" s="368">
        <f>'Математика-11 2022 расклад'!O12</f>
        <v>0</v>
      </c>
      <c r="AE12" s="368">
        <f>'Матем база-11 2023 расклад'!O12</f>
        <v>0</v>
      </c>
      <c r="AF12" s="368">
        <f>'Матем база-11 2024 расклад'!O12</f>
        <v>0</v>
      </c>
      <c r="AG12" s="262">
        <f>'Матем база-11 2025 расклад'!O12</f>
        <v>10</v>
      </c>
    </row>
    <row r="13" spans="1:33" s="1" customFormat="1" ht="15" customHeight="1" x14ac:dyDescent="0.25">
      <c r="A13" s="11">
        <v>6</v>
      </c>
      <c r="B13" s="47">
        <v>10190</v>
      </c>
      <c r="C13" s="224" t="s">
        <v>9</v>
      </c>
      <c r="D13" s="225"/>
      <c r="E13" s="226"/>
      <c r="F13" s="241">
        <f>'Математика-11 2022 расклад'!K13</f>
        <v>30</v>
      </c>
      <c r="G13" s="380">
        <f>'Матем база-11 2023 расклад'!K13</f>
        <v>20</v>
      </c>
      <c r="H13" s="380">
        <f>'Матем база-11 2024 расклад'!K13</f>
        <v>25</v>
      </c>
      <c r="I13" s="359">
        <f>'Матем база-11 2025 расклад'!K13</f>
        <v>14</v>
      </c>
      <c r="J13" s="225"/>
      <c r="K13" s="226"/>
      <c r="L13" s="241">
        <f>'Математика-11 2022 расклад'!L13</f>
        <v>24</v>
      </c>
      <c r="M13" s="380">
        <f>'Матем база-11 2023 расклад'!L13</f>
        <v>13</v>
      </c>
      <c r="N13" s="528">
        <f>'Матем база-11 2024 расклад'!L13</f>
        <v>20</v>
      </c>
      <c r="O13" s="385">
        <f>'Матем база-11 2025 расклад'!L13</f>
        <v>11</v>
      </c>
      <c r="P13" s="254"/>
      <c r="Q13" s="227"/>
      <c r="R13" s="245">
        <f>'Математика-11 2022 расклад'!M13</f>
        <v>80</v>
      </c>
      <c r="S13" s="228">
        <f>'Матем база-11 2023 расклад'!M13</f>
        <v>65</v>
      </c>
      <c r="T13" s="368">
        <f>'Матем база-11 2024 расклад'!M13</f>
        <v>80</v>
      </c>
      <c r="U13" s="262">
        <f>'Матем база-11 2025 расклад'!M13</f>
        <v>78.571428571428569</v>
      </c>
      <c r="V13" s="225"/>
      <c r="W13" s="226"/>
      <c r="X13" s="241">
        <f>'Математика-11 2022 расклад'!N13</f>
        <v>0</v>
      </c>
      <c r="Y13" s="380">
        <f>'Матем база-11 2023 расклад'!N13</f>
        <v>0</v>
      </c>
      <c r="Z13" s="528">
        <f>'Матем база-11 2024 расклад'!N13</f>
        <v>0</v>
      </c>
      <c r="AA13" s="385">
        <f>'Матем база-11 2025 расклад'!N13</f>
        <v>0</v>
      </c>
      <c r="AB13" s="254"/>
      <c r="AC13" s="228"/>
      <c r="AD13" s="368">
        <f>'Математика-11 2022 расклад'!O13</f>
        <v>0</v>
      </c>
      <c r="AE13" s="368">
        <f>'Матем база-11 2023 расклад'!O13</f>
        <v>0</v>
      </c>
      <c r="AF13" s="368">
        <f>'Матем база-11 2024 расклад'!O13</f>
        <v>0</v>
      </c>
      <c r="AG13" s="262">
        <f>'Матем база-11 2025 расклад'!O13</f>
        <v>0</v>
      </c>
    </row>
    <row r="14" spans="1:33" s="1" customFormat="1" ht="15" customHeight="1" x14ac:dyDescent="0.25">
      <c r="A14" s="11">
        <v>7</v>
      </c>
      <c r="B14" s="47">
        <v>10320</v>
      </c>
      <c r="C14" s="224" t="s">
        <v>10</v>
      </c>
      <c r="D14" s="225"/>
      <c r="E14" s="226"/>
      <c r="F14" s="241">
        <f>'Математика-11 2022 расклад'!K14</f>
        <v>21</v>
      </c>
      <c r="G14" s="380">
        <f>'Матем база-11 2023 расклад'!K14</f>
        <v>33</v>
      </c>
      <c r="H14" s="380">
        <f>'Матем база-11 2024 расклад'!K14</f>
        <v>31</v>
      </c>
      <c r="I14" s="359">
        <f>'Матем база-11 2025 расклад'!K14</f>
        <v>16</v>
      </c>
      <c r="J14" s="225"/>
      <c r="K14" s="226"/>
      <c r="L14" s="241">
        <f>'Математика-11 2022 расклад'!L14</f>
        <v>8</v>
      </c>
      <c r="M14" s="380">
        <f>'Матем база-11 2023 расклад'!L14</f>
        <v>12</v>
      </c>
      <c r="N14" s="528">
        <f>'Матем база-11 2024 расклад'!L14</f>
        <v>22</v>
      </c>
      <c r="O14" s="385">
        <f>'Матем база-11 2025 расклад'!L14</f>
        <v>12</v>
      </c>
      <c r="P14" s="254"/>
      <c r="Q14" s="227"/>
      <c r="R14" s="245">
        <f>'Математика-11 2022 расклад'!M14</f>
        <v>38.095238095238095</v>
      </c>
      <c r="S14" s="228">
        <f>'Матем база-11 2023 расклад'!M14</f>
        <v>36.363636363636367</v>
      </c>
      <c r="T14" s="368">
        <f>'Матем база-11 2024 расклад'!M14</f>
        <v>70.967741935483872</v>
      </c>
      <c r="U14" s="262">
        <f>'Матем база-11 2025 расклад'!M14</f>
        <v>75</v>
      </c>
      <c r="V14" s="225"/>
      <c r="W14" s="226"/>
      <c r="X14" s="241">
        <f>'Математика-11 2022 расклад'!N14</f>
        <v>3</v>
      </c>
      <c r="Y14" s="380">
        <f>'Матем база-11 2023 расклад'!N14</f>
        <v>2</v>
      </c>
      <c r="Z14" s="528">
        <f>'Матем база-11 2024 расклад'!N14</f>
        <v>1</v>
      </c>
      <c r="AA14" s="385">
        <f>'Матем база-11 2025 расклад'!N14</f>
        <v>1</v>
      </c>
      <c r="AB14" s="254"/>
      <c r="AC14" s="228"/>
      <c r="AD14" s="368">
        <f>'Математика-11 2022 расклад'!O14</f>
        <v>14.285714285714286</v>
      </c>
      <c r="AE14" s="368">
        <f>'Матем база-11 2023 расклад'!O14</f>
        <v>6.0606060606060606</v>
      </c>
      <c r="AF14" s="368">
        <f>'Матем база-11 2024 расклад'!O14</f>
        <v>3.225806451612903</v>
      </c>
      <c r="AG14" s="262">
        <f>'Матем база-11 2025 расклад'!O14</f>
        <v>6.25</v>
      </c>
    </row>
    <row r="15" spans="1:33" s="1" customFormat="1" ht="15" customHeight="1" thickBot="1" x14ac:dyDescent="0.3">
      <c r="A15" s="12">
        <v>8</v>
      </c>
      <c r="B15" s="51">
        <v>10860</v>
      </c>
      <c r="C15" s="230" t="s">
        <v>111</v>
      </c>
      <c r="D15" s="231"/>
      <c r="E15" s="232"/>
      <c r="F15" s="242">
        <f>'Математика-11 2022 расклад'!K15</f>
        <v>22</v>
      </c>
      <c r="G15" s="381" t="s">
        <v>139</v>
      </c>
      <c r="H15" s="381">
        <f>'Матем база-11 2024 расклад'!K15</f>
        <v>18</v>
      </c>
      <c r="I15" s="360">
        <f>'Матем база-11 2025 расклад'!K15</f>
        <v>13</v>
      </c>
      <c r="J15" s="231"/>
      <c r="K15" s="232"/>
      <c r="L15" s="242">
        <f>'Математика-11 2022 расклад'!L15</f>
        <v>15</v>
      </c>
      <c r="M15" s="381" t="s">
        <v>139</v>
      </c>
      <c r="N15" s="529">
        <f>'Матем база-11 2024 расклад'!L15</f>
        <v>10</v>
      </c>
      <c r="O15" s="386">
        <f>'Матем база-11 2025 расклад'!L15</f>
        <v>8</v>
      </c>
      <c r="P15" s="256"/>
      <c r="Q15" s="233"/>
      <c r="R15" s="246">
        <f>'Математика-11 2022 расклад'!M15</f>
        <v>68.181818181818187</v>
      </c>
      <c r="S15" s="234" t="s">
        <v>139</v>
      </c>
      <c r="T15" s="369">
        <f>'Матем база-11 2024 расклад'!M15</f>
        <v>55.555555555555557</v>
      </c>
      <c r="U15" s="263">
        <f>'Матем база-11 2025 расклад'!M15</f>
        <v>61.53846153846154</v>
      </c>
      <c r="V15" s="231"/>
      <c r="W15" s="232"/>
      <c r="X15" s="242">
        <f>'Математика-11 2022 расклад'!N15</f>
        <v>2.0000000000000004</v>
      </c>
      <c r="Y15" s="381" t="s">
        <v>139</v>
      </c>
      <c r="Z15" s="529">
        <f>'Матем база-11 2024 расклад'!N15</f>
        <v>0</v>
      </c>
      <c r="AA15" s="386">
        <f>'Матем база-11 2025 расклад'!N15</f>
        <v>0</v>
      </c>
      <c r="AB15" s="256"/>
      <c r="AC15" s="234"/>
      <c r="AD15" s="369">
        <f>'Математика-11 2022 расклад'!O15</f>
        <v>9.0909090909090917</v>
      </c>
      <c r="AE15" s="369" t="s">
        <v>139</v>
      </c>
      <c r="AF15" s="369">
        <f>'Матем база-11 2024 расклад'!O15</f>
        <v>0</v>
      </c>
      <c r="AG15" s="263">
        <f>'Матем база-11 2025 расклад'!O15</f>
        <v>0</v>
      </c>
    </row>
    <row r="16" spans="1:33" s="1" customFormat="1" ht="15" customHeight="1" thickBot="1" x14ac:dyDescent="0.3">
      <c r="A16" s="34"/>
      <c r="B16" s="50"/>
      <c r="C16" s="235" t="s">
        <v>101</v>
      </c>
      <c r="D16" s="264">
        <f>'Математика-11 2020 расклад'!K18</f>
        <v>0</v>
      </c>
      <c r="E16" s="265">
        <f>'Математика-11 2021 расклад'!K18</f>
        <v>0</v>
      </c>
      <c r="F16" s="266">
        <f>'Математика-11 2022 расклад'!K16</f>
        <v>345</v>
      </c>
      <c r="G16" s="379">
        <f>'Матем база-11 2023 расклад'!K16</f>
        <v>271</v>
      </c>
      <c r="H16" s="379">
        <f>'Матем база-11 2024 расклад'!K16</f>
        <v>253</v>
      </c>
      <c r="I16" s="358">
        <f>'Матем база-11 2025 расклад'!K16</f>
        <v>222</v>
      </c>
      <c r="J16" s="264">
        <f>'Математика-11 2020 расклад'!L17</f>
        <v>0</v>
      </c>
      <c r="K16" s="265">
        <f>'Математика-11 2021 расклад'!L17</f>
        <v>0</v>
      </c>
      <c r="L16" s="266">
        <f>'Математика-11 2022 расклад'!L16</f>
        <v>262</v>
      </c>
      <c r="M16" s="379">
        <f>'Матем база-11 2023 расклад'!L16</f>
        <v>202</v>
      </c>
      <c r="N16" s="527">
        <f>'Матем база-11 2024 расклад'!L16</f>
        <v>210</v>
      </c>
      <c r="O16" s="384">
        <f>'Матем база-11 2025 расклад'!L16</f>
        <v>167</v>
      </c>
      <c r="P16" s="270">
        <f>'Математика-11 2020 расклад'!M17</f>
        <v>0</v>
      </c>
      <c r="Q16" s="268">
        <f>'Математика-11 2021 расклад'!M17</f>
        <v>0</v>
      </c>
      <c r="R16" s="269">
        <f>'Математика-11 2022 расклад'!M16</f>
        <v>76.907251939237227</v>
      </c>
      <c r="S16" s="271">
        <f>'Матем база-11 2023 расклад'!M16</f>
        <v>74.538745387453872</v>
      </c>
      <c r="T16" s="366">
        <f>'Матем база-11 2024 расклад'!M16</f>
        <v>83.003952569169954</v>
      </c>
      <c r="U16" s="272">
        <f>'Матем база-11 2025 расклад'!M16</f>
        <v>75.22522522522523</v>
      </c>
      <c r="V16" s="264">
        <f>'Математика-11 2020 расклад'!N17</f>
        <v>0</v>
      </c>
      <c r="W16" s="265">
        <f>'Математика-11 2021 расклад'!N17</f>
        <v>0</v>
      </c>
      <c r="X16" s="266">
        <f>'Математика-11 2022 расклад'!N16</f>
        <v>10</v>
      </c>
      <c r="Y16" s="379">
        <f>'Матем база-11 2023 расклад'!N16</f>
        <v>4</v>
      </c>
      <c r="Z16" s="527">
        <f>'Матем база-11 2024 расклад'!N16</f>
        <v>0</v>
      </c>
      <c r="AA16" s="384">
        <f>'Матем база-11 2025 расклад'!N16</f>
        <v>10</v>
      </c>
      <c r="AB16" s="270">
        <f>'Математика-11 2020 расклад'!O17</f>
        <v>0</v>
      </c>
      <c r="AC16" s="271">
        <f>'Математика-11 2021 расклад'!O17</f>
        <v>0</v>
      </c>
      <c r="AD16" s="366">
        <f>'Математика-11 2022 расклад'!O16</f>
        <v>2.9042582417582414</v>
      </c>
      <c r="AE16" s="366">
        <f>'Матем база-11 2023 расклад'!O16</f>
        <v>1.4760147601476015</v>
      </c>
      <c r="AF16" s="366">
        <f>'Матем база-11 2024 расклад'!O16</f>
        <v>0</v>
      </c>
      <c r="AG16" s="272">
        <f>'Матем база-11 2025 расклад'!O16</f>
        <v>4.5045045045045047</v>
      </c>
    </row>
    <row r="17" spans="1:33" s="1" customFormat="1" ht="15" customHeight="1" x14ac:dyDescent="0.25">
      <c r="A17" s="10">
        <v>1</v>
      </c>
      <c r="B17" s="48">
        <v>20040</v>
      </c>
      <c r="C17" s="219" t="s">
        <v>11</v>
      </c>
      <c r="D17" s="220"/>
      <c r="E17" s="221"/>
      <c r="F17" s="243">
        <f>'Математика-11 2022 расклад'!K17</f>
        <v>64</v>
      </c>
      <c r="G17" s="382">
        <f>'Матем база-11 2023 расклад'!K17</f>
        <v>59</v>
      </c>
      <c r="H17" s="382">
        <f>'Матем база-11 2024 расклад'!K17</f>
        <v>26</v>
      </c>
      <c r="I17" s="361">
        <f>'Матем база-11 2025 расклад'!K17</f>
        <v>25</v>
      </c>
      <c r="J17" s="220"/>
      <c r="K17" s="221"/>
      <c r="L17" s="243">
        <f>'Математика-11 2022 расклад'!L17</f>
        <v>49</v>
      </c>
      <c r="M17" s="382">
        <f>'Матем база-11 2023 расклад'!L17</f>
        <v>45</v>
      </c>
      <c r="N17" s="530">
        <f>'Матем база-11 2024 расклад'!L17</f>
        <v>21</v>
      </c>
      <c r="O17" s="387">
        <f>'Матем база-11 2025 расклад'!L17</f>
        <v>15</v>
      </c>
      <c r="P17" s="257"/>
      <c r="Q17" s="222"/>
      <c r="R17" s="247">
        <f>'Математика-11 2022 расклад'!M17</f>
        <v>76.5625</v>
      </c>
      <c r="S17" s="223">
        <f>'Матем база-11 2023 расклад'!M17</f>
        <v>76.271186440677965</v>
      </c>
      <c r="T17" s="367">
        <f>'Матем база-11 2024 расклад'!M17</f>
        <v>80.769230769230774</v>
      </c>
      <c r="U17" s="261">
        <f>'Матем база-11 2025 расклад'!M17</f>
        <v>60</v>
      </c>
      <c r="V17" s="220"/>
      <c r="W17" s="221"/>
      <c r="X17" s="243">
        <f>'Математика-11 2022 расклад'!N17</f>
        <v>2</v>
      </c>
      <c r="Y17" s="382">
        <f>'Матем база-11 2023 расклад'!N17</f>
        <v>1</v>
      </c>
      <c r="Z17" s="530">
        <f>'Матем база-11 2024 расклад'!N17</f>
        <v>0</v>
      </c>
      <c r="AA17" s="387">
        <f>'Матем база-11 2025 расклад'!N17</f>
        <v>0</v>
      </c>
      <c r="AB17" s="257"/>
      <c r="AC17" s="223"/>
      <c r="AD17" s="367">
        <f>'Математика-11 2022 расклад'!O17</f>
        <v>3.125</v>
      </c>
      <c r="AE17" s="367">
        <f>'Матем база-11 2023 расклад'!O17</f>
        <v>1.6949152542372881</v>
      </c>
      <c r="AF17" s="367">
        <f>'Матем база-11 2024 расклад'!O17</f>
        <v>0</v>
      </c>
      <c r="AG17" s="261">
        <f>'Матем база-11 2025 расклад'!O17</f>
        <v>0</v>
      </c>
    </row>
    <row r="18" spans="1:33" s="1" customFormat="1" ht="15" customHeight="1" x14ac:dyDescent="0.25">
      <c r="A18" s="16">
        <v>2</v>
      </c>
      <c r="B18" s="47">
        <v>20061</v>
      </c>
      <c r="C18" s="224" t="s">
        <v>13</v>
      </c>
      <c r="D18" s="225"/>
      <c r="E18" s="226"/>
      <c r="F18" s="241">
        <f>'Математика-11 2022 расклад'!K18</f>
        <v>34</v>
      </c>
      <c r="G18" s="380">
        <f>'Матем база-11 2023 расклад'!K18</f>
        <v>19</v>
      </c>
      <c r="H18" s="380">
        <f>'Матем база-11 2024 расклад'!K18</f>
        <v>24</v>
      </c>
      <c r="I18" s="359">
        <f>'Матем база-11 2025 расклад'!K18</f>
        <v>10</v>
      </c>
      <c r="J18" s="225"/>
      <c r="K18" s="226"/>
      <c r="L18" s="241">
        <f>'Математика-11 2022 расклад'!L18</f>
        <v>30</v>
      </c>
      <c r="M18" s="380">
        <f>'Матем база-11 2023 расклад'!L18</f>
        <v>16</v>
      </c>
      <c r="N18" s="528">
        <f>'Матем база-11 2024 расклад'!L18</f>
        <v>20</v>
      </c>
      <c r="O18" s="385">
        <f>'Матем база-11 2025 расклад'!L18</f>
        <v>10</v>
      </c>
      <c r="P18" s="254"/>
      <c r="Q18" s="227"/>
      <c r="R18" s="245">
        <f>'Математика-11 2022 расклад'!M18</f>
        <v>88.235294117647058</v>
      </c>
      <c r="S18" s="228">
        <f>'Матем база-11 2023 расклад'!M18</f>
        <v>84.21052631578948</v>
      </c>
      <c r="T18" s="368">
        <f>'Матем база-11 2024 расклад'!M18</f>
        <v>83.333333333333329</v>
      </c>
      <c r="U18" s="262">
        <f>'Матем база-11 2025 расклад'!M18</f>
        <v>100</v>
      </c>
      <c r="V18" s="225"/>
      <c r="W18" s="226"/>
      <c r="X18" s="241">
        <f>'Математика-11 2022 расклад'!N18</f>
        <v>0</v>
      </c>
      <c r="Y18" s="380">
        <f>'Матем база-11 2023 расклад'!N18</f>
        <v>0</v>
      </c>
      <c r="Z18" s="528">
        <f>'Матем база-11 2024 расклад'!N18</f>
        <v>0</v>
      </c>
      <c r="AA18" s="385">
        <f>'Матем база-11 2025 расклад'!N18</f>
        <v>0</v>
      </c>
      <c r="AB18" s="254"/>
      <c r="AC18" s="228"/>
      <c r="AD18" s="368">
        <f>'Математика-11 2022 расклад'!O18</f>
        <v>0</v>
      </c>
      <c r="AE18" s="368">
        <f>'Матем база-11 2023 расклад'!O18</f>
        <v>0</v>
      </c>
      <c r="AF18" s="368">
        <f>'Матем база-11 2024 расклад'!O18</f>
        <v>0</v>
      </c>
      <c r="AG18" s="262">
        <f>'Матем база-11 2025 расклад'!O18</f>
        <v>0</v>
      </c>
    </row>
    <row r="19" spans="1:33" s="1" customFormat="1" ht="15" customHeight="1" x14ac:dyDescent="0.25">
      <c r="A19" s="16">
        <v>3</v>
      </c>
      <c r="B19" s="47">
        <v>21020</v>
      </c>
      <c r="C19" s="224" t="s">
        <v>21</v>
      </c>
      <c r="D19" s="225"/>
      <c r="E19" s="226"/>
      <c r="F19" s="241">
        <f>'Математика-11 2022 расклад'!K19</f>
        <v>40</v>
      </c>
      <c r="G19" s="380">
        <f>'Матем база-11 2023 расклад'!K19</f>
        <v>18</v>
      </c>
      <c r="H19" s="380">
        <f>'Матем база-11 2024 расклад'!K19</f>
        <v>45</v>
      </c>
      <c r="I19" s="359">
        <f>'Матем база-11 2025 расклад'!K19</f>
        <v>26</v>
      </c>
      <c r="J19" s="225"/>
      <c r="K19" s="226"/>
      <c r="L19" s="241">
        <f>'Математика-11 2022 расклад'!L19</f>
        <v>34</v>
      </c>
      <c r="M19" s="380">
        <f>'Матем база-11 2023 расклад'!L19</f>
        <v>13</v>
      </c>
      <c r="N19" s="528">
        <f>'Матем база-11 2024 расклад'!L19</f>
        <v>40</v>
      </c>
      <c r="O19" s="385">
        <f>'Матем база-11 2025 расклад'!L19</f>
        <v>23</v>
      </c>
      <c r="P19" s="254"/>
      <c r="Q19" s="227"/>
      <c r="R19" s="245">
        <f>'Математика-11 2022 расклад'!M19</f>
        <v>85</v>
      </c>
      <c r="S19" s="228">
        <f>'Матем база-11 2023 расклад'!M19</f>
        <v>72.222222222222229</v>
      </c>
      <c r="T19" s="368">
        <f>'Матем база-11 2024 расклад'!M19</f>
        <v>88.888888888888886</v>
      </c>
      <c r="U19" s="262">
        <f>'Матем база-11 2025 расклад'!M19</f>
        <v>88.461538461538467</v>
      </c>
      <c r="V19" s="225"/>
      <c r="W19" s="226"/>
      <c r="X19" s="241">
        <f>'Математика-11 2022 расклад'!N19</f>
        <v>1</v>
      </c>
      <c r="Y19" s="380">
        <f>'Матем база-11 2023 расклад'!N19</f>
        <v>0</v>
      </c>
      <c r="Z19" s="528">
        <f>'Матем база-11 2024 расклад'!N19</f>
        <v>0</v>
      </c>
      <c r="AA19" s="385">
        <f>'Матем база-11 2025 расклад'!N19</f>
        <v>0</v>
      </c>
      <c r="AB19" s="254"/>
      <c r="AC19" s="228"/>
      <c r="AD19" s="368">
        <f>'Математика-11 2022 расклад'!O19</f>
        <v>2.5</v>
      </c>
      <c r="AE19" s="368">
        <f>'Матем база-11 2023 расклад'!O19</f>
        <v>0</v>
      </c>
      <c r="AF19" s="368">
        <f>'Матем база-11 2024 расклад'!O19</f>
        <v>0</v>
      </c>
      <c r="AG19" s="262">
        <f>'Матем база-11 2025 расклад'!O19</f>
        <v>0</v>
      </c>
    </row>
    <row r="20" spans="1:33" s="1" customFormat="1" ht="15" customHeight="1" x14ac:dyDescent="0.25">
      <c r="A20" s="11">
        <v>4</v>
      </c>
      <c r="B20" s="47">
        <v>20060</v>
      </c>
      <c r="C20" s="224" t="s">
        <v>12</v>
      </c>
      <c r="D20" s="225"/>
      <c r="E20" s="226"/>
      <c r="F20" s="241">
        <f>'Математика-11 2022 расклад'!K20</f>
        <v>20</v>
      </c>
      <c r="G20" s="380">
        <f>'Матем база-11 2023 расклад'!K20</f>
        <v>32</v>
      </c>
      <c r="H20" s="380">
        <f>'Матем база-11 2024 расклад'!K20</f>
        <v>38</v>
      </c>
      <c r="I20" s="359">
        <f>'Матем база-11 2025 расклад'!K20</f>
        <v>28</v>
      </c>
      <c r="J20" s="225"/>
      <c r="K20" s="226"/>
      <c r="L20" s="241">
        <f>'Математика-11 2022 расклад'!L20</f>
        <v>15</v>
      </c>
      <c r="M20" s="380">
        <f>'Матем база-11 2023 расклад'!L20</f>
        <v>31</v>
      </c>
      <c r="N20" s="528">
        <f>'Матем база-11 2024 расклад'!L20</f>
        <v>35</v>
      </c>
      <c r="O20" s="385">
        <f>'Матем база-11 2025 расклад'!L20</f>
        <v>28</v>
      </c>
      <c r="P20" s="254"/>
      <c r="Q20" s="227"/>
      <c r="R20" s="245">
        <f>'Математика-11 2022 расклад'!M20</f>
        <v>75</v>
      </c>
      <c r="S20" s="228">
        <f>'Матем база-11 2023 расклад'!M20</f>
        <v>96.875</v>
      </c>
      <c r="T20" s="368">
        <f>'Матем база-11 2024 расклад'!M20</f>
        <v>92.10526315789474</v>
      </c>
      <c r="U20" s="262">
        <f>'Матем база-11 2025 расклад'!M20</f>
        <v>100</v>
      </c>
      <c r="V20" s="225"/>
      <c r="W20" s="226"/>
      <c r="X20" s="241">
        <f>'Математика-11 2022 расклад'!N20</f>
        <v>0</v>
      </c>
      <c r="Y20" s="380">
        <f>'Матем база-11 2023 расклад'!N20</f>
        <v>0</v>
      </c>
      <c r="Z20" s="528">
        <f>'Матем база-11 2024 расклад'!N20</f>
        <v>0</v>
      </c>
      <c r="AA20" s="385">
        <f>'Матем база-11 2025 расклад'!N20</f>
        <v>0</v>
      </c>
      <c r="AB20" s="254"/>
      <c r="AC20" s="228"/>
      <c r="AD20" s="368">
        <f>'Математика-11 2022 расклад'!O20</f>
        <v>0</v>
      </c>
      <c r="AE20" s="368">
        <f>'Матем база-11 2023 расклад'!O20</f>
        <v>0</v>
      </c>
      <c r="AF20" s="368">
        <f>'Матем база-11 2024 расклад'!O20</f>
        <v>0</v>
      </c>
      <c r="AG20" s="262">
        <f>'Матем база-11 2025 расклад'!O20</f>
        <v>0</v>
      </c>
    </row>
    <row r="21" spans="1:33" s="1" customFormat="1" ht="15" customHeight="1" x14ac:dyDescent="0.25">
      <c r="A21" s="11">
        <v>5</v>
      </c>
      <c r="B21" s="47">
        <v>20400</v>
      </c>
      <c r="C21" s="224" t="s">
        <v>15</v>
      </c>
      <c r="D21" s="225"/>
      <c r="E21" s="226"/>
      <c r="F21" s="241">
        <f>'Математика-11 2022 расклад'!K21</f>
        <v>28</v>
      </c>
      <c r="G21" s="380">
        <f>'Матем база-11 2023 расклад'!K21</f>
        <v>18</v>
      </c>
      <c r="H21" s="380">
        <f>'Матем база-11 2024 расклад'!K21</f>
        <v>21</v>
      </c>
      <c r="I21" s="359">
        <f>'Матем база-11 2025 расклад'!K21</f>
        <v>13</v>
      </c>
      <c r="J21" s="225"/>
      <c r="K21" s="226"/>
      <c r="L21" s="241">
        <f>'Математика-11 2022 расклад'!L21</f>
        <v>26.999999999999996</v>
      </c>
      <c r="M21" s="380">
        <f>'Матем база-11 2023 расклад'!L21</f>
        <v>12</v>
      </c>
      <c r="N21" s="528">
        <f>'Матем база-11 2024 расклад'!L21</f>
        <v>18</v>
      </c>
      <c r="O21" s="385">
        <f>'Матем база-11 2025 расклад'!L21</f>
        <v>11</v>
      </c>
      <c r="P21" s="254"/>
      <c r="Q21" s="227"/>
      <c r="R21" s="274">
        <f>'Математика-11 2022 расклад'!M21</f>
        <v>96.428571428571416</v>
      </c>
      <c r="S21" s="393">
        <f>'Матем база-11 2023 расклад'!M21</f>
        <v>66.666666666666671</v>
      </c>
      <c r="T21" s="368">
        <f>'Матем база-11 2024 расклад'!M21</f>
        <v>85.714285714285708</v>
      </c>
      <c r="U21" s="262">
        <f>'Матем база-11 2025 расклад'!M21</f>
        <v>84.615384615384613</v>
      </c>
      <c r="V21" s="225"/>
      <c r="W21" s="226"/>
      <c r="X21" s="241">
        <f>'Математика-11 2022 расклад'!N21</f>
        <v>1</v>
      </c>
      <c r="Y21" s="380">
        <f>'Матем база-11 2023 расклад'!N21</f>
        <v>0</v>
      </c>
      <c r="Z21" s="528">
        <f>'Матем база-11 2024 расклад'!N21</f>
        <v>0</v>
      </c>
      <c r="AA21" s="385">
        <f>'Матем база-11 2025 расклад'!N21</f>
        <v>0</v>
      </c>
      <c r="AB21" s="254"/>
      <c r="AC21" s="228"/>
      <c r="AD21" s="368">
        <f>'Математика-11 2022 расклад'!O21</f>
        <v>3.5714285714285716</v>
      </c>
      <c r="AE21" s="368">
        <f>'Матем база-11 2023 расклад'!O21</f>
        <v>0</v>
      </c>
      <c r="AF21" s="368">
        <f>'Матем база-11 2024 расклад'!O21</f>
        <v>0</v>
      </c>
      <c r="AG21" s="262">
        <f>'Матем база-11 2025 расклад'!O21</f>
        <v>0</v>
      </c>
    </row>
    <row r="22" spans="1:33" s="1" customFormat="1" ht="15" customHeight="1" x14ac:dyDescent="0.25">
      <c r="A22" s="11">
        <v>6</v>
      </c>
      <c r="B22" s="47">
        <v>20080</v>
      </c>
      <c r="C22" s="224" t="s">
        <v>14</v>
      </c>
      <c r="D22" s="225"/>
      <c r="E22" s="226"/>
      <c r="F22" s="241">
        <f>'Математика-11 2022 расклад'!K22</f>
        <v>52</v>
      </c>
      <c r="G22" s="380">
        <f>'Матем база-11 2023 расклад'!K22</f>
        <v>34</v>
      </c>
      <c r="H22" s="380">
        <f>'Матем база-11 2024 расклад'!K22</f>
        <v>23</v>
      </c>
      <c r="I22" s="359">
        <f>'Матем база-11 2025 расклад'!K22</f>
        <v>11</v>
      </c>
      <c r="J22" s="225"/>
      <c r="K22" s="226"/>
      <c r="L22" s="241">
        <f>'Математика-11 2022 расклад'!L22</f>
        <v>28</v>
      </c>
      <c r="M22" s="380">
        <f>'Матем база-11 2023 расклад'!L22</f>
        <v>24</v>
      </c>
      <c r="N22" s="528">
        <f>'Матем база-11 2024 расклад'!L22</f>
        <v>19</v>
      </c>
      <c r="O22" s="385">
        <f>'Матем база-11 2025 расклад'!L22</f>
        <v>9</v>
      </c>
      <c r="P22" s="254"/>
      <c r="Q22" s="227"/>
      <c r="R22" s="245">
        <f>'Математика-11 2022 расклад'!M22</f>
        <v>53.846153846153847</v>
      </c>
      <c r="S22" s="228">
        <f>'Матем база-11 2023 расклад'!M22</f>
        <v>70.588235294117652</v>
      </c>
      <c r="T22" s="368">
        <f>'Матем база-11 2024 расклад'!M22</f>
        <v>82.608695652173907</v>
      </c>
      <c r="U22" s="262">
        <f>'Матем база-11 2025 расклад'!M22</f>
        <v>81.818181818181813</v>
      </c>
      <c r="V22" s="225"/>
      <c r="W22" s="226"/>
      <c r="X22" s="241">
        <f>'Математика-11 2022 расклад'!N22</f>
        <v>2</v>
      </c>
      <c r="Y22" s="380">
        <f>'Матем база-11 2023 расклад'!N22</f>
        <v>0</v>
      </c>
      <c r="Z22" s="528">
        <f>'Матем база-11 2024 расклад'!N22</f>
        <v>0</v>
      </c>
      <c r="AA22" s="385">
        <f>'Матем база-11 2025 расклад'!N22</f>
        <v>0</v>
      </c>
      <c r="AB22" s="254"/>
      <c r="AC22" s="228"/>
      <c r="AD22" s="368">
        <f>'Математика-11 2022 расклад'!O22</f>
        <v>3.8461538461538463</v>
      </c>
      <c r="AE22" s="368">
        <f>'Матем база-11 2023 расклад'!O22</f>
        <v>0</v>
      </c>
      <c r="AF22" s="368">
        <f>'Матем база-11 2024 расклад'!O22</f>
        <v>0</v>
      </c>
      <c r="AG22" s="262">
        <f>'Матем база-11 2025 расклад'!O22</f>
        <v>0</v>
      </c>
    </row>
    <row r="23" spans="1:33" s="1" customFormat="1" ht="15" customHeight="1" x14ac:dyDescent="0.25">
      <c r="A23" s="11">
        <v>7</v>
      </c>
      <c r="B23" s="47">
        <v>20460</v>
      </c>
      <c r="C23" s="224" t="s">
        <v>16</v>
      </c>
      <c r="D23" s="225"/>
      <c r="E23" s="226"/>
      <c r="F23" s="241">
        <f>'Математика-11 2022 расклад'!K23</f>
        <v>19</v>
      </c>
      <c r="G23" s="380">
        <f>'Матем база-11 2023 расклад'!K23</f>
        <v>17</v>
      </c>
      <c r="H23" s="380">
        <f>'Матем база-11 2024 расклад'!K23</f>
        <v>22</v>
      </c>
      <c r="I23" s="359">
        <f>'Матем база-11 2025 расклад'!K23</f>
        <v>28</v>
      </c>
      <c r="J23" s="225"/>
      <c r="K23" s="226"/>
      <c r="L23" s="241">
        <f>'Математика-11 2022 расклад'!L23</f>
        <v>14</v>
      </c>
      <c r="M23" s="380">
        <f>'Матем база-11 2023 расклад'!L23</f>
        <v>12</v>
      </c>
      <c r="N23" s="528">
        <f>'Матем база-11 2024 расклад'!L23</f>
        <v>15</v>
      </c>
      <c r="O23" s="385">
        <f>'Матем база-11 2025 расклад'!L23</f>
        <v>21</v>
      </c>
      <c r="P23" s="254"/>
      <c r="Q23" s="227"/>
      <c r="R23" s="245">
        <f>'Математика-11 2022 расклад'!M23</f>
        <v>73.684210526315795</v>
      </c>
      <c r="S23" s="228">
        <f>'Матем база-11 2023 расклад'!M23</f>
        <v>70.588235294117652</v>
      </c>
      <c r="T23" s="368">
        <f>'Матем база-11 2024 расклад'!M23</f>
        <v>68.181818181818187</v>
      </c>
      <c r="U23" s="262">
        <f>'Матем база-11 2025 расклад'!M23</f>
        <v>75</v>
      </c>
      <c r="V23" s="225"/>
      <c r="W23" s="226"/>
      <c r="X23" s="241">
        <f>'Математика-11 2022 расклад'!N23</f>
        <v>0</v>
      </c>
      <c r="Y23" s="380">
        <f>'Матем база-11 2023 расклад'!N23</f>
        <v>0</v>
      </c>
      <c r="Z23" s="528">
        <f>'Матем база-11 2024 расклад'!N23</f>
        <v>0</v>
      </c>
      <c r="AA23" s="385">
        <f>'Матем база-11 2025 расклад'!N23</f>
        <v>3</v>
      </c>
      <c r="AB23" s="254"/>
      <c r="AC23" s="228"/>
      <c r="AD23" s="368">
        <f>'Математика-11 2022 расклад'!O23</f>
        <v>0</v>
      </c>
      <c r="AE23" s="368">
        <f>'Матем база-11 2023 расклад'!O23</f>
        <v>0</v>
      </c>
      <c r="AF23" s="368">
        <f>'Матем база-11 2024 расклад'!O23</f>
        <v>0</v>
      </c>
      <c r="AG23" s="262">
        <f>'Матем база-11 2025 расклад'!O23</f>
        <v>10.714285714285714</v>
      </c>
    </row>
    <row r="24" spans="1:33" s="1" customFormat="1" ht="15" customHeight="1" x14ac:dyDescent="0.25">
      <c r="A24" s="11">
        <v>8</v>
      </c>
      <c r="B24" s="47">
        <v>20550</v>
      </c>
      <c r="C24" s="224" t="s">
        <v>17</v>
      </c>
      <c r="D24" s="225"/>
      <c r="E24" s="226"/>
      <c r="F24" s="241" t="s">
        <v>139</v>
      </c>
      <c r="G24" s="380">
        <f>'Матем база-11 2023 расклад'!K24</f>
        <v>13</v>
      </c>
      <c r="H24" s="380" t="s">
        <v>139</v>
      </c>
      <c r="I24" s="359">
        <f>'Матем база-11 2025 расклад'!K24</f>
        <v>12</v>
      </c>
      <c r="J24" s="225"/>
      <c r="K24" s="226"/>
      <c r="L24" s="241" t="s">
        <v>139</v>
      </c>
      <c r="M24" s="380">
        <f>'Матем база-11 2023 расклад'!L24</f>
        <v>8</v>
      </c>
      <c r="N24" s="528" t="s">
        <v>139</v>
      </c>
      <c r="O24" s="385">
        <f>'Матем база-11 2025 расклад'!L24</f>
        <v>8</v>
      </c>
      <c r="P24" s="254"/>
      <c r="Q24" s="227"/>
      <c r="R24" s="245" t="s">
        <v>139</v>
      </c>
      <c r="S24" s="228">
        <f>'Матем база-11 2023 расклад'!M24</f>
        <v>61.53846153846154</v>
      </c>
      <c r="T24" s="368" t="s">
        <v>139</v>
      </c>
      <c r="U24" s="262">
        <f>'Матем база-11 2025 расклад'!M24</f>
        <v>66.666666666666671</v>
      </c>
      <c r="V24" s="225"/>
      <c r="W24" s="226"/>
      <c r="X24" s="241" t="s">
        <v>139</v>
      </c>
      <c r="Y24" s="380">
        <f>'Матем база-11 2023 расклад'!N24</f>
        <v>0</v>
      </c>
      <c r="Z24" s="528" t="s">
        <v>139</v>
      </c>
      <c r="AA24" s="385">
        <f>'Матем база-11 2025 расклад'!N24</f>
        <v>1</v>
      </c>
      <c r="AB24" s="254"/>
      <c r="AC24" s="228"/>
      <c r="AD24" s="368" t="s">
        <v>139</v>
      </c>
      <c r="AE24" s="368">
        <f>'Матем база-11 2023 расклад'!O24</f>
        <v>0</v>
      </c>
      <c r="AF24" s="368" t="s">
        <v>139</v>
      </c>
      <c r="AG24" s="262">
        <f>'Матем база-11 2025 расклад'!O24</f>
        <v>8.3333333333333339</v>
      </c>
    </row>
    <row r="25" spans="1:33" s="1" customFormat="1" ht="15" customHeight="1" x14ac:dyDescent="0.25">
      <c r="A25" s="11">
        <v>9</v>
      </c>
      <c r="B25" s="47">
        <v>20630</v>
      </c>
      <c r="C25" s="224" t="s">
        <v>18</v>
      </c>
      <c r="D25" s="225"/>
      <c r="E25" s="226"/>
      <c r="F25" s="241" t="s">
        <v>139</v>
      </c>
      <c r="G25" s="380">
        <f>'Матем база-11 2023 расклад'!K25</f>
        <v>8</v>
      </c>
      <c r="H25" s="380" t="s">
        <v>139</v>
      </c>
      <c r="I25" s="359">
        <f>'Матем база-11 2025 расклад'!K25</f>
        <v>11</v>
      </c>
      <c r="J25" s="225"/>
      <c r="K25" s="226"/>
      <c r="L25" s="241" t="s">
        <v>139</v>
      </c>
      <c r="M25" s="380">
        <f>'Матем база-11 2023 расклад'!L25</f>
        <v>4</v>
      </c>
      <c r="N25" s="528" t="s">
        <v>139</v>
      </c>
      <c r="O25" s="385">
        <f>'Матем база-11 2025 расклад'!L25</f>
        <v>7</v>
      </c>
      <c r="P25" s="254"/>
      <c r="Q25" s="227"/>
      <c r="R25" s="245" t="s">
        <v>139</v>
      </c>
      <c r="S25" s="228">
        <f>'Матем база-11 2023 расклад'!M25</f>
        <v>50</v>
      </c>
      <c r="T25" s="368" t="s">
        <v>139</v>
      </c>
      <c r="U25" s="262">
        <f>'Матем база-11 2025 расклад'!M25</f>
        <v>63.636363636363633</v>
      </c>
      <c r="V25" s="225"/>
      <c r="W25" s="226"/>
      <c r="X25" s="241" t="s">
        <v>139</v>
      </c>
      <c r="Y25" s="380">
        <f>'Матем база-11 2023 расклад'!N25</f>
        <v>0</v>
      </c>
      <c r="Z25" s="528" t="s">
        <v>139</v>
      </c>
      <c r="AA25" s="385">
        <f>'Матем база-11 2025 расклад'!N25</f>
        <v>1</v>
      </c>
      <c r="AB25" s="254"/>
      <c r="AC25" s="228"/>
      <c r="AD25" s="368" t="s">
        <v>139</v>
      </c>
      <c r="AE25" s="368">
        <f>'Матем база-11 2023 расклад'!O25</f>
        <v>0</v>
      </c>
      <c r="AF25" s="368" t="s">
        <v>139</v>
      </c>
      <c r="AG25" s="262">
        <f>'Матем база-11 2025 расклад'!O25</f>
        <v>9.0909090909090917</v>
      </c>
    </row>
    <row r="26" spans="1:33" s="1" customFormat="1" ht="15" customHeight="1" x14ac:dyDescent="0.25">
      <c r="A26" s="11">
        <v>10</v>
      </c>
      <c r="B26" s="47">
        <v>20810</v>
      </c>
      <c r="C26" s="224" t="s">
        <v>19</v>
      </c>
      <c r="D26" s="225"/>
      <c r="E26" s="226"/>
      <c r="F26" s="241">
        <f>'Математика-11 2022 расклад'!K26</f>
        <v>25</v>
      </c>
      <c r="G26" s="380" t="s">
        <v>139</v>
      </c>
      <c r="H26" s="380">
        <f>'Матем база-11 2024 расклад'!K26</f>
        <v>11</v>
      </c>
      <c r="I26" s="359" t="s">
        <v>139</v>
      </c>
      <c r="J26" s="225"/>
      <c r="K26" s="226"/>
      <c r="L26" s="241">
        <f>'Математика-11 2022 расклад'!L26</f>
        <v>13</v>
      </c>
      <c r="M26" s="380" t="s">
        <v>139</v>
      </c>
      <c r="N26" s="528">
        <f>'Матем база-11 2024 расклад'!L26</f>
        <v>10</v>
      </c>
      <c r="O26" s="385" t="s">
        <v>139</v>
      </c>
      <c r="P26" s="254"/>
      <c r="Q26" s="227"/>
      <c r="R26" s="245">
        <f>'Математика-11 2022 расклад'!M26</f>
        <v>52</v>
      </c>
      <c r="S26" s="228" t="s">
        <v>139</v>
      </c>
      <c r="T26" s="368">
        <f>'Матем база-11 2024 расклад'!M26</f>
        <v>90.909090909090907</v>
      </c>
      <c r="U26" s="262" t="s">
        <v>139</v>
      </c>
      <c r="V26" s="225"/>
      <c r="W26" s="226"/>
      <c r="X26" s="241">
        <f>'Математика-11 2022 расклад'!N26</f>
        <v>3</v>
      </c>
      <c r="Y26" s="380" t="s">
        <v>139</v>
      </c>
      <c r="Z26" s="528">
        <f>'Матем база-11 2024 расклад'!N26</f>
        <v>0</v>
      </c>
      <c r="AA26" s="385" t="s">
        <v>139</v>
      </c>
      <c r="AB26" s="254"/>
      <c r="AC26" s="228"/>
      <c r="AD26" s="368">
        <f>'Математика-11 2022 расклад'!O26</f>
        <v>12</v>
      </c>
      <c r="AE26" s="368" t="s">
        <v>139</v>
      </c>
      <c r="AF26" s="368">
        <f>'Матем база-11 2024 расклад'!O26</f>
        <v>0</v>
      </c>
      <c r="AG26" s="262" t="s">
        <v>139</v>
      </c>
    </row>
    <row r="27" spans="1:33" s="1" customFormat="1" ht="15" customHeight="1" x14ac:dyDescent="0.25">
      <c r="A27" s="11">
        <v>11</v>
      </c>
      <c r="B27" s="47">
        <v>20900</v>
      </c>
      <c r="C27" s="224" t="s">
        <v>20</v>
      </c>
      <c r="D27" s="225"/>
      <c r="E27" s="226"/>
      <c r="F27" s="241">
        <f>'Математика-11 2022 расклад'!K27</f>
        <v>38</v>
      </c>
      <c r="G27" s="380">
        <f>'Матем база-11 2023 расклад'!K27</f>
        <v>28</v>
      </c>
      <c r="H27" s="380">
        <f>'Матем база-11 2024 расклад'!K27</f>
        <v>25</v>
      </c>
      <c r="I27" s="359">
        <f>'Матем база-11 2025 расклад'!K27</f>
        <v>47</v>
      </c>
      <c r="J27" s="225"/>
      <c r="K27" s="226"/>
      <c r="L27" s="241">
        <f>'Математика-11 2022 расклад'!L27</f>
        <v>29.000000000000004</v>
      </c>
      <c r="M27" s="380">
        <f>'Матем база-11 2023 расклад'!L27</f>
        <v>18</v>
      </c>
      <c r="N27" s="528">
        <f>'Матем база-11 2024 расклад'!L27</f>
        <v>18</v>
      </c>
      <c r="O27" s="385">
        <f>'Матем база-11 2025 расклад'!L27</f>
        <v>32</v>
      </c>
      <c r="P27" s="254"/>
      <c r="Q27" s="227"/>
      <c r="R27" s="245">
        <f>'Математика-11 2022 расклад'!M27</f>
        <v>76.31578947368422</v>
      </c>
      <c r="S27" s="228">
        <f>'Матем база-11 2023 расклад'!M27</f>
        <v>64.285714285714292</v>
      </c>
      <c r="T27" s="368">
        <f>'Матем база-11 2024 расклад'!M27</f>
        <v>72</v>
      </c>
      <c r="U27" s="262">
        <f>'Матем база-11 2025 расклад'!M27</f>
        <v>68.085106382978722</v>
      </c>
      <c r="V27" s="225"/>
      <c r="W27" s="226"/>
      <c r="X27" s="241">
        <f>'Математика-11 2022 расклад'!N27</f>
        <v>0</v>
      </c>
      <c r="Y27" s="380">
        <f>'Матем база-11 2023 расклад'!N27</f>
        <v>2</v>
      </c>
      <c r="Z27" s="528">
        <f>'Матем база-11 2024 расклад'!N27</f>
        <v>0</v>
      </c>
      <c r="AA27" s="385">
        <f>'Матем база-11 2025 расклад'!N27</f>
        <v>4</v>
      </c>
      <c r="AB27" s="254"/>
      <c r="AC27" s="228"/>
      <c r="AD27" s="368">
        <f>'Математика-11 2022 расклад'!O27</f>
        <v>0</v>
      </c>
      <c r="AE27" s="368">
        <f>'Матем база-11 2023 расклад'!O27</f>
        <v>7.1428571428571432</v>
      </c>
      <c r="AF27" s="368">
        <f>'Матем база-11 2024 расклад'!O27</f>
        <v>0</v>
      </c>
      <c r="AG27" s="262">
        <f>'Матем база-11 2025 расклад'!O27</f>
        <v>8.5106382978723403</v>
      </c>
    </row>
    <row r="28" spans="1:33" s="1" customFormat="1" ht="15" customHeight="1" thickBot="1" x14ac:dyDescent="0.3">
      <c r="A28" s="12">
        <v>12</v>
      </c>
      <c r="B28" s="51">
        <v>21350</v>
      </c>
      <c r="C28" s="230" t="s">
        <v>22</v>
      </c>
      <c r="D28" s="231"/>
      <c r="E28" s="232"/>
      <c r="F28" s="242">
        <f>'Математика-11 2022 расклад'!K28</f>
        <v>25</v>
      </c>
      <c r="G28" s="381">
        <f>'Матем база-11 2023 расклад'!K28</f>
        <v>25</v>
      </c>
      <c r="H28" s="381">
        <f>'Матем база-11 2024 расклад'!K28</f>
        <v>18</v>
      </c>
      <c r="I28" s="360">
        <f>'Матем база-11 2025 расклад'!K28</f>
        <v>11</v>
      </c>
      <c r="J28" s="231"/>
      <c r="K28" s="232"/>
      <c r="L28" s="242">
        <f>'Математика-11 2022 расклад'!L28</f>
        <v>23</v>
      </c>
      <c r="M28" s="381">
        <f>'Матем база-11 2023 расклад'!L28</f>
        <v>19</v>
      </c>
      <c r="N28" s="529">
        <f>'Матем база-11 2024 расклад'!L28</f>
        <v>14</v>
      </c>
      <c r="O28" s="386">
        <f>'Матем база-11 2025 расклад'!L28</f>
        <v>3</v>
      </c>
      <c r="P28" s="256"/>
      <c r="Q28" s="233"/>
      <c r="R28" s="275">
        <f>'Математика-11 2022 расклад'!M28</f>
        <v>92</v>
      </c>
      <c r="S28" s="394">
        <f>'Матем база-11 2023 расклад'!M28</f>
        <v>76</v>
      </c>
      <c r="T28" s="369">
        <f>'Матем база-11 2024 расклад'!M28</f>
        <v>77.777777777777771</v>
      </c>
      <c r="U28" s="263">
        <f>'Матем база-11 2025 расклад'!M28</f>
        <v>27.272727272727273</v>
      </c>
      <c r="V28" s="231"/>
      <c r="W28" s="232"/>
      <c r="X28" s="242">
        <f>'Математика-11 2022 расклад'!N28</f>
        <v>1</v>
      </c>
      <c r="Y28" s="381">
        <f>'Матем база-11 2023 расклад'!N28</f>
        <v>1</v>
      </c>
      <c r="Z28" s="529">
        <f>'Матем база-11 2024 расклад'!N28</f>
        <v>0</v>
      </c>
      <c r="AA28" s="386">
        <f>'Матем база-11 2025 расклад'!N28</f>
        <v>1</v>
      </c>
      <c r="AB28" s="256"/>
      <c r="AC28" s="234"/>
      <c r="AD28" s="369">
        <f>'Математика-11 2022 расклад'!O28</f>
        <v>4</v>
      </c>
      <c r="AE28" s="369">
        <f>'Матем база-11 2023 расклад'!O28</f>
        <v>4</v>
      </c>
      <c r="AF28" s="369">
        <f>'Матем база-11 2024 расклад'!O28</f>
        <v>0</v>
      </c>
      <c r="AG28" s="263">
        <f>'Матем база-11 2025 расклад'!O28</f>
        <v>9.0909090909090917</v>
      </c>
    </row>
    <row r="29" spans="1:33" s="1" customFormat="1" ht="15" customHeight="1" thickBot="1" x14ac:dyDescent="0.3">
      <c r="A29" s="34"/>
      <c r="B29" s="50"/>
      <c r="C29" s="235" t="s">
        <v>102</v>
      </c>
      <c r="D29" s="264">
        <f>'Математика-11 2020 расклад'!K31</f>
        <v>0</v>
      </c>
      <c r="E29" s="265">
        <f>'Математика-11 2021 расклад'!K31</f>
        <v>0</v>
      </c>
      <c r="F29" s="266">
        <f>'Математика-11 2022 расклад'!K29</f>
        <v>397</v>
      </c>
      <c r="G29" s="379">
        <f>'Матем база-11 2023 расклад'!K29</f>
        <v>356</v>
      </c>
      <c r="H29" s="379">
        <f>'Матем база-11 2024 расклад'!K29</f>
        <v>342</v>
      </c>
      <c r="I29" s="358">
        <f>'Матем база-11 2025 расклад'!K29</f>
        <v>343</v>
      </c>
      <c r="J29" s="264">
        <f>'Математика-11 2020 расклад'!L30</f>
        <v>0</v>
      </c>
      <c r="K29" s="265">
        <f>'Математика-11 2021 расклад'!L30</f>
        <v>0</v>
      </c>
      <c r="L29" s="266">
        <f>'Математика-11 2022 расклад'!L29</f>
        <v>297</v>
      </c>
      <c r="M29" s="379">
        <f>'Матем база-11 2023 расклад'!L29</f>
        <v>238</v>
      </c>
      <c r="N29" s="527">
        <f>'Матем база-11 2024 расклад'!L29</f>
        <v>241</v>
      </c>
      <c r="O29" s="384">
        <f>'Матем база-11 2025 расклад'!L29</f>
        <v>213</v>
      </c>
      <c r="P29" s="270">
        <f>'Математика-11 2020 расклад'!M30</f>
        <v>0</v>
      </c>
      <c r="Q29" s="268">
        <f>'Математика-11 2021 расклад'!M30</f>
        <v>0</v>
      </c>
      <c r="R29" s="269">
        <f>'Математика-11 2022 расклад'!M29</f>
        <v>74.63065491401322</v>
      </c>
      <c r="S29" s="271">
        <f>'Матем база-11 2023 расклад'!M29</f>
        <v>66.853932584269657</v>
      </c>
      <c r="T29" s="366">
        <f>'Матем база-11 2024 расклад'!M29</f>
        <v>70.467836257309941</v>
      </c>
      <c r="U29" s="272">
        <f>'Матем база-11 2025 расклад'!M29</f>
        <v>62.099125364431487</v>
      </c>
      <c r="V29" s="264">
        <f>'Математика-11 2020 расклад'!N30</f>
        <v>0</v>
      </c>
      <c r="W29" s="265">
        <f>'Математика-11 2021 расклад'!N30</f>
        <v>0</v>
      </c>
      <c r="X29" s="266">
        <f>'Математика-11 2022 расклад'!N29</f>
        <v>11</v>
      </c>
      <c r="Y29" s="379">
        <f>'Матем база-11 2023 расклад'!N29</f>
        <v>11</v>
      </c>
      <c r="Z29" s="527">
        <f>'Матем база-11 2024 расклад'!N29</f>
        <v>14</v>
      </c>
      <c r="AA29" s="384">
        <f>'Матем база-11 2025 расклад'!N29</f>
        <v>23</v>
      </c>
      <c r="AB29" s="270">
        <f>'Математика-11 2020 расклад'!O30</f>
        <v>0</v>
      </c>
      <c r="AC29" s="271">
        <f>'Математика-11 2021 расклад'!O30</f>
        <v>0</v>
      </c>
      <c r="AD29" s="366">
        <f>'Математика-11 2022 расклад'!O29</f>
        <v>2.8431606707468777</v>
      </c>
      <c r="AE29" s="366">
        <f>'Матем база-11 2023 расклад'!O29</f>
        <v>3.0898876404494384</v>
      </c>
      <c r="AF29" s="366">
        <f>'Матем база-11 2024 расклад'!O29</f>
        <v>4.0935672514619883</v>
      </c>
      <c r="AG29" s="272">
        <f>'Матем база-11 2025 расклад'!O29</f>
        <v>6.7055393586005829</v>
      </c>
    </row>
    <row r="30" spans="1:33" s="1" customFormat="1" ht="15" customHeight="1" x14ac:dyDescent="0.25">
      <c r="A30" s="10">
        <v>1</v>
      </c>
      <c r="B30" s="48">
        <v>30070</v>
      </c>
      <c r="C30" s="219" t="s">
        <v>24</v>
      </c>
      <c r="D30" s="220"/>
      <c r="E30" s="221"/>
      <c r="F30" s="243">
        <f>'Математика-11 2022 расклад'!K30</f>
        <v>37</v>
      </c>
      <c r="G30" s="382">
        <f>'Матем база-11 2023 расклад'!K30</f>
        <v>45</v>
      </c>
      <c r="H30" s="382">
        <f>'Матем база-11 2024 расклад'!K30</f>
        <v>42</v>
      </c>
      <c r="I30" s="361">
        <f>'Матем база-11 2025 расклад'!K30</f>
        <v>45</v>
      </c>
      <c r="J30" s="220"/>
      <c r="K30" s="221"/>
      <c r="L30" s="243">
        <f>'Математика-11 2022 расклад'!L30</f>
        <v>34.000000000000007</v>
      </c>
      <c r="M30" s="382">
        <f>'Матем база-11 2023 расклад'!L30</f>
        <v>39</v>
      </c>
      <c r="N30" s="530">
        <f>'Матем база-11 2024 расклад'!L30</f>
        <v>37</v>
      </c>
      <c r="O30" s="387">
        <f>'Матем база-11 2025 расклад'!L30</f>
        <v>36</v>
      </c>
      <c r="P30" s="257"/>
      <c r="Q30" s="222"/>
      <c r="R30" s="247">
        <f>'Математика-11 2022 расклад'!M30</f>
        <v>91.891891891891902</v>
      </c>
      <c r="S30" s="223">
        <f>'Матем база-11 2023 расклад'!M30</f>
        <v>86.666666666666671</v>
      </c>
      <c r="T30" s="367">
        <f>'Матем база-11 2024 расклад'!M30</f>
        <v>88.095238095238102</v>
      </c>
      <c r="U30" s="261">
        <f>'Матем база-11 2025 расклад'!M30</f>
        <v>80</v>
      </c>
      <c r="V30" s="220"/>
      <c r="W30" s="221"/>
      <c r="X30" s="243">
        <f>'Математика-11 2022 расклад'!N30</f>
        <v>0</v>
      </c>
      <c r="Y30" s="382">
        <f>'Матем база-11 2023 расклад'!N30</f>
        <v>0</v>
      </c>
      <c r="Z30" s="530">
        <f>'Матем база-11 2024 расклад'!N30</f>
        <v>0</v>
      </c>
      <c r="AA30" s="387">
        <f>'Матем база-11 2025 расклад'!N30</f>
        <v>0</v>
      </c>
      <c r="AB30" s="257"/>
      <c r="AC30" s="223"/>
      <c r="AD30" s="367">
        <f>'Математика-11 2022 расклад'!O30</f>
        <v>0</v>
      </c>
      <c r="AE30" s="367">
        <f>'Матем база-11 2023 расклад'!O30</f>
        <v>0</v>
      </c>
      <c r="AF30" s="367">
        <f>'Матем база-11 2024 расклад'!O30</f>
        <v>0</v>
      </c>
      <c r="AG30" s="261">
        <f>'Матем база-11 2025 расклад'!O30</f>
        <v>0</v>
      </c>
    </row>
    <row r="31" spans="1:33" s="1" customFormat="1" ht="15" customHeight="1" x14ac:dyDescent="0.25">
      <c r="A31" s="11">
        <v>2</v>
      </c>
      <c r="B31" s="47">
        <v>30480</v>
      </c>
      <c r="C31" s="224" t="s">
        <v>110</v>
      </c>
      <c r="D31" s="225"/>
      <c r="E31" s="226"/>
      <c r="F31" s="241">
        <f>'Математика-11 2022 расклад'!K31</f>
        <v>26</v>
      </c>
      <c r="G31" s="380">
        <f>'Матем база-11 2023 расклад'!K31</f>
        <v>24</v>
      </c>
      <c r="H31" s="380">
        <f>'Матем база-11 2024 расклад'!K31</f>
        <v>24</v>
      </c>
      <c r="I31" s="359">
        <f>'Матем база-11 2025 расклад'!K31</f>
        <v>13</v>
      </c>
      <c r="J31" s="225"/>
      <c r="K31" s="226"/>
      <c r="L31" s="241">
        <f>'Математика-11 2022 расклад'!L31</f>
        <v>23</v>
      </c>
      <c r="M31" s="380">
        <f>'Матем база-11 2023 расклад'!L31</f>
        <v>18</v>
      </c>
      <c r="N31" s="528">
        <f>'Матем база-11 2024 расклад'!L31</f>
        <v>19</v>
      </c>
      <c r="O31" s="385">
        <f>'Матем база-11 2025 расклад'!L31</f>
        <v>11</v>
      </c>
      <c r="P31" s="254"/>
      <c r="Q31" s="227"/>
      <c r="R31" s="245">
        <f>'Математика-11 2022 расклад'!M31</f>
        <v>88.461538461538453</v>
      </c>
      <c r="S31" s="228">
        <f>'Матем база-11 2023 расклад'!M31</f>
        <v>75</v>
      </c>
      <c r="T31" s="368">
        <f>'Матем база-11 2024 расклад'!M31</f>
        <v>79.166666666666671</v>
      </c>
      <c r="U31" s="262">
        <f>'Матем база-11 2025 расклад'!M31</f>
        <v>84.615384615384613</v>
      </c>
      <c r="V31" s="225"/>
      <c r="W31" s="226"/>
      <c r="X31" s="241">
        <f>'Математика-11 2022 расклад'!N31</f>
        <v>0</v>
      </c>
      <c r="Y31" s="380">
        <f>'Матем база-11 2023 расклад'!N31</f>
        <v>0</v>
      </c>
      <c r="Z31" s="528">
        <f>'Матем база-11 2024 расклад'!N31</f>
        <v>0</v>
      </c>
      <c r="AA31" s="385">
        <f>'Матем база-11 2025 расклад'!N31</f>
        <v>0</v>
      </c>
      <c r="AB31" s="254"/>
      <c r="AC31" s="228"/>
      <c r="AD31" s="368">
        <f>'Математика-11 2022 расклад'!O31</f>
        <v>0</v>
      </c>
      <c r="AE31" s="368">
        <f>'Матем база-11 2023 расклад'!O31</f>
        <v>0</v>
      </c>
      <c r="AF31" s="368">
        <f>'Матем база-11 2024 расклад'!O31</f>
        <v>0</v>
      </c>
      <c r="AG31" s="262">
        <f>'Матем база-11 2025 расклад'!O31</f>
        <v>0</v>
      </c>
    </row>
    <row r="32" spans="1:33" s="1" customFormat="1" ht="15" customHeight="1" x14ac:dyDescent="0.25">
      <c r="A32" s="11">
        <v>3</v>
      </c>
      <c r="B32" s="49">
        <v>30460</v>
      </c>
      <c r="C32" s="229" t="s">
        <v>29</v>
      </c>
      <c r="D32" s="225"/>
      <c r="E32" s="226"/>
      <c r="F32" s="241">
        <f>'Математика-11 2022 расклад'!K32</f>
        <v>23</v>
      </c>
      <c r="G32" s="380">
        <f>'Матем база-11 2023 расклад'!K32</f>
        <v>21</v>
      </c>
      <c r="H32" s="380">
        <f>'Матем база-11 2024 расклад'!K32</f>
        <v>31</v>
      </c>
      <c r="I32" s="359">
        <f>'Матем база-11 2025 расклад'!K32</f>
        <v>14</v>
      </c>
      <c r="J32" s="225"/>
      <c r="K32" s="226"/>
      <c r="L32" s="241">
        <f>'Математика-11 2022 расклад'!L32</f>
        <v>18.999999999999996</v>
      </c>
      <c r="M32" s="380">
        <f>'Матем база-11 2023 расклад'!L32</f>
        <v>17</v>
      </c>
      <c r="N32" s="528">
        <f>'Матем база-11 2024 расклад'!L32</f>
        <v>24</v>
      </c>
      <c r="O32" s="385">
        <f>'Матем база-11 2025 расклад'!L32</f>
        <v>8</v>
      </c>
      <c r="P32" s="254"/>
      <c r="Q32" s="227"/>
      <c r="R32" s="245">
        <f>'Математика-11 2022 расклад'!M32</f>
        <v>82.608695652173907</v>
      </c>
      <c r="S32" s="228">
        <f>'Матем база-11 2023 расклад'!M32</f>
        <v>80.952380952380949</v>
      </c>
      <c r="T32" s="368">
        <f>'Матем база-11 2024 расклад'!M32</f>
        <v>77.41935483870968</v>
      </c>
      <c r="U32" s="262">
        <f>'Матем база-11 2025 расклад'!M32</f>
        <v>57.142857142857146</v>
      </c>
      <c r="V32" s="225"/>
      <c r="W32" s="226"/>
      <c r="X32" s="241">
        <f>'Математика-11 2022 расклад'!N32</f>
        <v>0</v>
      </c>
      <c r="Y32" s="380">
        <f>'Матем база-11 2023 расклад'!N32</f>
        <v>0</v>
      </c>
      <c r="Z32" s="528">
        <f>'Матем база-11 2024 расклад'!N32</f>
        <v>0</v>
      </c>
      <c r="AA32" s="385">
        <f>'Матем база-11 2025 расклад'!N32</f>
        <v>0</v>
      </c>
      <c r="AB32" s="254"/>
      <c r="AC32" s="228"/>
      <c r="AD32" s="368">
        <f>'Математика-11 2022 расклад'!O32</f>
        <v>0</v>
      </c>
      <c r="AE32" s="368">
        <f>'Матем база-11 2023 расклад'!O32</f>
        <v>0</v>
      </c>
      <c r="AF32" s="368">
        <f>'Матем база-11 2024 расклад'!O32</f>
        <v>0</v>
      </c>
      <c r="AG32" s="262">
        <f>'Матем база-11 2025 расклад'!O32</f>
        <v>0</v>
      </c>
    </row>
    <row r="33" spans="1:33" s="1" customFormat="1" ht="15" customHeight="1" x14ac:dyDescent="0.25">
      <c r="A33" s="11">
        <v>4</v>
      </c>
      <c r="B33" s="47">
        <v>30030</v>
      </c>
      <c r="C33" s="224" t="s">
        <v>23</v>
      </c>
      <c r="D33" s="225"/>
      <c r="E33" s="226"/>
      <c r="F33" s="241">
        <f>'Математика-11 2022 расклад'!K33</f>
        <v>22</v>
      </c>
      <c r="G33" s="380">
        <f>'Матем база-11 2023 расклад'!K33</f>
        <v>15</v>
      </c>
      <c r="H33" s="380">
        <f>'Матем база-11 2024 расклад'!K33</f>
        <v>25</v>
      </c>
      <c r="I33" s="359">
        <f>'Матем база-11 2025 расклад'!K33</f>
        <v>15</v>
      </c>
      <c r="J33" s="225"/>
      <c r="K33" s="226"/>
      <c r="L33" s="241">
        <f>'Математика-11 2022 расклад'!L33</f>
        <v>18</v>
      </c>
      <c r="M33" s="380">
        <f>'Матем база-11 2023 расклад'!L33</f>
        <v>12</v>
      </c>
      <c r="N33" s="528">
        <f>'Матем база-11 2024 расклад'!L33</f>
        <v>19</v>
      </c>
      <c r="O33" s="385">
        <f>'Матем база-11 2025 расклад'!L33</f>
        <v>12</v>
      </c>
      <c r="P33" s="254"/>
      <c r="Q33" s="227"/>
      <c r="R33" s="245">
        <f>'Математика-11 2022 расклад'!M33</f>
        <v>81.818181818181813</v>
      </c>
      <c r="S33" s="228">
        <f>'Матем база-11 2023 расклад'!M33</f>
        <v>80</v>
      </c>
      <c r="T33" s="368">
        <f>'Матем база-11 2024 расклад'!M33</f>
        <v>76</v>
      </c>
      <c r="U33" s="262">
        <f>'Матем база-11 2025 расклад'!M33</f>
        <v>80</v>
      </c>
      <c r="V33" s="225"/>
      <c r="W33" s="226"/>
      <c r="X33" s="241">
        <f>'Математика-11 2022 расклад'!N33</f>
        <v>0</v>
      </c>
      <c r="Y33" s="380">
        <f>'Матем база-11 2023 расклад'!N33</f>
        <v>1</v>
      </c>
      <c r="Z33" s="528">
        <f>'Матем база-11 2024 расклад'!N33</f>
        <v>0</v>
      </c>
      <c r="AA33" s="385">
        <f>'Матем база-11 2025 расклад'!N33</f>
        <v>0</v>
      </c>
      <c r="AB33" s="254"/>
      <c r="AC33" s="228"/>
      <c r="AD33" s="368">
        <f>'Математика-11 2022 расклад'!O33</f>
        <v>0</v>
      </c>
      <c r="AE33" s="368">
        <f>'Матем база-11 2023 расклад'!O33</f>
        <v>6.666666666666667</v>
      </c>
      <c r="AF33" s="368">
        <f>'Матем база-11 2024 расклад'!O33</f>
        <v>0</v>
      </c>
      <c r="AG33" s="262">
        <f>'Матем база-11 2025 расклад'!O33</f>
        <v>0</v>
      </c>
    </row>
    <row r="34" spans="1:33" s="1" customFormat="1" ht="15" customHeight="1" x14ac:dyDescent="0.25">
      <c r="A34" s="11">
        <v>5</v>
      </c>
      <c r="B34" s="47">
        <v>31000</v>
      </c>
      <c r="C34" s="224" t="s">
        <v>37</v>
      </c>
      <c r="D34" s="225"/>
      <c r="E34" s="226"/>
      <c r="F34" s="241">
        <f>'Математика-11 2022 расклад'!K34</f>
        <v>24</v>
      </c>
      <c r="G34" s="380">
        <f>'Матем база-11 2023 расклад'!K34</f>
        <v>32</v>
      </c>
      <c r="H34" s="380">
        <f>'Матем база-11 2024 расклад'!K34</f>
        <v>25</v>
      </c>
      <c r="I34" s="359">
        <f>'Матем база-11 2025 расклад'!K34</f>
        <v>22</v>
      </c>
      <c r="J34" s="225"/>
      <c r="K34" s="226"/>
      <c r="L34" s="241">
        <f>'Математика-11 2022 расклад'!L34</f>
        <v>22</v>
      </c>
      <c r="M34" s="380">
        <f>'Матем база-11 2023 расклад'!L34</f>
        <v>24</v>
      </c>
      <c r="N34" s="528">
        <f>'Матем база-11 2024 расклад'!L34</f>
        <v>22</v>
      </c>
      <c r="O34" s="385">
        <f>'Матем база-11 2025 расклад'!L34</f>
        <v>18</v>
      </c>
      <c r="P34" s="254"/>
      <c r="Q34" s="227"/>
      <c r="R34" s="245">
        <f>'Математика-11 2022 расклад'!M34</f>
        <v>91.666666666666657</v>
      </c>
      <c r="S34" s="228">
        <f>'Матем база-11 2023 расклад'!M34</f>
        <v>75</v>
      </c>
      <c r="T34" s="368">
        <f>'Матем база-11 2024 расклад'!M34</f>
        <v>88</v>
      </c>
      <c r="U34" s="262">
        <f>'Матем база-11 2025 расклад'!M34</f>
        <v>81.818181818181813</v>
      </c>
      <c r="V34" s="225"/>
      <c r="W34" s="226"/>
      <c r="X34" s="241">
        <f>'Математика-11 2022 расклад'!N34</f>
        <v>0</v>
      </c>
      <c r="Y34" s="380">
        <f>'Матем база-11 2023 расклад'!N34</f>
        <v>1</v>
      </c>
      <c r="Z34" s="528">
        <f>'Матем база-11 2024 расклад'!N34</f>
        <v>1</v>
      </c>
      <c r="AA34" s="385">
        <f>'Матем база-11 2025 расклад'!N34</f>
        <v>0</v>
      </c>
      <c r="AB34" s="254"/>
      <c r="AC34" s="228"/>
      <c r="AD34" s="368">
        <f>'Математика-11 2022 расклад'!O34</f>
        <v>0</v>
      </c>
      <c r="AE34" s="368">
        <f>'Матем база-11 2023 расклад'!O34</f>
        <v>3.125</v>
      </c>
      <c r="AF34" s="368">
        <f>'Матем база-11 2024 расклад'!O34</f>
        <v>4</v>
      </c>
      <c r="AG34" s="262">
        <f>'Матем база-11 2025 расклад'!O34</f>
        <v>0</v>
      </c>
    </row>
    <row r="35" spans="1:33" s="1" customFormat="1" ht="15" customHeight="1" x14ac:dyDescent="0.25">
      <c r="A35" s="11">
        <v>6</v>
      </c>
      <c r="B35" s="47">
        <v>30130</v>
      </c>
      <c r="C35" s="224" t="s">
        <v>25</v>
      </c>
      <c r="D35" s="225"/>
      <c r="E35" s="226"/>
      <c r="F35" s="241">
        <f>'Математика-11 2022 расклад'!K35</f>
        <v>22</v>
      </c>
      <c r="G35" s="380">
        <f>'Матем база-11 2023 расклад'!K35</f>
        <v>16</v>
      </c>
      <c r="H35" s="380">
        <f>'Матем база-11 2024 расклад'!K35</f>
        <v>11</v>
      </c>
      <c r="I35" s="359">
        <f>'Матем база-11 2025 расклад'!K35</f>
        <v>8</v>
      </c>
      <c r="J35" s="225"/>
      <c r="K35" s="226"/>
      <c r="L35" s="241">
        <f>'Математика-11 2022 расклад'!L35</f>
        <v>16.999999999999996</v>
      </c>
      <c r="M35" s="380">
        <f>'Матем база-11 2023 расклад'!L35</f>
        <v>5</v>
      </c>
      <c r="N35" s="528">
        <f>'Матем база-11 2024 расклад'!L35</f>
        <v>3</v>
      </c>
      <c r="O35" s="385">
        <f>'Матем база-11 2025 расклад'!L35</f>
        <v>4</v>
      </c>
      <c r="P35" s="254"/>
      <c r="Q35" s="227"/>
      <c r="R35" s="245">
        <f>'Математика-11 2022 расклад'!M35</f>
        <v>77.272727272727266</v>
      </c>
      <c r="S35" s="228">
        <f>'Матем база-11 2023 расклад'!M35</f>
        <v>31.25</v>
      </c>
      <c r="T35" s="368">
        <f>'Матем база-11 2024 расклад'!M35</f>
        <v>27.272727272727273</v>
      </c>
      <c r="U35" s="262">
        <f>'Матем база-11 2025 расклад'!M35</f>
        <v>50</v>
      </c>
      <c r="V35" s="225"/>
      <c r="W35" s="226"/>
      <c r="X35" s="241">
        <f>'Математика-11 2022 расклад'!N35</f>
        <v>2.0000000000000004</v>
      </c>
      <c r="Y35" s="380">
        <f>'Матем база-11 2023 расклад'!N35</f>
        <v>1</v>
      </c>
      <c r="Z35" s="528">
        <f>'Матем база-11 2024 расклад'!N35</f>
        <v>2</v>
      </c>
      <c r="AA35" s="385">
        <f>'Матем база-11 2025 расклад'!N35</f>
        <v>0</v>
      </c>
      <c r="AB35" s="254"/>
      <c r="AC35" s="228"/>
      <c r="AD35" s="368">
        <f>'Математика-11 2022 расклад'!O35</f>
        <v>9.0909090909090917</v>
      </c>
      <c r="AE35" s="368">
        <f>'Матем база-11 2023 расклад'!O35</f>
        <v>6.25</v>
      </c>
      <c r="AF35" s="368">
        <f>'Матем база-11 2024 расклад'!O35</f>
        <v>18.181818181818183</v>
      </c>
      <c r="AG35" s="262">
        <f>'Матем база-11 2025 расклад'!O35</f>
        <v>0</v>
      </c>
    </row>
    <row r="36" spans="1:33" s="1" customFormat="1" ht="15" customHeight="1" x14ac:dyDescent="0.25">
      <c r="A36" s="11">
        <v>7</v>
      </c>
      <c r="B36" s="47">
        <v>30160</v>
      </c>
      <c r="C36" s="224" t="s">
        <v>26</v>
      </c>
      <c r="D36" s="225"/>
      <c r="E36" s="226"/>
      <c r="F36" s="241" t="s">
        <v>139</v>
      </c>
      <c r="G36" s="380" t="s">
        <v>139</v>
      </c>
      <c r="H36" s="380" t="s">
        <v>139</v>
      </c>
      <c r="I36" s="359">
        <f>'Матем база-11 2025 расклад'!K36</f>
        <v>28</v>
      </c>
      <c r="J36" s="225"/>
      <c r="K36" s="226"/>
      <c r="L36" s="241" t="s">
        <v>139</v>
      </c>
      <c r="M36" s="380" t="s">
        <v>139</v>
      </c>
      <c r="N36" s="528" t="s">
        <v>139</v>
      </c>
      <c r="O36" s="385">
        <f>'Матем база-11 2025 расклад'!L36</f>
        <v>14</v>
      </c>
      <c r="P36" s="254"/>
      <c r="Q36" s="227"/>
      <c r="R36" s="245" t="s">
        <v>139</v>
      </c>
      <c r="S36" s="228" t="s">
        <v>139</v>
      </c>
      <c r="T36" s="368" t="s">
        <v>139</v>
      </c>
      <c r="U36" s="262">
        <f>'Матем база-11 2025 расклад'!M36</f>
        <v>50</v>
      </c>
      <c r="V36" s="225"/>
      <c r="W36" s="226"/>
      <c r="X36" s="241" t="s">
        <v>139</v>
      </c>
      <c r="Y36" s="380" t="s">
        <v>139</v>
      </c>
      <c r="Z36" s="528" t="s">
        <v>139</v>
      </c>
      <c r="AA36" s="385">
        <f>'Матем база-11 2025 расклад'!N36</f>
        <v>2</v>
      </c>
      <c r="AB36" s="254"/>
      <c r="AC36" s="228"/>
      <c r="AD36" s="368" t="s">
        <v>139</v>
      </c>
      <c r="AE36" s="368" t="s">
        <v>139</v>
      </c>
      <c r="AF36" s="368" t="s">
        <v>139</v>
      </c>
      <c r="AG36" s="262">
        <f>'Матем база-11 2025 расклад'!O36</f>
        <v>7.1428571428571432</v>
      </c>
    </row>
    <row r="37" spans="1:33" s="1" customFormat="1" ht="15" customHeight="1" x14ac:dyDescent="0.25">
      <c r="A37" s="11">
        <v>8</v>
      </c>
      <c r="B37" s="47">
        <v>30310</v>
      </c>
      <c r="C37" s="224" t="s">
        <v>27</v>
      </c>
      <c r="D37" s="225"/>
      <c r="E37" s="226"/>
      <c r="F37" s="241">
        <f>'Математика-11 2022 расклад'!K37</f>
        <v>29</v>
      </c>
      <c r="G37" s="380" t="s">
        <v>139</v>
      </c>
      <c r="H37" s="380">
        <f>'Матем база-11 2024 расклад'!K37</f>
        <v>12</v>
      </c>
      <c r="I37" s="359">
        <f>'Матем база-11 2025 расклад'!K37</f>
        <v>15</v>
      </c>
      <c r="J37" s="225"/>
      <c r="K37" s="226"/>
      <c r="L37" s="241">
        <f>'Математика-11 2022 расклад'!L37</f>
        <v>14.999999999999998</v>
      </c>
      <c r="M37" s="380" t="s">
        <v>139</v>
      </c>
      <c r="N37" s="528">
        <f>'Матем база-11 2024 расклад'!L37</f>
        <v>8</v>
      </c>
      <c r="O37" s="385">
        <f>'Матем база-11 2025 расклад'!L37</f>
        <v>13</v>
      </c>
      <c r="P37" s="254"/>
      <c r="Q37" s="227"/>
      <c r="R37" s="245">
        <f>'Математика-11 2022 расклад'!M37</f>
        <v>51.724137931034477</v>
      </c>
      <c r="S37" s="228" t="s">
        <v>139</v>
      </c>
      <c r="T37" s="368">
        <f>'Матем база-11 2024 расклад'!M37</f>
        <v>66.666666666666671</v>
      </c>
      <c r="U37" s="262">
        <f>'Матем база-11 2025 расклад'!M37</f>
        <v>86.666666666666671</v>
      </c>
      <c r="V37" s="225"/>
      <c r="W37" s="226"/>
      <c r="X37" s="241">
        <f>'Математика-11 2022 расклад'!N37</f>
        <v>1</v>
      </c>
      <c r="Y37" s="380" t="s">
        <v>139</v>
      </c>
      <c r="Z37" s="528">
        <f>'Матем база-11 2024 расклад'!N37</f>
        <v>1</v>
      </c>
      <c r="AA37" s="385">
        <f>'Матем база-11 2025 расклад'!N37</f>
        <v>0</v>
      </c>
      <c r="AB37" s="254"/>
      <c r="AC37" s="228"/>
      <c r="AD37" s="368">
        <f>'Математика-11 2022 расклад'!O37</f>
        <v>3.4482758620689653</v>
      </c>
      <c r="AE37" s="368" t="s">
        <v>139</v>
      </c>
      <c r="AF37" s="368">
        <f>'Матем база-11 2024 расклад'!O37</f>
        <v>8.3333333333333339</v>
      </c>
      <c r="AG37" s="262">
        <f>'Матем база-11 2025 расклад'!O37</f>
        <v>0</v>
      </c>
    </row>
    <row r="38" spans="1:33" s="1" customFormat="1" ht="15" customHeight="1" x14ac:dyDescent="0.25">
      <c r="A38" s="11">
        <v>9</v>
      </c>
      <c r="B38" s="47">
        <v>30440</v>
      </c>
      <c r="C38" s="224" t="s">
        <v>28</v>
      </c>
      <c r="D38" s="225"/>
      <c r="E38" s="226"/>
      <c r="F38" s="241">
        <f>'Математика-11 2022 расклад'!K38</f>
        <v>20</v>
      </c>
      <c r="G38" s="380">
        <f>'Матем база-11 2023 расклад'!K38</f>
        <v>11</v>
      </c>
      <c r="H38" s="380">
        <f>'Матем база-11 2024 расклад'!K38</f>
        <v>19</v>
      </c>
      <c r="I38" s="359" t="s">
        <v>139</v>
      </c>
      <c r="J38" s="225"/>
      <c r="K38" s="226"/>
      <c r="L38" s="241">
        <f>'Математика-11 2022 расклад'!L38</f>
        <v>16</v>
      </c>
      <c r="M38" s="380">
        <f>'Матем база-11 2023 расклад'!L38</f>
        <v>8</v>
      </c>
      <c r="N38" s="528">
        <f>'Матем база-11 2024 расклад'!L38</f>
        <v>13</v>
      </c>
      <c r="O38" s="385" t="s">
        <v>139</v>
      </c>
      <c r="P38" s="254"/>
      <c r="Q38" s="227"/>
      <c r="R38" s="245">
        <f>'Математика-11 2022 расклад'!M38</f>
        <v>80</v>
      </c>
      <c r="S38" s="228">
        <f>'Матем база-11 2023 расклад'!M38</f>
        <v>72.727272727272734</v>
      </c>
      <c r="T38" s="368">
        <f>'Матем база-11 2024 расклад'!M38</f>
        <v>68.421052631578945</v>
      </c>
      <c r="U38" s="262" t="s">
        <v>139</v>
      </c>
      <c r="V38" s="225"/>
      <c r="W38" s="226"/>
      <c r="X38" s="241">
        <f>'Математика-11 2022 расклад'!N38</f>
        <v>0</v>
      </c>
      <c r="Y38" s="380">
        <f>'Матем база-11 2023 расклад'!N38</f>
        <v>0</v>
      </c>
      <c r="Z38" s="528">
        <f>'Матем база-11 2024 расклад'!N38</f>
        <v>1</v>
      </c>
      <c r="AA38" s="385" t="s">
        <v>139</v>
      </c>
      <c r="AB38" s="254"/>
      <c r="AC38" s="228"/>
      <c r="AD38" s="368">
        <f>'Математика-11 2022 расклад'!O38</f>
        <v>0</v>
      </c>
      <c r="AE38" s="368">
        <f>'Матем база-11 2023 расклад'!O38</f>
        <v>0</v>
      </c>
      <c r="AF38" s="368">
        <f>'Матем база-11 2024 расклад'!O38</f>
        <v>5.2631578947368425</v>
      </c>
      <c r="AG38" s="262" t="s">
        <v>139</v>
      </c>
    </row>
    <row r="39" spans="1:33" s="1" customFormat="1" ht="15" customHeight="1" x14ac:dyDescent="0.25">
      <c r="A39" s="11">
        <v>10</v>
      </c>
      <c r="B39" s="47">
        <v>30500</v>
      </c>
      <c r="C39" s="224" t="s">
        <v>30</v>
      </c>
      <c r="D39" s="225"/>
      <c r="E39" s="226"/>
      <c r="F39" s="241"/>
      <c r="G39" s="380"/>
      <c r="H39" s="380"/>
      <c r="I39" s="359"/>
      <c r="J39" s="225"/>
      <c r="K39" s="226"/>
      <c r="L39" s="241"/>
      <c r="M39" s="380"/>
      <c r="N39" s="528"/>
      <c r="O39" s="385"/>
      <c r="P39" s="254"/>
      <c r="Q39" s="227"/>
      <c r="R39" s="245"/>
      <c r="S39" s="228"/>
      <c r="T39" s="368"/>
      <c r="U39" s="262"/>
      <c r="V39" s="225"/>
      <c r="W39" s="226"/>
      <c r="X39" s="241"/>
      <c r="Y39" s="380"/>
      <c r="Z39" s="528"/>
      <c r="AA39" s="385"/>
      <c r="AB39" s="254"/>
      <c r="AC39" s="228"/>
      <c r="AD39" s="368"/>
      <c r="AE39" s="368"/>
      <c r="AF39" s="368"/>
      <c r="AG39" s="262"/>
    </row>
    <row r="40" spans="1:33" s="1" customFormat="1" ht="15" customHeight="1" x14ac:dyDescent="0.25">
      <c r="A40" s="11">
        <v>11</v>
      </c>
      <c r="B40" s="47">
        <v>30530</v>
      </c>
      <c r="C40" s="224" t="s">
        <v>31</v>
      </c>
      <c r="D40" s="225"/>
      <c r="E40" s="226"/>
      <c r="F40" s="241">
        <f>'Математика-11 2022 расклад'!K40</f>
        <v>28</v>
      </c>
      <c r="G40" s="380">
        <f>'Матем база-11 2023 расклад'!K40</f>
        <v>25</v>
      </c>
      <c r="H40" s="380">
        <f>'Матем база-11 2024 расклад'!K40</f>
        <v>26</v>
      </c>
      <c r="I40" s="359">
        <f>'Матем база-11 2025 расклад'!K40</f>
        <v>35</v>
      </c>
      <c r="J40" s="225"/>
      <c r="K40" s="226"/>
      <c r="L40" s="241">
        <f>'Математика-11 2022 расклад'!L40</f>
        <v>17</v>
      </c>
      <c r="M40" s="380">
        <f>'Матем база-11 2023 расклад'!L40</f>
        <v>10</v>
      </c>
      <c r="N40" s="528">
        <f>'Матем база-11 2024 расклад'!L40</f>
        <v>14</v>
      </c>
      <c r="O40" s="385">
        <f>'Матем база-11 2025 расклад'!L40</f>
        <v>21</v>
      </c>
      <c r="P40" s="254"/>
      <c r="Q40" s="227"/>
      <c r="R40" s="245">
        <f>'Математика-11 2022 расклад'!M40</f>
        <v>60.714285714285715</v>
      </c>
      <c r="S40" s="228">
        <f>'Матем база-11 2023 расклад'!M40</f>
        <v>40</v>
      </c>
      <c r="T40" s="368">
        <f>'Матем база-11 2024 расклад'!M40</f>
        <v>53.846153846153847</v>
      </c>
      <c r="U40" s="262">
        <f>'Матем база-11 2025 расклад'!M40</f>
        <v>60</v>
      </c>
      <c r="V40" s="225"/>
      <c r="W40" s="226"/>
      <c r="X40" s="241">
        <f>'Математика-11 2022 расклад'!N40</f>
        <v>0</v>
      </c>
      <c r="Y40" s="380">
        <f>'Матем база-11 2023 расклад'!N40</f>
        <v>2</v>
      </c>
      <c r="Z40" s="528">
        <f>'Матем база-11 2024 расклад'!N40</f>
        <v>1</v>
      </c>
      <c r="AA40" s="385">
        <f>'Матем база-11 2025 расклад'!N40</f>
        <v>2</v>
      </c>
      <c r="AB40" s="254"/>
      <c r="AC40" s="228"/>
      <c r="AD40" s="368">
        <f>'Математика-11 2022 расклад'!O40</f>
        <v>0</v>
      </c>
      <c r="AE40" s="368">
        <f>'Матем база-11 2023 расклад'!O40</f>
        <v>8</v>
      </c>
      <c r="AF40" s="368">
        <f>'Матем база-11 2024 расклад'!O40</f>
        <v>3.8461538461538463</v>
      </c>
      <c r="AG40" s="262">
        <f>'Матем база-11 2025 расклад'!O40</f>
        <v>5.7142857142857144</v>
      </c>
    </row>
    <row r="41" spans="1:33" s="1" customFormat="1" ht="15" customHeight="1" x14ac:dyDescent="0.25">
      <c r="A41" s="11">
        <v>12</v>
      </c>
      <c r="B41" s="47">
        <v>30640</v>
      </c>
      <c r="C41" s="224" t="s">
        <v>32</v>
      </c>
      <c r="D41" s="225"/>
      <c r="E41" s="226"/>
      <c r="F41" s="241">
        <f>'Математика-11 2022 расклад'!K41</f>
        <v>26</v>
      </c>
      <c r="G41" s="380">
        <f>'Матем база-11 2023 расклад'!K41</f>
        <v>21</v>
      </c>
      <c r="H41" s="380">
        <f>'Матем база-11 2024 расклад'!K41</f>
        <v>18</v>
      </c>
      <c r="I41" s="359">
        <f>'Матем база-11 2025 расклад'!K41</f>
        <v>23</v>
      </c>
      <c r="J41" s="225"/>
      <c r="K41" s="226"/>
      <c r="L41" s="241">
        <f>'Математика-11 2022 расклад'!L41</f>
        <v>21</v>
      </c>
      <c r="M41" s="380">
        <f>'Матем база-11 2023 расклад'!L41</f>
        <v>18</v>
      </c>
      <c r="N41" s="528">
        <f>'Матем база-11 2024 расклад'!L41</f>
        <v>17</v>
      </c>
      <c r="O41" s="385">
        <f>'Матем база-11 2025 расклад'!L41</f>
        <v>18</v>
      </c>
      <c r="P41" s="254"/>
      <c r="Q41" s="227"/>
      <c r="R41" s="245">
        <f>'Математика-11 2022 расклад'!M41</f>
        <v>80.769230769230774</v>
      </c>
      <c r="S41" s="228">
        <f>'Матем база-11 2023 расклад'!M41</f>
        <v>85.714285714285708</v>
      </c>
      <c r="T41" s="368">
        <f>'Матем база-11 2024 расклад'!M41</f>
        <v>94.444444444444443</v>
      </c>
      <c r="U41" s="262">
        <f>'Матем база-11 2025 расклад'!M41</f>
        <v>78.260869565217391</v>
      </c>
      <c r="V41" s="225"/>
      <c r="W41" s="226"/>
      <c r="X41" s="241">
        <f>'Математика-11 2022 расклад'!N41</f>
        <v>0</v>
      </c>
      <c r="Y41" s="380">
        <f>'Матем база-11 2023 расклад'!N41</f>
        <v>0</v>
      </c>
      <c r="Z41" s="528">
        <f>'Матем база-11 2024 расклад'!N41</f>
        <v>0</v>
      </c>
      <c r="AA41" s="385">
        <f>'Матем база-11 2025 расклад'!N41</f>
        <v>0</v>
      </c>
      <c r="AB41" s="254"/>
      <c r="AC41" s="228"/>
      <c r="AD41" s="368">
        <f>'Математика-11 2022 расклад'!O41</f>
        <v>0</v>
      </c>
      <c r="AE41" s="368">
        <f>'Матем база-11 2023 расклад'!O41</f>
        <v>0</v>
      </c>
      <c r="AF41" s="368">
        <f>'Матем база-11 2024 расклад'!O41</f>
        <v>0</v>
      </c>
      <c r="AG41" s="262">
        <f>'Матем база-11 2025 расклад'!O41</f>
        <v>0</v>
      </c>
    </row>
    <row r="42" spans="1:33" s="1" customFormat="1" ht="15" customHeight="1" x14ac:dyDescent="0.25">
      <c r="A42" s="11">
        <v>13</v>
      </c>
      <c r="B42" s="47">
        <v>30650</v>
      </c>
      <c r="C42" s="224" t="s">
        <v>33</v>
      </c>
      <c r="D42" s="225"/>
      <c r="E42" s="226"/>
      <c r="F42" s="241">
        <f>'Математика-11 2022 расклад'!K42</f>
        <v>24</v>
      </c>
      <c r="G42" s="380">
        <f>'Матем база-11 2023 расклад'!K42</f>
        <v>17</v>
      </c>
      <c r="H42" s="380">
        <f>'Матем база-11 2024 расклад'!K42</f>
        <v>15</v>
      </c>
      <c r="I42" s="359">
        <f>'Матем база-11 2025 расклад'!K42</f>
        <v>19</v>
      </c>
      <c r="J42" s="225"/>
      <c r="K42" s="226"/>
      <c r="L42" s="241">
        <f>'Математика-11 2022 расклад'!L42</f>
        <v>15</v>
      </c>
      <c r="M42" s="380">
        <f>'Матем база-11 2023 расклад'!L42</f>
        <v>8</v>
      </c>
      <c r="N42" s="528">
        <f>'Матем база-11 2024 расклад'!L42</f>
        <v>9</v>
      </c>
      <c r="O42" s="385">
        <f>'Матем база-11 2025 расклад'!L42</f>
        <v>9</v>
      </c>
      <c r="P42" s="254"/>
      <c r="Q42" s="227"/>
      <c r="R42" s="245">
        <f>'Математика-11 2022 расклад'!M42</f>
        <v>62.5</v>
      </c>
      <c r="S42" s="228">
        <f>'Матем база-11 2023 расклад'!M42</f>
        <v>47.058823529411768</v>
      </c>
      <c r="T42" s="368">
        <f>'Матем база-11 2024 расклад'!M42</f>
        <v>60</v>
      </c>
      <c r="U42" s="262">
        <f>'Матем база-11 2025 расклад'!M42</f>
        <v>47.368421052631582</v>
      </c>
      <c r="V42" s="225"/>
      <c r="W42" s="226"/>
      <c r="X42" s="241">
        <f>'Математика-11 2022 расклад'!N42</f>
        <v>1</v>
      </c>
      <c r="Y42" s="380">
        <f>'Матем база-11 2023 расклад'!N42</f>
        <v>0</v>
      </c>
      <c r="Z42" s="528">
        <f>'Матем база-11 2024 расклад'!N42</f>
        <v>1</v>
      </c>
      <c r="AA42" s="385">
        <f>'Матем база-11 2025 расклад'!N42</f>
        <v>5</v>
      </c>
      <c r="AB42" s="254"/>
      <c r="AC42" s="228"/>
      <c r="AD42" s="368">
        <f>'Математика-11 2022 расклад'!O42</f>
        <v>4.166666666666667</v>
      </c>
      <c r="AE42" s="368">
        <f>'Матем база-11 2023 расклад'!O42</f>
        <v>0</v>
      </c>
      <c r="AF42" s="368">
        <f>'Матем база-11 2024 расклад'!O42</f>
        <v>6.666666666666667</v>
      </c>
      <c r="AG42" s="262">
        <f>'Матем база-11 2025 расклад'!O42</f>
        <v>26.315789473684209</v>
      </c>
    </row>
    <row r="43" spans="1:33" s="1" customFormat="1" ht="15" customHeight="1" x14ac:dyDescent="0.25">
      <c r="A43" s="11">
        <v>14</v>
      </c>
      <c r="B43" s="47">
        <v>30790</v>
      </c>
      <c r="C43" s="224" t="s">
        <v>34</v>
      </c>
      <c r="D43" s="225"/>
      <c r="E43" s="226"/>
      <c r="F43" s="241">
        <f>'Математика-11 2022 расклад'!K43</f>
        <v>28</v>
      </c>
      <c r="G43" s="380">
        <f>'Матем база-11 2023 расклад'!K43</f>
        <v>17</v>
      </c>
      <c r="H43" s="380">
        <f>'Матем база-11 2024 расклад'!K43</f>
        <v>20</v>
      </c>
      <c r="I43" s="359">
        <f>'Матем база-11 2025 расклад'!K43</f>
        <v>28</v>
      </c>
      <c r="J43" s="225"/>
      <c r="K43" s="226"/>
      <c r="L43" s="241">
        <f>'Математика-11 2022 расклад'!L43</f>
        <v>17</v>
      </c>
      <c r="M43" s="380">
        <f>'Матем база-11 2023 расклад'!L43</f>
        <v>10</v>
      </c>
      <c r="N43" s="528">
        <f>'Матем база-11 2024 расклад'!L43</f>
        <v>9</v>
      </c>
      <c r="O43" s="385">
        <f>'Матем база-11 2025 расклад'!L43</f>
        <v>9</v>
      </c>
      <c r="P43" s="254"/>
      <c r="Q43" s="227"/>
      <c r="R43" s="245">
        <f>'Математика-11 2022 расклад'!M43</f>
        <v>60.714285714285715</v>
      </c>
      <c r="S43" s="228">
        <f>'Матем база-11 2023 расклад'!M43</f>
        <v>58.823529411764703</v>
      </c>
      <c r="T43" s="368">
        <f>'Матем база-11 2024 расклад'!M43</f>
        <v>45</v>
      </c>
      <c r="U43" s="262">
        <f>'Матем база-11 2025 расклад'!M43</f>
        <v>32.142857142857146</v>
      </c>
      <c r="V43" s="225"/>
      <c r="W43" s="226"/>
      <c r="X43" s="241">
        <f>'Математика-11 2022 расклад'!N43</f>
        <v>3</v>
      </c>
      <c r="Y43" s="380">
        <f>'Матем база-11 2023 расклад'!N43</f>
        <v>0</v>
      </c>
      <c r="Z43" s="528">
        <f>'Матем база-11 2024 расклад'!N43</f>
        <v>1</v>
      </c>
      <c r="AA43" s="385">
        <f>'Матем база-11 2025 расклад'!N43</f>
        <v>5</v>
      </c>
      <c r="AB43" s="254"/>
      <c r="AC43" s="228"/>
      <c r="AD43" s="368">
        <f>'Математика-11 2022 расклад'!O43</f>
        <v>10.714285714285714</v>
      </c>
      <c r="AE43" s="368">
        <f>'Матем база-11 2023 расклад'!O43</f>
        <v>0</v>
      </c>
      <c r="AF43" s="368">
        <f>'Матем база-11 2024 расклад'!O43</f>
        <v>5</v>
      </c>
      <c r="AG43" s="262">
        <f>'Матем база-11 2025 расклад'!O43</f>
        <v>17.857142857142858</v>
      </c>
    </row>
    <row r="44" spans="1:33" s="1" customFormat="1" ht="15" customHeight="1" x14ac:dyDescent="0.25">
      <c r="A44" s="11">
        <v>15</v>
      </c>
      <c r="B44" s="47">
        <v>30890</v>
      </c>
      <c r="C44" s="224" t="s">
        <v>35</v>
      </c>
      <c r="D44" s="225"/>
      <c r="E44" s="226"/>
      <c r="F44" s="241">
        <f>'Математика-11 2022 расклад'!K44</f>
        <v>15</v>
      </c>
      <c r="G44" s="380">
        <f>'Матем база-11 2023 расклад'!K44</f>
        <v>23</v>
      </c>
      <c r="H44" s="380">
        <f>'Матем база-11 2024 расклад'!K44</f>
        <v>16</v>
      </c>
      <c r="I44" s="359">
        <f>'Матем база-11 2025 расклад'!K44</f>
        <v>21</v>
      </c>
      <c r="J44" s="225"/>
      <c r="K44" s="226"/>
      <c r="L44" s="241">
        <f>'Математика-11 2022 расклад'!L44</f>
        <v>9</v>
      </c>
      <c r="M44" s="380">
        <f>'Матем база-11 2023 расклад'!L44</f>
        <v>13</v>
      </c>
      <c r="N44" s="528">
        <f>'Матем база-11 2024 расклад'!L44</f>
        <v>10</v>
      </c>
      <c r="O44" s="385">
        <f>'Матем база-11 2025 расклад'!L44</f>
        <v>12</v>
      </c>
      <c r="P44" s="254"/>
      <c r="Q44" s="227"/>
      <c r="R44" s="245">
        <f>'Математика-11 2022 расклад'!M44</f>
        <v>60</v>
      </c>
      <c r="S44" s="228">
        <f>'Матем база-11 2023 расклад'!M44</f>
        <v>56.521739130434781</v>
      </c>
      <c r="T44" s="368">
        <f>'Матем база-11 2024 расклад'!M44</f>
        <v>62.5</v>
      </c>
      <c r="U44" s="262">
        <f>'Матем база-11 2025 расклад'!M44</f>
        <v>57.142857142857146</v>
      </c>
      <c r="V44" s="225"/>
      <c r="W44" s="226"/>
      <c r="X44" s="241">
        <f>'Математика-11 2022 расклад'!N44</f>
        <v>1</v>
      </c>
      <c r="Y44" s="380">
        <f>'Матем база-11 2023 расклад'!N44</f>
        <v>2</v>
      </c>
      <c r="Z44" s="528">
        <f>'Матем база-11 2024 расклад'!N44</f>
        <v>1</v>
      </c>
      <c r="AA44" s="385">
        <f>'Матем база-11 2025 расклад'!N44</f>
        <v>4</v>
      </c>
      <c r="AB44" s="254"/>
      <c r="AC44" s="228"/>
      <c r="AD44" s="368">
        <f>'Математика-11 2022 расклад'!O44</f>
        <v>6.666666666666667</v>
      </c>
      <c r="AE44" s="368">
        <f>'Матем база-11 2023 расклад'!O44</f>
        <v>8.695652173913043</v>
      </c>
      <c r="AF44" s="368">
        <f>'Матем база-11 2024 расклад'!O44</f>
        <v>6.25</v>
      </c>
      <c r="AG44" s="262">
        <f>'Матем база-11 2025 расклад'!O44</f>
        <v>19.047619047619047</v>
      </c>
    </row>
    <row r="45" spans="1:33" s="1" customFormat="1" ht="15" customHeight="1" x14ac:dyDescent="0.25">
      <c r="A45" s="11">
        <v>16</v>
      </c>
      <c r="B45" s="47">
        <v>30940</v>
      </c>
      <c r="C45" s="224" t="s">
        <v>36</v>
      </c>
      <c r="D45" s="225"/>
      <c r="E45" s="226"/>
      <c r="F45" s="241">
        <f>'Математика-11 2022 расклад'!K45</f>
        <v>40</v>
      </c>
      <c r="G45" s="380">
        <f>'Матем база-11 2023 расклад'!K45</f>
        <v>41</v>
      </c>
      <c r="H45" s="380">
        <f>'Матем база-11 2024 расклад'!K45</f>
        <v>30</v>
      </c>
      <c r="I45" s="359">
        <f>'Матем база-11 2025 расклад'!K45</f>
        <v>31</v>
      </c>
      <c r="J45" s="225"/>
      <c r="K45" s="226"/>
      <c r="L45" s="241">
        <f>'Математика-11 2022 расклад'!L45</f>
        <v>27</v>
      </c>
      <c r="M45" s="380">
        <f>'Матем база-11 2023 расклад'!L45</f>
        <v>24</v>
      </c>
      <c r="N45" s="528">
        <f>'Матем база-11 2024 расклад'!L45</f>
        <v>22</v>
      </c>
      <c r="O45" s="385">
        <f>'Матем база-11 2025 расклад'!L45</f>
        <v>16</v>
      </c>
      <c r="P45" s="254"/>
      <c r="Q45" s="227"/>
      <c r="R45" s="245">
        <f>'Математика-11 2022 расклад'!M45</f>
        <v>67.5</v>
      </c>
      <c r="S45" s="228">
        <f>'Матем база-11 2023 расклад'!M45</f>
        <v>58.536585365853661</v>
      </c>
      <c r="T45" s="368">
        <f>'Матем база-11 2024 расклад'!M45</f>
        <v>73.333333333333329</v>
      </c>
      <c r="U45" s="262">
        <f>'Матем база-11 2025 расклад'!M45</f>
        <v>51.612903225806448</v>
      </c>
      <c r="V45" s="225"/>
      <c r="W45" s="226"/>
      <c r="X45" s="241">
        <f>'Математика-11 2022 расклад'!N45</f>
        <v>1</v>
      </c>
      <c r="Y45" s="380">
        <f>'Матем база-11 2023 расклад'!N45</f>
        <v>3</v>
      </c>
      <c r="Z45" s="528">
        <f>'Матем база-11 2024 расклад'!N45</f>
        <v>2</v>
      </c>
      <c r="AA45" s="385">
        <f>'Матем база-11 2025 расклад'!N45</f>
        <v>4</v>
      </c>
      <c r="AB45" s="254"/>
      <c r="AC45" s="228"/>
      <c r="AD45" s="368">
        <f>'Математика-11 2022 расклад'!O45</f>
        <v>2.5</v>
      </c>
      <c r="AE45" s="368">
        <f>'Матем база-11 2023 расклад'!O45</f>
        <v>7.3170731707317076</v>
      </c>
      <c r="AF45" s="368">
        <f>'Матем база-11 2024 расклад'!O45</f>
        <v>6.666666666666667</v>
      </c>
      <c r="AG45" s="262">
        <f>'Матем база-11 2025 расклад'!O45</f>
        <v>12.903225806451612</v>
      </c>
    </row>
    <row r="46" spans="1:33" s="1" customFormat="1" ht="15" customHeight="1" thickBot="1" x14ac:dyDescent="0.3">
      <c r="A46" s="11">
        <v>17</v>
      </c>
      <c r="B46" s="51">
        <v>31480</v>
      </c>
      <c r="C46" s="230" t="s">
        <v>38</v>
      </c>
      <c r="D46" s="231"/>
      <c r="E46" s="232"/>
      <c r="F46" s="242">
        <f>'Математика-11 2022 расклад'!K46</f>
        <v>33</v>
      </c>
      <c r="G46" s="381">
        <f>'Матем база-11 2023 расклад'!K46</f>
        <v>48</v>
      </c>
      <c r="H46" s="381">
        <f>'Матем база-11 2024 расклад'!K46</f>
        <v>28</v>
      </c>
      <c r="I46" s="360">
        <f>'Матем база-11 2025 расклад'!K46</f>
        <v>26</v>
      </c>
      <c r="J46" s="231"/>
      <c r="K46" s="232"/>
      <c r="L46" s="242">
        <f>'Математика-11 2022 расклад'!L46</f>
        <v>27</v>
      </c>
      <c r="M46" s="381">
        <f>'Матем база-11 2023 расклад'!L46</f>
        <v>32</v>
      </c>
      <c r="N46" s="529">
        <f>'Матем база-11 2024 расклад'!L46</f>
        <v>15</v>
      </c>
      <c r="O46" s="386">
        <f>'Матем база-11 2025 расклад'!L46</f>
        <v>12</v>
      </c>
      <c r="P46" s="256"/>
      <c r="Q46" s="233"/>
      <c r="R46" s="246">
        <f>'Математика-11 2022 расклад'!M46</f>
        <v>81.818181818181813</v>
      </c>
      <c r="S46" s="234">
        <f>'Матем база-11 2023 расклад'!M46</f>
        <v>66.666666666666671</v>
      </c>
      <c r="T46" s="369">
        <f>'Матем база-11 2024 расклад'!M46</f>
        <v>53.571428571428569</v>
      </c>
      <c r="U46" s="263">
        <f>'Матем база-11 2025 расклад'!M46</f>
        <v>46.153846153846153</v>
      </c>
      <c r="V46" s="231"/>
      <c r="W46" s="232"/>
      <c r="X46" s="242">
        <f>'Математика-11 2022 расклад'!N46</f>
        <v>2</v>
      </c>
      <c r="Y46" s="381">
        <f>'Матем база-11 2023 расклад'!N46</f>
        <v>1</v>
      </c>
      <c r="Z46" s="529">
        <f>'Матем база-11 2024 расклад'!N46</f>
        <v>3</v>
      </c>
      <c r="AA46" s="386">
        <f>'Матем база-11 2025 расклад'!N46</f>
        <v>1</v>
      </c>
      <c r="AB46" s="256"/>
      <c r="AC46" s="234"/>
      <c r="AD46" s="369">
        <f>'Математика-11 2022 расклад'!O46</f>
        <v>6.0606060606060606</v>
      </c>
      <c r="AE46" s="369">
        <f>'Матем база-11 2023 расклад'!O46</f>
        <v>2.0833333333333335</v>
      </c>
      <c r="AF46" s="369">
        <f>'Матем база-11 2024 расклад'!O46</f>
        <v>10.714285714285714</v>
      </c>
      <c r="AG46" s="263">
        <f>'Матем база-11 2025 расклад'!O46</f>
        <v>3.8461538461538463</v>
      </c>
    </row>
    <row r="47" spans="1:33" s="1" customFormat="1" ht="15" customHeight="1" thickBot="1" x14ac:dyDescent="0.3">
      <c r="A47" s="34"/>
      <c r="B47" s="50"/>
      <c r="C47" s="235" t="s">
        <v>103</v>
      </c>
      <c r="D47" s="264">
        <f>'Математика-11 2020 расклад'!K49</f>
        <v>0</v>
      </c>
      <c r="E47" s="265">
        <f>'Математика-11 2021 расклад'!K49</f>
        <v>0</v>
      </c>
      <c r="F47" s="266">
        <f>'Математика-11 2022 расклад'!K47</f>
        <v>490</v>
      </c>
      <c r="G47" s="379">
        <f>'Матем база-11 2023 расклад'!K47</f>
        <v>458</v>
      </c>
      <c r="H47" s="379">
        <f>'Матем база-11 2024 расклад'!K47</f>
        <v>438</v>
      </c>
      <c r="I47" s="358">
        <f>'Матем база-11 2025 расклад'!K47</f>
        <v>443</v>
      </c>
      <c r="J47" s="264">
        <f>'Математика-11 2020 расклад'!L48</f>
        <v>0</v>
      </c>
      <c r="K47" s="265">
        <f>'Математика-11 2021 расклад'!L48</f>
        <v>0</v>
      </c>
      <c r="L47" s="266">
        <f>'Математика-11 2022 расклад'!L47</f>
        <v>397</v>
      </c>
      <c r="M47" s="379">
        <f>'Матем база-11 2023 расклад'!L47</f>
        <v>364</v>
      </c>
      <c r="N47" s="527">
        <f>'Матем база-11 2024 расклад'!L47</f>
        <v>349</v>
      </c>
      <c r="O47" s="384">
        <f>'Матем база-11 2025 расклад'!L47</f>
        <v>320</v>
      </c>
      <c r="P47" s="270">
        <f>'Математика-11 2020 расклад'!M48</f>
        <v>0</v>
      </c>
      <c r="Q47" s="268">
        <f>'Математика-11 2021 расклад'!M48</f>
        <v>0</v>
      </c>
      <c r="R47" s="269">
        <f>'Математика-11 2022 расклад'!M47</f>
        <v>79.273644599324498</v>
      </c>
      <c r="S47" s="271">
        <f>'Матем база-11 2023 расклад'!M47</f>
        <v>79.47598253275109</v>
      </c>
      <c r="T47" s="366">
        <f>'Матем база-11 2024 расклад'!M47</f>
        <v>79.680365296803657</v>
      </c>
      <c r="U47" s="272">
        <f>'Матем база-11 2025 расклад'!M47</f>
        <v>72.234762979683978</v>
      </c>
      <c r="V47" s="264">
        <f>'Математика-11 2020 расклад'!N48</f>
        <v>0</v>
      </c>
      <c r="W47" s="265">
        <f>'Математика-11 2021 расклад'!N48</f>
        <v>0</v>
      </c>
      <c r="X47" s="266">
        <f>'Математика-11 2022 расклад'!N47</f>
        <v>5</v>
      </c>
      <c r="Y47" s="379">
        <f>'Матем база-11 2023 расклад'!N47</f>
        <v>4</v>
      </c>
      <c r="Z47" s="527">
        <f>'Матем база-11 2024 расклад'!N47</f>
        <v>9</v>
      </c>
      <c r="AA47" s="384">
        <f>'Матем база-11 2025 расклад'!N47</f>
        <v>18</v>
      </c>
      <c r="AB47" s="270">
        <f>'Математика-11 2020 расклад'!O48</f>
        <v>0</v>
      </c>
      <c r="AC47" s="271">
        <f>'Математика-11 2021 расклад'!O48</f>
        <v>0</v>
      </c>
      <c r="AD47" s="366">
        <f>'Математика-11 2022 расклад'!O47</f>
        <v>0.95964442364036695</v>
      </c>
      <c r="AE47" s="366">
        <f>'Матем база-11 2023 расклад'!O47</f>
        <v>0.8733624454148472</v>
      </c>
      <c r="AF47" s="366">
        <f>'Матем база-11 2024 расклад'!O47</f>
        <v>2.0547945205479454</v>
      </c>
      <c r="AG47" s="272">
        <f>'Матем база-11 2025 расклад'!O47</f>
        <v>4.0632054176072234</v>
      </c>
    </row>
    <row r="48" spans="1:33" s="1" customFormat="1" ht="15" customHeight="1" x14ac:dyDescent="0.25">
      <c r="A48" s="58">
        <v>1</v>
      </c>
      <c r="B48" s="48">
        <v>40010</v>
      </c>
      <c r="C48" s="219" t="s">
        <v>39</v>
      </c>
      <c r="D48" s="220"/>
      <c r="E48" s="221"/>
      <c r="F48" s="243">
        <f>'Математика-11 2022 расклад'!K48</f>
        <v>87</v>
      </c>
      <c r="G48" s="382">
        <f>'Матем база-11 2023 расклад'!K48</f>
        <v>95</v>
      </c>
      <c r="H48" s="382">
        <f>'Матем база-11 2024 расклад'!K48</f>
        <v>66</v>
      </c>
      <c r="I48" s="361">
        <f>'Матем база-11 2025 расклад'!K48</f>
        <v>62</v>
      </c>
      <c r="J48" s="220"/>
      <c r="K48" s="221"/>
      <c r="L48" s="243">
        <f>'Математика-11 2022 расклад'!L48</f>
        <v>76.999999999999986</v>
      </c>
      <c r="M48" s="382">
        <f>'Матем база-11 2023 расклад'!L48</f>
        <v>82</v>
      </c>
      <c r="N48" s="530">
        <f>'Матем база-11 2024 расклад'!L48</f>
        <v>56</v>
      </c>
      <c r="O48" s="387">
        <f>'Матем база-11 2025 расклад'!L48</f>
        <v>42</v>
      </c>
      <c r="P48" s="257"/>
      <c r="Q48" s="222"/>
      <c r="R48" s="247">
        <f>'Математика-11 2022 расклад'!M48</f>
        <v>88.505747126436773</v>
      </c>
      <c r="S48" s="223">
        <f>'Матем база-11 2023 расклад'!M48</f>
        <v>86.315789473684205</v>
      </c>
      <c r="T48" s="367">
        <f>'Матем база-11 2024 расклад'!M48</f>
        <v>84.848484848484844</v>
      </c>
      <c r="U48" s="261">
        <f>'Матем база-11 2025 расклад'!M48</f>
        <v>67.741935483870961</v>
      </c>
      <c r="V48" s="220"/>
      <c r="W48" s="221"/>
      <c r="X48" s="243">
        <f>'Математика-11 2022 расклад'!N48</f>
        <v>1</v>
      </c>
      <c r="Y48" s="382">
        <f>'Матем база-11 2023 расклад'!N48</f>
        <v>0</v>
      </c>
      <c r="Z48" s="530">
        <f>'Матем база-11 2024 расклад'!N48</f>
        <v>2</v>
      </c>
      <c r="AA48" s="387">
        <f>'Матем база-11 2025 расклад'!N48</f>
        <v>1</v>
      </c>
      <c r="AB48" s="257"/>
      <c r="AC48" s="223"/>
      <c r="AD48" s="367">
        <f>'Математика-11 2022 расклад'!O48</f>
        <v>1.1494252873563218</v>
      </c>
      <c r="AE48" s="367">
        <f>'Матем база-11 2023 расклад'!O48</f>
        <v>0</v>
      </c>
      <c r="AF48" s="367">
        <f>'Матем база-11 2024 расклад'!O48</f>
        <v>3.0303030303030303</v>
      </c>
      <c r="AG48" s="261">
        <f>'Матем база-11 2025 расклад'!O48</f>
        <v>1.6129032258064515</v>
      </c>
    </row>
    <row r="49" spans="1:33" s="1" customFormat="1" ht="15" customHeight="1" x14ac:dyDescent="0.25">
      <c r="A49" s="22">
        <v>2</v>
      </c>
      <c r="B49" s="47">
        <v>40030</v>
      </c>
      <c r="C49" s="224" t="s">
        <v>41</v>
      </c>
      <c r="D49" s="225"/>
      <c r="E49" s="226"/>
      <c r="F49" s="241">
        <f>'Математика-11 2022 расклад'!K49</f>
        <v>34</v>
      </c>
      <c r="G49" s="380">
        <f>'Матем база-11 2023 расклад'!K49</f>
        <v>28</v>
      </c>
      <c r="H49" s="380">
        <f>'Матем база-11 2024 расклад'!K49</f>
        <v>29</v>
      </c>
      <c r="I49" s="359">
        <f>'Матем база-11 2025 расклад'!K49</f>
        <v>30</v>
      </c>
      <c r="J49" s="225"/>
      <c r="K49" s="226"/>
      <c r="L49" s="241">
        <f>'Математика-11 2022 расклад'!L49</f>
        <v>26</v>
      </c>
      <c r="M49" s="380">
        <f>'Матем база-11 2023 расклад'!L49</f>
        <v>24</v>
      </c>
      <c r="N49" s="528">
        <f>'Матем база-11 2024 расклад'!L49</f>
        <v>25</v>
      </c>
      <c r="O49" s="385">
        <f>'Матем база-11 2025 расклад'!L49</f>
        <v>22</v>
      </c>
      <c r="P49" s="254"/>
      <c r="Q49" s="227"/>
      <c r="R49" s="245">
        <f>'Математика-11 2022 расклад'!M49</f>
        <v>76.470588235294116</v>
      </c>
      <c r="S49" s="228">
        <f>'Матем база-11 2023 расклад'!M49</f>
        <v>85.714285714285708</v>
      </c>
      <c r="T49" s="368">
        <f>'Матем база-11 2024 расклад'!M49</f>
        <v>86.206896551724142</v>
      </c>
      <c r="U49" s="262">
        <f>'Матем база-11 2025 расклад'!M49</f>
        <v>73.333333333333329</v>
      </c>
      <c r="V49" s="225"/>
      <c r="W49" s="226"/>
      <c r="X49" s="241">
        <f>'Математика-11 2022 расклад'!N49</f>
        <v>0</v>
      </c>
      <c r="Y49" s="380">
        <f>'Матем база-11 2023 расклад'!N49</f>
        <v>0</v>
      </c>
      <c r="Z49" s="528">
        <f>'Матем база-11 2024 расклад'!N49</f>
        <v>1</v>
      </c>
      <c r="AA49" s="385">
        <f>'Матем база-11 2025 расклад'!N49</f>
        <v>0</v>
      </c>
      <c r="AB49" s="254"/>
      <c r="AC49" s="228"/>
      <c r="AD49" s="368">
        <f>'Математика-11 2022 расклад'!O49</f>
        <v>0</v>
      </c>
      <c r="AE49" s="368">
        <f>'Матем база-11 2023 расклад'!O49</f>
        <v>0</v>
      </c>
      <c r="AF49" s="368">
        <f>'Матем база-11 2024 расклад'!O49</f>
        <v>3.4482758620689653</v>
      </c>
      <c r="AG49" s="262">
        <f>'Матем база-11 2025 расклад'!O49</f>
        <v>0</v>
      </c>
    </row>
    <row r="50" spans="1:33" s="1" customFormat="1" ht="15" customHeight="1" x14ac:dyDescent="0.25">
      <c r="A50" s="22">
        <v>3</v>
      </c>
      <c r="B50" s="47">
        <v>40410</v>
      </c>
      <c r="C50" s="224" t="s">
        <v>48</v>
      </c>
      <c r="D50" s="225"/>
      <c r="E50" s="226"/>
      <c r="F50" s="241">
        <f>'Математика-11 2022 расклад'!K50</f>
        <v>43</v>
      </c>
      <c r="G50" s="380">
        <f>'Матем база-11 2023 расклад'!K50</f>
        <v>52</v>
      </c>
      <c r="H50" s="380">
        <f>'Матем база-11 2024 расклад'!K50</f>
        <v>39</v>
      </c>
      <c r="I50" s="359">
        <f>'Матем база-11 2025 расклад'!K50</f>
        <v>34</v>
      </c>
      <c r="J50" s="225"/>
      <c r="K50" s="226"/>
      <c r="L50" s="241">
        <f>'Математика-11 2022 расклад'!L50</f>
        <v>38</v>
      </c>
      <c r="M50" s="380">
        <f>'Матем база-11 2023 расклад'!L50</f>
        <v>47</v>
      </c>
      <c r="N50" s="528">
        <f>'Матем база-11 2024 расклад'!L50</f>
        <v>33</v>
      </c>
      <c r="O50" s="385">
        <f>'Матем база-11 2025 расклад'!L50</f>
        <v>32</v>
      </c>
      <c r="P50" s="254"/>
      <c r="Q50" s="227"/>
      <c r="R50" s="245">
        <f>'Математика-11 2022 расклад'!M50</f>
        <v>88.372093023255815</v>
      </c>
      <c r="S50" s="228">
        <f>'Матем база-11 2023 расклад'!M50</f>
        <v>90.384615384615387</v>
      </c>
      <c r="T50" s="368">
        <f>'Матем база-11 2024 расклад'!M50</f>
        <v>84.615384615384613</v>
      </c>
      <c r="U50" s="262">
        <f>'Матем база-11 2025 расклад'!M50</f>
        <v>94.117647058823536</v>
      </c>
      <c r="V50" s="225"/>
      <c r="W50" s="226"/>
      <c r="X50" s="241">
        <f>'Математика-11 2022 расклад'!N50</f>
        <v>0</v>
      </c>
      <c r="Y50" s="380">
        <f>'Матем база-11 2023 расклад'!N50</f>
        <v>0</v>
      </c>
      <c r="Z50" s="528">
        <f>'Матем база-11 2024 расклад'!N50</f>
        <v>0</v>
      </c>
      <c r="AA50" s="385">
        <f>'Матем база-11 2025 расклад'!N50</f>
        <v>0</v>
      </c>
      <c r="AB50" s="254"/>
      <c r="AC50" s="228"/>
      <c r="AD50" s="368">
        <f>'Математика-11 2022 расклад'!O50</f>
        <v>0</v>
      </c>
      <c r="AE50" s="368">
        <f>'Матем база-11 2023 расклад'!O50</f>
        <v>0</v>
      </c>
      <c r="AF50" s="368">
        <f>'Матем база-11 2024 расклад'!O50</f>
        <v>0</v>
      </c>
      <c r="AG50" s="262">
        <f>'Матем база-11 2025 расклад'!O50</f>
        <v>0</v>
      </c>
    </row>
    <row r="51" spans="1:33" s="1" customFormat="1" ht="15" customHeight="1" x14ac:dyDescent="0.25">
      <c r="A51" s="22">
        <v>4</v>
      </c>
      <c r="B51" s="47">
        <v>40011</v>
      </c>
      <c r="C51" s="224" t="s">
        <v>40</v>
      </c>
      <c r="D51" s="225"/>
      <c r="E51" s="226"/>
      <c r="F51" s="241">
        <f>'Математика-11 2022 расклад'!K51</f>
        <v>80</v>
      </c>
      <c r="G51" s="380">
        <f>'Матем база-11 2023 расклад'!K51</f>
        <v>63</v>
      </c>
      <c r="H51" s="380">
        <f>'Матем база-11 2024 расклад'!K51</f>
        <v>63</v>
      </c>
      <c r="I51" s="359">
        <f>'Матем база-11 2025 расклад'!K51</f>
        <v>50</v>
      </c>
      <c r="J51" s="225"/>
      <c r="K51" s="226"/>
      <c r="L51" s="241">
        <f>'Математика-11 2022 расклад'!L51</f>
        <v>63</v>
      </c>
      <c r="M51" s="380">
        <f>'Матем база-11 2023 расклад'!L51</f>
        <v>51</v>
      </c>
      <c r="N51" s="528">
        <f>'Матем база-11 2024 расклад'!L51</f>
        <v>52</v>
      </c>
      <c r="O51" s="385">
        <f>'Матем база-11 2025 расклад'!L51</f>
        <v>35</v>
      </c>
      <c r="P51" s="254"/>
      <c r="Q51" s="227"/>
      <c r="R51" s="245">
        <f>'Математика-11 2022 расклад'!M51</f>
        <v>78.75</v>
      </c>
      <c r="S51" s="228">
        <f>'Матем база-11 2023 расклад'!M51</f>
        <v>80.952380952380949</v>
      </c>
      <c r="T51" s="368">
        <f>'Матем база-11 2024 расклад'!M51</f>
        <v>82.539682539682545</v>
      </c>
      <c r="U51" s="262">
        <f>'Матем база-11 2025 расклад'!M51</f>
        <v>70</v>
      </c>
      <c r="V51" s="225"/>
      <c r="W51" s="226"/>
      <c r="X51" s="241">
        <f>'Математика-11 2022 расклад'!N51</f>
        <v>1</v>
      </c>
      <c r="Y51" s="380">
        <f>'Матем база-11 2023 расклад'!N51</f>
        <v>0</v>
      </c>
      <c r="Z51" s="528">
        <f>'Матем база-11 2024 расклад'!N51</f>
        <v>0</v>
      </c>
      <c r="AA51" s="385">
        <f>'Матем база-11 2025 расклад'!N51</f>
        <v>1</v>
      </c>
      <c r="AB51" s="254"/>
      <c r="AC51" s="228"/>
      <c r="AD51" s="368">
        <f>'Математика-11 2022 расклад'!O51</f>
        <v>1.25</v>
      </c>
      <c r="AE51" s="368">
        <f>'Матем база-11 2023 расклад'!O51</f>
        <v>0</v>
      </c>
      <c r="AF51" s="368">
        <f>'Матем база-11 2024 расклад'!O51</f>
        <v>0</v>
      </c>
      <c r="AG51" s="262">
        <f>'Матем база-11 2025 расклад'!O51</f>
        <v>2</v>
      </c>
    </row>
    <row r="52" spans="1:33" s="1" customFormat="1" ht="15" customHeight="1" x14ac:dyDescent="0.25">
      <c r="A52" s="22">
        <v>5</v>
      </c>
      <c r="B52" s="47">
        <v>40080</v>
      </c>
      <c r="C52" s="224" t="s">
        <v>95</v>
      </c>
      <c r="D52" s="225"/>
      <c r="E52" s="226"/>
      <c r="F52" s="241">
        <f>'Математика-11 2022 расклад'!K52</f>
        <v>21</v>
      </c>
      <c r="G52" s="380">
        <f>'Матем база-11 2023 расклад'!K52</f>
        <v>28</v>
      </c>
      <c r="H52" s="380">
        <f>'Матем база-11 2024 расклад'!K52</f>
        <v>22</v>
      </c>
      <c r="I52" s="359">
        <f>'Матем база-11 2025 расклад'!K52</f>
        <v>28</v>
      </c>
      <c r="J52" s="225"/>
      <c r="K52" s="226"/>
      <c r="L52" s="241">
        <f>'Математика-11 2022 расклад'!L52</f>
        <v>19</v>
      </c>
      <c r="M52" s="380">
        <f>'Матем база-11 2023 расклад'!L52</f>
        <v>24</v>
      </c>
      <c r="N52" s="528">
        <f>'Матем база-11 2024 расклад'!L52</f>
        <v>18</v>
      </c>
      <c r="O52" s="385">
        <f>'Матем база-11 2025 расклад'!L52</f>
        <v>17</v>
      </c>
      <c r="P52" s="254"/>
      <c r="Q52" s="227"/>
      <c r="R52" s="245">
        <f>'Математика-11 2022 расклад'!M52</f>
        <v>90.476190476190482</v>
      </c>
      <c r="S52" s="228">
        <f>'Матем база-11 2023 расклад'!M52</f>
        <v>85.714285714285708</v>
      </c>
      <c r="T52" s="368">
        <f>'Матем база-11 2024 расклад'!M52</f>
        <v>81.818181818181813</v>
      </c>
      <c r="U52" s="262">
        <f>'Матем база-11 2025 расклад'!M52</f>
        <v>60.714285714285715</v>
      </c>
      <c r="V52" s="225"/>
      <c r="W52" s="226"/>
      <c r="X52" s="241">
        <f>'Математика-11 2022 расклад'!N52</f>
        <v>0</v>
      </c>
      <c r="Y52" s="380">
        <f>'Матем база-11 2023 расклад'!N52</f>
        <v>0</v>
      </c>
      <c r="Z52" s="528">
        <f>'Матем база-11 2024 расклад'!N52</f>
        <v>0</v>
      </c>
      <c r="AA52" s="385">
        <f>'Матем база-11 2025 расклад'!N52</f>
        <v>0</v>
      </c>
      <c r="AB52" s="254"/>
      <c r="AC52" s="228"/>
      <c r="AD52" s="368">
        <f>'Математика-11 2022 расклад'!O52</f>
        <v>0</v>
      </c>
      <c r="AE52" s="368">
        <f>'Матем база-11 2023 расклад'!O52</f>
        <v>0</v>
      </c>
      <c r="AF52" s="368">
        <f>'Матем база-11 2024 расклад'!O52</f>
        <v>0</v>
      </c>
      <c r="AG52" s="262">
        <f>'Матем база-11 2025 расклад'!O52</f>
        <v>0</v>
      </c>
    </row>
    <row r="53" spans="1:33" s="1" customFormat="1" ht="15" customHeight="1" x14ac:dyDescent="0.25">
      <c r="A53" s="22">
        <v>6</v>
      </c>
      <c r="B53" s="47">
        <v>40100</v>
      </c>
      <c r="C53" s="224" t="s">
        <v>42</v>
      </c>
      <c r="D53" s="225"/>
      <c r="E53" s="226"/>
      <c r="F53" s="241">
        <f>'Математика-11 2022 расклад'!K53</f>
        <v>24</v>
      </c>
      <c r="G53" s="380">
        <f>'Матем база-11 2023 расклад'!K53</f>
        <v>12</v>
      </c>
      <c r="H53" s="380">
        <f>'Матем база-11 2024 расклад'!K53</f>
        <v>16</v>
      </c>
      <c r="I53" s="359">
        <f>'Матем база-11 2025 расклад'!K53</f>
        <v>19</v>
      </c>
      <c r="J53" s="225"/>
      <c r="K53" s="226"/>
      <c r="L53" s="241">
        <f>'Математика-11 2022 расклад'!L53</f>
        <v>17.000000000000004</v>
      </c>
      <c r="M53" s="380">
        <f>'Матем база-11 2023 расклад'!L53</f>
        <v>8</v>
      </c>
      <c r="N53" s="528">
        <f>'Матем база-11 2024 расклад'!L53</f>
        <v>11</v>
      </c>
      <c r="O53" s="385">
        <f>'Матем база-11 2025 расклад'!L53</f>
        <v>16</v>
      </c>
      <c r="P53" s="254"/>
      <c r="Q53" s="227"/>
      <c r="R53" s="245">
        <f>'Математика-11 2022 расклад'!M53</f>
        <v>70.833333333333343</v>
      </c>
      <c r="S53" s="228">
        <f>'Матем база-11 2023 расклад'!M53</f>
        <v>66.666666666666671</v>
      </c>
      <c r="T53" s="368">
        <f>'Матем база-11 2024 расклад'!M53</f>
        <v>68.75</v>
      </c>
      <c r="U53" s="262">
        <f>'Матем база-11 2025 расклад'!M53</f>
        <v>84.21052631578948</v>
      </c>
      <c r="V53" s="225"/>
      <c r="W53" s="226"/>
      <c r="X53" s="241">
        <f>'Математика-11 2022 расклад'!N53</f>
        <v>0</v>
      </c>
      <c r="Y53" s="380">
        <f>'Матем база-11 2023 расклад'!N53</f>
        <v>0</v>
      </c>
      <c r="Z53" s="528">
        <f>'Матем база-11 2024 расклад'!N53</f>
        <v>1</v>
      </c>
      <c r="AA53" s="385">
        <f>'Матем база-11 2025 расклад'!N53</f>
        <v>1</v>
      </c>
      <c r="AB53" s="254"/>
      <c r="AC53" s="228"/>
      <c r="AD53" s="368">
        <f>'Математика-11 2022 расклад'!O53</f>
        <v>0</v>
      </c>
      <c r="AE53" s="368">
        <f>'Матем база-11 2023 расклад'!O53</f>
        <v>0</v>
      </c>
      <c r="AF53" s="368">
        <f>'Матем база-11 2024 расклад'!O53</f>
        <v>6.25</v>
      </c>
      <c r="AG53" s="262">
        <f>'Матем база-11 2025 расклад'!O53</f>
        <v>5.2631578947368425</v>
      </c>
    </row>
    <row r="54" spans="1:33" s="1" customFormat="1" ht="15" customHeight="1" x14ac:dyDescent="0.25">
      <c r="A54" s="22">
        <v>7</v>
      </c>
      <c r="B54" s="47">
        <v>40020</v>
      </c>
      <c r="C54" s="224" t="s">
        <v>109</v>
      </c>
      <c r="D54" s="225"/>
      <c r="E54" s="226"/>
      <c r="F54" s="241">
        <f>'Математика-11 2022 расклад'!K54</f>
        <v>16</v>
      </c>
      <c r="G54" s="380">
        <f>'Матем база-11 2023 расклад'!K54</f>
        <v>15</v>
      </c>
      <c r="H54" s="380">
        <f>'Матем база-11 2024 расклад'!K54</f>
        <v>15</v>
      </c>
      <c r="I54" s="359">
        <f>'Матем база-11 2025 расклад'!K54</f>
        <v>13</v>
      </c>
      <c r="J54" s="225"/>
      <c r="K54" s="226"/>
      <c r="L54" s="241">
        <f>'Математика-11 2022 расклад'!L54</f>
        <v>15</v>
      </c>
      <c r="M54" s="380">
        <f>'Матем база-11 2023 расклад'!L54</f>
        <v>13</v>
      </c>
      <c r="N54" s="528">
        <f>'Матем база-11 2024 расклад'!L54</f>
        <v>13</v>
      </c>
      <c r="O54" s="385">
        <f>'Матем база-11 2025 расклад'!L54</f>
        <v>11</v>
      </c>
      <c r="P54" s="254"/>
      <c r="Q54" s="227"/>
      <c r="R54" s="245">
        <f>'Математика-11 2022 расклад'!M54</f>
        <v>93.75</v>
      </c>
      <c r="S54" s="228">
        <f>'Матем база-11 2023 расклад'!M54</f>
        <v>86.666666666666671</v>
      </c>
      <c r="T54" s="368">
        <f>'Матем база-11 2024 расклад'!M54</f>
        <v>86.666666666666671</v>
      </c>
      <c r="U54" s="262">
        <f>'Матем база-11 2025 расклад'!M54</f>
        <v>84.615384615384613</v>
      </c>
      <c r="V54" s="225"/>
      <c r="W54" s="226"/>
      <c r="X54" s="241">
        <f>'Математика-11 2022 расклад'!N54</f>
        <v>0</v>
      </c>
      <c r="Y54" s="380">
        <f>'Матем база-11 2023 расклад'!N54</f>
        <v>0</v>
      </c>
      <c r="Z54" s="528">
        <f>'Матем база-11 2024 расклад'!N54</f>
        <v>1</v>
      </c>
      <c r="AA54" s="385">
        <f>'Матем база-11 2025 расклад'!N54</f>
        <v>0</v>
      </c>
      <c r="AB54" s="254"/>
      <c r="AC54" s="228"/>
      <c r="AD54" s="368">
        <f>'Математика-11 2022 расклад'!O54</f>
        <v>0</v>
      </c>
      <c r="AE54" s="368">
        <f>'Матем база-11 2023 расклад'!O54</f>
        <v>0</v>
      </c>
      <c r="AF54" s="368">
        <f>'Матем база-11 2024 расклад'!O54</f>
        <v>6.666666666666667</v>
      </c>
      <c r="AG54" s="262">
        <f>'Матем база-11 2025 расклад'!O54</f>
        <v>0</v>
      </c>
    </row>
    <row r="55" spans="1:33" s="1" customFormat="1" ht="15" customHeight="1" x14ac:dyDescent="0.25">
      <c r="A55" s="22">
        <v>8</v>
      </c>
      <c r="B55" s="47">
        <v>40031</v>
      </c>
      <c r="C55" s="224" t="s">
        <v>112</v>
      </c>
      <c r="D55" s="225"/>
      <c r="E55" s="226"/>
      <c r="F55" s="241">
        <f>'Математика-11 2022 расклад'!K55</f>
        <v>13</v>
      </c>
      <c r="G55" s="380">
        <f>'Матем база-11 2023 расклад'!K55</f>
        <v>14</v>
      </c>
      <c r="H55" s="380">
        <f>'Матем база-11 2024 расклад'!K55</f>
        <v>8</v>
      </c>
      <c r="I55" s="359">
        <f>'Матем база-11 2025 расклад'!K55</f>
        <v>9</v>
      </c>
      <c r="J55" s="225"/>
      <c r="K55" s="226"/>
      <c r="L55" s="241">
        <f>'Математика-11 2022 расклад'!L55</f>
        <v>12</v>
      </c>
      <c r="M55" s="380">
        <f>'Матем база-11 2023 расклад'!L55</f>
        <v>11</v>
      </c>
      <c r="N55" s="528">
        <f>'Матем база-11 2024 расклад'!L55</f>
        <v>7</v>
      </c>
      <c r="O55" s="385">
        <f>'Матем база-11 2025 расклад'!L55</f>
        <v>8</v>
      </c>
      <c r="P55" s="254"/>
      <c r="Q55" s="227"/>
      <c r="R55" s="245">
        <f>'Математика-11 2022 расклад'!M55</f>
        <v>92.307692307692307</v>
      </c>
      <c r="S55" s="228">
        <f>'Матем база-11 2023 расклад'!M55</f>
        <v>78.571428571428569</v>
      </c>
      <c r="T55" s="368">
        <f>'Матем база-11 2024 расклад'!M55</f>
        <v>87.5</v>
      </c>
      <c r="U55" s="262">
        <f>'Матем база-11 2025 расклад'!M55</f>
        <v>88.888888888888886</v>
      </c>
      <c r="V55" s="225"/>
      <c r="W55" s="226"/>
      <c r="X55" s="241">
        <f>'Математика-11 2022 расклад'!N55</f>
        <v>0</v>
      </c>
      <c r="Y55" s="380">
        <f>'Матем база-11 2023 расклад'!N55</f>
        <v>0</v>
      </c>
      <c r="Z55" s="528">
        <f>'Матем база-11 2024 расклад'!N55</f>
        <v>0</v>
      </c>
      <c r="AA55" s="385">
        <f>'Матем база-11 2025 расклад'!N55</f>
        <v>0</v>
      </c>
      <c r="AB55" s="254"/>
      <c r="AC55" s="228"/>
      <c r="AD55" s="368">
        <f>'Математика-11 2022 расклад'!O55</f>
        <v>0</v>
      </c>
      <c r="AE55" s="368">
        <f>'Матем база-11 2023 расклад'!O55</f>
        <v>0</v>
      </c>
      <c r="AF55" s="368">
        <f>'Матем база-11 2024 расклад'!O55</f>
        <v>0</v>
      </c>
      <c r="AG55" s="262">
        <f>'Матем база-11 2025 расклад'!O55</f>
        <v>0</v>
      </c>
    </row>
    <row r="56" spans="1:33" s="1" customFormat="1" ht="15" customHeight="1" x14ac:dyDescent="0.25">
      <c r="A56" s="22">
        <v>9</v>
      </c>
      <c r="B56" s="47">
        <v>40210</v>
      </c>
      <c r="C56" s="224" t="s">
        <v>44</v>
      </c>
      <c r="D56" s="225"/>
      <c r="E56" s="226"/>
      <c r="F56" s="241">
        <f>'Математика-11 2022 расклад'!K56</f>
        <v>13</v>
      </c>
      <c r="G56" s="380">
        <f>'Матем база-11 2023 расклад'!K56</f>
        <v>17</v>
      </c>
      <c r="H56" s="380">
        <f>'Матем база-11 2024 расклад'!K56</f>
        <v>20</v>
      </c>
      <c r="I56" s="359">
        <f>'Матем база-11 2025 расклад'!K56</f>
        <v>14</v>
      </c>
      <c r="J56" s="225"/>
      <c r="K56" s="226"/>
      <c r="L56" s="241">
        <f>'Математика-11 2022 расклад'!L56</f>
        <v>6</v>
      </c>
      <c r="M56" s="380">
        <f>'Матем база-11 2023 расклад'!L56</f>
        <v>11</v>
      </c>
      <c r="N56" s="528">
        <f>'Матем база-11 2024 расклад'!L56</f>
        <v>13</v>
      </c>
      <c r="O56" s="385">
        <f>'Матем база-11 2025 расклад'!L56</f>
        <v>8</v>
      </c>
      <c r="P56" s="254"/>
      <c r="Q56" s="227"/>
      <c r="R56" s="245">
        <f>'Математика-11 2022 расклад'!M56</f>
        <v>46.153846153846153</v>
      </c>
      <c r="S56" s="228">
        <f>'Матем база-11 2023 расклад'!M56</f>
        <v>64.705882352941174</v>
      </c>
      <c r="T56" s="368">
        <f>'Матем база-11 2024 расклад'!M56</f>
        <v>65</v>
      </c>
      <c r="U56" s="262">
        <f>'Матем база-11 2025 расклад'!M56</f>
        <v>57.142857142857146</v>
      </c>
      <c r="V56" s="225"/>
      <c r="W56" s="226"/>
      <c r="X56" s="241">
        <f>'Математика-11 2022 расклад'!N56</f>
        <v>1</v>
      </c>
      <c r="Y56" s="380">
        <f>'Матем база-11 2023 расклад'!N56</f>
        <v>0</v>
      </c>
      <c r="Z56" s="528">
        <f>'Матем база-11 2024 расклад'!N56</f>
        <v>1</v>
      </c>
      <c r="AA56" s="385">
        <f>'Матем база-11 2025 расклад'!N56</f>
        <v>2</v>
      </c>
      <c r="AB56" s="254"/>
      <c r="AC56" s="228"/>
      <c r="AD56" s="368">
        <f>'Математика-11 2022 расклад'!O56</f>
        <v>7.6923076923076925</v>
      </c>
      <c r="AE56" s="368">
        <f>'Матем база-11 2023 расклад'!O56</f>
        <v>0</v>
      </c>
      <c r="AF56" s="368">
        <f>'Матем база-11 2024 расклад'!O56</f>
        <v>5</v>
      </c>
      <c r="AG56" s="262">
        <f>'Матем база-11 2025 расклад'!O56</f>
        <v>14.285714285714286</v>
      </c>
    </row>
    <row r="57" spans="1:33" s="1" customFormat="1" ht="15" customHeight="1" x14ac:dyDescent="0.25">
      <c r="A57" s="22">
        <v>10</v>
      </c>
      <c r="B57" s="47">
        <v>40300</v>
      </c>
      <c r="C57" s="224" t="s">
        <v>45</v>
      </c>
      <c r="D57" s="225"/>
      <c r="E57" s="226"/>
      <c r="F57" s="241" t="s">
        <v>139</v>
      </c>
      <c r="G57" s="380" t="s">
        <v>139</v>
      </c>
      <c r="H57" s="380">
        <f>'Матем база-11 2024 расклад'!K57</f>
        <v>13</v>
      </c>
      <c r="I57" s="359">
        <f>'Матем база-11 2025 расклад'!K57</f>
        <v>15</v>
      </c>
      <c r="J57" s="225"/>
      <c r="K57" s="226"/>
      <c r="L57" s="241" t="s">
        <v>139</v>
      </c>
      <c r="M57" s="380" t="s">
        <v>139</v>
      </c>
      <c r="N57" s="528">
        <f>'Матем база-11 2024 расклад'!L57</f>
        <v>9</v>
      </c>
      <c r="O57" s="385">
        <f>'Матем база-11 2025 расклад'!L57</f>
        <v>10</v>
      </c>
      <c r="P57" s="254"/>
      <c r="Q57" s="227"/>
      <c r="R57" s="245" t="s">
        <v>139</v>
      </c>
      <c r="S57" s="228" t="s">
        <v>139</v>
      </c>
      <c r="T57" s="368" t="s">
        <v>139</v>
      </c>
      <c r="U57" s="262">
        <f>'Матем база-11 2025 расклад'!M57</f>
        <v>66.666666666666671</v>
      </c>
      <c r="V57" s="225"/>
      <c r="W57" s="226"/>
      <c r="X57" s="241" t="s">
        <v>139</v>
      </c>
      <c r="Y57" s="380" t="s">
        <v>139</v>
      </c>
      <c r="Z57" s="528" t="s">
        <v>139</v>
      </c>
      <c r="AA57" s="385">
        <f>'Матем база-11 2025 расклад'!N57</f>
        <v>1</v>
      </c>
      <c r="AB57" s="254"/>
      <c r="AC57" s="228"/>
      <c r="AD57" s="368" t="s">
        <v>139</v>
      </c>
      <c r="AE57" s="368" t="s">
        <v>139</v>
      </c>
      <c r="AF57" s="368" t="s">
        <v>139</v>
      </c>
      <c r="AG57" s="262">
        <f>'Матем база-11 2025 расклад'!O57</f>
        <v>6.666666666666667</v>
      </c>
    </row>
    <row r="58" spans="1:33" s="1" customFormat="1" ht="15" customHeight="1" x14ac:dyDescent="0.25">
      <c r="A58" s="22">
        <v>11</v>
      </c>
      <c r="B58" s="47">
        <v>40360</v>
      </c>
      <c r="C58" s="224" t="s">
        <v>46</v>
      </c>
      <c r="D58" s="225"/>
      <c r="E58" s="226"/>
      <c r="F58" s="241">
        <f>'Математика-11 2022 расклад'!K58</f>
        <v>21</v>
      </c>
      <c r="G58" s="380">
        <f>'Матем база-11 2023 расклад'!K58</f>
        <v>11</v>
      </c>
      <c r="H58" s="380">
        <f>'Матем база-11 2024 расклад'!K58</f>
        <v>19</v>
      </c>
      <c r="I58" s="359">
        <f>'Матем база-11 2025 расклад'!K58</f>
        <v>14</v>
      </c>
      <c r="J58" s="225"/>
      <c r="K58" s="226"/>
      <c r="L58" s="241">
        <f>'Математика-11 2022 расклад'!L58</f>
        <v>18.000000000000004</v>
      </c>
      <c r="M58" s="380">
        <f>'Матем база-11 2023 расклад'!L58</f>
        <v>8</v>
      </c>
      <c r="N58" s="528">
        <f>'Матем база-11 2024 расклад'!L58</f>
        <v>12</v>
      </c>
      <c r="O58" s="385">
        <f>'Матем база-11 2025 расклад'!L58</f>
        <v>11</v>
      </c>
      <c r="P58" s="254"/>
      <c r="Q58" s="227"/>
      <c r="R58" s="245">
        <f>'Математика-11 2022 расклад'!M58</f>
        <v>85.714285714285722</v>
      </c>
      <c r="S58" s="228">
        <f>'Матем база-11 2023 расклад'!M58</f>
        <v>72.727272727272734</v>
      </c>
      <c r="T58" s="368">
        <f>'Матем база-11 2024 расклад'!M58</f>
        <v>63.157894736842103</v>
      </c>
      <c r="U58" s="262">
        <f>'Матем база-11 2025 расклад'!M58</f>
        <v>78.571428571428569</v>
      </c>
      <c r="V58" s="225"/>
      <c r="W58" s="226"/>
      <c r="X58" s="241">
        <f>'Математика-11 2022 расклад'!N58</f>
        <v>0</v>
      </c>
      <c r="Y58" s="380">
        <f>'Матем база-11 2023 расклад'!N58</f>
        <v>0</v>
      </c>
      <c r="Z58" s="528">
        <f>'Матем база-11 2024 расклад'!N58</f>
        <v>0</v>
      </c>
      <c r="AA58" s="385">
        <f>'Матем база-11 2025 расклад'!N58</f>
        <v>1</v>
      </c>
      <c r="AB58" s="254"/>
      <c r="AC58" s="228"/>
      <c r="AD58" s="368">
        <f>'Математика-11 2022 расклад'!O58</f>
        <v>0</v>
      </c>
      <c r="AE58" s="368">
        <f>'Матем база-11 2023 расклад'!O58</f>
        <v>0</v>
      </c>
      <c r="AF58" s="368">
        <f>'Матем база-11 2024 расклад'!O58</f>
        <v>0</v>
      </c>
      <c r="AG58" s="262">
        <f>'Матем база-11 2025 расклад'!O58</f>
        <v>7.1428571428571432</v>
      </c>
    </row>
    <row r="59" spans="1:33" s="1" customFormat="1" ht="15" customHeight="1" x14ac:dyDescent="0.25">
      <c r="A59" s="22">
        <v>12</v>
      </c>
      <c r="B59" s="47">
        <v>40390</v>
      </c>
      <c r="C59" s="224" t="s">
        <v>47</v>
      </c>
      <c r="D59" s="225"/>
      <c r="E59" s="226"/>
      <c r="F59" s="241"/>
      <c r="G59" s="380"/>
      <c r="H59" s="380"/>
      <c r="I59" s="359"/>
      <c r="J59" s="225"/>
      <c r="K59" s="226"/>
      <c r="L59" s="241"/>
      <c r="M59" s="380"/>
      <c r="N59" s="528"/>
      <c r="O59" s="385"/>
      <c r="P59" s="254"/>
      <c r="Q59" s="227"/>
      <c r="R59" s="245"/>
      <c r="S59" s="228"/>
      <c r="T59" s="368"/>
      <c r="U59" s="262"/>
      <c r="V59" s="225"/>
      <c r="W59" s="226"/>
      <c r="X59" s="241"/>
      <c r="Y59" s="380"/>
      <c r="Z59" s="528"/>
      <c r="AA59" s="385"/>
      <c r="AB59" s="254"/>
      <c r="AC59" s="228"/>
      <c r="AD59" s="368"/>
      <c r="AE59" s="368"/>
      <c r="AF59" s="368"/>
      <c r="AG59" s="262"/>
    </row>
    <row r="60" spans="1:33" s="1" customFormat="1" ht="15" customHeight="1" x14ac:dyDescent="0.25">
      <c r="A60" s="22">
        <v>13</v>
      </c>
      <c r="B60" s="47">
        <v>40720</v>
      </c>
      <c r="C60" s="224" t="s">
        <v>108</v>
      </c>
      <c r="D60" s="225"/>
      <c r="E60" s="226"/>
      <c r="F60" s="241">
        <f>'Математика-11 2022 расклад'!K60</f>
        <v>25</v>
      </c>
      <c r="G60" s="380">
        <f>'Матем база-11 2023 расклад'!K60</f>
        <v>26</v>
      </c>
      <c r="H60" s="380">
        <f>'Матем база-11 2024 расклад'!K60</f>
        <v>25</v>
      </c>
      <c r="I60" s="359">
        <f>'Матем база-11 2025 расклад'!K60</f>
        <v>18</v>
      </c>
      <c r="J60" s="225"/>
      <c r="K60" s="226"/>
      <c r="L60" s="241">
        <f>'Математика-11 2022 расклад'!L60</f>
        <v>23</v>
      </c>
      <c r="M60" s="380">
        <f>'Матем база-11 2023 расклад'!L60</f>
        <v>16</v>
      </c>
      <c r="N60" s="528">
        <f>'Матем база-11 2024 расклад'!L60</f>
        <v>23</v>
      </c>
      <c r="O60" s="385">
        <f>'Матем база-11 2025 расклад'!L60</f>
        <v>14</v>
      </c>
      <c r="P60" s="254"/>
      <c r="Q60" s="227"/>
      <c r="R60" s="274">
        <f>'Математика-11 2022 расклад'!M60</f>
        <v>92</v>
      </c>
      <c r="S60" s="393">
        <f>'Матем база-11 2023 расклад'!M60</f>
        <v>61.53846153846154</v>
      </c>
      <c r="T60" s="368">
        <f>'Матем база-11 2024 расклад'!M60</f>
        <v>92</v>
      </c>
      <c r="U60" s="262">
        <f>'Матем база-11 2025 расклад'!M60</f>
        <v>77.777777777777771</v>
      </c>
      <c r="V60" s="225"/>
      <c r="W60" s="226"/>
      <c r="X60" s="241">
        <f>'Математика-11 2022 расклад'!N60</f>
        <v>1</v>
      </c>
      <c r="Y60" s="380">
        <f>'Матем база-11 2023 расклад'!N60</f>
        <v>0</v>
      </c>
      <c r="Z60" s="528">
        <f>'Матем база-11 2024 расклад'!N60</f>
        <v>0</v>
      </c>
      <c r="AA60" s="385">
        <f>'Матем база-11 2025 расклад'!N60</f>
        <v>1</v>
      </c>
      <c r="AB60" s="254"/>
      <c r="AC60" s="228"/>
      <c r="AD60" s="368">
        <f>'Математика-11 2022 расклад'!O60</f>
        <v>4</v>
      </c>
      <c r="AE60" s="368">
        <f>'Матем база-11 2023 расклад'!O60</f>
        <v>0</v>
      </c>
      <c r="AF60" s="368">
        <f>'Матем база-11 2024 расклад'!O60</f>
        <v>0</v>
      </c>
      <c r="AG60" s="262">
        <f>'Матем база-11 2025 расклад'!O60</f>
        <v>5.5555555555555554</v>
      </c>
    </row>
    <row r="61" spans="1:33" s="1" customFormat="1" ht="15" customHeight="1" x14ac:dyDescent="0.25">
      <c r="A61" s="22">
        <v>14</v>
      </c>
      <c r="B61" s="47">
        <v>40730</v>
      </c>
      <c r="C61" s="224" t="s">
        <v>49</v>
      </c>
      <c r="D61" s="225"/>
      <c r="E61" s="226"/>
      <c r="F61" s="241">
        <f>'Математика-11 2022 расклад'!K61</f>
        <v>6</v>
      </c>
      <c r="G61" s="380" t="s">
        <v>139</v>
      </c>
      <c r="H61" s="380" t="s">
        <v>139</v>
      </c>
      <c r="I61" s="359">
        <f>'Матем база-11 2025 расклад'!K61</f>
        <v>10</v>
      </c>
      <c r="J61" s="225"/>
      <c r="K61" s="226"/>
      <c r="L61" s="241">
        <f>'Математика-11 2022 расклад'!L61</f>
        <v>4</v>
      </c>
      <c r="M61" s="380" t="s">
        <v>139</v>
      </c>
      <c r="N61" s="528" t="s">
        <v>139</v>
      </c>
      <c r="O61" s="385">
        <f>'Матем база-11 2025 расклад'!L61</f>
        <v>6</v>
      </c>
      <c r="P61" s="254"/>
      <c r="Q61" s="227"/>
      <c r="R61" s="245">
        <f>'Математика-11 2022 расклад'!M61</f>
        <v>66.666666666666671</v>
      </c>
      <c r="S61" s="228" t="s">
        <v>139</v>
      </c>
      <c r="T61" s="368" t="s">
        <v>139</v>
      </c>
      <c r="U61" s="262">
        <f>'Матем база-11 2025 расклад'!M61</f>
        <v>60</v>
      </c>
      <c r="V61" s="225"/>
      <c r="W61" s="226"/>
      <c r="X61" s="241">
        <f>'Математика-11 2022 расклад'!N61</f>
        <v>0</v>
      </c>
      <c r="Y61" s="380" t="s">
        <v>139</v>
      </c>
      <c r="Z61" s="528" t="s">
        <v>139</v>
      </c>
      <c r="AA61" s="385">
        <f>'Матем база-11 2025 расклад'!N61</f>
        <v>0</v>
      </c>
      <c r="AB61" s="254"/>
      <c r="AC61" s="228"/>
      <c r="AD61" s="368">
        <f>'Математика-11 2022 расклад'!O61</f>
        <v>0</v>
      </c>
      <c r="AE61" s="368" t="s">
        <v>139</v>
      </c>
      <c r="AF61" s="368" t="s">
        <v>139</v>
      </c>
      <c r="AG61" s="262">
        <f>'Матем база-11 2025 расклад'!O61</f>
        <v>0</v>
      </c>
    </row>
    <row r="62" spans="1:33" s="1" customFormat="1" ht="15" customHeight="1" x14ac:dyDescent="0.25">
      <c r="A62" s="22">
        <v>15</v>
      </c>
      <c r="B62" s="47">
        <v>40820</v>
      </c>
      <c r="C62" s="224" t="s">
        <v>50</v>
      </c>
      <c r="D62" s="225"/>
      <c r="E62" s="226"/>
      <c r="F62" s="241">
        <f>'Математика-11 2022 расклад'!K62</f>
        <v>8</v>
      </c>
      <c r="G62" s="380">
        <f>'Матем база-11 2023 расклад'!K62</f>
        <v>15</v>
      </c>
      <c r="H62" s="380">
        <f>'Матем база-11 2024 расклад'!K61</f>
        <v>14</v>
      </c>
      <c r="I62" s="359">
        <f>'Матем база-11 2025 расклад'!K62</f>
        <v>12</v>
      </c>
      <c r="J62" s="225"/>
      <c r="K62" s="226"/>
      <c r="L62" s="241">
        <f>'Математика-11 2022 расклад'!L62</f>
        <v>5</v>
      </c>
      <c r="M62" s="380">
        <f>'Матем база-11 2023 расклад'!L62</f>
        <v>13</v>
      </c>
      <c r="N62" s="528">
        <f>'Матем база-11 2024 расклад'!L61</f>
        <v>10</v>
      </c>
      <c r="O62" s="385">
        <f>'Матем база-11 2025 расклад'!L62</f>
        <v>9</v>
      </c>
      <c r="P62" s="254"/>
      <c r="Q62" s="227"/>
      <c r="R62" s="245">
        <f>'Математика-11 2022 расклад'!M62</f>
        <v>62.5</v>
      </c>
      <c r="S62" s="228">
        <f>'Матем база-11 2023 расклад'!M62</f>
        <v>86.666666666666671</v>
      </c>
      <c r="T62" s="368">
        <f>'Матем база-11 2024 расклад'!M61</f>
        <v>71.428571428571431</v>
      </c>
      <c r="U62" s="262">
        <f>'Матем база-11 2025 расклад'!M62</f>
        <v>75</v>
      </c>
      <c r="V62" s="225"/>
      <c r="W62" s="226"/>
      <c r="X62" s="241">
        <f>'Математика-11 2022 расклад'!N62</f>
        <v>0</v>
      </c>
      <c r="Y62" s="380">
        <f>'Матем база-11 2023 расклад'!N62</f>
        <v>0</v>
      </c>
      <c r="Z62" s="528">
        <f>'Матем база-11 2024 расклад'!N61</f>
        <v>0</v>
      </c>
      <c r="AA62" s="385">
        <f>'Матем база-11 2025 расклад'!N62</f>
        <v>0</v>
      </c>
      <c r="AB62" s="254"/>
      <c r="AC62" s="228"/>
      <c r="AD62" s="368">
        <f>'Математика-11 2022 расклад'!O62</f>
        <v>0</v>
      </c>
      <c r="AE62" s="368">
        <f>'Матем база-11 2023 расклад'!O62</f>
        <v>0</v>
      </c>
      <c r="AF62" s="368">
        <f>'Матем база-11 2024 расклад'!O61</f>
        <v>0</v>
      </c>
      <c r="AG62" s="262">
        <f>'Матем база-11 2025 расклад'!O62</f>
        <v>0</v>
      </c>
    </row>
    <row r="63" spans="1:33" s="1" customFormat="1" ht="15" customHeight="1" x14ac:dyDescent="0.25">
      <c r="A63" s="22">
        <v>16</v>
      </c>
      <c r="B63" s="47">
        <v>40840</v>
      </c>
      <c r="C63" s="224" t="s">
        <v>51</v>
      </c>
      <c r="D63" s="225"/>
      <c r="E63" s="226"/>
      <c r="F63" s="241">
        <f>'Математика-11 2022 расклад'!K63</f>
        <v>12</v>
      </c>
      <c r="G63" s="380">
        <f>'Матем база-11 2023 расклад'!K63</f>
        <v>16</v>
      </c>
      <c r="H63" s="380">
        <f>'Матем база-11 2024 расклад'!K62</f>
        <v>12</v>
      </c>
      <c r="I63" s="359">
        <f>'Матем база-11 2025 расклад'!K63</f>
        <v>10</v>
      </c>
      <c r="J63" s="225"/>
      <c r="K63" s="226"/>
      <c r="L63" s="241">
        <f>'Математика-11 2022 расклад'!L63</f>
        <v>11</v>
      </c>
      <c r="M63" s="380">
        <f>'Матем база-11 2023 расклад'!L63</f>
        <v>9</v>
      </c>
      <c r="N63" s="528">
        <f>'Матем база-11 2024 расклад'!L62</f>
        <v>10</v>
      </c>
      <c r="O63" s="385">
        <f>'Матем база-11 2025 расклад'!L63</f>
        <v>10</v>
      </c>
      <c r="P63" s="254"/>
      <c r="Q63" s="227"/>
      <c r="R63" s="245">
        <f>'Математика-11 2022 расклад'!M63</f>
        <v>91.666666666666671</v>
      </c>
      <c r="S63" s="228">
        <f>'Матем база-11 2023 расклад'!M63</f>
        <v>56.25</v>
      </c>
      <c r="T63" s="368">
        <f>'Матем база-11 2024 расклад'!M62</f>
        <v>83.333333333333329</v>
      </c>
      <c r="U63" s="262">
        <f>'Матем база-11 2025 расклад'!M63</f>
        <v>100</v>
      </c>
      <c r="V63" s="225"/>
      <c r="W63" s="226"/>
      <c r="X63" s="241">
        <f>'Математика-11 2022 расклад'!N63</f>
        <v>0</v>
      </c>
      <c r="Y63" s="380">
        <f>'Матем база-11 2023 расклад'!N63</f>
        <v>0</v>
      </c>
      <c r="Z63" s="528">
        <f>'Матем база-11 2024 расклад'!N62</f>
        <v>0</v>
      </c>
      <c r="AA63" s="385">
        <f>'Матем база-11 2025 расклад'!N63</f>
        <v>0</v>
      </c>
      <c r="AB63" s="254"/>
      <c r="AC63" s="228"/>
      <c r="AD63" s="368">
        <f>'Математика-11 2022 расклад'!O63</f>
        <v>0</v>
      </c>
      <c r="AE63" s="368">
        <f>'Матем база-11 2023 расклад'!O63</f>
        <v>0</v>
      </c>
      <c r="AF63" s="368">
        <f>'Матем база-11 2024 расклад'!O62</f>
        <v>0</v>
      </c>
      <c r="AG63" s="262">
        <f>'Матем база-11 2025 расклад'!O63</f>
        <v>0</v>
      </c>
    </row>
    <row r="64" spans="1:33" s="1" customFormat="1" ht="15" customHeight="1" x14ac:dyDescent="0.25">
      <c r="A64" s="22">
        <v>17</v>
      </c>
      <c r="B64" s="47">
        <v>40950</v>
      </c>
      <c r="C64" s="224" t="s">
        <v>52</v>
      </c>
      <c r="D64" s="225"/>
      <c r="E64" s="226"/>
      <c r="F64" s="241">
        <f>'Математика-11 2022 расклад'!K64</f>
        <v>20</v>
      </c>
      <c r="G64" s="380">
        <f>'Матем база-11 2023 расклад'!K64</f>
        <v>13</v>
      </c>
      <c r="H64" s="380">
        <f>'Матем база-11 2024 расклад'!K63</f>
        <v>9</v>
      </c>
      <c r="I64" s="359">
        <f>'Матем база-11 2025 расклад'!K64</f>
        <v>27</v>
      </c>
      <c r="J64" s="225"/>
      <c r="K64" s="226"/>
      <c r="L64" s="241">
        <f>'Математика-11 2022 расклад'!L64</f>
        <v>15</v>
      </c>
      <c r="M64" s="380">
        <f>'Матем база-11 2023 расклад'!L64</f>
        <v>12</v>
      </c>
      <c r="N64" s="528">
        <f>'Матем база-11 2024 расклад'!L63</f>
        <v>4</v>
      </c>
      <c r="O64" s="385">
        <f>'Матем база-11 2025 расклад'!L64</f>
        <v>18</v>
      </c>
      <c r="P64" s="254"/>
      <c r="Q64" s="227"/>
      <c r="R64" s="245">
        <f>'Математика-11 2022 расклад'!M64</f>
        <v>75</v>
      </c>
      <c r="S64" s="228">
        <f>'Матем база-11 2023 расклад'!M64</f>
        <v>92.307692307692307</v>
      </c>
      <c r="T64" s="368">
        <f>'Матем база-11 2024 расклад'!M63</f>
        <v>44.444444444444443</v>
      </c>
      <c r="U64" s="262">
        <f>'Матем база-11 2025 расклад'!M64</f>
        <v>66.666666666666671</v>
      </c>
      <c r="V64" s="225"/>
      <c r="W64" s="226"/>
      <c r="X64" s="241">
        <f>'Математика-11 2022 расклад'!N64</f>
        <v>0</v>
      </c>
      <c r="Y64" s="380">
        <f>'Матем база-11 2023 расклад'!N64</f>
        <v>0</v>
      </c>
      <c r="Z64" s="528">
        <f>'Матем база-11 2024 расклад'!N63</f>
        <v>0</v>
      </c>
      <c r="AA64" s="385">
        <f>'Матем база-11 2025 расклад'!N64</f>
        <v>0</v>
      </c>
      <c r="AB64" s="254"/>
      <c r="AC64" s="228"/>
      <c r="AD64" s="368">
        <f>'Математика-11 2022 расклад'!O64</f>
        <v>0</v>
      </c>
      <c r="AE64" s="368">
        <f>'Матем база-11 2023 расклад'!O64</f>
        <v>0</v>
      </c>
      <c r="AF64" s="368">
        <f>'Матем база-11 2024 расклад'!O63</f>
        <v>0</v>
      </c>
      <c r="AG64" s="262">
        <f>'Матем база-11 2025 расклад'!O64</f>
        <v>0</v>
      </c>
    </row>
    <row r="65" spans="1:33" s="1" customFormat="1" ht="15" customHeight="1" x14ac:dyDescent="0.25">
      <c r="A65" s="22">
        <v>18</v>
      </c>
      <c r="B65" s="49">
        <v>40990</v>
      </c>
      <c r="C65" s="229" t="s">
        <v>53</v>
      </c>
      <c r="D65" s="225"/>
      <c r="E65" s="226"/>
      <c r="F65" s="241">
        <f>'Математика-11 2022 расклад'!K65</f>
        <v>22</v>
      </c>
      <c r="G65" s="380">
        <f>'Матем база-11 2023 расклад'!K65</f>
        <v>16</v>
      </c>
      <c r="H65" s="380">
        <f>'Матем база-11 2024 расклад'!K64</f>
        <v>18</v>
      </c>
      <c r="I65" s="359">
        <f>'Матем база-11 2025 расклад'!K65</f>
        <v>9</v>
      </c>
      <c r="J65" s="225"/>
      <c r="K65" s="226"/>
      <c r="L65" s="241">
        <f>'Математика-11 2022 расклад'!L65</f>
        <v>18</v>
      </c>
      <c r="M65" s="380">
        <f>'Матем база-11 2023 расклад'!L65</f>
        <v>14</v>
      </c>
      <c r="N65" s="528">
        <f>'Матем база-11 2024 расклад'!L64</f>
        <v>16</v>
      </c>
      <c r="O65" s="385">
        <f>'Матем база-11 2025 расклад'!L65</f>
        <v>7</v>
      </c>
      <c r="P65" s="254"/>
      <c r="Q65" s="227"/>
      <c r="R65" s="245">
        <f>'Математика-11 2022 расклад'!M65</f>
        <v>81.818181818181813</v>
      </c>
      <c r="S65" s="228">
        <f>'Матем база-11 2023 расклад'!M65</f>
        <v>87.5</v>
      </c>
      <c r="T65" s="368">
        <f>'Матем база-11 2024 расклад'!M64</f>
        <v>88.888888888888886</v>
      </c>
      <c r="U65" s="262">
        <f>'Матем база-11 2025 расклад'!M65</f>
        <v>77.777777777777771</v>
      </c>
      <c r="V65" s="225"/>
      <c r="W65" s="226"/>
      <c r="X65" s="241">
        <f>'Математика-11 2022 расклад'!N65</f>
        <v>0</v>
      </c>
      <c r="Y65" s="380">
        <f>'Матем база-11 2023 расклад'!N65</f>
        <v>0</v>
      </c>
      <c r="Z65" s="528">
        <f>'Матем база-11 2024 расклад'!N64</f>
        <v>0</v>
      </c>
      <c r="AA65" s="385">
        <f>'Матем база-11 2025 расклад'!N65</f>
        <v>2</v>
      </c>
      <c r="AB65" s="254"/>
      <c r="AC65" s="228"/>
      <c r="AD65" s="368">
        <f>'Математика-11 2022 расклад'!O65</f>
        <v>0</v>
      </c>
      <c r="AE65" s="368">
        <f>'Матем база-11 2023 расклад'!O65</f>
        <v>0</v>
      </c>
      <c r="AF65" s="368">
        <f>'Матем база-11 2024 расклад'!O64</f>
        <v>0</v>
      </c>
      <c r="AG65" s="262">
        <f>'Матем база-11 2025 расклад'!O65</f>
        <v>22.222222222222221</v>
      </c>
    </row>
    <row r="66" spans="1:33" s="1" customFormat="1" ht="15" customHeight="1" x14ac:dyDescent="0.25">
      <c r="A66" s="58">
        <v>19</v>
      </c>
      <c r="B66" s="47">
        <v>40133</v>
      </c>
      <c r="C66" s="224" t="s">
        <v>43</v>
      </c>
      <c r="D66" s="225"/>
      <c r="E66" s="226"/>
      <c r="F66" s="241">
        <f>'Математика-11 2022 расклад'!K66</f>
        <v>45</v>
      </c>
      <c r="G66" s="380">
        <f>'Матем база-11 2023 расклад'!K66</f>
        <v>37</v>
      </c>
      <c r="H66" s="380">
        <f>'Матем база-11 2024 расклад'!K65</f>
        <v>33</v>
      </c>
      <c r="I66" s="359">
        <f>'Матем база-11 2025 расклад'!K66</f>
        <v>28</v>
      </c>
      <c r="J66" s="225"/>
      <c r="K66" s="226"/>
      <c r="L66" s="241">
        <f>'Математика-11 2022 расклад'!L66</f>
        <v>30</v>
      </c>
      <c r="M66" s="380">
        <f>'Матем база-11 2023 расклад'!L66</f>
        <v>21</v>
      </c>
      <c r="N66" s="528">
        <f>'Матем база-11 2024 расклад'!L65</f>
        <v>29</v>
      </c>
      <c r="O66" s="385">
        <f>'Матем база-11 2025 расклад'!L66</f>
        <v>16</v>
      </c>
      <c r="P66" s="254"/>
      <c r="Q66" s="227"/>
      <c r="R66" s="245">
        <f>'Математика-11 2022 расклад'!M66</f>
        <v>66.666666666666671</v>
      </c>
      <c r="S66" s="228">
        <f>'Матем база-11 2023 расклад'!M66</f>
        <v>56.756756756756758</v>
      </c>
      <c r="T66" s="368">
        <f>'Матем база-11 2024 расклад'!M65</f>
        <v>87.878787878787875</v>
      </c>
      <c r="U66" s="262">
        <f>'Матем база-11 2025 расклад'!M66</f>
        <v>57.142857142857146</v>
      </c>
      <c r="V66" s="225"/>
      <c r="W66" s="226"/>
      <c r="X66" s="241">
        <f>'Математика-11 2022 расклад'!N66</f>
        <v>1</v>
      </c>
      <c r="Y66" s="380">
        <f>'Матем база-11 2023 расклад'!N66</f>
        <v>4</v>
      </c>
      <c r="Z66" s="528">
        <f>'Матем база-11 2024 расклад'!N65</f>
        <v>0</v>
      </c>
      <c r="AA66" s="385">
        <f>'Матем база-11 2025 расклад'!N66</f>
        <v>4</v>
      </c>
      <c r="AB66" s="254"/>
      <c r="AC66" s="228"/>
      <c r="AD66" s="368">
        <f>'Математика-11 2022 расклад'!O66</f>
        <v>2.2222222222222223</v>
      </c>
      <c r="AE66" s="368">
        <f>'Матем база-11 2023 расклад'!O66</f>
        <v>10.810810810810811</v>
      </c>
      <c r="AF66" s="368">
        <f>'Матем база-11 2024 расклад'!O65</f>
        <v>0</v>
      </c>
      <c r="AG66" s="262">
        <f>'Матем база-11 2025 расклад'!O66</f>
        <v>14.285714285714286</v>
      </c>
    </row>
    <row r="67" spans="1:33" s="1" customFormat="1" ht="15" customHeight="1" thickBot="1" x14ac:dyDescent="0.3">
      <c r="A67" s="23">
        <v>20</v>
      </c>
      <c r="B67" s="53">
        <v>40400</v>
      </c>
      <c r="C67" s="398" t="s">
        <v>200</v>
      </c>
      <c r="D67" s="399"/>
      <c r="E67" s="400"/>
      <c r="F67" s="401" t="s">
        <v>139</v>
      </c>
      <c r="G67" s="402" t="s">
        <v>139</v>
      </c>
      <c r="H67" s="402">
        <f>'Матем база-11 2024 расклад'!K66</f>
        <v>17</v>
      </c>
      <c r="I67" s="403">
        <f>'Матем база-11 2025 расклад'!K67</f>
        <v>41</v>
      </c>
      <c r="J67" s="399"/>
      <c r="K67" s="400"/>
      <c r="L67" s="401" t="s">
        <v>139</v>
      </c>
      <c r="M67" s="402" t="s">
        <v>139</v>
      </c>
      <c r="N67" s="531">
        <f>'Матем база-11 2024 расклад'!L66</f>
        <v>8</v>
      </c>
      <c r="O67" s="404">
        <f>'Матем база-11 2025 расклад'!L67</f>
        <v>28</v>
      </c>
      <c r="P67" s="405"/>
      <c r="Q67" s="406"/>
      <c r="R67" s="407" t="s">
        <v>139</v>
      </c>
      <c r="S67" s="408" t="s">
        <v>139</v>
      </c>
      <c r="T67" s="410">
        <f>'Матем база-11 2024 расклад'!M66</f>
        <v>47.058823529411768</v>
      </c>
      <c r="U67" s="409">
        <f>'Матем база-11 2025 расклад'!M67</f>
        <v>68.292682926829272</v>
      </c>
      <c r="V67" s="399"/>
      <c r="W67" s="400"/>
      <c r="X67" s="401" t="s">
        <v>139</v>
      </c>
      <c r="Y67" s="402" t="s">
        <v>139</v>
      </c>
      <c r="Z67" s="531">
        <f>'Матем база-11 2024 расклад'!N66</f>
        <v>2</v>
      </c>
      <c r="AA67" s="404">
        <f>'Матем база-11 2025 расклад'!N67</f>
        <v>4</v>
      </c>
      <c r="AB67" s="405"/>
      <c r="AC67" s="408"/>
      <c r="AD67" s="410" t="s">
        <v>139</v>
      </c>
      <c r="AE67" s="410" t="s">
        <v>139</v>
      </c>
      <c r="AF67" s="410">
        <f>'Матем база-11 2024 расклад'!O66</f>
        <v>11.764705882352942</v>
      </c>
      <c r="AG67" s="263">
        <f>'Матем база-11 2025 расклад'!O67</f>
        <v>9.7560975609756095</v>
      </c>
    </row>
    <row r="68" spans="1:33" s="1" customFormat="1" ht="15" customHeight="1" thickBot="1" x14ac:dyDescent="0.3">
      <c r="A68" s="34"/>
      <c r="B68" s="50"/>
      <c r="C68" s="235" t="s">
        <v>104</v>
      </c>
      <c r="D68" s="264">
        <f>'Математика-11 2020 расклад'!K69</f>
        <v>0</v>
      </c>
      <c r="E68" s="265">
        <f>'Математика-11 2021 расклад'!K69</f>
        <v>0</v>
      </c>
      <c r="F68" s="266">
        <f>'Математика-11 2022 расклад'!K67</f>
        <v>380</v>
      </c>
      <c r="G68" s="379">
        <f>'Матем база-11 2023 расклад'!K67</f>
        <v>364</v>
      </c>
      <c r="H68" s="379">
        <f>'Матем база-11 2024 расклад'!K67</f>
        <v>323</v>
      </c>
      <c r="I68" s="358">
        <f>'Матем база-11 2025 расклад'!K68</f>
        <v>288</v>
      </c>
      <c r="J68" s="264">
        <f>'Математика-11 2020 расклад'!L68</f>
        <v>0</v>
      </c>
      <c r="K68" s="265">
        <f>'Математика-11 2021 расклад'!L68</f>
        <v>0</v>
      </c>
      <c r="L68" s="266">
        <f>'Математика-11 2022 расклад'!L67</f>
        <v>280</v>
      </c>
      <c r="M68" s="379">
        <f>'Матем база-11 2023 расклад'!L67</f>
        <v>271</v>
      </c>
      <c r="N68" s="527">
        <f>'Матем база-11 2024 расклад'!L67</f>
        <v>238</v>
      </c>
      <c r="O68" s="384">
        <f>'Матем база-11 2025 расклад'!L68</f>
        <v>213</v>
      </c>
      <c r="P68" s="270">
        <f>'Математика-11 2020 расклад'!M68</f>
        <v>0</v>
      </c>
      <c r="Q68" s="268">
        <f>'Математика-11 2021 расклад'!M68</f>
        <v>0</v>
      </c>
      <c r="R68" s="269">
        <f>'Математика-11 2022 расклад'!M67</f>
        <v>71.359695805418056</v>
      </c>
      <c r="S68" s="271">
        <f>'Матем база-11 2023 расклад'!M67</f>
        <v>74.450549450549445</v>
      </c>
      <c r="T68" s="366">
        <f>'Матем база-11 2024 расклад'!M67</f>
        <v>73.684210526315795</v>
      </c>
      <c r="U68" s="272">
        <f>'Матем база-11 2025 расклад'!M68</f>
        <v>73.958333333333329</v>
      </c>
      <c r="V68" s="264">
        <f>'Математика-11 2020 расклад'!N68</f>
        <v>0</v>
      </c>
      <c r="W68" s="265">
        <f>'Математика-11 2021 расклад'!N68</f>
        <v>0</v>
      </c>
      <c r="X68" s="266">
        <f>'Математика-11 2022 расклад'!N67</f>
        <v>15</v>
      </c>
      <c r="Y68" s="379">
        <f>'Матем база-11 2023 расклад'!N67</f>
        <v>4</v>
      </c>
      <c r="Z68" s="527">
        <f>'Матем база-11 2024 расклад'!N67</f>
        <v>7</v>
      </c>
      <c r="AA68" s="384">
        <f>'Матем база-11 2025 расклад'!N68</f>
        <v>18</v>
      </c>
      <c r="AB68" s="270">
        <f>'Математика-11 2020 расклад'!O68</f>
        <v>0</v>
      </c>
      <c r="AC68" s="271">
        <f>'Математика-11 2021 расклад'!O68</f>
        <v>0</v>
      </c>
      <c r="AD68" s="366">
        <f>'Математика-11 2022 расклад'!O67</f>
        <v>4.7557584041574188</v>
      </c>
      <c r="AE68" s="366">
        <f>'Матем база-11 2023 расклад'!O67</f>
        <v>1.098901098901099</v>
      </c>
      <c r="AF68" s="366">
        <f>'Матем база-11 2024 расклад'!O67</f>
        <v>2.1671826625386998</v>
      </c>
      <c r="AG68" s="272">
        <f>'Матем база-11 2025 расклад'!O68</f>
        <v>6.25</v>
      </c>
    </row>
    <row r="69" spans="1:33" s="1" customFormat="1" ht="15" customHeight="1" x14ac:dyDescent="0.25">
      <c r="A69" s="16">
        <v>1</v>
      </c>
      <c r="B69" s="47">
        <v>50040</v>
      </c>
      <c r="C69" s="224" t="s">
        <v>54</v>
      </c>
      <c r="D69" s="220"/>
      <c r="E69" s="221"/>
      <c r="F69" s="243">
        <f>'Математика-11 2022 расклад'!K68</f>
        <v>35</v>
      </c>
      <c r="G69" s="382">
        <f>'Матем база-11 2023 расклад'!K68</f>
        <v>28</v>
      </c>
      <c r="H69" s="382">
        <f>'Матем база-11 2024 расклад'!K68</f>
        <v>27</v>
      </c>
      <c r="I69" s="361">
        <f>'Матем база-11 2025 расклад'!K69</f>
        <v>24</v>
      </c>
      <c r="J69" s="220"/>
      <c r="K69" s="221"/>
      <c r="L69" s="243">
        <f>'Математика-11 2022 расклад'!L68</f>
        <v>25.999999999999996</v>
      </c>
      <c r="M69" s="382">
        <f>'Матем база-11 2023 расклад'!L68</f>
        <v>21</v>
      </c>
      <c r="N69" s="530">
        <f>'Матем база-11 2024 расклад'!L68</f>
        <v>17</v>
      </c>
      <c r="O69" s="387">
        <f>'Матем база-11 2025 расклад'!L69</f>
        <v>24</v>
      </c>
      <c r="P69" s="257"/>
      <c r="Q69" s="222"/>
      <c r="R69" s="247">
        <f>'Математика-11 2022 расклад'!M68</f>
        <v>74.285714285714278</v>
      </c>
      <c r="S69" s="223">
        <f>'Матем база-11 2023 расклад'!M68</f>
        <v>75</v>
      </c>
      <c r="T69" s="367">
        <f>'Матем база-11 2024 расклад'!M68</f>
        <v>62.962962962962962</v>
      </c>
      <c r="U69" s="261">
        <f>'Матем база-11 2025 расклад'!M69</f>
        <v>100</v>
      </c>
      <c r="V69" s="220"/>
      <c r="W69" s="221"/>
      <c r="X69" s="243">
        <f>'Математика-11 2022 расклад'!N68</f>
        <v>1</v>
      </c>
      <c r="Y69" s="382">
        <f>'Матем база-11 2023 расклад'!N68</f>
        <v>0</v>
      </c>
      <c r="Z69" s="530">
        <f>'Матем база-11 2024 расклад'!N68</f>
        <v>0</v>
      </c>
      <c r="AA69" s="387">
        <f>'Матем база-11 2025 расклад'!N69</f>
        <v>0</v>
      </c>
      <c r="AB69" s="257"/>
      <c r="AC69" s="223"/>
      <c r="AD69" s="367">
        <f>'Математика-11 2022 расклад'!O68</f>
        <v>2.8571428571428572</v>
      </c>
      <c r="AE69" s="367">
        <f>'Матем база-11 2023 расклад'!O68</f>
        <v>0</v>
      </c>
      <c r="AF69" s="367">
        <f>'Матем база-11 2024 расклад'!O68</f>
        <v>0</v>
      </c>
      <c r="AG69" s="261">
        <f>'Матем база-11 2025 расклад'!O69</f>
        <v>0</v>
      </c>
    </row>
    <row r="70" spans="1:33" s="1" customFormat="1" ht="15" customHeight="1" x14ac:dyDescent="0.25">
      <c r="A70" s="11">
        <v>2</v>
      </c>
      <c r="B70" s="47">
        <v>50003</v>
      </c>
      <c r="C70" s="224" t="s">
        <v>96</v>
      </c>
      <c r="D70" s="225"/>
      <c r="E70" s="226"/>
      <c r="F70" s="241">
        <f>'Математика-11 2022 расклад'!K69</f>
        <v>32</v>
      </c>
      <c r="G70" s="380">
        <f>'Матем база-11 2023 расклад'!K69</f>
        <v>39</v>
      </c>
      <c r="H70" s="380">
        <f>'Матем база-11 2024 расклад'!K69</f>
        <v>14</v>
      </c>
      <c r="I70" s="359">
        <f>'Матем база-11 2025 расклад'!K70</f>
        <v>36</v>
      </c>
      <c r="J70" s="225"/>
      <c r="K70" s="226"/>
      <c r="L70" s="241">
        <f>'Математика-11 2022 расклад'!L69</f>
        <v>27</v>
      </c>
      <c r="M70" s="380">
        <f>'Матем база-11 2023 расклад'!L69</f>
        <v>34</v>
      </c>
      <c r="N70" s="528">
        <f>'Матем база-11 2024 расклад'!L69</f>
        <v>12</v>
      </c>
      <c r="O70" s="385">
        <f>'Матем база-11 2025 расклад'!L70</f>
        <v>32</v>
      </c>
      <c r="P70" s="254"/>
      <c r="Q70" s="227"/>
      <c r="R70" s="245">
        <f>'Математика-11 2022 расклад'!M69</f>
        <v>84.375</v>
      </c>
      <c r="S70" s="228">
        <f>'Матем база-11 2023 расклад'!M69</f>
        <v>87.179487179487182</v>
      </c>
      <c r="T70" s="368">
        <f>'Матем база-11 2024 расклад'!M69</f>
        <v>85.714285714285708</v>
      </c>
      <c r="U70" s="262">
        <f>'Матем база-11 2025 расклад'!M70</f>
        <v>88.888888888888886</v>
      </c>
      <c r="V70" s="225"/>
      <c r="W70" s="226"/>
      <c r="X70" s="241">
        <f>'Математика-11 2022 расклад'!N69</f>
        <v>0</v>
      </c>
      <c r="Y70" s="380">
        <f>'Матем база-11 2023 расклад'!N69</f>
        <v>1</v>
      </c>
      <c r="Z70" s="528">
        <f>'Матем база-11 2024 расклад'!N69</f>
        <v>0</v>
      </c>
      <c r="AA70" s="385">
        <f>'Матем база-11 2025 расклад'!N70</f>
        <v>0</v>
      </c>
      <c r="AB70" s="254"/>
      <c r="AC70" s="228"/>
      <c r="AD70" s="368">
        <f>'Математика-11 2022 расклад'!O69</f>
        <v>0</v>
      </c>
      <c r="AE70" s="368">
        <f>'Матем база-11 2023 расклад'!O69</f>
        <v>2.5641025641025643</v>
      </c>
      <c r="AF70" s="368">
        <f>'Матем база-11 2024 расклад'!O69</f>
        <v>0</v>
      </c>
      <c r="AG70" s="262">
        <f>'Матем база-11 2025 расклад'!O70</f>
        <v>0</v>
      </c>
    </row>
    <row r="71" spans="1:33" s="1" customFormat="1" ht="15" customHeight="1" x14ac:dyDescent="0.25">
      <c r="A71" s="11">
        <v>3</v>
      </c>
      <c r="B71" s="47">
        <v>50060</v>
      </c>
      <c r="C71" s="224" t="s">
        <v>138</v>
      </c>
      <c r="D71" s="225"/>
      <c r="E71" s="226"/>
      <c r="F71" s="241">
        <f>'Математика-11 2022 расклад'!K70</f>
        <v>26</v>
      </c>
      <c r="G71" s="380">
        <f>'Матем база-11 2023 расклад'!K70</f>
        <v>32</v>
      </c>
      <c r="H71" s="380">
        <f>'Матем база-11 2024 расклад'!K70</f>
        <v>38</v>
      </c>
      <c r="I71" s="359">
        <f>'Матем база-11 2025 расклад'!K71</f>
        <v>22</v>
      </c>
      <c r="J71" s="225"/>
      <c r="K71" s="226"/>
      <c r="L71" s="241">
        <f>'Математика-11 2022 расклад'!L70</f>
        <v>24</v>
      </c>
      <c r="M71" s="380">
        <f>'Матем база-11 2023 расклад'!L70</f>
        <v>28</v>
      </c>
      <c r="N71" s="528">
        <f>'Матем база-11 2024 расклад'!L70</f>
        <v>31</v>
      </c>
      <c r="O71" s="385">
        <f>'Матем база-11 2025 расклад'!L71</f>
        <v>17</v>
      </c>
      <c r="P71" s="254"/>
      <c r="Q71" s="227"/>
      <c r="R71" s="245">
        <f>'Математика-11 2022 расклад'!M70</f>
        <v>92.307692307692307</v>
      </c>
      <c r="S71" s="228">
        <f>'Матем база-11 2023 расклад'!M70</f>
        <v>87.5</v>
      </c>
      <c r="T71" s="368">
        <f>'Матем база-11 2024 расклад'!M70</f>
        <v>81.578947368421055</v>
      </c>
      <c r="U71" s="262">
        <f>'Матем база-11 2025 расклад'!M71</f>
        <v>77.272727272727266</v>
      </c>
      <c r="V71" s="225"/>
      <c r="W71" s="226"/>
      <c r="X71" s="241">
        <f>'Математика-11 2022 расклад'!N70</f>
        <v>0</v>
      </c>
      <c r="Y71" s="380">
        <f>'Матем база-11 2023 расклад'!N70</f>
        <v>0</v>
      </c>
      <c r="Z71" s="528">
        <f>'Матем база-11 2024 расклад'!N70</f>
        <v>1</v>
      </c>
      <c r="AA71" s="385">
        <f>'Матем база-11 2025 расклад'!N71</f>
        <v>2</v>
      </c>
      <c r="AB71" s="254"/>
      <c r="AC71" s="228"/>
      <c r="AD71" s="368">
        <f>'Математика-11 2022 расклад'!O70</f>
        <v>0</v>
      </c>
      <c r="AE71" s="368">
        <f>'Матем база-11 2023 расклад'!O70</f>
        <v>0</v>
      </c>
      <c r="AF71" s="368">
        <f>'Матем база-11 2024 расклад'!O70</f>
        <v>2.6315789473684212</v>
      </c>
      <c r="AG71" s="262">
        <f>'Матем база-11 2025 расклад'!O71</f>
        <v>9.0909090909090917</v>
      </c>
    </row>
    <row r="72" spans="1:33" s="1" customFormat="1" ht="15" customHeight="1" x14ac:dyDescent="0.25">
      <c r="A72" s="11">
        <v>4</v>
      </c>
      <c r="B72" s="53">
        <v>50170</v>
      </c>
      <c r="C72" s="224" t="s">
        <v>56</v>
      </c>
      <c r="D72" s="225"/>
      <c r="E72" s="226"/>
      <c r="F72" s="241">
        <f>'Математика-11 2022 расклад'!K71</f>
        <v>20</v>
      </c>
      <c r="G72" s="380">
        <f>'Матем база-11 2023 расклад'!K71</f>
        <v>15</v>
      </c>
      <c r="H72" s="380">
        <f>'Матем база-11 2024 расклад'!K71</f>
        <v>14</v>
      </c>
      <c r="I72" s="359">
        <f>'Матем база-11 2025 расклад'!K72</f>
        <v>15</v>
      </c>
      <c r="J72" s="225"/>
      <c r="K72" s="226"/>
      <c r="L72" s="241">
        <f>'Математика-11 2022 расклад'!L71</f>
        <v>15</v>
      </c>
      <c r="M72" s="380">
        <f>'Матем база-11 2023 расклад'!L71</f>
        <v>12</v>
      </c>
      <c r="N72" s="528">
        <f>'Матем база-11 2024 расклад'!L71</f>
        <v>9</v>
      </c>
      <c r="O72" s="385">
        <f>'Матем база-11 2025 расклад'!L72</f>
        <v>9</v>
      </c>
      <c r="P72" s="254"/>
      <c r="Q72" s="227"/>
      <c r="R72" s="245">
        <f>'Математика-11 2022 расклад'!M71</f>
        <v>75</v>
      </c>
      <c r="S72" s="228">
        <f>'Матем база-11 2023 расклад'!M71</f>
        <v>80</v>
      </c>
      <c r="T72" s="368">
        <f>'Матем база-11 2024 расклад'!M71</f>
        <v>64.285714285714292</v>
      </c>
      <c r="U72" s="262">
        <f>'Матем база-11 2025 расклад'!M72</f>
        <v>60</v>
      </c>
      <c r="V72" s="225"/>
      <c r="W72" s="226"/>
      <c r="X72" s="241">
        <f>'Математика-11 2022 расклад'!N71</f>
        <v>1</v>
      </c>
      <c r="Y72" s="380">
        <f>'Матем база-11 2023 расклад'!N71</f>
        <v>0</v>
      </c>
      <c r="Z72" s="528">
        <f>'Матем база-11 2024 расклад'!N71</f>
        <v>0</v>
      </c>
      <c r="AA72" s="385">
        <f>'Матем база-11 2025 расклад'!N72</f>
        <v>2</v>
      </c>
      <c r="AB72" s="254"/>
      <c r="AC72" s="228"/>
      <c r="AD72" s="368">
        <f>'Математика-11 2022 расклад'!O71</f>
        <v>5</v>
      </c>
      <c r="AE72" s="368">
        <f>'Матем база-11 2023 расклад'!O71</f>
        <v>0</v>
      </c>
      <c r="AF72" s="368">
        <f>'Матем база-11 2024 расклад'!O71</f>
        <v>0</v>
      </c>
      <c r="AG72" s="262">
        <f>'Матем база-11 2025 расклад'!O72</f>
        <v>13.333333333333334</v>
      </c>
    </row>
    <row r="73" spans="1:33" s="1" customFormat="1" ht="15" customHeight="1" x14ac:dyDescent="0.25">
      <c r="A73" s="11">
        <v>5</v>
      </c>
      <c r="B73" s="47">
        <v>50230</v>
      </c>
      <c r="C73" s="224" t="s">
        <v>57</v>
      </c>
      <c r="D73" s="225"/>
      <c r="E73" s="226"/>
      <c r="F73" s="241">
        <f>'Математика-11 2022 расклад'!K72</f>
        <v>22</v>
      </c>
      <c r="G73" s="380">
        <f>'Матем база-11 2023 расклад'!K72</f>
        <v>28</v>
      </c>
      <c r="H73" s="380">
        <f>'Матем база-11 2024 расклад'!K72</f>
        <v>24</v>
      </c>
      <c r="I73" s="359">
        <f>'Матем база-11 2025 расклад'!K73</f>
        <v>14</v>
      </c>
      <c r="J73" s="225"/>
      <c r="K73" s="226"/>
      <c r="L73" s="241">
        <f>'Математика-11 2022 расклад'!L72</f>
        <v>17.000000000000004</v>
      </c>
      <c r="M73" s="380">
        <f>'Матем база-11 2023 расклад'!L72</f>
        <v>21</v>
      </c>
      <c r="N73" s="528">
        <f>'Матем база-11 2024 расклад'!L72</f>
        <v>16</v>
      </c>
      <c r="O73" s="385">
        <f>'Матем база-11 2025 расклад'!L73</f>
        <v>9</v>
      </c>
      <c r="P73" s="254"/>
      <c r="Q73" s="227"/>
      <c r="R73" s="245">
        <f>'Математика-11 2022 расклад'!M72</f>
        <v>77.27272727272728</v>
      </c>
      <c r="S73" s="228">
        <f>'Матем база-11 2023 расклад'!M72</f>
        <v>75</v>
      </c>
      <c r="T73" s="368">
        <f>'Матем база-11 2024 расклад'!M72</f>
        <v>66.666666666666671</v>
      </c>
      <c r="U73" s="262">
        <f>'Матем база-11 2025 расклад'!M73</f>
        <v>64.285714285714292</v>
      </c>
      <c r="V73" s="225"/>
      <c r="W73" s="226"/>
      <c r="X73" s="241">
        <f>'Математика-11 2022 расклад'!N72</f>
        <v>0</v>
      </c>
      <c r="Y73" s="380">
        <f>'Матем база-11 2023 расклад'!N72</f>
        <v>1</v>
      </c>
      <c r="Z73" s="528">
        <f>'Матем база-11 2024 расклад'!N72</f>
        <v>1</v>
      </c>
      <c r="AA73" s="385">
        <f>'Матем база-11 2025 расклад'!N73</f>
        <v>2</v>
      </c>
      <c r="AB73" s="254"/>
      <c r="AC73" s="228"/>
      <c r="AD73" s="368">
        <f>'Математика-11 2022 расклад'!O72</f>
        <v>0</v>
      </c>
      <c r="AE73" s="368">
        <f>'Матем база-11 2023 расклад'!O72</f>
        <v>3.5714285714285716</v>
      </c>
      <c r="AF73" s="368">
        <f>'Матем база-11 2024 расклад'!O72</f>
        <v>4.166666666666667</v>
      </c>
      <c r="AG73" s="262">
        <f>'Матем база-11 2025 расклад'!O73</f>
        <v>14.285714285714286</v>
      </c>
    </row>
    <row r="74" spans="1:33" s="1" customFormat="1" ht="15" customHeight="1" x14ac:dyDescent="0.25">
      <c r="A74" s="11">
        <v>6</v>
      </c>
      <c r="B74" s="47">
        <v>50340</v>
      </c>
      <c r="C74" s="224" t="s">
        <v>58</v>
      </c>
      <c r="D74" s="225"/>
      <c r="E74" s="226"/>
      <c r="F74" s="241">
        <f>'Математика-11 2022 расклад'!K73</f>
        <v>32</v>
      </c>
      <c r="G74" s="380">
        <f>'Матем база-11 2023 расклад'!K73</f>
        <v>12</v>
      </c>
      <c r="H74" s="380">
        <f>'Матем база-11 2024 расклад'!K73</f>
        <v>18</v>
      </c>
      <c r="I74" s="359">
        <f>'Матем база-11 2025 расклад'!K74</f>
        <v>10</v>
      </c>
      <c r="J74" s="225"/>
      <c r="K74" s="226"/>
      <c r="L74" s="241">
        <f>'Математика-11 2022 расклад'!L73</f>
        <v>14</v>
      </c>
      <c r="M74" s="380">
        <f>'Матем база-11 2023 расклад'!L73</f>
        <v>7</v>
      </c>
      <c r="N74" s="528">
        <f>'Матем база-11 2024 расклад'!L73</f>
        <v>13</v>
      </c>
      <c r="O74" s="385">
        <f>'Матем база-11 2025 расклад'!L74</f>
        <v>8</v>
      </c>
      <c r="P74" s="254"/>
      <c r="Q74" s="227"/>
      <c r="R74" s="245">
        <f>'Математика-11 2022 расклад'!M73</f>
        <v>43.75</v>
      </c>
      <c r="S74" s="228">
        <f>'Матем база-11 2023 расклад'!M73</f>
        <v>58.333333333333336</v>
      </c>
      <c r="T74" s="368">
        <f>'Матем база-11 2024 расклад'!M73</f>
        <v>72.222222222222229</v>
      </c>
      <c r="U74" s="262">
        <f>'Матем база-11 2025 расклад'!M74</f>
        <v>80</v>
      </c>
      <c r="V74" s="225"/>
      <c r="W74" s="226"/>
      <c r="X74" s="241">
        <f>'Математика-11 2022 расклад'!N73</f>
        <v>6</v>
      </c>
      <c r="Y74" s="380">
        <f>'Матем база-11 2023 расклад'!N73</f>
        <v>1</v>
      </c>
      <c r="Z74" s="528">
        <f>'Матем база-11 2024 расклад'!N73</f>
        <v>1</v>
      </c>
      <c r="AA74" s="385">
        <f>'Матем база-11 2025 расклад'!N74</f>
        <v>0</v>
      </c>
      <c r="AB74" s="254"/>
      <c r="AC74" s="228"/>
      <c r="AD74" s="368">
        <f>'Математика-11 2022 расклад'!O73</f>
        <v>18.75</v>
      </c>
      <c r="AE74" s="368">
        <f>'Матем база-11 2023 расклад'!O73</f>
        <v>8.3333333333333339</v>
      </c>
      <c r="AF74" s="368">
        <f>'Матем база-11 2024 расклад'!O73</f>
        <v>5.5555555555555554</v>
      </c>
      <c r="AG74" s="262">
        <f>'Матем база-11 2025 расклад'!O74</f>
        <v>0</v>
      </c>
    </row>
    <row r="75" spans="1:33" s="1" customFormat="1" ht="15" customHeight="1" x14ac:dyDescent="0.25">
      <c r="A75" s="11">
        <v>7</v>
      </c>
      <c r="B75" s="47">
        <v>50420</v>
      </c>
      <c r="C75" s="224" t="s">
        <v>59</v>
      </c>
      <c r="D75" s="225"/>
      <c r="E75" s="226"/>
      <c r="F75" s="241">
        <f>'Математика-11 2022 расклад'!K74</f>
        <v>26</v>
      </c>
      <c r="G75" s="380">
        <f>'Матем база-11 2023 расклад'!K74</f>
        <v>18</v>
      </c>
      <c r="H75" s="380" t="s">
        <v>139</v>
      </c>
      <c r="I75" s="359">
        <f>'Матем база-11 2025 расклад'!K75</f>
        <v>12</v>
      </c>
      <c r="J75" s="225"/>
      <c r="K75" s="226"/>
      <c r="L75" s="241">
        <f>'Математика-11 2022 расклад'!L74</f>
        <v>19</v>
      </c>
      <c r="M75" s="380">
        <f>'Матем база-11 2023 расклад'!L74</f>
        <v>16</v>
      </c>
      <c r="N75" s="528" t="s">
        <v>139</v>
      </c>
      <c r="O75" s="385">
        <f>'Матем база-11 2025 расклад'!L75</f>
        <v>11</v>
      </c>
      <c r="P75" s="254"/>
      <c r="Q75" s="227"/>
      <c r="R75" s="245">
        <f>'Математика-11 2022 расклад'!M74</f>
        <v>73.07692307692308</v>
      </c>
      <c r="S75" s="228">
        <f>'Матем база-11 2023 расклад'!M74</f>
        <v>88.888888888888886</v>
      </c>
      <c r="T75" s="368" t="s">
        <v>139</v>
      </c>
      <c r="U75" s="262">
        <f>'Матем база-11 2025 расклад'!M75</f>
        <v>91.666666666666671</v>
      </c>
      <c r="V75" s="225"/>
      <c r="W75" s="226"/>
      <c r="X75" s="241">
        <f>'Математика-11 2022 расклад'!N74</f>
        <v>0</v>
      </c>
      <c r="Y75" s="380">
        <f>'Матем база-11 2023 расклад'!N74</f>
        <v>0</v>
      </c>
      <c r="Z75" s="528" t="s">
        <v>139</v>
      </c>
      <c r="AA75" s="385">
        <f>'Матем база-11 2025 расклад'!N75</f>
        <v>0</v>
      </c>
      <c r="AB75" s="254"/>
      <c r="AC75" s="228"/>
      <c r="AD75" s="368">
        <f>'Математика-11 2022 расклад'!O74</f>
        <v>0</v>
      </c>
      <c r="AE75" s="368">
        <f>'Матем база-11 2023 расклад'!O74</f>
        <v>0</v>
      </c>
      <c r="AF75" s="368" t="s">
        <v>139</v>
      </c>
      <c r="AG75" s="262">
        <f>'Матем база-11 2025 расклад'!O75</f>
        <v>0</v>
      </c>
    </row>
    <row r="76" spans="1:33" s="1" customFormat="1" ht="15" customHeight="1" x14ac:dyDescent="0.25">
      <c r="A76" s="11">
        <v>8</v>
      </c>
      <c r="B76" s="47">
        <v>50450</v>
      </c>
      <c r="C76" s="224" t="s">
        <v>60</v>
      </c>
      <c r="D76" s="225"/>
      <c r="E76" s="226"/>
      <c r="F76" s="241">
        <f>'Математика-11 2022 расклад'!K75</f>
        <v>29</v>
      </c>
      <c r="G76" s="380">
        <f>'Матем база-11 2023 расклад'!K75</f>
        <v>23</v>
      </c>
      <c r="H76" s="380">
        <f>'Матем база-11 2024 расклад'!K75</f>
        <v>14</v>
      </c>
      <c r="I76" s="359">
        <f>'Матем база-11 2025 расклад'!K76</f>
        <v>9</v>
      </c>
      <c r="J76" s="225"/>
      <c r="K76" s="226"/>
      <c r="L76" s="241">
        <f>'Математика-11 2022 расклад'!L75</f>
        <v>21.000000000000004</v>
      </c>
      <c r="M76" s="380">
        <f>'Матем база-11 2023 расклад'!L75</f>
        <v>16</v>
      </c>
      <c r="N76" s="528">
        <f>'Матем база-11 2024 расклад'!L75</f>
        <v>13</v>
      </c>
      <c r="O76" s="385">
        <f>'Матем база-11 2025 расклад'!L76</f>
        <v>7</v>
      </c>
      <c r="P76" s="254"/>
      <c r="Q76" s="227"/>
      <c r="R76" s="245">
        <f>'Математика-11 2022 расклад'!M75</f>
        <v>72.413793103448285</v>
      </c>
      <c r="S76" s="228">
        <f>'Матем база-11 2023 расклад'!M75</f>
        <v>69.565217391304344</v>
      </c>
      <c r="T76" s="368">
        <f>'Матем база-11 2024 расклад'!M75</f>
        <v>92.857142857142861</v>
      </c>
      <c r="U76" s="262">
        <f>'Матем база-11 2025 расклад'!M76</f>
        <v>77.777777777777771</v>
      </c>
      <c r="V76" s="225"/>
      <c r="W76" s="226"/>
      <c r="X76" s="241">
        <f>'Математика-11 2022 расклад'!N75</f>
        <v>1</v>
      </c>
      <c r="Y76" s="380">
        <f>'Матем база-11 2023 расклад'!N75</f>
        <v>0</v>
      </c>
      <c r="Z76" s="528">
        <f>'Матем база-11 2024 расклад'!N75</f>
        <v>0</v>
      </c>
      <c r="AA76" s="385">
        <f>'Матем база-11 2025 расклад'!N76</f>
        <v>0</v>
      </c>
      <c r="AB76" s="254"/>
      <c r="AC76" s="228"/>
      <c r="AD76" s="368">
        <f>'Математика-11 2022 расклад'!O75</f>
        <v>3.4482758620689653</v>
      </c>
      <c r="AE76" s="368">
        <f>'Матем база-11 2023 расклад'!O75</f>
        <v>0</v>
      </c>
      <c r="AF76" s="368">
        <f>'Матем база-11 2024 расклад'!O75</f>
        <v>0</v>
      </c>
      <c r="AG76" s="262">
        <f>'Матем база-11 2025 расклад'!O76</f>
        <v>0</v>
      </c>
    </row>
    <row r="77" spans="1:33" s="1" customFormat="1" ht="15" customHeight="1" x14ac:dyDescent="0.25">
      <c r="A77" s="11">
        <v>9</v>
      </c>
      <c r="B77" s="47">
        <v>50620</v>
      </c>
      <c r="C77" s="224" t="s">
        <v>61</v>
      </c>
      <c r="D77" s="225"/>
      <c r="E77" s="226"/>
      <c r="F77" s="241">
        <f>'Математика-11 2022 расклад'!K76</f>
        <v>29</v>
      </c>
      <c r="G77" s="380">
        <f>'Матем база-11 2023 расклад'!K76</f>
        <v>12</v>
      </c>
      <c r="H77" s="380">
        <f>'Матем база-11 2024 расклад'!K76</f>
        <v>11</v>
      </c>
      <c r="I77" s="359">
        <f>'Матем база-11 2025 расклад'!K77</f>
        <v>15</v>
      </c>
      <c r="J77" s="225"/>
      <c r="K77" s="226"/>
      <c r="L77" s="241">
        <f>'Математика-11 2022 расклад'!L76</f>
        <v>14.000000000000002</v>
      </c>
      <c r="M77" s="380">
        <f>'Матем база-11 2023 расклад'!L76</f>
        <v>9</v>
      </c>
      <c r="N77" s="528">
        <f>'Матем база-11 2024 расклад'!L76</f>
        <v>8</v>
      </c>
      <c r="O77" s="385">
        <f>'Матем база-11 2025 расклад'!L77</f>
        <v>7</v>
      </c>
      <c r="P77" s="254"/>
      <c r="Q77" s="227"/>
      <c r="R77" s="245">
        <f>'Математика-11 2022 расклад'!M76</f>
        <v>48.275862068965523</v>
      </c>
      <c r="S77" s="228">
        <f>'Матем база-11 2023 расклад'!M76</f>
        <v>75</v>
      </c>
      <c r="T77" s="368">
        <f>'Матем база-11 2024 расклад'!M76</f>
        <v>72.727272727272734</v>
      </c>
      <c r="U77" s="262">
        <f>'Матем база-11 2025 расклад'!M77</f>
        <v>46.666666666666664</v>
      </c>
      <c r="V77" s="225"/>
      <c r="W77" s="226"/>
      <c r="X77" s="241">
        <f>'Математика-11 2022 расклад'!N76</f>
        <v>1</v>
      </c>
      <c r="Y77" s="380">
        <f>'Матем база-11 2023 расклад'!N76</f>
        <v>0</v>
      </c>
      <c r="Z77" s="528">
        <f>'Матем база-11 2024 расклад'!N76</f>
        <v>0</v>
      </c>
      <c r="AA77" s="385">
        <f>'Матем база-11 2025 расклад'!N77</f>
        <v>5</v>
      </c>
      <c r="AB77" s="254"/>
      <c r="AC77" s="228"/>
      <c r="AD77" s="368">
        <f>'Математика-11 2022 расклад'!O76</f>
        <v>3.4482758620689653</v>
      </c>
      <c r="AE77" s="368">
        <f>'Матем база-11 2023 расклад'!O76</f>
        <v>0</v>
      </c>
      <c r="AF77" s="368">
        <f>'Матем база-11 2024 расклад'!O76</f>
        <v>0</v>
      </c>
      <c r="AG77" s="262">
        <f>'Матем база-11 2025 расклад'!O77</f>
        <v>33.333333333333336</v>
      </c>
    </row>
    <row r="78" spans="1:33" s="1" customFormat="1" ht="15" customHeight="1" x14ac:dyDescent="0.25">
      <c r="A78" s="11">
        <v>10</v>
      </c>
      <c r="B78" s="47">
        <v>50760</v>
      </c>
      <c r="C78" s="224" t="s">
        <v>62</v>
      </c>
      <c r="D78" s="225"/>
      <c r="E78" s="226"/>
      <c r="F78" s="241">
        <f>'Математика-11 2022 расклад'!K77</f>
        <v>34</v>
      </c>
      <c r="G78" s="380">
        <f>'Матем база-11 2023 расклад'!K77</f>
        <v>40</v>
      </c>
      <c r="H78" s="380">
        <f>'Матем база-11 2024 расклад'!K77</f>
        <v>35</v>
      </c>
      <c r="I78" s="359">
        <f>'Матем база-11 2025 расклад'!K78</f>
        <v>30</v>
      </c>
      <c r="J78" s="225"/>
      <c r="K78" s="226"/>
      <c r="L78" s="241">
        <f>'Математика-11 2022 расклад'!L77</f>
        <v>30</v>
      </c>
      <c r="M78" s="380">
        <f>'Матем база-11 2023 расклад'!L77</f>
        <v>34</v>
      </c>
      <c r="N78" s="528">
        <f>'Матем база-11 2024 расклад'!L77</f>
        <v>27</v>
      </c>
      <c r="O78" s="385">
        <f>'Матем база-11 2025 расклад'!L78</f>
        <v>25</v>
      </c>
      <c r="P78" s="254"/>
      <c r="Q78" s="227"/>
      <c r="R78" s="245">
        <f>'Математика-11 2022 расклад'!M77</f>
        <v>88.235294117647058</v>
      </c>
      <c r="S78" s="228">
        <f>'Матем база-11 2023 расклад'!M77</f>
        <v>85</v>
      </c>
      <c r="T78" s="368">
        <f>'Матем база-11 2024 расклад'!M77</f>
        <v>77.142857142857139</v>
      </c>
      <c r="U78" s="262">
        <f>'Матем база-11 2025 расклад'!M78</f>
        <v>83.333333333333329</v>
      </c>
      <c r="V78" s="225"/>
      <c r="W78" s="226"/>
      <c r="X78" s="241">
        <f>'Математика-11 2022 расклад'!N77</f>
        <v>0</v>
      </c>
      <c r="Y78" s="380">
        <f>'Матем база-11 2023 расклад'!N77</f>
        <v>0</v>
      </c>
      <c r="Z78" s="528">
        <f>'Матем база-11 2024 расклад'!N77</f>
        <v>0</v>
      </c>
      <c r="AA78" s="385">
        <f>'Матем база-11 2025 расклад'!N78</f>
        <v>0</v>
      </c>
      <c r="AB78" s="254"/>
      <c r="AC78" s="228"/>
      <c r="AD78" s="368">
        <f>'Математика-11 2022 расклад'!O77</f>
        <v>0</v>
      </c>
      <c r="AE78" s="368">
        <f>'Матем база-11 2023 расклад'!O77</f>
        <v>0</v>
      </c>
      <c r="AF78" s="368">
        <f>'Матем база-11 2024 расклад'!O77</f>
        <v>0</v>
      </c>
      <c r="AG78" s="262">
        <f>'Матем база-11 2025 расклад'!O78</f>
        <v>0</v>
      </c>
    </row>
    <row r="79" spans="1:33" s="1" customFormat="1" ht="15" customHeight="1" x14ac:dyDescent="0.25">
      <c r="A79" s="11">
        <v>11</v>
      </c>
      <c r="B79" s="47">
        <v>50780</v>
      </c>
      <c r="C79" s="224" t="s">
        <v>63</v>
      </c>
      <c r="D79" s="225"/>
      <c r="E79" s="226"/>
      <c r="F79" s="241">
        <f>'Математика-11 2022 расклад'!K78</f>
        <v>13</v>
      </c>
      <c r="G79" s="380">
        <f>'Матем база-11 2023 расклад'!K78</f>
        <v>16</v>
      </c>
      <c r="H79" s="380">
        <f>'Матем база-11 2024 расклад'!K78</f>
        <v>21</v>
      </c>
      <c r="I79" s="359">
        <f>'Матем база-11 2025 расклад'!K79</f>
        <v>14</v>
      </c>
      <c r="J79" s="225"/>
      <c r="K79" s="226"/>
      <c r="L79" s="241">
        <f>'Математика-11 2022 расклад'!L78</f>
        <v>1</v>
      </c>
      <c r="M79" s="380">
        <f>'Матем база-11 2023 расклад'!L78</f>
        <v>5</v>
      </c>
      <c r="N79" s="528">
        <f>'Матем база-11 2024 расклад'!L78</f>
        <v>10</v>
      </c>
      <c r="O79" s="385">
        <f>'Матем база-11 2025 расклад'!L79</f>
        <v>4</v>
      </c>
      <c r="P79" s="254"/>
      <c r="Q79" s="227"/>
      <c r="R79" s="245">
        <f>'Математика-11 2022 расклад'!M78</f>
        <v>7.6923076923076925</v>
      </c>
      <c r="S79" s="228">
        <f>'Матем база-11 2023 расклад'!M78</f>
        <v>31.25</v>
      </c>
      <c r="T79" s="368">
        <f>'Матем база-11 2024 расклад'!M78</f>
        <v>47.61904761904762</v>
      </c>
      <c r="U79" s="262">
        <f>'Матем база-11 2025 расклад'!M79</f>
        <v>28.571428571428573</v>
      </c>
      <c r="V79" s="225"/>
      <c r="W79" s="226"/>
      <c r="X79" s="241">
        <f>'Математика-11 2022 расклад'!N78</f>
        <v>3</v>
      </c>
      <c r="Y79" s="380">
        <f>'Матем база-11 2023 расклад'!N78</f>
        <v>0</v>
      </c>
      <c r="Z79" s="528">
        <f>'Матем база-11 2024 расклад'!N78</f>
        <v>1</v>
      </c>
      <c r="AA79" s="385">
        <f>'Матем база-11 2025 расклад'!N79</f>
        <v>2</v>
      </c>
      <c r="AB79" s="254"/>
      <c r="AC79" s="228"/>
      <c r="AD79" s="368">
        <f>'Математика-11 2022 расклад'!O78</f>
        <v>23.076923076923077</v>
      </c>
      <c r="AE79" s="368">
        <f>'Матем база-11 2023 расклад'!O78</f>
        <v>0</v>
      </c>
      <c r="AF79" s="368">
        <f>'Матем база-11 2024 расклад'!O78</f>
        <v>4.7619047619047619</v>
      </c>
      <c r="AG79" s="262">
        <f>'Матем база-11 2025 расклад'!O79</f>
        <v>14.285714285714286</v>
      </c>
    </row>
    <row r="80" spans="1:33" s="1" customFormat="1" ht="15" customHeight="1" x14ac:dyDescent="0.25">
      <c r="A80" s="11">
        <v>12</v>
      </c>
      <c r="B80" s="47">
        <v>50930</v>
      </c>
      <c r="C80" s="224" t="s">
        <v>64</v>
      </c>
      <c r="D80" s="225"/>
      <c r="E80" s="226"/>
      <c r="F80" s="241">
        <f>'Математика-11 2022 расклад'!K79</f>
        <v>20</v>
      </c>
      <c r="G80" s="380">
        <f>'Матем база-11 2023 расклад'!K79</f>
        <v>17</v>
      </c>
      <c r="H80" s="380">
        <f>'Матем база-11 2024 расклад'!K79</f>
        <v>21</v>
      </c>
      <c r="I80" s="359">
        <f>'Матем база-11 2025 расклад'!K80</f>
        <v>15</v>
      </c>
      <c r="J80" s="225"/>
      <c r="K80" s="226"/>
      <c r="L80" s="241">
        <f>'Математика-11 2022 расклад'!L79</f>
        <v>17</v>
      </c>
      <c r="M80" s="380">
        <f>'Матем база-11 2023 расклад'!L79</f>
        <v>13</v>
      </c>
      <c r="N80" s="528">
        <f>'Матем база-11 2024 расклад'!L79</f>
        <v>13</v>
      </c>
      <c r="O80" s="385">
        <f>'Матем база-11 2025 расклад'!L80</f>
        <v>9</v>
      </c>
      <c r="P80" s="254"/>
      <c r="Q80" s="227"/>
      <c r="R80" s="245">
        <f>'Математика-11 2022 расклад'!M79</f>
        <v>85</v>
      </c>
      <c r="S80" s="228">
        <f>'Матем база-11 2023 расклад'!M79</f>
        <v>76.470588235294116</v>
      </c>
      <c r="T80" s="368">
        <f>'Матем база-11 2024 расклад'!M79</f>
        <v>61.904761904761905</v>
      </c>
      <c r="U80" s="262">
        <f>'Матем база-11 2025 расклад'!M80</f>
        <v>60</v>
      </c>
      <c r="V80" s="225"/>
      <c r="W80" s="226"/>
      <c r="X80" s="241">
        <f>'Математика-11 2022 расклад'!N79</f>
        <v>2</v>
      </c>
      <c r="Y80" s="380">
        <f>'Матем база-11 2023 расклад'!N79</f>
        <v>0</v>
      </c>
      <c r="Z80" s="528">
        <f>'Матем база-11 2024 расклад'!N79</f>
        <v>0</v>
      </c>
      <c r="AA80" s="385">
        <f>'Матем база-11 2025 расклад'!N80</f>
        <v>2</v>
      </c>
      <c r="AB80" s="254"/>
      <c r="AC80" s="228"/>
      <c r="AD80" s="368">
        <f>'Математика-11 2022 расклад'!O79</f>
        <v>10</v>
      </c>
      <c r="AE80" s="368">
        <f>'Матем база-11 2023 расклад'!O79</f>
        <v>0</v>
      </c>
      <c r="AF80" s="368">
        <f>'Матем база-11 2024 расклад'!O79</f>
        <v>0</v>
      </c>
      <c r="AG80" s="262">
        <f>'Матем база-11 2025 расклад'!O80</f>
        <v>13.333333333333334</v>
      </c>
    </row>
    <row r="81" spans="1:33" s="1" customFormat="1" ht="15" customHeight="1" x14ac:dyDescent="0.25">
      <c r="A81" s="15">
        <v>13</v>
      </c>
      <c r="B81" s="49">
        <v>51370</v>
      </c>
      <c r="C81" s="229" t="s">
        <v>65</v>
      </c>
      <c r="D81" s="225"/>
      <c r="E81" s="226"/>
      <c r="F81" s="241">
        <f>'Математика-11 2022 расклад'!K80</f>
        <v>26</v>
      </c>
      <c r="G81" s="380">
        <f>'Матем база-11 2023 расклад'!K80</f>
        <v>20</v>
      </c>
      <c r="H81" s="380">
        <f>'Матем база-11 2024 расклад'!K80</f>
        <v>21</v>
      </c>
      <c r="I81" s="359">
        <f>'Матем база-11 2025 расклад'!K81</f>
        <v>23</v>
      </c>
      <c r="J81" s="225"/>
      <c r="K81" s="226"/>
      <c r="L81" s="241">
        <f>'Математика-11 2022 расклад'!L80</f>
        <v>23</v>
      </c>
      <c r="M81" s="380">
        <f>'Матем база-11 2023 расклад'!L80</f>
        <v>17</v>
      </c>
      <c r="N81" s="528">
        <f>'Матем база-11 2024 расклад'!L80</f>
        <v>19</v>
      </c>
      <c r="O81" s="385">
        <f>'Матем база-11 2025 расклад'!L81</f>
        <v>17</v>
      </c>
      <c r="P81" s="254"/>
      <c r="Q81" s="227"/>
      <c r="R81" s="245">
        <f>'Математика-11 2022 расклад'!M80</f>
        <v>88.461538461538453</v>
      </c>
      <c r="S81" s="228">
        <f>'Матем база-11 2023 расклад'!M80</f>
        <v>85</v>
      </c>
      <c r="T81" s="368">
        <f>'Матем база-11 2024 расклад'!M80</f>
        <v>90.476190476190482</v>
      </c>
      <c r="U81" s="262">
        <f>'Матем база-11 2025 расклад'!M81</f>
        <v>73.913043478260875</v>
      </c>
      <c r="V81" s="225"/>
      <c r="W81" s="226"/>
      <c r="X81" s="241">
        <f>'Математика-11 2022 расклад'!N80</f>
        <v>0</v>
      </c>
      <c r="Y81" s="380">
        <f>'Матем база-11 2023 расклад'!N80</f>
        <v>0</v>
      </c>
      <c r="Z81" s="528">
        <f>'Матем база-11 2024 расклад'!N80</f>
        <v>0</v>
      </c>
      <c r="AA81" s="385">
        <f>'Матем база-11 2025 расклад'!N81</f>
        <v>0</v>
      </c>
      <c r="AB81" s="254"/>
      <c r="AC81" s="228"/>
      <c r="AD81" s="368">
        <f>'Математика-11 2022 расклад'!O80</f>
        <v>0</v>
      </c>
      <c r="AE81" s="368">
        <f>'Матем база-11 2023 расклад'!O80</f>
        <v>0</v>
      </c>
      <c r="AF81" s="368">
        <f>'Матем база-11 2024 расклад'!O80</f>
        <v>0</v>
      </c>
      <c r="AG81" s="262">
        <f>'Матем база-11 2025 расклад'!O81</f>
        <v>0</v>
      </c>
    </row>
    <row r="82" spans="1:33" s="1" customFormat="1" ht="15" customHeight="1" thickBot="1" x14ac:dyDescent="0.3">
      <c r="A82" s="15">
        <v>14</v>
      </c>
      <c r="B82" s="49">
        <v>51400</v>
      </c>
      <c r="C82" s="229" t="s">
        <v>141</v>
      </c>
      <c r="D82" s="231"/>
      <c r="E82" s="232"/>
      <c r="F82" s="242">
        <f>'Математика-11 2022 расклад'!K81</f>
        <v>36</v>
      </c>
      <c r="G82" s="381">
        <f>'Матем база-11 2023 расклад'!K81</f>
        <v>64</v>
      </c>
      <c r="H82" s="381">
        <f>'Матем база-11 2024 расклад'!K81</f>
        <v>65</v>
      </c>
      <c r="I82" s="360">
        <f>'Матем база-11 2025 расклад'!K82</f>
        <v>49</v>
      </c>
      <c r="J82" s="231"/>
      <c r="K82" s="232"/>
      <c r="L82" s="242">
        <f>'Математика-11 2022 расклад'!L81</f>
        <v>32</v>
      </c>
      <c r="M82" s="381">
        <f>'Матем база-11 2023 расклад'!L81</f>
        <v>38</v>
      </c>
      <c r="N82" s="529">
        <f>'Матем база-11 2024 расклад'!L81</f>
        <v>50</v>
      </c>
      <c r="O82" s="386">
        <f>'Матем база-11 2025 расклад'!L82</f>
        <v>34</v>
      </c>
      <c r="P82" s="256"/>
      <c r="Q82" s="233"/>
      <c r="R82" s="246">
        <f>'Математика-11 2022 расклад'!M81</f>
        <v>88.888888888888886</v>
      </c>
      <c r="S82" s="234">
        <f>'Матем база-11 2023 расклад'!M81</f>
        <v>59.375</v>
      </c>
      <c r="T82" s="369">
        <f>'Матем база-11 2024 расклад'!M81</f>
        <v>76.92307692307692</v>
      </c>
      <c r="U82" s="263">
        <f>'Матем база-11 2025 расклад'!M82</f>
        <v>69.387755102040813</v>
      </c>
      <c r="V82" s="231"/>
      <c r="W82" s="232"/>
      <c r="X82" s="242">
        <f>'Математика-11 2022 расклад'!N81</f>
        <v>0</v>
      </c>
      <c r="Y82" s="381">
        <f>'Матем база-11 2023 расклад'!N81</f>
        <v>1</v>
      </c>
      <c r="Z82" s="529">
        <f>'Матем база-11 2024 расклад'!N81</f>
        <v>3</v>
      </c>
      <c r="AA82" s="386">
        <f>'Матем база-11 2025 расклад'!N82</f>
        <v>3</v>
      </c>
      <c r="AB82" s="256"/>
      <c r="AC82" s="234"/>
      <c r="AD82" s="369">
        <f>'Математика-11 2022 расклад'!O81</f>
        <v>0</v>
      </c>
      <c r="AE82" s="369">
        <f>'Матем база-11 2023 расклад'!O81</f>
        <v>1.5625</v>
      </c>
      <c r="AF82" s="369">
        <f>'Матем база-11 2024 расклад'!O81</f>
        <v>4.615384615384615</v>
      </c>
      <c r="AG82" s="263">
        <f>'Матем база-11 2025 расклад'!O82</f>
        <v>6.1224489795918364</v>
      </c>
    </row>
    <row r="83" spans="1:33" s="1" customFormat="1" ht="15" customHeight="1" thickBot="1" x14ac:dyDescent="0.3">
      <c r="A83" s="34"/>
      <c r="B83" s="50"/>
      <c r="C83" s="235" t="s">
        <v>105</v>
      </c>
      <c r="D83" s="264">
        <f>'Математика-11 2020 расклад'!K84</f>
        <v>0</v>
      </c>
      <c r="E83" s="265">
        <f>'Математика-11 2021 расклад'!K84</f>
        <v>0</v>
      </c>
      <c r="F83" s="266">
        <f>'Математика-11 2022 расклад'!K82</f>
        <v>974</v>
      </c>
      <c r="G83" s="379">
        <f>'Матем база-11 2023 расклад'!K82</f>
        <v>1074</v>
      </c>
      <c r="H83" s="379">
        <f>'Матем база-11 2024 расклад'!K82</f>
        <v>988</v>
      </c>
      <c r="I83" s="358">
        <f>'Матем база-11 2025 расклад'!K83</f>
        <v>928</v>
      </c>
      <c r="J83" s="264">
        <f>'Математика-11 2020 расклад'!L83</f>
        <v>0</v>
      </c>
      <c r="K83" s="265">
        <f>'Математика-11 2021 расклад'!L83</f>
        <v>0</v>
      </c>
      <c r="L83" s="266">
        <f>'Математика-11 2022 расклад'!L82</f>
        <v>743</v>
      </c>
      <c r="M83" s="379">
        <f>'Матем база-11 2023 расклад'!L82</f>
        <v>736</v>
      </c>
      <c r="N83" s="527">
        <f>'Матем база-11 2024 расклад'!L82</f>
        <v>761</v>
      </c>
      <c r="O83" s="384">
        <f>'Матем база-11 2025 расклад'!L83</f>
        <v>675</v>
      </c>
      <c r="P83" s="270">
        <f>'Математика-11 2020 расклад'!M83</f>
        <v>0</v>
      </c>
      <c r="Q83" s="268">
        <f>'Математика-11 2021 расклад'!M83</f>
        <v>0</v>
      </c>
      <c r="R83" s="269">
        <f>'Математика-11 2022 расклад'!M82</f>
        <v>73.055117567030891</v>
      </c>
      <c r="S83" s="271">
        <f>'Матем база-11 2023 расклад'!M82</f>
        <v>68.528864059590319</v>
      </c>
      <c r="T83" s="366">
        <f>'Матем база-11 2024 расклад'!M82</f>
        <v>77.02429149797571</v>
      </c>
      <c r="U83" s="272">
        <f>'Матем база-11 2025 расклад'!M83</f>
        <v>72.737068965517238</v>
      </c>
      <c r="V83" s="264">
        <f>'Математика-11 2020 расклад'!N83</f>
        <v>0</v>
      </c>
      <c r="W83" s="265">
        <f>'Математика-11 2021 расклад'!N83</f>
        <v>0</v>
      </c>
      <c r="X83" s="266">
        <f>'Математика-11 2022 расклад'!N82</f>
        <v>15</v>
      </c>
      <c r="Y83" s="379">
        <f>'Матем база-11 2023 расклад'!N82</f>
        <v>27</v>
      </c>
      <c r="Z83" s="527">
        <f>'Матем база-11 2024 расклад'!N82</f>
        <v>21</v>
      </c>
      <c r="AA83" s="384">
        <f>'Матем база-11 2025 расклад'!N83</f>
        <v>34</v>
      </c>
      <c r="AB83" s="270">
        <f>'Математика-11 2020 расклад'!O83</f>
        <v>0</v>
      </c>
      <c r="AC83" s="271">
        <f>'Математика-11 2021 расклад'!O83</f>
        <v>0</v>
      </c>
      <c r="AD83" s="366">
        <f>'Математика-11 2022 расклад'!O82</f>
        <v>2.0387246852764096</v>
      </c>
      <c r="AE83" s="366">
        <f>'Матем база-11 2023 расклад'!O82</f>
        <v>2.5139664804469275</v>
      </c>
      <c r="AF83" s="366">
        <f>'Матем база-11 2024 расклад'!O82</f>
        <v>2.1255060728744941</v>
      </c>
      <c r="AG83" s="272">
        <f>'Матем база-11 2025 расклад'!O83</f>
        <v>3.6637931034482758</v>
      </c>
    </row>
    <row r="84" spans="1:33" s="1" customFormat="1" ht="15" customHeight="1" x14ac:dyDescent="0.25">
      <c r="A84" s="58">
        <v>1</v>
      </c>
      <c r="B84" s="52">
        <v>60010</v>
      </c>
      <c r="C84" s="224" t="s">
        <v>67</v>
      </c>
      <c r="D84" s="220"/>
      <c r="E84" s="221"/>
      <c r="F84" s="243">
        <f>'Математика-11 2022 расклад'!K83</f>
        <v>24</v>
      </c>
      <c r="G84" s="382">
        <f>'Матем база-11 2023 расклад'!K83</f>
        <v>30</v>
      </c>
      <c r="H84" s="382">
        <f>'Матем база-11 2024 расклад'!K83</f>
        <v>20</v>
      </c>
      <c r="I84" s="361">
        <f>'Матем база-11 2025 расклад'!K84</f>
        <v>14</v>
      </c>
      <c r="J84" s="220"/>
      <c r="K84" s="221"/>
      <c r="L84" s="243">
        <f>'Математика-11 2022 расклад'!L83</f>
        <v>15</v>
      </c>
      <c r="M84" s="382">
        <f>'Матем база-11 2023 расклад'!L83</f>
        <v>17</v>
      </c>
      <c r="N84" s="530">
        <f>'Матем база-11 2024 расклад'!L83</f>
        <v>12</v>
      </c>
      <c r="O84" s="387">
        <f>'Матем база-11 2025 расклад'!L84</f>
        <v>8</v>
      </c>
      <c r="P84" s="257"/>
      <c r="Q84" s="222"/>
      <c r="R84" s="247">
        <f>'Математика-11 2022 расклад'!M83</f>
        <v>62.5</v>
      </c>
      <c r="S84" s="223">
        <f>'Матем база-11 2023 расклад'!M83</f>
        <v>56.666666666666664</v>
      </c>
      <c r="T84" s="367">
        <f>'Матем база-11 2024 расклад'!M83</f>
        <v>60</v>
      </c>
      <c r="U84" s="261">
        <f>'Матем база-11 2025 расклад'!M84</f>
        <v>57.142857142857146</v>
      </c>
      <c r="V84" s="220"/>
      <c r="W84" s="221"/>
      <c r="X84" s="243">
        <f>'Математика-11 2022 расклад'!N83</f>
        <v>1</v>
      </c>
      <c r="Y84" s="382">
        <f>'Матем база-11 2023 расклад'!N83</f>
        <v>2</v>
      </c>
      <c r="Z84" s="530">
        <f>'Матем база-11 2024 расклад'!N83</f>
        <v>1</v>
      </c>
      <c r="AA84" s="387">
        <f>'Матем база-11 2025 расклад'!N84</f>
        <v>2</v>
      </c>
      <c r="AB84" s="257"/>
      <c r="AC84" s="223"/>
      <c r="AD84" s="367">
        <f>'Математика-11 2022 расклад'!O83</f>
        <v>4.166666666666667</v>
      </c>
      <c r="AE84" s="367">
        <f>'Матем база-11 2023 расклад'!O83</f>
        <v>6.666666666666667</v>
      </c>
      <c r="AF84" s="367">
        <f>'Матем база-11 2024 расклад'!O83</f>
        <v>5</v>
      </c>
      <c r="AG84" s="261">
        <f>'Матем база-11 2025 расклад'!O84</f>
        <v>14.285714285714286</v>
      </c>
    </row>
    <row r="85" spans="1:33" s="1" customFormat="1" ht="15" customHeight="1" x14ac:dyDescent="0.25">
      <c r="A85" s="22">
        <v>2</v>
      </c>
      <c r="B85" s="47">
        <v>60020</v>
      </c>
      <c r="C85" s="224" t="s">
        <v>68</v>
      </c>
      <c r="D85" s="225"/>
      <c r="E85" s="226"/>
      <c r="F85" s="241" t="s">
        <v>139</v>
      </c>
      <c r="G85" s="380">
        <f>'Матем база-11 2023 расклад'!K84</f>
        <v>13</v>
      </c>
      <c r="H85" s="380">
        <f>'Матем база-11 2024 расклад'!K84</f>
        <v>13</v>
      </c>
      <c r="I85" s="359" t="s">
        <v>139</v>
      </c>
      <c r="J85" s="225"/>
      <c r="K85" s="226"/>
      <c r="L85" s="241" t="s">
        <v>139</v>
      </c>
      <c r="M85" s="380">
        <f>'Матем база-11 2023 расклад'!L84</f>
        <v>4</v>
      </c>
      <c r="N85" s="528">
        <f>'Матем база-11 2024 расклад'!L84</f>
        <v>5</v>
      </c>
      <c r="O85" s="385" t="s">
        <v>139</v>
      </c>
      <c r="P85" s="254"/>
      <c r="Q85" s="227"/>
      <c r="R85" s="245" t="s">
        <v>139</v>
      </c>
      <c r="S85" s="228">
        <f>'Матем база-11 2023 расклад'!M84</f>
        <v>30.76923076923077</v>
      </c>
      <c r="T85" s="368">
        <f>'Матем база-11 2024 расклад'!M84</f>
        <v>38.46153846153846</v>
      </c>
      <c r="U85" s="262" t="s">
        <v>139</v>
      </c>
      <c r="V85" s="225"/>
      <c r="W85" s="226"/>
      <c r="X85" s="241" t="s">
        <v>139</v>
      </c>
      <c r="Y85" s="380">
        <f>'Матем база-11 2023 расклад'!N84</f>
        <v>2</v>
      </c>
      <c r="Z85" s="528">
        <f>'Матем база-11 2024 расклад'!N84</f>
        <v>2</v>
      </c>
      <c r="AA85" s="385" t="s">
        <v>139</v>
      </c>
      <c r="AB85" s="254"/>
      <c r="AC85" s="228"/>
      <c r="AD85" s="368" t="s">
        <v>139</v>
      </c>
      <c r="AE85" s="368">
        <f>'Матем база-11 2023 расклад'!O84</f>
        <v>15.384615384615385</v>
      </c>
      <c r="AF85" s="368">
        <f>'Матем база-11 2024 расклад'!O84</f>
        <v>15.384615384615385</v>
      </c>
      <c r="AG85" s="262" t="s">
        <v>139</v>
      </c>
    </row>
    <row r="86" spans="1:33" s="1" customFormat="1" ht="15" customHeight="1" x14ac:dyDescent="0.25">
      <c r="A86" s="22">
        <v>3</v>
      </c>
      <c r="B86" s="47">
        <v>60050</v>
      </c>
      <c r="C86" s="224" t="s">
        <v>69</v>
      </c>
      <c r="D86" s="225"/>
      <c r="E86" s="226"/>
      <c r="F86" s="241">
        <f>'Математика-11 2022 расклад'!K85</f>
        <v>32</v>
      </c>
      <c r="G86" s="380">
        <f>'Матем база-11 2023 расклад'!K85</f>
        <v>36</v>
      </c>
      <c r="H86" s="380">
        <f>'Матем база-11 2024 расклад'!K85</f>
        <v>30</v>
      </c>
      <c r="I86" s="359">
        <f>'Матем база-11 2025 расклад'!K86</f>
        <v>26</v>
      </c>
      <c r="J86" s="225"/>
      <c r="K86" s="226"/>
      <c r="L86" s="241">
        <f>'Математика-11 2022 расклад'!L85</f>
        <v>18</v>
      </c>
      <c r="M86" s="380">
        <f>'Матем база-11 2023 расклад'!L85</f>
        <v>21</v>
      </c>
      <c r="N86" s="528">
        <f>'Матем база-11 2024 расклад'!L85</f>
        <v>20</v>
      </c>
      <c r="O86" s="385">
        <f>'Матем база-11 2025 расклад'!L86</f>
        <v>14</v>
      </c>
      <c r="P86" s="254"/>
      <c r="Q86" s="227"/>
      <c r="R86" s="245">
        <f>'Математика-11 2022 расклад'!M85</f>
        <v>56.25</v>
      </c>
      <c r="S86" s="228">
        <f>'Матем база-11 2023 расклад'!M85</f>
        <v>58.333333333333336</v>
      </c>
      <c r="T86" s="368">
        <f>'Матем база-11 2024 расклад'!M85</f>
        <v>66.666666666666671</v>
      </c>
      <c r="U86" s="262">
        <f>'Матем база-11 2025 расклад'!M86</f>
        <v>53.846153846153847</v>
      </c>
      <c r="V86" s="225"/>
      <c r="W86" s="226"/>
      <c r="X86" s="241">
        <f>'Математика-11 2022 расклад'!N85</f>
        <v>3</v>
      </c>
      <c r="Y86" s="380">
        <f>'Матем база-11 2023 расклад'!N85</f>
        <v>0</v>
      </c>
      <c r="Z86" s="528">
        <f>'Матем база-11 2024 расклад'!N85</f>
        <v>0</v>
      </c>
      <c r="AA86" s="385">
        <f>'Матем база-11 2025 расклад'!N86</f>
        <v>0</v>
      </c>
      <c r="AB86" s="254"/>
      <c r="AC86" s="228"/>
      <c r="AD86" s="368">
        <f>'Математика-11 2022 расклад'!O85</f>
        <v>9.375</v>
      </c>
      <c r="AE86" s="368">
        <f>'Матем база-11 2023 расклад'!O85</f>
        <v>0</v>
      </c>
      <c r="AF86" s="368">
        <f>'Матем база-11 2024 расклад'!O85</f>
        <v>0</v>
      </c>
      <c r="AG86" s="262">
        <f>'Матем база-11 2025 расклад'!O86</f>
        <v>0</v>
      </c>
    </row>
    <row r="87" spans="1:33" s="1" customFormat="1" ht="15" customHeight="1" x14ac:dyDescent="0.25">
      <c r="A87" s="22">
        <v>4</v>
      </c>
      <c r="B87" s="47">
        <v>60070</v>
      </c>
      <c r="C87" s="224" t="s">
        <v>70</v>
      </c>
      <c r="D87" s="225"/>
      <c r="E87" s="226"/>
      <c r="F87" s="241">
        <f>'Математика-11 2022 расклад'!K86</f>
        <v>27</v>
      </c>
      <c r="G87" s="380">
        <f>'Матем база-11 2023 расклад'!K86</f>
        <v>26</v>
      </c>
      <c r="H87" s="380">
        <f>'Матем база-11 2024 расклад'!K86</f>
        <v>23</v>
      </c>
      <c r="I87" s="359">
        <f>'Матем база-11 2025 расклад'!K87</f>
        <v>25</v>
      </c>
      <c r="J87" s="225"/>
      <c r="K87" s="226"/>
      <c r="L87" s="241">
        <f>'Математика-11 2022 расклад'!L86</f>
        <v>20</v>
      </c>
      <c r="M87" s="380">
        <f>'Матем база-11 2023 расклад'!L86</f>
        <v>21</v>
      </c>
      <c r="N87" s="528">
        <f>'Матем база-11 2024 расклад'!L86</f>
        <v>18</v>
      </c>
      <c r="O87" s="385">
        <f>'Матем база-11 2025 расклад'!L87</f>
        <v>22</v>
      </c>
      <c r="P87" s="254"/>
      <c r="Q87" s="227"/>
      <c r="R87" s="245">
        <f>'Математика-11 2022 расклад'!M86</f>
        <v>74.074074074074076</v>
      </c>
      <c r="S87" s="228">
        <f>'Матем база-11 2023 расклад'!M86</f>
        <v>80.769230769230774</v>
      </c>
      <c r="T87" s="368">
        <f>'Матем база-11 2024 расклад'!M86</f>
        <v>78.260869565217391</v>
      </c>
      <c r="U87" s="262">
        <f>'Матем база-11 2025 расклад'!M87</f>
        <v>88</v>
      </c>
      <c r="V87" s="225"/>
      <c r="W87" s="226"/>
      <c r="X87" s="241">
        <f>'Математика-11 2022 расклад'!N86</f>
        <v>0</v>
      </c>
      <c r="Y87" s="380">
        <f>'Матем база-11 2023 расклад'!N86</f>
        <v>0</v>
      </c>
      <c r="Z87" s="528">
        <f>'Матем база-11 2024 расклад'!N86</f>
        <v>0</v>
      </c>
      <c r="AA87" s="385">
        <f>'Матем база-11 2025 расклад'!N87</f>
        <v>0</v>
      </c>
      <c r="AB87" s="254"/>
      <c r="AC87" s="228"/>
      <c r="AD87" s="368">
        <f>'Математика-11 2022 расклад'!O86</f>
        <v>0</v>
      </c>
      <c r="AE87" s="368">
        <f>'Матем база-11 2023 расклад'!O86</f>
        <v>0</v>
      </c>
      <c r="AF87" s="368">
        <f>'Матем база-11 2024 расклад'!O86</f>
        <v>0</v>
      </c>
      <c r="AG87" s="262">
        <f>'Матем база-11 2025 расклад'!O87</f>
        <v>0</v>
      </c>
    </row>
    <row r="88" spans="1:33" s="1" customFormat="1" ht="15" customHeight="1" x14ac:dyDescent="0.25">
      <c r="A88" s="22">
        <v>5</v>
      </c>
      <c r="B88" s="47">
        <v>60180</v>
      </c>
      <c r="C88" s="224" t="s">
        <v>71</v>
      </c>
      <c r="D88" s="225"/>
      <c r="E88" s="226"/>
      <c r="F88" s="241">
        <f>'Математика-11 2022 расклад'!K87</f>
        <v>32</v>
      </c>
      <c r="G88" s="380">
        <f>'Матем база-11 2023 расклад'!K87</f>
        <v>27</v>
      </c>
      <c r="H88" s="380">
        <f>'Матем база-11 2024 расклад'!K87</f>
        <v>19</v>
      </c>
      <c r="I88" s="359">
        <f>'Матем база-11 2025 расклад'!K88</f>
        <v>33</v>
      </c>
      <c r="J88" s="225"/>
      <c r="K88" s="226"/>
      <c r="L88" s="241">
        <f>'Математика-11 2022 расклад'!L87</f>
        <v>18</v>
      </c>
      <c r="M88" s="380">
        <f>'Матем база-11 2023 расклад'!L87</f>
        <v>10</v>
      </c>
      <c r="N88" s="528">
        <f>'Матем база-11 2024 расклад'!L87</f>
        <v>14</v>
      </c>
      <c r="O88" s="385">
        <f>'Матем база-11 2025 расклад'!L88</f>
        <v>24</v>
      </c>
      <c r="P88" s="254"/>
      <c r="Q88" s="227"/>
      <c r="R88" s="245">
        <f>'Математика-11 2022 расклад'!M87</f>
        <v>56.25</v>
      </c>
      <c r="S88" s="228">
        <f>'Матем база-11 2023 расклад'!M87</f>
        <v>37.037037037037038</v>
      </c>
      <c r="T88" s="368">
        <f>'Матем база-11 2024 расклад'!M87</f>
        <v>73.684210526315795</v>
      </c>
      <c r="U88" s="262">
        <f>'Матем база-11 2025 расклад'!M88</f>
        <v>72.727272727272734</v>
      </c>
      <c r="V88" s="225"/>
      <c r="W88" s="226"/>
      <c r="X88" s="241">
        <f>'Математика-11 2022 расклад'!N87</f>
        <v>1</v>
      </c>
      <c r="Y88" s="380">
        <f>'Матем база-11 2023 расклад'!N87</f>
        <v>1</v>
      </c>
      <c r="Z88" s="528">
        <f>'Матем база-11 2024 расклад'!N87</f>
        <v>1</v>
      </c>
      <c r="AA88" s="385">
        <f>'Матем база-11 2025 расклад'!N88</f>
        <v>3</v>
      </c>
      <c r="AB88" s="254"/>
      <c r="AC88" s="228"/>
      <c r="AD88" s="368">
        <f>'Математика-11 2022 расклад'!O87</f>
        <v>3.125</v>
      </c>
      <c r="AE88" s="368">
        <f>'Матем база-11 2023 расклад'!O87</f>
        <v>3.7037037037037037</v>
      </c>
      <c r="AF88" s="368">
        <f>'Матем база-11 2024 расклад'!O87</f>
        <v>5.2631578947368425</v>
      </c>
      <c r="AG88" s="262">
        <f>'Матем база-11 2025 расклад'!O88</f>
        <v>9.0909090909090917</v>
      </c>
    </row>
    <row r="89" spans="1:33" s="1" customFormat="1" ht="15" customHeight="1" x14ac:dyDescent="0.25">
      <c r="A89" s="22">
        <v>6</v>
      </c>
      <c r="B89" s="47">
        <v>60240</v>
      </c>
      <c r="C89" s="224" t="s">
        <v>72</v>
      </c>
      <c r="D89" s="225"/>
      <c r="E89" s="226"/>
      <c r="F89" s="241">
        <f>'Математика-11 2022 расклад'!K88</f>
        <v>45</v>
      </c>
      <c r="G89" s="380">
        <f>'Матем база-11 2023 расклад'!K88</f>
        <v>51</v>
      </c>
      <c r="H89" s="380">
        <f>'Матем база-11 2024 расклад'!K88</f>
        <v>40</v>
      </c>
      <c r="I89" s="359">
        <f>'Матем база-11 2025 расклад'!K89</f>
        <v>48</v>
      </c>
      <c r="J89" s="225"/>
      <c r="K89" s="226"/>
      <c r="L89" s="241">
        <f>'Математика-11 2022 расклад'!L88</f>
        <v>34</v>
      </c>
      <c r="M89" s="380">
        <f>'Матем база-11 2023 расклад'!L88</f>
        <v>39</v>
      </c>
      <c r="N89" s="528">
        <f>'Матем база-11 2024 расклад'!L88</f>
        <v>27</v>
      </c>
      <c r="O89" s="385">
        <f>'Матем база-11 2025 расклад'!L89</f>
        <v>37</v>
      </c>
      <c r="P89" s="254"/>
      <c r="Q89" s="227"/>
      <c r="R89" s="245">
        <f>'Математика-11 2022 расклад'!M88</f>
        <v>75.555555555555557</v>
      </c>
      <c r="S89" s="228">
        <f>'Матем база-11 2023 расклад'!M88</f>
        <v>76.470588235294116</v>
      </c>
      <c r="T89" s="368">
        <f>'Матем база-11 2024 расклад'!M88</f>
        <v>67.5</v>
      </c>
      <c r="U89" s="262">
        <f>'Матем база-11 2025 расклад'!M89</f>
        <v>77.083333333333329</v>
      </c>
      <c r="V89" s="225"/>
      <c r="W89" s="226"/>
      <c r="X89" s="241">
        <f>'Математика-11 2022 расклад'!N88</f>
        <v>0</v>
      </c>
      <c r="Y89" s="380">
        <f>'Матем база-11 2023 расклад'!N88</f>
        <v>0</v>
      </c>
      <c r="Z89" s="528">
        <f>'Матем база-11 2024 расклад'!N88</f>
        <v>0</v>
      </c>
      <c r="AA89" s="385">
        <f>'Матем база-11 2025 расклад'!N89</f>
        <v>1</v>
      </c>
      <c r="AB89" s="254"/>
      <c r="AC89" s="228"/>
      <c r="AD89" s="368">
        <f>'Математика-11 2022 расклад'!O88</f>
        <v>0</v>
      </c>
      <c r="AE89" s="368">
        <f>'Матем база-11 2023 расклад'!O88</f>
        <v>0</v>
      </c>
      <c r="AF89" s="368">
        <f>'Матем база-11 2024 расклад'!O88</f>
        <v>0</v>
      </c>
      <c r="AG89" s="262">
        <f>'Матем база-11 2025 расклад'!O89</f>
        <v>2.0833333333333335</v>
      </c>
    </row>
    <row r="90" spans="1:33" s="1" customFormat="1" ht="15" customHeight="1" x14ac:dyDescent="0.25">
      <c r="A90" s="22">
        <v>7</v>
      </c>
      <c r="B90" s="47">
        <v>60560</v>
      </c>
      <c r="C90" s="224" t="s">
        <v>73</v>
      </c>
      <c r="D90" s="225"/>
      <c r="E90" s="226"/>
      <c r="F90" s="241">
        <f>'Математика-11 2022 расклад'!K89</f>
        <v>15</v>
      </c>
      <c r="G90" s="380">
        <f>'Матем база-11 2023 расклад'!K89</f>
        <v>13</v>
      </c>
      <c r="H90" s="380" t="s">
        <v>139</v>
      </c>
      <c r="I90" s="359">
        <f>'Матем база-11 2025 расклад'!K90</f>
        <v>10</v>
      </c>
      <c r="J90" s="225"/>
      <c r="K90" s="226"/>
      <c r="L90" s="241">
        <f>'Математика-11 2022 расклад'!L89</f>
        <v>13</v>
      </c>
      <c r="M90" s="380">
        <f>'Матем база-11 2023 расклад'!L89</f>
        <v>11</v>
      </c>
      <c r="N90" s="528" t="s">
        <v>139</v>
      </c>
      <c r="O90" s="385">
        <f>'Матем база-11 2025 расклад'!L90</f>
        <v>3</v>
      </c>
      <c r="P90" s="254"/>
      <c r="Q90" s="227"/>
      <c r="R90" s="245">
        <f>'Математика-11 2022 расклад'!M89</f>
        <v>86.666666666666671</v>
      </c>
      <c r="S90" s="228">
        <f>'Матем база-11 2023 расклад'!M89</f>
        <v>84.615384615384613</v>
      </c>
      <c r="T90" s="368" t="s">
        <v>139</v>
      </c>
      <c r="U90" s="262">
        <f>'Матем база-11 2025 расклад'!M90</f>
        <v>30</v>
      </c>
      <c r="V90" s="225"/>
      <c r="W90" s="226"/>
      <c r="X90" s="241">
        <f>'Математика-11 2022 расклад'!N89</f>
        <v>0</v>
      </c>
      <c r="Y90" s="380">
        <f>'Матем база-11 2023 расклад'!N89</f>
        <v>0</v>
      </c>
      <c r="Z90" s="528" t="s">
        <v>139</v>
      </c>
      <c r="AA90" s="385">
        <f>'Матем база-11 2025 расклад'!N90</f>
        <v>2</v>
      </c>
      <c r="AB90" s="254"/>
      <c r="AC90" s="228"/>
      <c r="AD90" s="368">
        <f>'Математика-11 2022 расклад'!O89</f>
        <v>0</v>
      </c>
      <c r="AE90" s="368">
        <f>'Матем база-11 2023 расклад'!O89</f>
        <v>0</v>
      </c>
      <c r="AF90" s="368" t="s">
        <v>139</v>
      </c>
      <c r="AG90" s="262">
        <f>'Матем база-11 2025 расклад'!O90</f>
        <v>20</v>
      </c>
    </row>
    <row r="91" spans="1:33" s="1" customFormat="1" ht="15" customHeight="1" x14ac:dyDescent="0.25">
      <c r="A91" s="22">
        <v>8</v>
      </c>
      <c r="B91" s="47">
        <v>60660</v>
      </c>
      <c r="C91" s="224" t="s">
        <v>74</v>
      </c>
      <c r="D91" s="225"/>
      <c r="E91" s="226"/>
      <c r="F91" s="241">
        <f>'Математика-11 2022 расклад'!K90</f>
        <v>12</v>
      </c>
      <c r="G91" s="380">
        <f>'Матем база-11 2023 расклад'!K90</f>
        <v>12</v>
      </c>
      <c r="H91" s="380">
        <f>'Матем база-11 2024 расклад'!K90</f>
        <v>13</v>
      </c>
      <c r="I91" s="359">
        <f>'Матем база-11 2025 расклад'!K91</f>
        <v>16</v>
      </c>
      <c r="J91" s="225"/>
      <c r="K91" s="226"/>
      <c r="L91" s="241">
        <f>'Математика-11 2022 расклад'!L90</f>
        <v>12</v>
      </c>
      <c r="M91" s="380">
        <f>'Матем база-11 2023 расклад'!L90</f>
        <v>8</v>
      </c>
      <c r="N91" s="528">
        <f>'Матем база-11 2024 расклад'!L90</f>
        <v>9</v>
      </c>
      <c r="O91" s="385">
        <f>'Матем база-11 2025 расклад'!L91</f>
        <v>13</v>
      </c>
      <c r="P91" s="254"/>
      <c r="Q91" s="227"/>
      <c r="R91" s="245">
        <f>'Математика-11 2022 расклад'!M90</f>
        <v>100</v>
      </c>
      <c r="S91" s="228">
        <f>'Матем база-11 2023 расклад'!M90</f>
        <v>66.666666666666671</v>
      </c>
      <c r="T91" s="368">
        <f>'Матем база-11 2024 расклад'!M90</f>
        <v>69.230769230769226</v>
      </c>
      <c r="U91" s="262">
        <f>'Матем база-11 2025 расклад'!M91</f>
        <v>81.25</v>
      </c>
      <c r="V91" s="225"/>
      <c r="W91" s="226"/>
      <c r="X91" s="241">
        <f>'Математика-11 2022 расклад'!N90</f>
        <v>0</v>
      </c>
      <c r="Y91" s="380">
        <f>'Матем база-11 2023 расклад'!N90</f>
        <v>0</v>
      </c>
      <c r="Z91" s="528">
        <f>'Матем база-11 2024 расклад'!N90</f>
        <v>1</v>
      </c>
      <c r="AA91" s="385">
        <f>'Матем база-11 2025 расклад'!N91</f>
        <v>0</v>
      </c>
      <c r="AB91" s="254"/>
      <c r="AC91" s="228"/>
      <c r="AD91" s="368">
        <f>'Математика-11 2022 расклад'!O90</f>
        <v>0</v>
      </c>
      <c r="AE91" s="368">
        <f>'Матем база-11 2023 расклад'!O90</f>
        <v>0</v>
      </c>
      <c r="AF91" s="368">
        <f>'Матем база-11 2024 расклад'!O90</f>
        <v>7.6923076923076925</v>
      </c>
      <c r="AG91" s="262">
        <f>'Матем база-11 2025 расклад'!O91</f>
        <v>0</v>
      </c>
    </row>
    <row r="92" spans="1:33" s="1" customFormat="1" ht="15" customHeight="1" x14ac:dyDescent="0.25">
      <c r="A92" s="22">
        <v>9</v>
      </c>
      <c r="B92" s="54">
        <v>60001</v>
      </c>
      <c r="C92" s="236" t="s">
        <v>66</v>
      </c>
      <c r="D92" s="225"/>
      <c r="E92" s="226"/>
      <c r="F92" s="241">
        <f>'Математика-11 2022 расклад'!K91</f>
        <v>16</v>
      </c>
      <c r="G92" s="380">
        <f>'Матем база-11 2023 расклад'!K91</f>
        <v>20</v>
      </c>
      <c r="H92" s="380">
        <f>'Матем база-11 2024 расклад'!K91</f>
        <v>12</v>
      </c>
      <c r="I92" s="359">
        <f>'Матем база-11 2025 расклад'!K92</f>
        <v>13</v>
      </c>
      <c r="J92" s="225"/>
      <c r="K92" s="226"/>
      <c r="L92" s="241">
        <f>'Математика-11 2022 расклад'!L91</f>
        <v>9</v>
      </c>
      <c r="M92" s="380">
        <f>'Матем база-11 2023 расклад'!L91</f>
        <v>12</v>
      </c>
      <c r="N92" s="528">
        <f>'Матем база-11 2024 расклад'!L91</f>
        <v>10</v>
      </c>
      <c r="O92" s="385">
        <f>'Матем база-11 2025 расклад'!L92</f>
        <v>6</v>
      </c>
      <c r="P92" s="254"/>
      <c r="Q92" s="227"/>
      <c r="R92" s="245">
        <f>'Математика-11 2022 расклад'!M91</f>
        <v>56.25</v>
      </c>
      <c r="S92" s="228">
        <f>'Матем база-11 2023 расклад'!M91</f>
        <v>60</v>
      </c>
      <c r="T92" s="368">
        <f>'Матем база-11 2024 расклад'!M91</f>
        <v>83.333333333333329</v>
      </c>
      <c r="U92" s="262">
        <f>'Матем база-11 2025 расклад'!M92</f>
        <v>46.153846153846153</v>
      </c>
      <c r="V92" s="225"/>
      <c r="W92" s="226"/>
      <c r="X92" s="241">
        <f>'Математика-11 2022 расклад'!N91</f>
        <v>0</v>
      </c>
      <c r="Y92" s="380">
        <f>'Матем база-11 2023 расклад'!N91</f>
        <v>2</v>
      </c>
      <c r="Z92" s="528">
        <f>'Матем база-11 2024 расклад'!N91</f>
        <v>0</v>
      </c>
      <c r="AA92" s="385">
        <f>'Матем база-11 2025 расклад'!N92</f>
        <v>2</v>
      </c>
      <c r="AB92" s="254"/>
      <c r="AC92" s="228"/>
      <c r="AD92" s="368">
        <f>'Математика-11 2022 расклад'!O91</f>
        <v>0</v>
      </c>
      <c r="AE92" s="368">
        <f>'Матем база-11 2023 расклад'!O91</f>
        <v>10</v>
      </c>
      <c r="AF92" s="368">
        <f>'Матем база-11 2024 расклад'!O91</f>
        <v>0</v>
      </c>
      <c r="AG92" s="262">
        <f>'Матем база-11 2025 расклад'!O92</f>
        <v>15.384615384615385</v>
      </c>
    </row>
    <row r="93" spans="1:33" s="1" customFormat="1" ht="15" customHeight="1" x14ac:dyDescent="0.25">
      <c r="A93" s="22">
        <v>10</v>
      </c>
      <c r="B93" s="47">
        <v>60850</v>
      </c>
      <c r="C93" s="224" t="s">
        <v>76</v>
      </c>
      <c r="D93" s="225"/>
      <c r="E93" s="226"/>
      <c r="F93" s="241">
        <f>'Математика-11 2022 расклад'!K92</f>
        <v>25</v>
      </c>
      <c r="G93" s="380">
        <f>'Матем база-11 2023 расклад'!K92</f>
        <v>28</v>
      </c>
      <c r="H93" s="380">
        <f>'Матем база-11 2024 расклад'!K92</f>
        <v>28</v>
      </c>
      <c r="I93" s="359">
        <f>'Матем база-11 2025 расклад'!K93</f>
        <v>25</v>
      </c>
      <c r="J93" s="225"/>
      <c r="K93" s="226"/>
      <c r="L93" s="241">
        <f>'Математика-11 2022 расклад'!L92</f>
        <v>20</v>
      </c>
      <c r="M93" s="380">
        <f>'Матем база-11 2023 расклад'!L92</f>
        <v>22</v>
      </c>
      <c r="N93" s="528">
        <f>'Матем база-11 2024 расклад'!L92</f>
        <v>19</v>
      </c>
      <c r="O93" s="385">
        <f>'Матем база-11 2025 расклад'!L93</f>
        <v>13</v>
      </c>
      <c r="P93" s="254"/>
      <c r="Q93" s="227"/>
      <c r="R93" s="245">
        <f>'Математика-11 2022 расклад'!M92</f>
        <v>80</v>
      </c>
      <c r="S93" s="228">
        <f>'Матем база-11 2023 расклад'!M92</f>
        <v>78.571428571428569</v>
      </c>
      <c r="T93" s="368">
        <f>'Матем база-11 2024 расклад'!M92</f>
        <v>67.857142857142861</v>
      </c>
      <c r="U93" s="262">
        <f>'Матем база-11 2025 расклад'!M93</f>
        <v>52</v>
      </c>
      <c r="V93" s="225"/>
      <c r="W93" s="226"/>
      <c r="X93" s="241">
        <f>'Математика-11 2022 расклад'!N92</f>
        <v>0</v>
      </c>
      <c r="Y93" s="380">
        <f>'Матем база-11 2023 расклад'!N92</f>
        <v>0</v>
      </c>
      <c r="Z93" s="528">
        <f>'Матем база-11 2024 расклад'!N92</f>
        <v>1</v>
      </c>
      <c r="AA93" s="385">
        <f>'Матем база-11 2025 расклад'!N93</f>
        <v>2</v>
      </c>
      <c r="AB93" s="254"/>
      <c r="AC93" s="228"/>
      <c r="AD93" s="368">
        <f>'Математика-11 2022 расклад'!O92</f>
        <v>0</v>
      </c>
      <c r="AE93" s="368">
        <f>'Матем база-11 2023 расклад'!O92</f>
        <v>0</v>
      </c>
      <c r="AF93" s="368">
        <f>'Матем база-11 2024 расклад'!O92</f>
        <v>3.5714285714285716</v>
      </c>
      <c r="AG93" s="262">
        <f>'Матем база-11 2025 расклад'!O93</f>
        <v>8</v>
      </c>
    </row>
    <row r="94" spans="1:33" s="1" customFormat="1" ht="15" customHeight="1" x14ac:dyDescent="0.25">
      <c r="A94" s="22">
        <v>11</v>
      </c>
      <c r="B94" s="47">
        <v>60910</v>
      </c>
      <c r="C94" s="224" t="s">
        <v>77</v>
      </c>
      <c r="D94" s="225"/>
      <c r="E94" s="226"/>
      <c r="F94" s="241">
        <f>'Математика-11 2022 расклад'!K93</f>
        <v>16</v>
      </c>
      <c r="G94" s="380">
        <f>'Матем база-11 2023 расклад'!K93</f>
        <v>10</v>
      </c>
      <c r="H94" s="380">
        <f>'Матем база-11 2024 расклад'!K93</f>
        <v>20</v>
      </c>
      <c r="I94" s="359">
        <f>'Матем база-11 2025 расклад'!K94</f>
        <v>17</v>
      </c>
      <c r="J94" s="225"/>
      <c r="K94" s="226"/>
      <c r="L94" s="241">
        <f>'Математика-11 2022 расклад'!L93</f>
        <v>13</v>
      </c>
      <c r="M94" s="380">
        <f>'Матем база-11 2023 расклад'!L93</f>
        <v>7</v>
      </c>
      <c r="N94" s="528">
        <f>'Матем база-11 2024 расклад'!L93</f>
        <v>19</v>
      </c>
      <c r="O94" s="385">
        <f>'Матем база-11 2025 расклад'!L94</f>
        <v>15</v>
      </c>
      <c r="P94" s="254"/>
      <c r="Q94" s="227"/>
      <c r="R94" s="245">
        <f>'Математика-11 2022 расклад'!M93</f>
        <v>81.25</v>
      </c>
      <c r="S94" s="228">
        <f>'Матем база-11 2023 расклад'!M93</f>
        <v>70</v>
      </c>
      <c r="T94" s="368">
        <f>'Матем база-11 2024 расклад'!M93</f>
        <v>95</v>
      </c>
      <c r="U94" s="262">
        <f>'Матем база-11 2025 расклад'!M94</f>
        <v>88.235294117647058</v>
      </c>
      <c r="V94" s="225"/>
      <c r="W94" s="226"/>
      <c r="X94" s="241">
        <f>'Математика-11 2022 расклад'!N93</f>
        <v>0</v>
      </c>
      <c r="Y94" s="380">
        <f>'Матем база-11 2023 расклад'!N93</f>
        <v>0</v>
      </c>
      <c r="Z94" s="528">
        <f>'Матем база-11 2024 расклад'!N93</f>
        <v>0</v>
      </c>
      <c r="AA94" s="385">
        <f>'Матем база-11 2025 расклад'!N94</f>
        <v>0</v>
      </c>
      <c r="AB94" s="254"/>
      <c r="AC94" s="228"/>
      <c r="AD94" s="368">
        <f>'Математика-11 2022 расклад'!O93</f>
        <v>0</v>
      </c>
      <c r="AE94" s="368">
        <f>'Матем база-11 2023 расклад'!O93</f>
        <v>0</v>
      </c>
      <c r="AF94" s="368">
        <f>'Матем база-11 2024 расклад'!O93</f>
        <v>0</v>
      </c>
      <c r="AG94" s="262">
        <f>'Матем база-11 2025 расклад'!O94</f>
        <v>0</v>
      </c>
    </row>
    <row r="95" spans="1:33" s="1" customFormat="1" ht="15" customHeight="1" x14ac:dyDescent="0.25">
      <c r="A95" s="22">
        <v>12</v>
      </c>
      <c r="B95" s="47">
        <v>60980</v>
      </c>
      <c r="C95" s="224" t="s">
        <v>78</v>
      </c>
      <c r="D95" s="225"/>
      <c r="E95" s="226"/>
      <c r="F95" s="241">
        <f>'Математика-11 2022 расклад'!K94</f>
        <v>21</v>
      </c>
      <c r="G95" s="380">
        <f>'Матем база-11 2023 расклад'!K94</f>
        <v>28</v>
      </c>
      <c r="H95" s="380">
        <f>'Матем база-11 2024 расклад'!K94</f>
        <v>15</v>
      </c>
      <c r="I95" s="359">
        <f>'Матем база-11 2025 расклад'!K95</f>
        <v>20</v>
      </c>
      <c r="J95" s="225"/>
      <c r="K95" s="226"/>
      <c r="L95" s="241">
        <f>'Математика-11 2022 расклад'!L94</f>
        <v>16</v>
      </c>
      <c r="M95" s="380">
        <f>'Матем база-11 2023 расклад'!L94</f>
        <v>18</v>
      </c>
      <c r="N95" s="528">
        <f>'Матем база-11 2024 расклад'!L94</f>
        <v>8</v>
      </c>
      <c r="O95" s="385">
        <f>'Матем база-11 2025 расклад'!L95</f>
        <v>17</v>
      </c>
      <c r="P95" s="254"/>
      <c r="Q95" s="227"/>
      <c r="R95" s="245">
        <f>'Математика-11 2022 расклад'!M94</f>
        <v>76.19047619047619</v>
      </c>
      <c r="S95" s="228">
        <f>'Матем база-11 2023 расклад'!M94</f>
        <v>64.285714285714292</v>
      </c>
      <c r="T95" s="368">
        <f>'Матем база-11 2024 расклад'!M94</f>
        <v>53.333333333333336</v>
      </c>
      <c r="U95" s="262">
        <f>'Матем база-11 2025 расклад'!M95</f>
        <v>85</v>
      </c>
      <c r="V95" s="225"/>
      <c r="W95" s="226"/>
      <c r="X95" s="241">
        <f>'Математика-11 2022 расклад'!N94</f>
        <v>0</v>
      </c>
      <c r="Y95" s="380">
        <f>'Матем база-11 2023 расклад'!N94</f>
        <v>1</v>
      </c>
      <c r="Z95" s="528">
        <f>'Матем база-11 2024 расклад'!N94</f>
        <v>0</v>
      </c>
      <c r="AA95" s="385">
        <f>'Матем база-11 2025 расклад'!N95</f>
        <v>0</v>
      </c>
      <c r="AB95" s="254"/>
      <c r="AC95" s="228"/>
      <c r="AD95" s="368">
        <f>'Математика-11 2022 расклад'!O94</f>
        <v>0</v>
      </c>
      <c r="AE95" s="368">
        <f>'Матем база-11 2023 расклад'!O94</f>
        <v>3.5714285714285716</v>
      </c>
      <c r="AF95" s="368">
        <f>'Матем база-11 2024 расклад'!O94</f>
        <v>0</v>
      </c>
      <c r="AG95" s="262">
        <f>'Матем база-11 2025 расклад'!O95</f>
        <v>0</v>
      </c>
    </row>
    <row r="96" spans="1:33" s="1" customFormat="1" ht="15" customHeight="1" x14ac:dyDescent="0.25">
      <c r="A96" s="22">
        <v>13</v>
      </c>
      <c r="B96" s="47">
        <v>61080</v>
      </c>
      <c r="C96" s="224" t="s">
        <v>79</v>
      </c>
      <c r="D96" s="225"/>
      <c r="E96" s="226"/>
      <c r="F96" s="241">
        <f>'Математика-11 2022 расклад'!K95</f>
        <v>35</v>
      </c>
      <c r="G96" s="380">
        <f>'Матем база-11 2023 расклад'!K95</f>
        <v>41</v>
      </c>
      <c r="H96" s="380">
        <f>'Матем база-11 2024 расклад'!K95</f>
        <v>25</v>
      </c>
      <c r="I96" s="359">
        <f>'Матем база-11 2025 расклад'!K96</f>
        <v>31</v>
      </c>
      <c r="J96" s="225"/>
      <c r="K96" s="226"/>
      <c r="L96" s="241">
        <f>'Математика-11 2022 расклад'!L95</f>
        <v>30.000000000000004</v>
      </c>
      <c r="M96" s="380">
        <f>'Матем база-11 2023 расклад'!L95</f>
        <v>26</v>
      </c>
      <c r="N96" s="528">
        <f>'Матем база-11 2024 расклад'!L95</f>
        <v>22</v>
      </c>
      <c r="O96" s="385">
        <f>'Матем база-11 2025 расклад'!L96</f>
        <v>24</v>
      </c>
      <c r="P96" s="254"/>
      <c r="Q96" s="227"/>
      <c r="R96" s="245">
        <f>'Математика-11 2022 расклад'!M95</f>
        <v>85.714285714285722</v>
      </c>
      <c r="S96" s="228">
        <f>'Матем база-11 2023 расклад'!M95</f>
        <v>63.414634146341463</v>
      </c>
      <c r="T96" s="368">
        <f>'Матем база-11 2024 расклад'!M95</f>
        <v>88</v>
      </c>
      <c r="U96" s="262">
        <f>'Матем база-11 2025 расклад'!M96</f>
        <v>77.41935483870968</v>
      </c>
      <c r="V96" s="225"/>
      <c r="W96" s="226"/>
      <c r="X96" s="241">
        <f>'Математика-11 2022 расклад'!N95</f>
        <v>0</v>
      </c>
      <c r="Y96" s="380">
        <f>'Матем база-11 2023 расклад'!N95</f>
        <v>0</v>
      </c>
      <c r="Z96" s="528">
        <f>'Матем база-11 2024 расклад'!N95</f>
        <v>0</v>
      </c>
      <c r="AA96" s="385">
        <f>'Матем база-11 2025 расклад'!N96</f>
        <v>1</v>
      </c>
      <c r="AB96" s="254"/>
      <c r="AC96" s="228"/>
      <c r="AD96" s="368">
        <f>'Математика-11 2022 расклад'!O95</f>
        <v>0</v>
      </c>
      <c r="AE96" s="368">
        <f>'Матем база-11 2023 расклад'!O95</f>
        <v>0</v>
      </c>
      <c r="AF96" s="368">
        <f>'Матем база-11 2024 расклад'!O95</f>
        <v>0</v>
      </c>
      <c r="AG96" s="262">
        <f>'Матем база-11 2025 расклад'!O96</f>
        <v>3.225806451612903</v>
      </c>
    </row>
    <row r="97" spans="1:33" s="1" customFormat="1" ht="15" customHeight="1" x14ac:dyDescent="0.25">
      <c r="A97" s="22">
        <v>14</v>
      </c>
      <c r="B97" s="47">
        <v>61150</v>
      </c>
      <c r="C97" s="224" t="s">
        <v>80</v>
      </c>
      <c r="D97" s="225"/>
      <c r="E97" s="226"/>
      <c r="F97" s="241">
        <f>'Математика-11 2022 расклад'!K96</f>
        <v>24</v>
      </c>
      <c r="G97" s="380">
        <f>'Матем база-11 2023 расклад'!K96</f>
        <v>26</v>
      </c>
      <c r="H97" s="380">
        <f>'Матем база-11 2024 расклад'!K96</f>
        <v>16</v>
      </c>
      <c r="I97" s="359">
        <f>'Матем база-11 2025 расклад'!K97</f>
        <v>11</v>
      </c>
      <c r="J97" s="225"/>
      <c r="K97" s="226"/>
      <c r="L97" s="241">
        <f>'Математика-11 2022 расклад'!L96</f>
        <v>15.999999999999998</v>
      </c>
      <c r="M97" s="380">
        <f>'Матем база-11 2023 расклад'!L96</f>
        <v>21</v>
      </c>
      <c r="N97" s="528">
        <f>'Матем база-11 2024 расклад'!L96</f>
        <v>12</v>
      </c>
      <c r="O97" s="385">
        <f>'Матем база-11 2025 расклад'!L97</f>
        <v>8</v>
      </c>
      <c r="P97" s="254"/>
      <c r="Q97" s="227"/>
      <c r="R97" s="245">
        <f>'Математика-11 2022 расклад'!M96</f>
        <v>66.666666666666657</v>
      </c>
      <c r="S97" s="228">
        <f>'Матем база-11 2023 расклад'!M96</f>
        <v>80.769230769230774</v>
      </c>
      <c r="T97" s="368">
        <f>'Матем база-11 2024 расклад'!M96</f>
        <v>75</v>
      </c>
      <c r="U97" s="262">
        <f>'Матем база-11 2025 расклад'!M97</f>
        <v>72.727272727272734</v>
      </c>
      <c r="V97" s="225"/>
      <c r="W97" s="226"/>
      <c r="X97" s="241">
        <f>'Математика-11 2022 расклад'!N96</f>
        <v>1</v>
      </c>
      <c r="Y97" s="380">
        <f>'Матем база-11 2023 расклад'!N96</f>
        <v>0</v>
      </c>
      <c r="Z97" s="528">
        <f>'Матем база-11 2024 расклад'!N96</f>
        <v>1</v>
      </c>
      <c r="AA97" s="385">
        <f>'Матем база-11 2025 расклад'!N97</f>
        <v>0</v>
      </c>
      <c r="AB97" s="254"/>
      <c r="AC97" s="228"/>
      <c r="AD97" s="368">
        <f>'Математика-11 2022 расклад'!O96</f>
        <v>4.166666666666667</v>
      </c>
      <c r="AE97" s="368">
        <f>'Матем база-11 2023 расклад'!O96</f>
        <v>0</v>
      </c>
      <c r="AF97" s="368">
        <f>'Матем база-11 2024 расклад'!O96</f>
        <v>6.25</v>
      </c>
      <c r="AG97" s="262">
        <f>'Матем база-11 2025 расклад'!O97</f>
        <v>0</v>
      </c>
    </row>
    <row r="98" spans="1:33" s="1" customFormat="1" ht="15" customHeight="1" x14ac:dyDescent="0.25">
      <c r="A98" s="22">
        <v>15</v>
      </c>
      <c r="B98" s="47">
        <v>61210</v>
      </c>
      <c r="C98" s="224" t="s">
        <v>81</v>
      </c>
      <c r="D98" s="225"/>
      <c r="E98" s="226"/>
      <c r="F98" s="241">
        <f>'Математика-11 2022 расклад'!K97</f>
        <v>20</v>
      </c>
      <c r="G98" s="380">
        <f>'Матем база-11 2023 расклад'!K97</f>
        <v>19</v>
      </c>
      <c r="H98" s="380">
        <f>'Матем база-11 2024 расклад'!K97</f>
        <v>20</v>
      </c>
      <c r="I98" s="359">
        <f>'Матем база-11 2025 расклад'!K98</f>
        <v>14</v>
      </c>
      <c r="J98" s="225"/>
      <c r="K98" s="226"/>
      <c r="L98" s="241">
        <f>'Математика-11 2022 расклад'!L97</f>
        <v>10</v>
      </c>
      <c r="M98" s="380">
        <f>'Матем база-11 2023 расклад'!L97</f>
        <v>8</v>
      </c>
      <c r="N98" s="528">
        <f>'Матем база-11 2024 расклад'!L97</f>
        <v>11</v>
      </c>
      <c r="O98" s="385">
        <f>'Матем база-11 2025 расклад'!L98</f>
        <v>11</v>
      </c>
      <c r="P98" s="254"/>
      <c r="Q98" s="227"/>
      <c r="R98" s="245">
        <f>'Математика-11 2022 расклад'!M97</f>
        <v>50</v>
      </c>
      <c r="S98" s="228">
        <f>'Матем база-11 2023 расклад'!M97</f>
        <v>42.10526315789474</v>
      </c>
      <c r="T98" s="368">
        <f>'Матем база-11 2024 расклад'!M97</f>
        <v>55</v>
      </c>
      <c r="U98" s="262">
        <f>'Матем база-11 2025 расклад'!M98</f>
        <v>78.571428571428569</v>
      </c>
      <c r="V98" s="225"/>
      <c r="W98" s="226"/>
      <c r="X98" s="241">
        <f>'Математика-11 2022 расклад'!N97</f>
        <v>2</v>
      </c>
      <c r="Y98" s="380">
        <f>'Матем база-11 2023 расклад'!N97</f>
        <v>1</v>
      </c>
      <c r="Z98" s="528">
        <f>'Матем база-11 2024 расклад'!N97</f>
        <v>2</v>
      </c>
      <c r="AA98" s="385">
        <f>'Матем база-11 2025 расклад'!N98</f>
        <v>1</v>
      </c>
      <c r="AB98" s="254"/>
      <c r="AC98" s="228"/>
      <c r="AD98" s="368">
        <f>'Математика-11 2022 расклад'!O97</f>
        <v>10</v>
      </c>
      <c r="AE98" s="368">
        <f>'Матем база-11 2023 расклад'!O97</f>
        <v>5.2631578947368425</v>
      </c>
      <c r="AF98" s="368">
        <f>'Матем база-11 2024 расклад'!O97</f>
        <v>10</v>
      </c>
      <c r="AG98" s="262">
        <f>'Матем база-11 2025 расклад'!O98</f>
        <v>7.1428571428571432</v>
      </c>
    </row>
    <row r="99" spans="1:33" s="1" customFormat="1" ht="15" customHeight="1" x14ac:dyDescent="0.25">
      <c r="A99" s="22">
        <v>16</v>
      </c>
      <c r="B99" s="47">
        <v>61290</v>
      </c>
      <c r="C99" s="224" t="s">
        <v>82</v>
      </c>
      <c r="D99" s="225"/>
      <c r="E99" s="226"/>
      <c r="F99" s="241">
        <f>'Математика-11 2022 расклад'!K98</f>
        <v>10</v>
      </c>
      <c r="G99" s="380">
        <f>'Матем база-11 2023 расклад'!K98</f>
        <v>14</v>
      </c>
      <c r="H99" s="380">
        <f>'Матем база-11 2024 расклад'!K98</f>
        <v>17</v>
      </c>
      <c r="I99" s="359">
        <f>'Матем база-11 2025 расклад'!K99</f>
        <v>28</v>
      </c>
      <c r="J99" s="225"/>
      <c r="K99" s="226"/>
      <c r="L99" s="241">
        <f>'Математика-11 2022 расклад'!L98</f>
        <v>5</v>
      </c>
      <c r="M99" s="380">
        <f>'Матем база-11 2023 расклад'!L98</f>
        <v>10</v>
      </c>
      <c r="N99" s="528">
        <f>'Матем база-11 2024 расклад'!L98</f>
        <v>13</v>
      </c>
      <c r="O99" s="385">
        <f>'Матем база-11 2025 расклад'!L99</f>
        <v>20</v>
      </c>
      <c r="P99" s="254"/>
      <c r="Q99" s="227"/>
      <c r="R99" s="245">
        <f>'Математика-11 2022 расклад'!M98</f>
        <v>50</v>
      </c>
      <c r="S99" s="228">
        <f>'Матем база-11 2023 расклад'!M98</f>
        <v>71.428571428571431</v>
      </c>
      <c r="T99" s="368">
        <f>'Матем база-11 2024 расклад'!M98</f>
        <v>76.470588235294116</v>
      </c>
      <c r="U99" s="262">
        <f>'Матем база-11 2025 расклад'!M99</f>
        <v>71.428571428571431</v>
      </c>
      <c r="V99" s="225"/>
      <c r="W99" s="226"/>
      <c r="X99" s="241">
        <f>'Математика-11 2022 расклад'!N98</f>
        <v>2</v>
      </c>
      <c r="Y99" s="380">
        <f>'Матем база-11 2023 расклад'!N98</f>
        <v>0</v>
      </c>
      <c r="Z99" s="528">
        <f>'Матем база-11 2024 расклад'!N98</f>
        <v>0</v>
      </c>
      <c r="AA99" s="385">
        <f>'Матем база-11 2025 расклад'!N99</f>
        <v>2</v>
      </c>
      <c r="AB99" s="254"/>
      <c r="AC99" s="228"/>
      <c r="AD99" s="368">
        <f>'Математика-11 2022 расклад'!O98</f>
        <v>20</v>
      </c>
      <c r="AE99" s="368">
        <f>'Матем база-11 2023 расклад'!O98</f>
        <v>0</v>
      </c>
      <c r="AF99" s="368">
        <f>'Матем база-11 2024 расклад'!O98</f>
        <v>0</v>
      </c>
      <c r="AG99" s="262">
        <f>'Матем база-11 2025 расклад'!O99</f>
        <v>7.1428571428571432</v>
      </c>
    </row>
    <row r="100" spans="1:33" s="1" customFormat="1" ht="15" customHeight="1" x14ac:dyDescent="0.25">
      <c r="A100" s="22">
        <v>17</v>
      </c>
      <c r="B100" s="47">
        <v>61340</v>
      </c>
      <c r="C100" s="224" t="s">
        <v>83</v>
      </c>
      <c r="D100" s="225"/>
      <c r="E100" s="226"/>
      <c r="F100" s="241">
        <f>'Математика-11 2022 расклад'!K99</f>
        <v>32</v>
      </c>
      <c r="G100" s="380">
        <f>'Матем база-11 2023 расклад'!K99</f>
        <v>22</v>
      </c>
      <c r="H100" s="380">
        <f>'Матем база-11 2024 расклад'!K99</f>
        <v>24</v>
      </c>
      <c r="I100" s="359">
        <f>'Матем база-11 2025 расклад'!K100</f>
        <v>32</v>
      </c>
      <c r="J100" s="225"/>
      <c r="K100" s="226"/>
      <c r="L100" s="241">
        <f>'Математика-11 2022 расклад'!L99</f>
        <v>18</v>
      </c>
      <c r="M100" s="380">
        <f>'Матем база-11 2023 расклад'!L99</f>
        <v>11</v>
      </c>
      <c r="N100" s="528">
        <f>'Матем база-11 2024 расклад'!L99</f>
        <v>13</v>
      </c>
      <c r="O100" s="385">
        <f>'Матем база-11 2025 расклад'!L100</f>
        <v>14</v>
      </c>
      <c r="P100" s="254"/>
      <c r="Q100" s="227"/>
      <c r="R100" s="245">
        <f>'Математика-11 2022 расклад'!M99</f>
        <v>56.25</v>
      </c>
      <c r="S100" s="228">
        <f>'Матем база-11 2023 расклад'!M99</f>
        <v>50</v>
      </c>
      <c r="T100" s="368">
        <f>'Матем база-11 2024 расклад'!M99</f>
        <v>54.166666666666664</v>
      </c>
      <c r="U100" s="262">
        <f>'Матем база-11 2025 расклад'!M100</f>
        <v>43.75</v>
      </c>
      <c r="V100" s="225"/>
      <c r="W100" s="226"/>
      <c r="X100" s="241">
        <f>'Математика-11 2022 расклад'!N99</f>
        <v>0</v>
      </c>
      <c r="Y100" s="380">
        <f>'Матем база-11 2023 расклад'!N99</f>
        <v>2</v>
      </c>
      <c r="Z100" s="528">
        <f>'Матем база-11 2024 расклад'!N99</f>
        <v>2</v>
      </c>
      <c r="AA100" s="385">
        <f>'Матем база-11 2025 расклад'!N100</f>
        <v>8</v>
      </c>
      <c r="AB100" s="254"/>
      <c r="AC100" s="228"/>
      <c r="AD100" s="368">
        <f>'Математика-11 2022 расклад'!O99</f>
        <v>0</v>
      </c>
      <c r="AE100" s="368">
        <f>'Матем база-11 2023 расклад'!O99</f>
        <v>9.0909090909090917</v>
      </c>
      <c r="AF100" s="368">
        <f>'Матем база-11 2024 расклад'!O99</f>
        <v>8.3333333333333339</v>
      </c>
      <c r="AG100" s="262">
        <f>'Матем база-11 2025 расклад'!O100</f>
        <v>25</v>
      </c>
    </row>
    <row r="101" spans="1:33" s="1" customFormat="1" ht="15" customHeight="1" x14ac:dyDescent="0.25">
      <c r="A101" s="22">
        <v>18</v>
      </c>
      <c r="B101" s="47">
        <v>61390</v>
      </c>
      <c r="C101" s="224" t="s">
        <v>84</v>
      </c>
      <c r="D101" s="225"/>
      <c r="E101" s="226"/>
      <c r="F101" s="241">
        <f>'Математика-11 2022 расклад'!K100</f>
        <v>11</v>
      </c>
      <c r="G101" s="380">
        <f>'Матем база-11 2023 расклад'!K100</f>
        <v>21</v>
      </c>
      <c r="H101" s="380">
        <f>'Матем база-11 2024 расклад'!K100</f>
        <v>26</v>
      </c>
      <c r="I101" s="359">
        <f>'Матем база-11 2025 расклад'!K101</f>
        <v>18</v>
      </c>
      <c r="J101" s="225"/>
      <c r="K101" s="226"/>
      <c r="L101" s="241">
        <f>'Математика-11 2022 расклад'!L100</f>
        <v>7</v>
      </c>
      <c r="M101" s="380">
        <f>'Матем база-11 2023 расклад'!L100</f>
        <v>9</v>
      </c>
      <c r="N101" s="528">
        <f>'Матем база-11 2024 расклад'!L100</f>
        <v>18</v>
      </c>
      <c r="O101" s="385">
        <f>'Матем база-11 2025 расклад'!L101</f>
        <v>10</v>
      </c>
      <c r="P101" s="254"/>
      <c r="Q101" s="227"/>
      <c r="R101" s="245">
        <f>'Математика-11 2022 расклад'!M100</f>
        <v>63.63636363636364</v>
      </c>
      <c r="S101" s="228">
        <f>'Матем база-11 2023 расклад'!M100</f>
        <v>42.857142857142854</v>
      </c>
      <c r="T101" s="368">
        <f>'Матем база-11 2024 расклад'!M100</f>
        <v>69.230769230769226</v>
      </c>
      <c r="U101" s="262">
        <f>'Матем база-11 2025 расклад'!M101</f>
        <v>55.555555555555557</v>
      </c>
      <c r="V101" s="225"/>
      <c r="W101" s="226"/>
      <c r="X101" s="241">
        <f>'Математика-11 2022 расклад'!N100</f>
        <v>0</v>
      </c>
      <c r="Y101" s="380">
        <f>'Матем база-11 2023 расклад'!N100</f>
        <v>2</v>
      </c>
      <c r="Z101" s="528">
        <f>'Матем база-11 2024 расклад'!N100</f>
        <v>3</v>
      </c>
      <c r="AA101" s="385">
        <f>'Матем база-11 2025 расклад'!N101</f>
        <v>0</v>
      </c>
      <c r="AB101" s="254"/>
      <c r="AC101" s="228"/>
      <c r="AD101" s="368">
        <f>'Математика-11 2022 расклад'!O100</f>
        <v>0</v>
      </c>
      <c r="AE101" s="368">
        <f>'Матем база-11 2023 расклад'!O100</f>
        <v>9.5238095238095237</v>
      </c>
      <c r="AF101" s="368">
        <f>'Матем база-11 2024 расклад'!O100</f>
        <v>11.538461538461538</v>
      </c>
      <c r="AG101" s="262">
        <f>'Матем база-11 2025 расклад'!O101</f>
        <v>0</v>
      </c>
    </row>
    <row r="102" spans="1:33" s="1" customFormat="1" ht="15" customHeight="1" x14ac:dyDescent="0.25">
      <c r="A102" s="58">
        <v>19</v>
      </c>
      <c r="B102" s="47">
        <v>61410</v>
      </c>
      <c r="C102" s="224" t="s">
        <v>85</v>
      </c>
      <c r="D102" s="225"/>
      <c r="E102" s="226"/>
      <c r="F102" s="241">
        <f>'Математика-11 2022 расклад'!K101</f>
        <v>35</v>
      </c>
      <c r="G102" s="380">
        <f>'Матем база-11 2023 расклад'!K101</f>
        <v>23</v>
      </c>
      <c r="H102" s="380">
        <f>'Матем база-11 2024 расклад'!K101</f>
        <v>16</v>
      </c>
      <c r="I102" s="359">
        <f>'Матем база-11 2025 расклад'!K102</f>
        <v>23</v>
      </c>
      <c r="J102" s="225"/>
      <c r="K102" s="226"/>
      <c r="L102" s="241">
        <f>'Математика-11 2022 расклад'!L101</f>
        <v>29</v>
      </c>
      <c r="M102" s="380">
        <f>'Матем база-11 2023 расклад'!L101</f>
        <v>18</v>
      </c>
      <c r="N102" s="528">
        <f>'Матем база-11 2024 расклад'!L101</f>
        <v>12</v>
      </c>
      <c r="O102" s="385">
        <f>'Матем база-11 2025 расклад'!L102</f>
        <v>16</v>
      </c>
      <c r="P102" s="254"/>
      <c r="Q102" s="227"/>
      <c r="R102" s="245">
        <f>'Математика-11 2022 расклад'!M101</f>
        <v>82.857142857142861</v>
      </c>
      <c r="S102" s="228">
        <f>'Матем база-11 2023 расклад'!M101</f>
        <v>78.260869565217391</v>
      </c>
      <c r="T102" s="368">
        <f>'Матем база-11 2024 расклад'!M101</f>
        <v>75</v>
      </c>
      <c r="U102" s="262">
        <f>'Матем база-11 2025 расклад'!M102</f>
        <v>69.565217391304344</v>
      </c>
      <c r="V102" s="225"/>
      <c r="W102" s="226"/>
      <c r="X102" s="241">
        <f>'Математика-11 2022 расклад'!N101</f>
        <v>0</v>
      </c>
      <c r="Y102" s="380">
        <f>'Матем база-11 2023 расклад'!N101</f>
        <v>0</v>
      </c>
      <c r="Z102" s="528">
        <f>'Матем база-11 2024 расклад'!N101</f>
        <v>0</v>
      </c>
      <c r="AA102" s="385">
        <f>'Матем база-11 2025 расклад'!N102</f>
        <v>0</v>
      </c>
      <c r="AB102" s="254"/>
      <c r="AC102" s="228"/>
      <c r="AD102" s="368">
        <f>'Математика-11 2022 расклад'!O101</f>
        <v>0</v>
      </c>
      <c r="AE102" s="368">
        <f>'Матем база-11 2023 расклад'!O101</f>
        <v>0</v>
      </c>
      <c r="AF102" s="368">
        <f>'Матем база-11 2024 расклад'!O101</f>
        <v>0</v>
      </c>
      <c r="AG102" s="262">
        <f>'Матем база-11 2025 расклад'!O102</f>
        <v>0</v>
      </c>
    </row>
    <row r="103" spans="1:33" s="1" customFormat="1" ht="15" customHeight="1" x14ac:dyDescent="0.25">
      <c r="A103" s="16">
        <v>20</v>
      </c>
      <c r="B103" s="47">
        <v>61430</v>
      </c>
      <c r="C103" s="224" t="s">
        <v>113</v>
      </c>
      <c r="D103" s="225"/>
      <c r="E103" s="226"/>
      <c r="F103" s="241">
        <f>'Математика-11 2022 расклад'!K102</f>
        <v>50</v>
      </c>
      <c r="G103" s="380">
        <f>'Матем база-11 2023 расклад'!K102</f>
        <v>60</v>
      </c>
      <c r="H103" s="380">
        <f>'Матем база-11 2024 расклад'!K102</f>
        <v>65</v>
      </c>
      <c r="I103" s="359">
        <f>'Матем база-11 2025 расклад'!K103</f>
        <v>50</v>
      </c>
      <c r="J103" s="225"/>
      <c r="K103" s="226"/>
      <c r="L103" s="241">
        <f>'Математика-11 2022 расклад'!L102</f>
        <v>39</v>
      </c>
      <c r="M103" s="380">
        <f>'Матем база-11 2023 расклад'!L102</f>
        <v>35</v>
      </c>
      <c r="N103" s="528">
        <f>'Матем база-11 2024 расклад'!L102</f>
        <v>43</v>
      </c>
      <c r="O103" s="385">
        <f>'Матем база-11 2025 расклад'!L103</f>
        <v>37</v>
      </c>
      <c r="P103" s="254"/>
      <c r="Q103" s="227"/>
      <c r="R103" s="245">
        <f>'Математика-11 2022 расклад'!M102</f>
        <v>78</v>
      </c>
      <c r="S103" s="228">
        <f>'Матем база-11 2023 расклад'!M102</f>
        <v>58.333333333333336</v>
      </c>
      <c r="T103" s="368">
        <f>'Матем база-11 2024 расклад'!M102</f>
        <v>66.15384615384616</v>
      </c>
      <c r="U103" s="262">
        <f>'Матем база-11 2025 расклад'!M103</f>
        <v>74</v>
      </c>
      <c r="V103" s="225"/>
      <c r="W103" s="226"/>
      <c r="X103" s="241">
        <f>'Математика-11 2022 расклад'!N102</f>
        <v>1</v>
      </c>
      <c r="Y103" s="380">
        <f>'Матем база-11 2023 расклад'!N102</f>
        <v>2</v>
      </c>
      <c r="Z103" s="528">
        <f>'Матем база-11 2024 расклад'!N102</f>
        <v>2</v>
      </c>
      <c r="AA103" s="385">
        <f>'Матем база-11 2025 расклад'!N103</f>
        <v>3</v>
      </c>
      <c r="AB103" s="254"/>
      <c r="AC103" s="228"/>
      <c r="AD103" s="368">
        <f>'Математика-11 2022 расклад'!O102</f>
        <v>2</v>
      </c>
      <c r="AE103" s="368">
        <f>'Матем база-11 2023 расклад'!O102</f>
        <v>3.3333333333333335</v>
      </c>
      <c r="AF103" s="368">
        <f>'Матем база-11 2024 расклад'!O102</f>
        <v>3.0769230769230771</v>
      </c>
      <c r="AG103" s="262">
        <f>'Матем база-11 2025 расклад'!O103</f>
        <v>6</v>
      </c>
    </row>
    <row r="104" spans="1:33" s="1" customFormat="1" ht="15" customHeight="1" x14ac:dyDescent="0.25">
      <c r="A104" s="11">
        <v>21</v>
      </c>
      <c r="B104" s="47">
        <v>61440</v>
      </c>
      <c r="C104" s="224" t="s">
        <v>86</v>
      </c>
      <c r="D104" s="225"/>
      <c r="E104" s="226"/>
      <c r="F104" s="241">
        <f>'Математика-11 2022 расклад'!K103</f>
        <v>107</v>
      </c>
      <c r="G104" s="380">
        <f>'Матем база-11 2023 расклад'!K103</f>
        <v>78</v>
      </c>
      <c r="H104" s="380">
        <f>'Матем база-11 2024 расклад'!K103</f>
        <v>92</v>
      </c>
      <c r="I104" s="359">
        <f>'Матем база-11 2025 расклад'!K104</f>
        <v>97</v>
      </c>
      <c r="J104" s="225"/>
      <c r="K104" s="226"/>
      <c r="L104" s="241">
        <f>'Математика-11 2022 расклад'!L103</f>
        <v>100</v>
      </c>
      <c r="M104" s="380">
        <f>'Матем база-11 2023 расклад'!L103</f>
        <v>70</v>
      </c>
      <c r="N104" s="528">
        <f>'Матем база-11 2024 расклад'!L103</f>
        <v>85</v>
      </c>
      <c r="O104" s="385">
        <f>'Матем база-11 2025 расклад'!L104</f>
        <v>84</v>
      </c>
      <c r="P104" s="254"/>
      <c r="Q104" s="227"/>
      <c r="R104" s="245">
        <f>'Математика-11 2022 расклад'!M103</f>
        <v>93.45794392523365</v>
      </c>
      <c r="S104" s="228">
        <f>'Матем база-11 2023 расклад'!M103</f>
        <v>89.743589743589737</v>
      </c>
      <c r="T104" s="368">
        <f>'Матем база-11 2024 расклад'!M103</f>
        <v>92.391304347826093</v>
      </c>
      <c r="U104" s="262">
        <f>'Матем база-11 2025 расклад'!M104</f>
        <v>86.597938144329902</v>
      </c>
      <c r="V104" s="225"/>
      <c r="W104" s="226"/>
      <c r="X104" s="241">
        <f>'Математика-11 2022 расклад'!N103</f>
        <v>0</v>
      </c>
      <c r="Y104" s="380">
        <f>'Матем база-11 2023 расклад'!N103</f>
        <v>0</v>
      </c>
      <c r="Z104" s="528">
        <f>'Матем база-11 2024 расклад'!N103</f>
        <v>0</v>
      </c>
      <c r="AA104" s="385">
        <f>'Матем база-11 2025 расклад'!N104</f>
        <v>1</v>
      </c>
      <c r="AB104" s="254"/>
      <c r="AC104" s="228"/>
      <c r="AD104" s="368">
        <f>'Математика-11 2022 расклад'!O103</f>
        <v>0</v>
      </c>
      <c r="AE104" s="368">
        <f>'Матем база-11 2023 расклад'!O103</f>
        <v>0</v>
      </c>
      <c r="AF104" s="368">
        <f>'Матем база-11 2024 расклад'!O103</f>
        <v>0</v>
      </c>
      <c r="AG104" s="262">
        <f>'Матем база-11 2025 расклад'!O104</f>
        <v>1.0309278350515463</v>
      </c>
    </row>
    <row r="105" spans="1:33" s="1" customFormat="1" ht="15" customHeight="1" x14ac:dyDescent="0.25">
      <c r="A105" s="11">
        <v>22</v>
      </c>
      <c r="B105" s="47">
        <v>61450</v>
      </c>
      <c r="C105" s="224" t="s">
        <v>114</v>
      </c>
      <c r="D105" s="225"/>
      <c r="E105" s="226"/>
      <c r="F105" s="241">
        <f>'Математика-11 2022 расклад'!K104</f>
        <v>36</v>
      </c>
      <c r="G105" s="380">
        <f>'Матем база-11 2023 расклад'!K104</f>
        <v>47</v>
      </c>
      <c r="H105" s="380">
        <f>'Матем база-11 2024 расклад'!K104</f>
        <v>51</v>
      </c>
      <c r="I105" s="359">
        <f>'Матем база-11 2025 расклад'!K105</f>
        <v>36</v>
      </c>
      <c r="J105" s="225"/>
      <c r="K105" s="226"/>
      <c r="L105" s="241">
        <f>'Математика-11 2022 расклад'!L104</f>
        <v>26</v>
      </c>
      <c r="M105" s="380">
        <f>'Матем база-11 2023 расклад'!L104</f>
        <v>26</v>
      </c>
      <c r="N105" s="528">
        <f>'Матем база-11 2024 расклад'!L104</f>
        <v>39</v>
      </c>
      <c r="O105" s="385">
        <f>'Матем база-11 2025 расклад'!L105</f>
        <v>24</v>
      </c>
      <c r="P105" s="254"/>
      <c r="Q105" s="227"/>
      <c r="R105" s="245">
        <f>'Математика-11 2022 расклад'!M104</f>
        <v>72.222222222222229</v>
      </c>
      <c r="S105" s="228">
        <f>'Матем база-11 2023 расклад'!M104</f>
        <v>55.319148936170215</v>
      </c>
      <c r="T105" s="368">
        <f>'Матем база-11 2024 расклад'!M104</f>
        <v>76.470588235294116</v>
      </c>
      <c r="U105" s="262">
        <f>'Матем база-11 2025 расклад'!M105</f>
        <v>66.666666666666671</v>
      </c>
      <c r="V105" s="225"/>
      <c r="W105" s="226"/>
      <c r="X105" s="241">
        <f>'Математика-11 2022 расклад'!N104</f>
        <v>1</v>
      </c>
      <c r="Y105" s="380">
        <f>'Матем база-11 2023 расклад'!N104</f>
        <v>2</v>
      </c>
      <c r="Z105" s="528">
        <f>'Матем база-11 2024 расклад'!N104</f>
        <v>2</v>
      </c>
      <c r="AA105" s="385">
        <f>'Матем база-11 2025 расклад'!N105</f>
        <v>1</v>
      </c>
      <c r="AB105" s="254"/>
      <c r="AC105" s="228"/>
      <c r="AD105" s="368">
        <f>'Математика-11 2022 расклад'!O104</f>
        <v>2.7777777777777777</v>
      </c>
      <c r="AE105" s="368">
        <f>'Матем база-11 2023 расклад'!O104</f>
        <v>4.2553191489361701</v>
      </c>
      <c r="AF105" s="368">
        <f>'Матем база-11 2024 расклад'!O104</f>
        <v>3.9215686274509802</v>
      </c>
      <c r="AG105" s="262">
        <f>'Матем база-11 2025 расклад'!O105</f>
        <v>2.7777777777777777</v>
      </c>
    </row>
    <row r="106" spans="1:33" s="1" customFormat="1" ht="15" customHeight="1" x14ac:dyDescent="0.25">
      <c r="A106" s="11">
        <v>23</v>
      </c>
      <c r="B106" s="47">
        <v>61470</v>
      </c>
      <c r="C106" s="224" t="s">
        <v>87</v>
      </c>
      <c r="D106" s="225"/>
      <c r="E106" s="226"/>
      <c r="F106" s="241">
        <f>'Математика-11 2022 расклад'!K105</f>
        <v>25</v>
      </c>
      <c r="G106" s="380">
        <f>'Матем база-11 2023 расклад'!K105</f>
        <v>31</v>
      </c>
      <c r="H106" s="380">
        <f>'Матем база-11 2024 расклад'!K105</f>
        <v>27</v>
      </c>
      <c r="I106" s="359">
        <f>'Матем база-11 2025 расклад'!K106</f>
        <v>25</v>
      </c>
      <c r="J106" s="225"/>
      <c r="K106" s="226"/>
      <c r="L106" s="241">
        <f>'Математика-11 2022 расклад'!L105</f>
        <v>19</v>
      </c>
      <c r="M106" s="380">
        <f>'Матем база-11 2023 расклад'!L105</f>
        <v>19</v>
      </c>
      <c r="N106" s="528">
        <f>'Матем база-11 2024 расклад'!L105</f>
        <v>15</v>
      </c>
      <c r="O106" s="385">
        <f>'Матем база-11 2025 расклад'!L106</f>
        <v>9</v>
      </c>
      <c r="P106" s="254"/>
      <c r="Q106" s="227"/>
      <c r="R106" s="245">
        <f>'Математика-11 2022 расклад'!M105</f>
        <v>76</v>
      </c>
      <c r="S106" s="228">
        <f>'Матем база-11 2023 расклад'!M105</f>
        <v>61.29032258064516</v>
      </c>
      <c r="T106" s="368">
        <f>'Матем база-11 2024 расклад'!M105</f>
        <v>55.555555555555557</v>
      </c>
      <c r="U106" s="262">
        <f>'Матем база-11 2025 расклад'!M106</f>
        <v>36</v>
      </c>
      <c r="V106" s="225"/>
      <c r="W106" s="226"/>
      <c r="X106" s="241">
        <f>'Математика-11 2022 расклад'!N105</f>
        <v>0</v>
      </c>
      <c r="Y106" s="380">
        <f>'Матем база-11 2023 расклад'!N105</f>
        <v>3</v>
      </c>
      <c r="Z106" s="528">
        <f>'Матем база-11 2024 расклад'!N105</f>
        <v>0</v>
      </c>
      <c r="AA106" s="385">
        <f>'Матем база-11 2025 расклад'!N106</f>
        <v>1</v>
      </c>
      <c r="AB106" s="254"/>
      <c r="AC106" s="228"/>
      <c r="AD106" s="368">
        <f>'Математика-11 2022 расклад'!O105</f>
        <v>0</v>
      </c>
      <c r="AE106" s="368">
        <f>'Матем база-11 2023 расклад'!O105</f>
        <v>9.67741935483871</v>
      </c>
      <c r="AF106" s="368">
        <f>'Матем база-11 2024 расклад'!O105</f>
        <v>0</v>
      </c>
      <c r="AG106" s="262">
        <f>'Матем база-11 2025 расклад'!O106</f>
        <v>4</v>
      </c>
    </row>
    <row r="107" spans="1:33" s="1" customFormat="1" ht="15" customHeight="1" x14ac:dyDescent="0.25">
      <c r="A107" s="11">
        <v>24</v>
      </c>
      <c r="B107" s="47">
        <v>61490</v>
      </c>
      <c r="C107" s="224" t="s">
        <v>115</v>
      </c>
      <c r="D107" s="225"/>
      <c r="E107" s="226"/>
      <c r="F107" s="241">
        <f>'Математика-11 2022 расклад'!K106</f>
        <v>51</v>
      </c>
      <c r="G107" s="380">
        <f>'Матем база-11 2023 расклад'!K106</f>
        <v>49</v>
      </c>
      <c r="H107" s="380">
        <f>'Матем база-11 2024 расклад'!K106</f>
        <v>61</v>
      </c>
      <c r="I107" s="359">
        <f>'Матем база-11 2025 расклад'!K107</f>
        <v>32</v>
      </c>
      <c r="J107" s="225"/>
      <c r="K107" s="226"/>
      <c r="L107" s="241">
        <f>'Математика-11 2022 расклад'!L106</f>
        <v>41.000000000000007</v>
      </c>
      <c r="M107" s="380">
        <f>'Матем база-11 2023 расклад'!L106</f>
        <v>41</v>
      </c>
      <c r="N107" s="528">
        <f>'Матем база-11 2024 расклад'!L106</f>
        <v>46</v>
      </c>
      <c r="O107" s="385">
        <f>'Матем база-11 2025 расклад'!L107</f>
        <v>28</v>
      </c>
      <c r="P107" s="254"/>
      <c r="Q107" s="227"/>
      <c r="R107" s="245">
        <f>'Математика-11 2022 расклад'!M106</f>
        <v>80.392156862745111</v>
      </c>
      <c r="S107" s="228">
        <f>'Матем база-11 2023 расклад'!M106</f>
        <v>83.673469387755105</v>
      </c>
      <c r="T107" s="368">
        <f>'Матем база-11 2024 расклад'!M106</f>
        <v>75.409836065573771</v>
      </c>
      <c r="U107" s="262">
        <f>'Матем база-11 2025 расклад'!M107</f>
        <v>87.5</v>
      </c>
      <c r="V107" s="225"/>
      <c r="W107" s="226"/>
      <c r="X107" s="241">
        <f>'Математика-11 2022 расклад'!N106</f>
        <v>0</v>
      </c>
      <c r="Y107" s="380">
        <f>'Матем база-11 2023 расклад'!N106</f>
        <v>1</v>
      </c>
      <c r="Z107" s="528">
        <f>'Матем база-11 2024 расклад'!N106</f>
        <v>0</v>
      </c>
      <c r="AA107" s="385">
        <f>'Матем база-11 2025 расклад'!N107</f>
        <v>0</v>
      </c>
      <c r="AB107" s="254"/>
      <c r="AC107" s="228"/>
      <c r="AD107" s="368">
        <f>'Математика-11 2022 расклад'!O106</f>
        <v>0</v>
      </c>
      <c r="AE107" s="368">
        <f>'Матем база-11 2023 расклад'!O106</f>
        <v>2.0408163265306123</v>
      </c>
      <c r="AF107" s="368">
        <f>'Матем база-11 2024 расклад'!O106</f>
        <v>0</v>
      </c>
      <c r="AG107" s="262">
        <f>'Матем база-11 2025 расклад'!O107</f>
        <v>0</v>
      </c>
    </row>
    <row r="108" spans="1:33" s="1" customFormat="1" ht="15" customHeight="1" x14ac:dyDescent="0.25">
      <c r="A108" s="11">
        <v>25</v>
      </c>
      <c r="B108" s="47">
        <v>61500</v>
      </c>
      <c r="C108" s="224" t="s">
        <v>116</v>
      </c>
      <c r="D108" s="225"/>
      <c r="E108" s="226"/>
      <c r="F108" s="241">
        <f>'Математика-11 2022 расклад'!K107</f>
        <v>70</v>
      </c>
      <c r="G108" s="380">
        <f>'Матем база-11 2023 расклад'!K107</f>
        <v>95</v>
      </c>
      <c r="H108" s="380">
        <f>'Матем база-11 2024 расклад'!K107</f>
        <v>85</v>
      </c>
      <c r="I108" s="359">
        <f>'Матем база-11 2025 расклад'!K108</f>
        <v>70</v>
      </c>
      <c r="J108" s="225"/>
      <c r="K108" s="226"/>
      <c r="L108" s="241">
        <f>'Математика-11 2022 расклад'!L107</f>
        <v>58.999999999999993</v>
      </c>
      <c r="M108" s="380">
        <f>'Матем база-11 2023 расклад'!L107</f>
        <v>64</v>
      </c>
      <c r="N108" s="528">
        <f>'Матем база-11 2024 расклад'!L107</f>
        <v>62</v>
      </c>
      <c r="O108" s="385">
        <f>'Матем база-11 2025 расклад'!L108</f>
        <v>45</v>
      </c>
      <c r="P108" s="254"/>
      <c r="Q108" s="227"/>
      <c r="R108" s="245">
        <f>'Математика-11 2022 расклад'!M107</f>
        <v>84.285714285714278</v>
      </c>
      <c r="S108" s="228">
        <f>'Матем база-11 2023 расклад'!M107</f>
        <v>67.368421052631575</v>
      </c>
      <c r="T108" s="368">
        <f>'Матем база-11 2024 расклад'!M107</f>
        <v>72.941176470588232</v>
      </c>
      <c r="U108" s="262">
        <f>'Матем база-11 2025 расклад'!M108</f>
        <v>64.285714285714292</v>
      </c>
      <c r="V108" s="225"/>
      <c r="W108" s="226"/>
      <c r="X108" s="241">
        <f>'Математика-11 2022 расклад'!N107</f>
        <v>1</v>
      </c>
      <c r="Y108" s="380">
        <f>'Матем база-11 2023 расклад'!N107</f>
        <v>2</v>
      </c>
      <c r="Z108" s="528">
        <f>'Матем база-11 2024 расклад'!N107</f>
        <v>2</v>
      </c>
      <c r="AA108" s="385">
        <f>'Матем база-11 2025 расклад'!N108</f>
        <v>3</v>
      </c>
      <c r="AB108" s="254"/>
      <c r="AC108" s="228"/>
      <c r="AD108" s="368">
        <f>'Математика-11 2022 расклад'!O107</f>
        <v>1.4285714285714286</v>
      </c>
      <c r="AE108" s="368">
        <f>'Матем база-11 2023 расклад'!O107</f>
        <v>2.1052631578947367</v>
      </c>
      <c r="AF108" s="368">
        <f>'Матем база-11 2024 расклад'!O107</f>
        <v>2.3529411764705883</v>
      </c>
      <c r="AG108" s="262">
        <f>'Матем база-11 2025 расклад'!O108</f>
        <v>4.2857142857142856</v>
      </c>
    </row>
    <row r="109" spans="1:33" s="1" customFormat="1" ht="15" customHeight="1" x14ac:dyDescent="0.25">
      <c r="A109" s="11">
        <v>26</v>
      </c>
      <c r="B109" s="47">
        <v>61510</v>
      </c>
      <c r="C109" s="224" t="s">
        <v>88</v>
      </c>
      <c r="D109" s="225"/>
      <c r="E109" s="226"/>
      <c r="F109" s="241">
        <f>'Математика-11 2022 расклад'!K108</f>
        <v>96</v>
      </c>
      <c r="G109" s="380">
        <f>'Матем база-11 2023 расклад'!K108</f>
        <v>65</v>
      </c>
      <c r="H109" s="380">
        <f>'Матем база-11 2024 расклад'!K108</f>
        <v>79</v>
      </c>
      <c r="I109" s="359">
        <f>'Матем база-11 2025 расклад'!K109</f>
        <v>67</v>
      </c>
      <c r="J109" s="225"/>
      <c r="K109" s="226"/>
      <c r="L109" s="241">
        <f>'Математика-11 2022 расклад'!L108</f>
        <v>78.999999999999986</v>
      </c>
      <c r="M109" s="380">
        <f>'Матем база-11 2023 расклад'!L108</f>
        <v>52</v>
      </c>
      <c r="N109" s="528">
        <f>'Матем база-11 2024 расклад'!L108</f>
        <v>72</v>
      </c>
      <c r="O109" s="385">
        <f>'Матем база-11 2025 расклад'!L109</f>
        <v>62</v>
      </c>
      <c r="P109" s="254"/>
      <c r="Q109" s="227"/>
      <c r="R109" s="245">
        <f>'Математика-11 2022 расклад'!M108</f>
        <v>82.291666666666657</v>
      </c>
      <c r="S109" s="228">
        <f>'Матем база-11 2023 расклад'!M108</f>
        <v>80</v>
      </c>
      <c r="T109" s="368">
        <f>'Матем база-11 2024 расклад'!M108</f>
        <v>91.139240506329116</v>
      </c>
      <c r="U109" s="262">
        <f>'Матем база-11 2025 расклад'!M109</f>
        <v>92.537313432835816</v>
      </c>
      <c r="V109" s="225"/>
      <c r="W109" s="226"/>
      <c r="X109" s="241">
        <f>'Математика-11 2022 расклад'!N108</f>
        <v>2</v>
      </c>
      <c r="Y109" s="380">
        <f>'Матем база-11 2023 расклад'!N108</f>
        <v>0</v>
      </c>
      <c r="Z109" s="528">
        <f>'Матем база-11 2024 расклад'!N108</f>
        <v>0</v>
      </c>
      <c r="AA109" s="385">
        <f>'Матем база-11 2025 расклад'!N109</f>
        <v>0</v>
      </c>
      <c r="AB109" s="254"/>
      <c r="AC109" s="228"/>
      <c r="AD109" s="368">
        <f>'Математика-11 2022 расклад'!O108</f>
        <v>2.0833333333333335</v>
      </c>
      <c r="AE109" s="368">
        <f>'Матем база-11 2023 расклад'!O108</f>
        <v>0</v>
      </c>
      <c r="AF109" s="368">
        <f>'Матем база-11 2024 расклад'!O108</f>
        <v>0</v>
      </c>
      <c r="AG109" s="262">
        <f>'Матем база-11 2025 расклад'!O109</f>
        <v>0</v>
      </c>
    </row>
    <row r="110" spans="1:33" s="1" customFormat="1" ht="15" customHeight="1" x14ac:dyDescent="0.25">
      <c r="A110" s="11">
        <v>27</v>
      </c>
      <c r="B110" s="49">
        <v>61520</v>
      </c>
      <c r="C110" s="229" t="s">
        <v>117</v>
      </c>
      <c r="D110" s="225"/>
      <c r="E110" s="226"/>
      <c r="F110" s="241">
        <f>'Математика-11 2022 расклад'!K109</f>
        <v>23</v>
      </c>
      <c r="G110" s="380">
        <f>'Матем база-11 2023 расклад'!K109</f>
        <v>28</v>
      </c>
      <c r="H110" s="380">
        <f>'Матем база-11 2024 расклад'!K109</f>
        <v>53</v>
      </c>
      <c r="I110" s="359">
        <f>'Матем база-11 2025 расклад'!K110</f>
        <v>26</v>
      </c>
      <c r="J110" s="225"/>
      <c r="K110" s="226"/>
      <c r="L110" s="241">
        <f>'Математика-11 2022 расклад'!L109</f>
        <v>20</v>
      </c>
      <c r="M110" s="380">
        <f>'Матем база-11 2023 расклад'!L109</f>
        <v>27</v>
      </c>
      <c r="N110" s="528">
        <f>'Матем база-11 2024 расклад'!L109</f>
        <v>51</v>
      </c>
      <c r="O110" s="385">
        <f>'Матем база-11 2025 расклад'!L110</f>
        <v>23</v>
      </c>
      <c r="P110" s="254"/>
      <c r="Q110" s="227"/>
      <c r="R110" s="245">
        <f>'Математика-11 2022 расклад'!M109</f>
        <v>86.956521739130437</v>
      </c>
      <c r="S110" s="228">
        <f>'Матем база-11 2023 расклад'!M109</f>
        <v>96.428571428571431</v>
      </c>
      <c r="T110" s="368">
        <f>'Матем база-11 2024 расклад'!M109</f>
        <v>96.226415094339629</v>
      </c>
      <c r="U110" s="262">
        <f>'Матем база-11 2025 расклад'!M110</f>
        <v>88.461538461538467</v>
      </c>
      <c r="V110" s="225"/>
      <c r="W110" s="226"/>
      <c r="X110" s="241">
        <f>'Математика-11 2022 расклад'!N109</f>
        <v>0</v>
      </c>
      <c r="Y110" s="380">
        <f>'Матем база-11 2023 расклад'!N109</f>
        <v>0</v>
      </c>
      <c r="Z110" s="528">
        <f>'Матем база-11 2024 расклад'!N109</f>
        <v>0</v>
      </c>
      <c r="AA110" s="385">
        <f>'Матем база-11 2025 расклад'!N110</f>
        <v>0</v>
      </c>
      <c r="AB110" s="254"/>
      <c r="AC110" s="228"/>
      <c r="AD110" s="368">
        <f>'Математика-11 2022 расклад'!O109</f>
        <v>0</v>
      </c>
      <c r="AE110" s="368">
        <f>'Матем база-11 2023 расклад'!O109</f>
        <v>0</v>
      </c>
      <c r="AF110" s="368">
        <f>'Матем база-11 2024 расклад'!O109</f>
        <v>0</v>
      </c>
      <c r="AG110" s="262">
        <f>'Матем база-11 2025 расклад'!O110</f>
        <v>0</v>
      </c>
    </row>
    <row r="111" spans="1:33" s="1" customFormat="1" ht="15" customHeight="1" x14ac:dyDescent="0.25">
      <c r="A111" s="11">
        <v>28</v>
      </c>
      <c r="B111" s="49">
        <v>61540</v>
      </c>
      <c r="C111" s="229" t="s">
        <v>140</v>
      </c>
      <c r="D111" s="225"/>
      <c r="E111" s="226"/>
      <c r="F111" s="241">
        <f>'Математика-11 2022 расклад'!K110</f>
        <v>24</v>
      </c>
      <c r="G111" s="380">
        <f>'Матем база-11 2023 расклад'!K110</f>
        <v>66</v>
      </c>
      <c r="H111" s="380">
        <f>'Матем база-11 2024 расклад'!K110</f>
        <v>31</v>
      </c>
      <c r="I111" s="359">
        <f>'Матем база-11 2025 расклад'!K111</f>
        <v>36</v>
      </c>
      <c r="J111" s="225"/>
      <c r="K111" s="226"/>
      <c r="L111" s="241">
        <f>'Математика-11 2022 расклад'!L110</f>
        <v>19</v>
      </c>
      <c r="M111" s="380">
        <f>'Матем база-11 2023 расклад'!L110</f>
        <v>47</v>
      </c>
      <c r="N111" s="528">
        <f>'Матем база-11 2024 расклад'!L110</f>
        <v>26</v>
      </c>
      <c r="O111" s="385">
        <f>'Матем база-11 2025 расклад'!L111</f>
        <v>29</v>
      </c>
      <c r="P111" s="254"/>
      <c r="Q111" s="227"/>
      <c r="R111" s="245">
        <f>'Математика-11 2022 расклад'!M110</f>
        <v>79.166666666666671</v>
      </c>
      <c r="S111" s="228">
        <f>'Матем база-11 2023 расклад'!M110</f>
        <v>71.212121212121218</v>
      </c>
      <c r="T111" s="368">
        <f>'Матем база-11 2024 расклад'!M110</f>
        <v>83.870967741935488</v>
      </c>
      <c r="U111" s="262">
        <f>'Матем база-11 2025 расклад'!M111</f>
        <v>80.555555555555557</v>
      </c>
      <c r="V111" s="225"/>
      <c r="W111" s="226"/>
      <c r="X111" s="241">
        <f>'Математика-11 2022 расклад'!N110</f>
        <v>0</v>
      </c>
      <c r="Y111" s="380">
        <f>'Матем база-11 2023 расклад'!N110</f>
        <v>1</v>
      </c>
      <c r="Z111" s="528">
        <f>'Матем база-11 2024 расклад'!N110</f>
        <v>0</v>
      </c>
      <c r="AA111" s="385">
        <f>'Матем база-11 2025 расклад'!N111</f>
        <v>0</v>
      </c>
      <c r="AB111" s="254"/>
      <c r="AC111" s="228"/>
      <c r="AD111" s="368">
        <f>'Математика-11 2022 расклад'!O110</f>
        <v>0</v>
      </c>
      <c r="AE111" s="368">
        <f>'Матем база-11 2023 расклад'!O110</f>
        <v>1.5151515151515151</v>
      </c>
      <c r="AF111" s="368">
        <f>'Матем база-11 2024 расклад'!O110</f>
        <v>0</v>
      </c>
      <c r="AG111" s="262">
        <f>'Матем база-11 2025 расклад'!O111</f>
        <v>0</v>
      </c>
    </row>
    <row r="112" spans="1:33" s="1" customFormat="1" ht="15" customHeight="1" x14ac:dyDescent="0.25">
      <c r="A112" s="15">
        <v>29</v>
      </c>
      <c r="B112" s="49">
        <v>61560</v>
      </c>
      <c r="C112" s="229" t="s">
        <v>119</v>
      </c>
      <c r="D112" s="225"/>
      <c r="E112" s="226"/>
      <c r="F112" s="241">
        <f>'Математика-11 2022 расклад'!K111</f>
        <v>35</v>
      </c>
      <c r="G112" s="380">
        <f>'Матем база-11 2023 расклад'!K111</f>
        <v>32</v>
      </c>
      <c r="H112" s="380">
        <f>'Матем база-11 2024 расклад'!K111</f>
        <v>29</v>
      </c>
      <c r="I112" s="359">
        <f>'Матем база-11 2025 расклад'!K112</f>
        <v>42</v>
      </c>
      <c r="J112" s="225"/>
      <c r="K112" s="226"/>
      <c r="L112" s="241">
        <f>'Математика-11 2022 расклад'!L111</f>
        <v>23.000000000000004</v>
      </c>
      <c r="M112" s="380">
        <f>'Матем база-11 2023 расклад'!L111</f>
        <v>20</v>
      </c>
      <c r="N112" s="528">
        <f>'Матем база-11 2024 расклад'!L111</f>
        <v>24</v>
      </c>
      <c r="O112" s="385">
        <f>'Матем база-11 2025 расклад'!L112</f>
        <v>33</v>
      </c>
      <c r="P112" s="254"/>
      <c r="Q112" s="227"/>
      <c r="R112" s="245">
        <f>'Математика-11 2022 расклад'!M111</f>
        <v>65.714285714285722</v>
      </c>
      <c r="S112" s="228">
        <f>'Матем база-11 2023 расклад'!M111</f>
        <v>62.5</v>
      </c>
      <c r="T112" s="368">
        <f>'Матем база-11 2024 расклад'!M111</f>
        <v>82.758620689655174</v>
      </c>
      <c r="U112" s="262">
        <f>'Матем база-11 2025 расклад'!M112</f>
        <v>78.571428571428569</v>
      </c>
      <c r="V112" s="225"/>
      <c r="W112" s="226"/>
      <c r="X112" s="241">
        <f>'Математика-11 2022 расклад'!N111</f>
        <v>0</v>
      </c>
      <c r="Y112" s="380">
        <f>'Матем база-11 2023 расклад'!N111</f>
        <v>2</v>
      </c>
      <c r="Z112" s="528">
        <f>'Матем база-11 2024 расклад'!N111</f>
        <v>1</v>
      </c>
      <c r="AA112" s="385">
        <f>'Матем база-11 2025 расклад'!N112</f>
        <v>0</v>
      </c>
      <c r="AB112" s="254"/>
      <c r="AC112" s="228"/>
      <c r="AD112" s="368">
        <f>'Математика-11 2022 расклад'!O111</f>
        <v>0</v>
      </c>
      <c r="AE112" s="368">
        <f>'Матем база-11 2023 расклад'!O111</f>
        <v>6.25</v>
      </c>
      <c r="AF112" s="368">
        <f>'Матем база-11 2024 расклад'!O111</f>
        <v>3.4482758620689653</v>
      </c>
      <c r="AG112" s="262">
        <f>'Матем база-11 2025 расклад'!O112</f>
        <v>0</v>
      </c>
    </row>
    <row r="113" spans="1:33" s="1" customFormat="1" ht="15" customHeight="1" thickBot="1" x14ac:dyDescent="0.3">
      <c r="A113" s="15">
        <v>30</v>
      </c>
      <c r="B113" s="49">
        <v>61570</v>
      </c>
      <c r="C113" s="229" t="s">
        <v>121</v>
      </c>
      <c r="D113" s="231"/>
      <c r="E113" s="232"/>
      <c r="F113" s="242">
        <f>'Математика-11 2022 расклад'!K112</f>
        <v>25</v>
      </c>
      <c r="G113" s="381">
        <f>'Матем база-11 2023 расклад'!K112</f>
        <v>63</v>
      </c>
      <c r="H113" s="381">
        <f>'Матем база-11 2024 расклад'!K112</f>
        <v>38</v>
      </c>
      <c r="I113" s="360">
        <f>'Матем база-11 2025 расклад'!K113</f>
        <v>43</v>
      </c>
      <c r="J113" s="231"/>
      <c r="K113" s="232"/>
      <c r="L113" s="242">
        <f>'Математика-11 2022 расклад'!L112</f>
        <v>15</v>
      </c>
      <c r="M113" s="381">
        <f>'Матем база-11 2023 расклад'!L112</f>
        <v>42</v>
      </c>
      <c r="N113" s="528">
        <f>'Матем база-11 2024 расклад'!L112</f>
        <v>36</v>
      </c>
      <c r="O113" s="386">
        <f>'Матем база-11 2025 расклад'!L113</f>
        <v>26</v>
      </c>
      <c r="P113" s="256"/>
      <c r="Q113" s="233"/>
      <c r="R113" s="246">
        <f>'Математика-11 2022 расклад'!M112</f>
        <v>60</v>
      </c>
      <c r="S113" s="234">
        <f>'Матем база-11 2023 расклад'!M112</f>
        <v>66.666666666666671</v>
      </c>
      <c r="T113" s="368">
        <f>'Матем база-11 2024 расклад'!M112</f>
        <v>94.736842105263165</v>
      </c>
      <c r="U113" s="263">
        <f>'Матем база-11 2025 расклад'!M113</f>
        <v>60.465116279069768</v>
      </c>
      <c r="V113" s="231"/>
      <c r="W113" s="232"/>
      <c r="X113" s="242">
        <f>'Математика-11 2022 расклад'!N112</f>
        <v>0</v>
      </c>
      <c r="Y113" s="381">
        <f>'Матем база-11 2023 расклад'!N112</f>
        <v>1</v>
      </c>
      <c r="Z113" s="529">
        <f>'Матем база-11 2024 расклад'!N112</f>
        <v>0</v>
      </c>
      <c r="AA113" s="386">
        <f>'Матем база-11 2025 расклад'!N113</f>
        <v>1</v>
      </c>
      <c r="AB113" s="256"/>
      <c r="AC113" s="234"/>
      <c r="AD113" s="369">
        <f>'Математика-11 2022 расклад'!O112</f>
        <v>0</v>
      </c>
      <c r="AE113" s="369">
        <f>'Матем база-11 2023 расклад'!O112</f>
        <v>1.5873015873015872</v>
      </c>
      <c r="AF113" s="369">
        <f>'Матем база-11 2024 расклад'!O112</f>
        <v>0</v>
      </c>
      <c r="AG113" s="263">
        <f>'Матем база-11 2025 расклад'!O113</f>
        <v>2.3255813953488373</v>
      </c>
    </row>
    <row r="114" spans="1:33" s="1" customFormat="1" ht="15" customHeight="1" thickBot="1" x14ac:dyDescent="0.3">
      <c r="A114" s="39"/>
      <c r="B114" s="55"/>
      <c r="C114" s="235" t="s">
        <v>106</v>
      </c>
      <c r="D114" s="264">
        <f>'Математика-11 2020 расклад'!K116</f>
        <v>0</v>
      </c>
      <c r="E114" s="265">
        <f>'Математика-11 2021 расклад'!K116</f>
        <v>0</v>
      </c>
      <c r="F114" s="266">
        <f>'Математика-11 2022 расклад'!K113</f>
        <v>321</v>
      </c>
      <c r="G114" s="379">
        <f>'Матем база-11 2023 расклад'!K113</f>
        <v>316</v>
      </c>
      <c r="H114" s="379">
        <f>'Матем база-11 2024 расклад'!K113</f>
        <v>245</v>
      </c>
      <c r="I114" s="358">
        <f>'Матем база-11 2025 расклад'!K114</f>
        <v>257</v>
      </c>
      <c r="J114" s="264">
        <f>'Математика-11 2020 расклад'!L115</f>
        <v>0</v>
      </c>
      <c r="K114" s="265">
        <f>'Математика-11 2021 расклад'!L115</f>
        <v>0</v>
      </c>
      <c r="L114" s="266">
        <f>'Математика-11 2022 расклад'!L113</f>
        <v>258</v>
      </c>
      <c r="M114" s="379">
        <f>'Матем база-11 2023 расклад'!L113</f>
        <v>232</v>
      </c>
      <c r="N114" s="527">
        <f>'Матем база-11 2024 расклад'!L113</f>
        <v>197</v>
      </c>
      <c r="O114" s="384">
        <f>'Матем база-11 2025 расклад'!L114</f>
        <v>195</v>
      </c>
      <c r="P114" s="270">
        <f>'Математика-11 2020 расклад'!M115</f>
        <v>0</v>
      </c>
      <c r="Q114" s="268">
        <f>'Математика-11 2021 расклад'!M115</f>
        <v>0</v>
      </c>
      <c r="R114" s="269">
        <f>'Математика-11 2022 расклад'!M113</f>
        <v>81.228806175978562</v>
      </c>
      <c r="S114" s="271">
        <f>'Матем база-11 2023 расклад'!M113</f>
        <v>73.417721518987335</v>
      </c>
      <c r="T114" s="366">
        <f>'Матем база-11 2024 расклад'!M113</f>
        <v>80.408163265306129</v>
      </c>
      <c r="U114" s="272">
        <f>'Матем база-11 2025 расклад'!M114</f>
        <v>75.875486381322958</v>
      </c>
      <c r="V114" s="264">
        <f>'Математика-11 2020 расклад'!N115</f>
        <v>0</v>
      </c>
      <c r="W114" s="265">
        <f>'Математика-11 2021 расклад'!N115</f>
        <v>0</v>
      </c>
      <c r="X114" s="266">
        <f>'Математика-11 2022 расклад'!N113</f>
        <v>6</v>
      </c>
      <c r="Y114" s="379">
        <f>'Матем база-11 2023 расклад'!N113</f>
        <v>5</v>
      </c>
      <c r="Z114" s="527">
        <f>'Матем база-11 2024 расклад'!N113</f>
        <v>2</v>
      </c>
      <c r="AA114" s="384">
        <f>'Матем база-11 2025 расклад'!N114</f>
        <v>5</v>
      </c>
      <c r="AB114" s="270">
        <f>'Математика-11 2020 расклад'!O115</f>
        <v>0</v>
      </c>
      <c r="AC114" s="271">
        <f>'Математика-11 2021 расклад'!O115</f>
        <v>0</v>
      </c>
      <c r="AD114" s="366">
        <f>'Математика-11 2022 расклад'!O113</f>
        <v>1.6519269749532475</v>
      </c>
      <c r="AE114" s="366">
        <f>'Матем база-11 2023 расклад'!O113</f>
        <v>1.5822784810126582</v>
      </c>
      <c r="AF114" s="366">
        <f>'Матем база-11 2024 расклад'!O113</f>
        <v>0.81632653061224492</v>
      </c>
      <c r="AG114" s="272">
        <f>'Матем база-11 2025 расклад'!O114</f>
        <v>1.9455252918287937</v>
      </c>
    </row>
    <row r="115" spans="1:33" s="1" customFormat="1" ht="15" customHeight="1" x14ac:dyDescent="0.25">
      <c r="A115" s="10">
        <v>1</v>
      </c>
      <c r="B115" s="48">
        <v>70020</v>
      </c>
      <c r="C115" s="219" t="s">
        <v>89</v>
      </c>
      <c r="D115" s="220"/>
      <c r="E115" s="221"/>
      <c r="F115" s="243">
        <f>'Математика-11 2022 расклад'!K114</f>
        <v>47</v>
      </c>
      <c r="G115" s="382">
        <f>'Матем база-11 2023 расклад'!K114</f>
        <v>49</v>
      </c>
      <c r="H115" s="382">
        <f>'Матем база-11 2024 расклад'!K114</f>
        <v>36</v>
      </c>
      <c r="I115" s="361">
        <f>'Матем база-11 2025 расклад'!K115</f>
        <v>35</v>
      </c>
      <c r="J115" s="220"/>
      <c r="K115" s="221"/>
      <c r="L115" s="243">
        <f>'Математика-11 2022 расклад'!L114</f>
        <v>45</v>
      </c>
      <c r="M115" s="382">
        <f>'Матем база-11 2023 расклад'!L114</f>
        <v>44</v>
      </c>
      <c r="N115" s="530">
        <f>'Матем база-11 2024 расклад'!L114</f>
        <v>32</v>
      </c>
      <c r="O115" s="387">
        <f>'Матем база-11 2025 расклад'!L115</f>
        <v>32</v>
      </c>
      <c r="P115" s="257"/>
      <c r="Q115" s="222"/>
      <c r="R115" s="247">
        <f>'Математика-11 2022 расклад'!M114</f>
        <v>95.744680851063833</v>
      </c>
      <c r="S115" s="223">
        <f>'Матем база-11 2023 расклад'!M114</f>
        <v>89.795918367346943</v>
      </c>
      <c r="T115" s="367">
        <f>'Матем база-11 2024 расклад'!M114</f>
        <v>88.888888888888886</v>
      </c>
      <c r="U115" s="261">
        <f>'Матем база-11 2025 расклад'!M115</f>
        <v>91.428571428571431</v>
      </c>
      <c r="V115" s="220"/>
      <c r="W115" s="221"/>
      <c r="X115" s="243">
        <f>'Математика-11 2022 расклад'!N114</f>
        <v>0</v>
      </c>
      <c r="Y115" s="382">
        <f>'Матем база-11 2023 расклад'!N114</f>
        <v>0</v>
      </c>
      <c r="Z115" s="530">
        <f>'Матем база-11 2024 расклад'!N114</f>
        <v>0</v>
      </c>
      <c r="AA115" s="387">
        <f>'Матем база-11 2025 расклад'!N115</f>
        <v>0</v>
      </c>
      <c r="AB115" s="257"/>
      <c r="AC115" s="223"/>
      <c r="AD115" s="367">
        <f>'Математика-11 2022 расклад'!O114</f>
        <v>0</v>
      </c>
      <c r="AE115" s="367">
        <f>'Матем база-11 2023 расклад'!O114</f>
        <v>0</v>
      </c>
      <c r="AF115" s="367">
        <f>'Матем база-11 2024 расклад'!O114</f>
        <v>0</v>
      </c>
      <c r="AG115" s="261">
        <f>'Матем база-11 2025 расклад'!O115</f>
        <v>0</v>
      </c>
    </row>
    <row r="116" spans="1:33" s="1" customFormat="1" ht="15" customHeight="1" x14ac:dyDescent="0.25">
      <c r="A116" s="16">
        <v>2</v>
      </c>
      <c r="B116" s="47">
        <v>70110</v>
      </c>
      <c r="C116" s="224" t="s">
        <v>92</v>
      </c>
      <c r="D116" s="225"/>
      <c r="E116" s="226"/>
      <c r="F116" s="241">
        <f>'Математика-11 2022 расклад'!K115</f>
        <v>46</v>
      </c>
      <c r="G116" s="380">
        <f>'Матем база-11 2023 расклад'!K115</f>
        <v>43</v>
      </c>
      <c r="H116" s="380">
        <f>'Матем база-11 2024 расклад'!K115</f>
        <v>31</v>
      </c>
      <c r="I116" s="359">
        <f>'Матем база-11 2025 расклад'!K116</f>
        <v>33</v>
      </c>
      <c r="J116" s="225"/>
      <c r="K116" s="226"/>
      <c r="L116" s="241">
        <f>'Математика-11 2022 расклад'!L115</f>
        <v>37</v>
      </c>
      <c r="M116" s="380">
        <f>'Матем база-11 2023 расклад'!L115</f>
        <v>31</v>
      </c>
      <c r="N116" s="528">
        <f>'Матем база-11 2024 расклад'!L115</f>
        <v>25</v>
      </c>
      <c r="O116" s="385">
        <f>'Матем база-11 2025 расклад'!L116</f>
        <v>29</v>
      </c>
      <c r="P116" s="254"/>
      <c r="Q116" s="227"/>
      <c r="R116" s="245">
        <f>'Математика-11 2022 расклад'!M115</f>
        <v>80.434782608695656</v>
      </c>
      <c r="S116" s="228">
        <f>'Матем база-11 2023 расклад'!M115</f>
        <v>72.093023255813947</v>
      </c>
      <c r="T116" s="368">
        <f>'Матем база-11 2024 расклад'!M115</f>
        <v>80.645161290322577</v>
      </c>
      <c r="U116" s="262">
        <f>'Матем база-11 2025 расклад'!M116</f>
        <v>87.878787878787875</v>
      </c>
      <c r="V116" s="225"/>
      <c r="W116" s="226"/>
      <c r="X116" s="241">
        <f>'Математика-11 2022 расклад'!N115</f>
        <v>1</v>
      </c>
      <c r="Y116" s="380">
        <f>'Матем база-11 2023 расклад'!N115</f>
        <v>0</v>
      </c>
      <c r="Z116" s="528">
        <f>'Матем база-11 2024 расклад'!N115</f>
        <v>0</v>
      </c>
      <c r="AA116" s="385">
        <f>'Матем база-11 2025 расклад'!N116</f>
        <v>0</v>
      </c>
      <c r="AB116" s="254"/>
      <c r="AC116" s="228"/>
      <c r="AD116" s="368">
        <f>'Математика-11 2022 расклад'!O115</f>
        <v>2.1739130434782608</v>
      </c>
      <c r="AE116" s="368">
        <f>'Матем база-11 2023 расклад'!O115</f>
        <v>0</v>
      </c>
      <c r="AF116" s="368">
        <f>'Матем база-11 2024 расклад'!O115</f>
        <v>0</v>
      </c>
      <c r="AG116" s="262">
        <f>'Матем база-11 2025 расклад'!O116</f>
        <v>0</v>
      </c>
    </row>
    <row r="117" spans="1:33" s="1" customFormat="1" ht="15" customHeight="1" x14ac:dyDescent="0.25">
      <c r="A117" s="11">
        <v>3</v>
      </c>
      <c r="B117" s="47">
        <v>70021</v>
      </c>
      <c r="C117" s="224" t="s">
        <v>90</v>
      </c>
      <c r="D117" s="225"/>
      <c r="E117" s="226"/>
      <c r="F117" s="241">
        <f>'Математика-11 2022 расклад'!K116</f>
        <v>35</v>
      </c>
      <c r="G117" s="380">
        <f>'Матем база-11 2023 расклад'!K116</f>
        <v>25</v>
      </c>
      <c r="H117" s="380">
        <f>'Матем база-11 2024 расклад'!K116</f>
        <v>40</v>
      </c>
      <c r="I117" s="359">
        <f>'Матем база-11 2025 расклад'!K117</f>
        <v>17</v>
      </c>
      <c r="J117" s="225"/>
      <c r="K117" s="226"/>
      <c r="L117" s="241">
        <f>'Математика-11 2022 расклад'!L116</f>
        <v>31.999999999999996</v>
      </c>
      <c r="M117" s="380">
        <f>'Матем база-11 2023 расклад'!L116</f>
        <v>22</v>
      </c>
      <c r="N117" s="528">
        <f>'Матем база-11 2024 расклад'!L116</f>
        <v>34</v>
      </c>
      <c r="O117" s="385">
        <f>'Матем база-11 2025 расклад'!L117</f>
        <v>15</v>
      </c>
      <c r="P117" s="254"/>
      <c r="Q117" s="227"/>
      <c r="R117" s="245">
        <f>'Математика-11 2022 расклад'!M116</f>
        <v>91.428571428571416</v>
      </c>
      <c r="S117" s="228">
        <f>'Матем база-11 2023 расклад'!M116</f>
        <v>88</v>
      </c>
      <c r="T117" s="368">
        <f>'Матем база-11 2024 расклад'!M116</f>
        <v>85</v>
      </c>
      <c r="U117" s="262">
        <f>'Матем база-11 2025 расклад'!M117</f>
        <v>88.235294117647058</v>
      </c>
      <c r="V117" s="225"/>
      <c r="W117" s="226"/>
      <c r="X117" s="241">
        <f>'Математика-11 2022 расклад'!N116</f>
        <v>0</v>
      </c>
      <c r="Y117" s="380">
        <f>'Матем база-11 2023 расклад'!N116</f>
        <v>0</v>
      </c>
      <c r="Z117" s="528">
        <f>'Матем база-11 2024 расклад'!N116</f>
        <v>0</v>
      </c>
      <c r="AA117" s="385">
        <f>'Матем база-11 2025 расклад'!N117</f>
        <v>0</v>
      </c>
      <c r="AB117" s="254"/>
      <c r="AC117" s="228"/>
      <c r="AD117" s="368">
        <f>'Математика-11 2022 расклад'!O116</f>
        <v>0</v>
      </c>
      <c r="AE117" s="368">
        <f>'Матем база-11 2023 расклад'!O116</f>
        <v>0</v>
      </c>
      <c r="AF117" s="368">
        <f>'Матем база-11 2024 расклад'!O116</f>
        <v>0</v>
      </c>
      <c r="AG117" s="262">
        <f>'Матем база-11 2025 расклад'!O117</f>
        <v>0</v>
      </c>
    </row>
    <row r="118" spans="1:33" s="1" customFormat="1" ht="15" customHeight="1" x14ac:dyDescent="0.25">
      <c r="A118" s="11">
        <v>4</v>
      </c>
      <c r="B118" s="47">
        <v>70040</v>
      </c>
      <c r="C118" s="224" t="s">
        <v>91</v>
      </c>
      <c r="D118" s="225"/>
      <c r="E118" s="226"/>
      <c r="F118" s="241">
        <f>'Математика-11 2022 расклад'!K117</f>
        <v>14</v>
      </c>
      <c r="G118" s="380">
        <f>'Матем база-11 2023 расклад'!K117</f>
        <v>12</v>
      </c>
      <c r="H118" s="380">
        <f>'Матем база-11 2024 расклад'!K117</f>
        <v>19</v>
      </c>
      <c r="I118" s="359">
        <f>'Матем база-11 2025 расклад'!K118</f>
        <v>12</v>
      </c>
      <c r="J118" s="225"/>
      <c r="K118" s="226"/>
      <c r="L118" s="241">
        <f>'Математика-11 2022 расклад'!L117</f>
        <v>13</v>
      </c>
      <c r="M118" s="380">
        <f>'Матем база-11 2023 расклад'!L117</f>
        <v>6</v>
      </c>
      <c r="N118" s="528">
        <f>'Матем база-11 2024 расклад'!L117</f>
        <v>16</v>
      </c>
      <c r="O118" s="385">
        <f>'Матем база-11 2025 расклад'!L118</f>
        <v>11</v>
      </c>
      <c r="P118" s="254"/>
      <c r="Q118" s="227"/>
      <c r="R118" s="245">
        <f>'Математика-11 2022 расклад'!M117</f>
        <v>92.857142857142861</v>
      </c>
      <c r="S118" s="228">
        <f>'Матем база-11 2023 расклад'!M117</f>
        <v>50</v>
      </c>
      <c r="T118" s="368">
        <f>'Матем база-11 2024 расклад'!M117</f>
        <v>84.21052631578948</v>
      </c>
      <c r="U118" s="262">
        <f>'Матем база-11 2025 расклад'!M118</f>
        <v>91.666666666666671</v>
      </c>
      <c r="V118" s="225"/>
      <c r="W118" s="226"/>
      <c r="X118" s="241">
        <f>'Математика-11 2022 расклад'!N117</f>
        <v>0</v>
      </c>
      <c r="Y118" s="380">
        <f>'Матем база-11 2023 расклад'!N117</f>
        <v>0</v>
      </c>
      <c r="Z118" s="528">
        <f>'Матем база-11 2024 расклад'!N117</f>
        <v>1</v>
      </c>
      <c r="AA118" s="385">
        <f>'Матем база-11 2025 расклад'!N118</f>
        <v>0</v>
      </c>
      <c r="AB118" s="254"/>
      <c r="AC118" s="228"/>
      <c r="AD118" s="368">
        <f>'Математика-11 2022 расклад'!O117</f>
        <v>0</v>
      </c>
      <c r="AE118" s="368">
        <f>'Матем база-11 2023 расклад'!O117</f>
        <v>0</v>
      </c>
      <c r="AF118" s="368">
        <f>'Матем база-11 2024 расклад'!O117</f>
        <v>5.2631578947368425</v>
      </c>
      <c r="AG118" s="262">
        <f>'Матем база-11 2025 расклад'!O118</f>
        <v>0</v>
      </c>
    </row>
    <row r="119" spans="1:33" s="1" customFormat="1" ht="15" customHeight="1" x14ac:dyDescent="0.25">
      <c r="A119" s="11">
        <v>5</v>
      </c>
      <c r="B119" s="47">
        <v>70100</v>
      </c>
      <c r="C119" s="224" t="s">
        <v>107</v>
      </c>
      <c r="D119" s="225"/>
      <c r="E119" s="226"/>
      <c r="F119" s="241">
        <f>'Математика-11 2022 расклад'!K118</f>
        <v>31</v>
      </c>
      <c r="G119" s="380">
        <f>'Матем база-11 2023 расклад'!K118</f>
        <v>45</v>
      </c>
      <c r="H119" s="380">
        <f>'Матем база-11 2024 расклад'!K118</f>
        <v>20</v>
      </c>
      <c r="I119" s="359">
        <f>'Матем база-11 2025 расклад'!K119</f>
        <v>37</v>
      </c>
      <c r="J119" s="225"/>
      <c r="K119" s="226"/>
      <c r="L119" s="241">
        <f>'Математика-11 2022 расклад'!L118</f>
        <v>26</v>
      </c>
      <c r="M119" s="380">
        <f>'Матем база-11 2023 расклад'!L118</f>
        <v>37</v>
      </c>
      <c r="N119" s="528">
        <f>'Матем база-11 2024 расклад'!L118</f>
        <v>18</v>
      </c>
      <c r="O119" s="385">
        <f>'Матем база-11 2025 расклад'!L119</f>
        <v>30</v>
      </c>
      <c r="P119" s="254"/>
      <c r="Q119" s="227"/>
      <c r="R119" s="245">
        <f>'Математика-11 2022 расклад'!M118</f>
        <v>83.870967741935488</v>
      </c>
      <c r="S119" s="228">
        <f>'Матем база-11 2023 расклад'!M118</f>
        <v>82.222222222222229</v>
      </c>
      <c r="T119" s="368">
        <f>'Матем база-11 2024 расклад'!M118</f>
        <v>90</v>
      </c>
      <c r="U119" s="262">
        <f>'Матем база-11 2025 расклад'!M119</f>
        <v>81.081081081081081</v>
      </c>
      <c r="V119" s="225"/>
      <c r="W119" s="226"/>
      <c r="X119" s="241">
        <f>'Математика-11 2022 расклад'!N118</f>
        <v>0</v>
      </c>
      <c r="Y119" s="380">
        <f>'Матем база-11 2023 расклад'!N118</f>
        <v>0</v>
      </c>
      <c r="Z119" s="528">
        <f>'Матем база-11 2024 расклад'!N118</f>
        <v>0</v>
      </c>
      <c r="AA119" s="385">
        <f>'Матем база-11 2025 расклад'!N119</f>
        <v>0</v>
      </c>
      <c r="AB119" s="254"/>
      <c r="AC119" s="228"/>
      <c r="AD119" s="368">
        <f>'Математика-11 2022 расклад'!O118</f>
        <v>0</v>
      </c>
      <c r="AE119" s="368">
        <f>'Матем база-11 2023 расклад'!O118</f>
        <v>0</v>
      </c>
      <c r="AF119" s="368">
        <f>'Матем база-11 2024 расклад'!O118</f>
        <v>0</v>
      </c>
      <c r="AG119" s="262">
        <f>'Матем база-11 2025 расклад'!O119</f>
        <v>0</v>
      </c>
    </row>
    <row r="120" spans="1:33" s="1" customFormat="1" ht="15" customHeight="1" x14ac:dyDescent="0.25">
      <c r="A120" s="11">
        <v>6</v>
      </c>
      <c r="B120" s="47">
        <v>70270</v>
      </c>
      <c r="C120" s="224" t="s">
        <v>93</v>
      </c>
      <c r="D120" s="225"/>
      <c r="E120" s="226"/>
      <c r="F120" s="241">
        <f>'Математика-11 2022 расклад'!K119</f>
        <v>32</v>
      </c>
      <c r="G120" s="380">
        <f>'Матем база-11 2023 расклад'!K119</f>
        <v>17</v>
      </c>
      <c r="H120" s="380">
        <f>'Матем база-11 2024 расклад'!K119</f>
        <v>11</v>
      </c>
      <c r="I120" s="359">
        <f>'Матем база-11 2025 расклад'!K120</f>
        <v>22</v>
      </c>
      <c r="J120" s="225"/>
      <c r="K120" s="226"/>
      <c r="L120" s="241">
        <f>'Математика-11 2022 расклад'!L119</f>
        <v>20</v>
      </c>
      <c r="M120" s="380">
        <f>'Матем база-11 2023 расклад'!L119</f>
        <v>9</v>
      </c>
      <c r="N120" s="528">
        <f>'Матем база-11 2024 расклад'!L119</f>
        <v>8</v>
      </c>
      <c r="O120" s="385">
        <f>'Матем база-11 2025 расклад'!L120</f>
        <v>16</v>
      </c>
      <c r="P120" s="254"/>
      <c r="Q120" s="227"/>
      <c r="R120" s="245">
        <f>'Математика-11 2022 расклад'!M119</f>
        <v>62.5</v>
      </c>
      <c r="S120" s="228">
        <f>'Матем база-11 2023 расклад'!M119</f>
        <v>52.941176470588232</v>
      </c>
      <c r="T120" s="368">
        <f>'Матем база-11 2024 расклад'!M119</f>
        <v>72.727272727272734</v>
      </c>
      <c r="U120" s="262">
        <f>'Матем база-11 2025 расклад'!M120</f>
        <v>72.727272727272734</v>
      </c>
      <c r="V120" s="225"/>
      <c r="W120" s="226"/>
      <c r="X120" s="241">
        <f>'Математика-11 2022 расклад'!N119</f>
        <v>2</v>
      </c>
      <c r="Y120" s="380">
        <f>'Матем база-11 2023 расклад'!N119</f>
        <v>2</v>
      </c>
      <c r="Z120" s="528">
        <f>'Матем база-11 2024 расклад'!N119</f>
        <v>0</v>
      </c>
      <c r="AA120" s="385">
        <f>'Матем база-11 2025 расклад'!N120</f>
        <v>1</v>
      </c>
      <c r="AB120" s="254"/>
      <c r="AC120" s="228"/>
      <c r="AD120" s="368">
        <f>'Математика-11 2022 расклад'!O119</f>
        <v>6.25</v>
      </c>
      <c r="AE120" s="368">
        <f>'Матем база-11 2023 расклад'!O119</f>
        <v>11.764705882352942</v>
      </c>
      <c r="AF120" s="368">
        <f>'Матем база-11 2024 расклад'!O119</f>
        <v>0</v>
      </c>
      <c r="AG120" s="262">
        <f>'Матем база-11 2025 расклад'!O120</f>
        <v>4.5454545454545459</v>
      </c>
    </row>
    <row r="121" spans="1:33" s="1" customFormat="1" ht="15" customHeight="1" x14ac:dyDescent="0.25">
      <c r="A121" s="11">
        <v>7</v>
      </c>
      <c r="B121" s="47">
        <v>70510</v>
      </c>
      <c r="C121" s="224" t="s">
        <v>94</v>
      </c>
      <c r="D121" s="225"/>
      <c r="E121" s="226"/>
      <c r="F121" s="241">
        <f>'Математика-11 2022 расклад'!K120</f>
        <v>16</v>
      </c>
      <c r="G121" s="380" t="s">
        <v>139</v>
      </c>
      <c r="H121" s="380" t="s">
        <v>139</v>
      </c>
      <c r="I121" s="359" t="s">
        <v>139</v>
      </c>
      <c r="J121" s="225"/>
      <c r="K121" s="226"/>
      <c r="L121" s="241">
        <f>'Математика-11 2022 расклад'!L120</f>
        <v>13</v>
      </c>
      <c r="M121" s="380" t="s">
        <v>139</v>
      </c>
      <c r="N121" s="528" t="s">
        <v>139</v>
      </c>
      <c r="O121" s="385" t="s">
        <v>139</v>
      </c>
      <c r="P121" s="254"/>
      <c r="Q121" s="227"/>
      <c r="R121" s="245">
        <f>'Математика-11 2022 расклад'!M120</f>
        <v>81.25</v>
      </c>
      <c r="S121" s="228" t="s">
        <v>139</v>
      </c>
      <c r="T121" s="368" t="s">
        <v>139</v>
      </c>
      <c r="U121" s="262" t="s">
        <v>139</v>
      </c>
      <c r="V121" s="225"/>
      <c r="W121" s="226"/>
      <c r="X121" s="241">
        <f>'Математика-11 2022 расклад'!N120</f>
        <v>0</v>
      </c>
      <c r="Y121" s="380" t="s">
        <v>139</v>
      </c>
      <c r="Z121" s="528" t="s">
        <v>139</v>
      </c>
      <c r="AA121" s="385" t="s">
        <v>139</v>
      </c>
      <c r="AB121" s="254"/>
      <c r="AC121" s="228"/>
      <c r="AD121" s="368">
        <f>'Математика-11 2022 расклад'!O120</f>
        <v>0</v>
      </c>
      <c r="AE121" s="368" t="s">
        <v>139</v>
      </c>
      <c r="AF121" s="368" t="s">
        <v>139</v>
      </c>
      <c r="AG121" s="262" t="s">
        <v>139</v>
      </c>
    </row>
    <row r="122" spans="1:33" s="1" customFormat="1" ht="15" customHeight="1" x14ac:dyDescent="0.25">
      <c r="A122" s="15">
        <v>8</v>
      </c>
      <c r="B122" s="49">
        <v>10880</v>
      </c>
      <c r="C122" s="229" t="s">
        <v>118</v>
      </c>
      <c r="D122" s="225"/>
      <c r="E122" s="226"/>
      <c r="F122" s="241">
        <f>'Математика-11 2022 расклад'!K121</f>
        <v>73</v>
      </c>
      <c r="G122" s="380">
        <f>'Матем база-11 2023 расклад'!K121</f>
        <v>95</v>
      </c>
      <c r="H122" s="380">
        <f>'Матем база-11 2024 расклад'!K121</f>
        <v>53</v>
      </c>
      <c r="I122" s="359">
        <f>'Матем база-11 2025 расклад'!K122</f>
        <v>65</v>
      </c>
      <c r="J122" s="225"/>
      <c r="K122" s="226"/>
      <c r="L122" s="241">
        <f>'Математика-11 2022 расклад'!L121</f>
        <v>53</v>
      </c>
      <c r="M122" s="380">
        <f>'Матем база-11 2023 расклад'!L121</f>
        <v>65</v>
      </c>
      <c r="N122" s="528">
        <f>'Матем база-11 2024 расклад'!L121</f>
        <v>42</v>
      </c>
      <c r="O122" s="385">
        <f>'Матем база-11 2025 расклад'!L122</f>
        <v>37</v>
      </c>
      <c r="P122" s="254"/>
      <c r="Q122" s="227"/>
      <c r="R122" s="245">
        <f>'Математика-11 2022 расклад'!M121</f>
        <v>72.602739726027394</v>
      </c>
      <c r="S122" s="228">
        <f>'Матем база-11 2023 расклад'!M121</f>
        <v>68.421052631578945</v>
      </c>
      <c r="T122" s="368">
        <f>'Матем база-11 2024 расклад'!M121</f>
        <v>79.245283018867923</v>
      </c>
      <c r="U122" s="262">
        <f>'Матем база-11 2025 расклад'!M122</f>
        <v>56.92307692307692</v>
      </c>
      <c r="V122" s="225"/>
      <c r="W122" s="226"/>
      <c r="X122" s="241">
        <f>'Математика-11 2022 расклад'!N121</f>
        <v>2</v>
      </c>
      <c r="Y122" s="380">
        <f>'Матем база-11 2023 расклад'!N121</f>
        <v>1</v>
      </c>
      <c r="Z122" s="528">
        <f>'Матем база-11 2024 расклад'!N121</f>
        <v>1</v>
      </c>
      <c r="AA122" s="385">
        <f>'Матем база-11 2025 расклад'!N122</f>
        <v>4</v>
      </c>
      <c r="AB122" s="254"/>
      <c r="AC122" s="228"/>
      <c r="AD122" s="368">
        <f>'Математика-11 2022 расклад'!O121</f>
        <v>2.7397260273972601</v>
      </c>
      <c r="AE122" s="368">
        <f>'Матем база-11 2023 расклад'!O121</f>
        <v>1.0526315789473684</v>
      </c>
      <c r="AF122" s="368">
        <f>'Матем база-11 2024 расклад'!O121</f>
        <v>1.8867924528301887</v>
      </c>
      <c r="AG122" s="262">
        <f>'Матем база-11 2025 расклад'!O122</f>
        <v>6.1538461538461542</v>
      </c>
    </row>
    <row r="123" spans="1:33" s="1" customFormat="1" ht="15" customHeight="1" thickBot="1" x14ac:dyDescent="0.3">
      <c r="A123" s="12">
        <v>9</v>
      </c>
      <c r="B123" s="51">
        <v>10890</v>
      </c>
      <c r="C123" s="230" t="s">
        <v>120</v>
      </c>
      <c r="D123" s="237"/>
      <c r="E123" s="238"/>
      <c r="F123" s="244">
        <f>'Математика-11 2022 расклад'!K122</f>
        <v>27</v>
      </c>
      <c r="G123" s="383">
        <f>'Матем база-11 2023 расклад'!K122</f>
        <v>30</v>
      </c>
      <c r="H123" s="383">
        <f>'Матем база-11 2024 расклад'!K122</f>
        <v>35</v>
      </c>
      <c r="I123" s="362">
        <f>'Матем база-11 2025 расклад'!K123</f>
        <v>36</v>
      </c>
      <c r="J123" s="237"/>
      <c r="K123" s="238"/>
      <c r="L123" s="244">
        <f>'Математика-11 2022 расклад'!L122</f>
        <v>19</v>
      </c>
      <c r="M123" s="383">
        <f>'Матем база-11 2023 расклад'!L122</f>
        <v>18</v>
      </c>
      <c r="N123" s="532">
        <f>'Матем база-11 2024 расклад'!L122</f>
        <v>22</v>
      </c>
      <c r="O123" s="388">
        <f>'Матем база-11 2025 расклад'!L123</f>
        <v>25</v>
      </c>
      <c r="P123" s="255"/>
      <c r="Q123" s="239"/>
      <c r="R123" s="248">
        <f>'Математика-11 2022 расклад'!M122</f>
        <v>70.370370370370367</v>
      </c>
      <c r="S123" s="240">
        <f>'Матем база-11 2023 расклад'!M122</f>
        <v>60</v>
      </c>
      <c r="T123" s="370">
        <f>'Матем база-11 2024 расклад'!M122</f>
        <v>62.857142857142854</v>
      </c>
      <c r="U123" s="273">
        <f>'Матем база-11 2025 расклад'!M123</f>
        <v>69.444444444444443</v>
      </c>
      <c r="V123" s="237"/>
      <c r="W123" s="238"/>
      <c r="X123" s="244">
        <f>'Математика-11 2022 расклад'!N122</f>
        <v>1</v>
      </c>
      <c r="Y123" s="383">
        <f>'Матем база-11 2023 расклад'!N122</f>
        <v>2</v>
      </c>
      <c r="Z123" s="532">
        <f>'Матем база-11 2024 расклад'!N122</f>
        <v>0</v>
      </c>
      <c r="AA123" s="388">
        <f>'Матем база-11 2025 расклад'!N123</f>
        <v>0</v>
      </c>
      <c r="AB123" s="255"/>
      <c r="AC123" s="240"/>
      <c r="AD123" s="370">
        <f>'Математика-11 2022 расклад'!O122</f>
        <v>3.7037037037037037</v>
      </c>
      <c r="AE123" s="370">
        <f>'Матем база-11 2023 расклад'!O122</f>
        <v>6.666666666666667</v>
      </c>
      <c r="AF123" s="370">
        <f>'Матем база-11 2024 расклад'!O122</f>
        <v>0</v>
      </c>
      <c r="AG123" s="273">
        <f>'Матем база-11 2025 расклад'!O123</f>
        <v>0</v>
      </c>
    </row>
    <row r="124" spans="1:33" ht="15" customHeight="1" x14ac:dyDescent="0.25">
      <c r="A124" s="6"/>
      <c r="B124" s="6"/>
      <c r="C124" s="6"/>
    </row>
    <row r="125" spans="1:33" ht="15" customHeight="1" x14ac:dyDescent="0.25">
      <c r="A125" s="6"/>
      <c r="B125" s="6"/>
      <c r="C125" s="6"/>
    </row>
  </sheetData>
  <mergeCells count="10">
    <mergeCell ref="B2:C2"/>
    <mergeCell ref="B6:C6"/>
    <mergeCell ref="C4:C5"/>
    <mergeCell ref="B4:B5"/>
    <mergeCell ref="D4:I4"/>
    <mergeCell ref="J4:O4"/>
    <mergeCell ref="P4:U4"/>
    <mergeCell ref="V4:AA4"/>
    <mergeCell ref="AB4:AG4"/>
    <mergeCell ref="A4:A5"/>
  </mergeCells>
  <conditionalFormatting sqref="V7:W123 AB7:AC123">
    <cfRule type="cellIs" dxfId="53" priority="17" operator="equal">
      <formula>0</formula>
    </cfRule>
  </conditionalFormatting>
  <conditionalFormatting sqref="R7:R123">
    <cfRule type="cellIs" dxfId="52" priority="14" operator="between">
      <formula>$R$6</formula>
      <formula>50</formula>
    </cfRule>
    <cfRule type="cellIs" dxfId="51" priority="46" operator="between">
      <formula>$R$6</formula>
      <formula>90</formula>
    </cfRule>
  </conditionalFormatting>
  <conditionalFormatting sqref="S7:S123">
    <cfRule type="cellIs" dxfId="50" priority="12" operator="between">
      <formula>$S$6</formula>
      <formula>50</formula>
    </cfRule>
    <cfRule type="cellIs" dxfId="49" priority="13" operator="between">
      <formula>$S$6</formula>
      <formula>90</formula>
    </cfRule>
  </conditionalFormatting>
  <conditionalFormatting sqref="X7:AA123 AD7:AG123">
    <cfRule type="cellIs" dxfId="48" priority="48" operator="greaterThanOrEqual">
      <formula>10</formula>
    </cfRule>
    <cfRule type="cellIs" dxfId="47" priority="22" operator="between">
      <formula>0.1</formula>
      <formula>9.99</formula>
    </cfRule>
    <cfRule type="cellIs" dxfId="46" priority="20" operator="equal">
      <formula>0</formula>
    </cfRule>
    <cfRule type="cellIs" dxfId="45" priority="19" operator="equal">
      <formula>"-"</formula>
    </cfRule>
  </conditionalFormatting>
  <conditionalFormatting sqref="R7:U123">
    <cfRule type="cellIs" dxfId="44" priority="6" stopIfTrue="1" operator="greaterThanOrEqual">
      <formula>90</formula>
    </cfRule>
    <cfRule type="cellIs" dxfId="43" priority="7" stopIfTrue="1" operator="lessThan">
      <formula>50</formula>
    </cfRule>
    <cfRule type="cellIs" dxfId="42" priority="2" stopIfTrue="1" operator="equal">
      <formula>"-"</formula>
    </cfRule>
    <cfRule type="containsBlanks" dxfId="41" priority="1" stopIfTrue="1">
      <formula>LEN(TRIM(R7))=0</formula>
    </cfRule>
  </conditionalFormatting>
  <conditionalFormatting sqref="T7:T123">
    <cfRule type="cellIs" dxfId="40" priority="10" operator="between">
      <formula>90</formula>
      <formula>$T$6</formula>
    </cfRule>
    <cfRule type="cellIs" dxfId="39" priority="9" operator="between">
      <formula>$T$6</formula>
      <formula>50</formula>
    </cfRule>
  </conditionalFormatting>
  <conditionalFormatting sqref="U7:U123">
    <cfRule type="cellIs" dxfId="38" priority="4" operator="between">
      <formula>$U$6</formula>
      <formula>90</formula>
    </cfRule>
    <cfRule type="cellIs" dxfId="37" priority="3" operator="between">
      <formula>50</formula>
      <formula>$U$6</formula>
    </cfRule>
  </conditionalFormatting>
  <conditionalFormatting sqref="V7:AG123">
    <cfRule type="containsBlanks" dxfId="36" priority="15">
      <formula>LEN(TRIM(V7))=0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8" width="7.7109375" customWidth="1"/>
    <col min="9" max="9" width="8.7109375" style="2" customWidth="1"/>
    <col min="10" max="10" width="6.5703125" customWidth="1"/>
    <col min="11" max="15" width="10.7109375" customWidth="1"/>
    <col min="16" max="16" width="9.28515625" customWidth="1"/>
  </cols>
  <sheetData>
    <row r="1" spans="1:16" ht="18" customHeight="1" x14ac:dyDescent="0.25">
      <c r="K1" s="104"/>
      <c r="L1" s="190" t="s">
        <v>127</v>
      </c>
    </row>
    <row r="2" spans="1:16" ht="18" customHeight="1" x14ac:dyDescent="0.25">
      <c r="A2" s="4"/>
      <c r="B2" s="4"/>
      <c r="C2" s="416" t="s">
        <v>126</v>
      </c>
      <c r="D2" s="416"/>
      <c r="E2" s="64"/>
      <c r="F2" s="64"/>
      <c r="G2" s="64"/>
      <c r="H2" s="64"/>
      <c r="I2" s="25">
        <v>2020</v>
      </c>
      <c r="J2" s="4"/>
      <c r="K2" s="26"/>
      <c r="L2" s="190" t="s">
        <v>128</v>
      </c>
    </row>
    <row r="3" spans="1:16" ht="18" customHeight="1" thickBot="1" x14ac:dyDescent="0.3">
      <c r="A3" s="4"/>
      <c r="B3" s="4"/>
      <c r="C3" s="4"/>
      <c r="D3" s="4"/>
      <c r="E3" s="4"/>
      <c r="F3" s="4"/>
      <c r="G3" s="4"/>
      <c r="H3" s="4"/>
      <c r="I3" s="5"/>
      <c r="J3" s="4"/>
      <c r="K3" s="79"/>
      <c r="L3" s="190" t="s">
        <v>129</v>
      </c>
    </row>
    <row r="4" spans="1:16" ht="18" customHeight="1" thickBot="1" x14ac:dyDescent="0.3">
      <c r="A4" s="411" t="s">
        <v>0</v>
      </c>
      <c r="B4" s="421" t="s">
        <v>1</v>
      </c>
      <c r="C4" s="421" t="s">
        <v>2</v>
      </c>
      <c r="D4" s="424" t="s">
        <v>3</v>
      </c>
      <c r="E4" s="426" t="s">
        <v>123</v>
      </c>
      <c r="F4" s="427"/>
      <c r="G4" s="427"/>
      <c r="H4" s="427"/>
      <c r="I4" s="419" t="s">
        <v>98</v>
      </c>
      <c r="J4" s="4"/>
      <c r="K4" s="17"/>
      <c r="L4" s="190" t="s">
        <v>130</v>
      </c>
    </row>
    <row r="5" spans="1:16" ht="37.5" customHeight="1" thickBot="1" x14ac:dyDescent="0.3">
      <c r="A5" s="412"/>
      <c r="B5" s="422"/>
      <c r="C5" s="422"/>
      <c r="D5" s="425"/>
      <c r="E5" s="167">
        <v>2</v>
      </c>
      <c r="F5" s="3">
        <v>3</v>
      </c>
      <c r="G5" s="3">
        <v>4</v>
      </c>
      <c r="H5" s="3">
        <v>5</v>
      </c>
      <c r="I5" s="420"/>
      <c r="J5" s="4"/>
      <c r="K5" s="80" t="s">
        <v>122</v>
      </c>
      <c r="L5" s="206" t="s">
        <v>131</v>
      </c>
      <c r="M5" s="206" t="s">
        <v>132</v>
      </c>
      <c r="N5" s="206" t="s">
        <v>133</v>
      </c>
      <c r="O5" s="206" t="s">
        <v>134</v>
      </c>
    </row>
    <row r="6" spans="1:16" ht="15" customHeight="1" thickBot="1" x14ac:dyDescent="0.3">
      <c r="A6" s="28"/>
      <c r="B6" s="29"/>
      <c r="C6" s="29" t="s">
        <v>99</v>
      </c>
      <c r="D6" s="30">
        <f>D7+D8+D17+D30+D48+D68+D83+D115</f>
        <v>0</v>
      </c>
      <c r="E6" s="128">
        <v>0</v>
      </c>
      <c r="F6" s="128">
        <v>0</v>
      </c>
      <c r="G6" s="128">
        <v>0</v>
      </c>
      <c r="H6" s="128">
        <v>0</v>
      </c>
      <c r="I6" s="105">
        <v>0</v>
      </c>
      <c r="J6" s="20"/>
      <c r="K6" s="249">
        <f>D6</f>
        <v>0</v>
      </c>
      <c r="L6" s="250">
        <f>L7+L8+L17+L30+L48+L68+L83+L115</f>
        <v>0</v>
      </c>
      <c r="M6" s="171">
        <f>H6+G6</f>
        <v>0</v>
      </c>
      <c r="N6" s="279">
        <f>N7+N8+N17+N30+N48+N68+N83+N115</f>
        <v>0</v>
      </c>
      <c r="O6" s="280">
        <f>E6</f>
        <v>0</v>
      </c>
      <c r="P6" s="57"/>
    </row>
    <row r="7" spans="1:16" ht="15" customHeight="1" thickBot="1" x14ac:dyDescent="0.3">
      <c r="A7" s="129">
        <v>1</v>
      </c>
      <c r="B7" s="127">
        <v>50050</v>
      </c>
      <c r="C7" s="132" t="s">
        <v>55</v>
      </c>
      <c r="D7" s="168"/>
      <c r="E7" s="114"/>
      <c r="F7" s="114"/>
      <c r="G7" s="114"/>
      <c r="H7" s="114"/>
      <c r="I7" s="126"/>
      <c r="J7" s="63"/>
      <c r="K7" s="81"/>
      <c r="L7" s="82"/>
      <c r="M7" s="83"/>
      <c r="N7" s="183"/>
      <c r="O7" s="184"/>
      <c r="P7" s="59"/>
    </row>
    <row r="8" spans="1:16" ht="15" customHeight="1" thickBot="1" x14ac:dyDescent="0.3">
      <c r="A8" s="31"/>
      <c r="B8" s="24"/>
      <c r="C8" s="32" t="s">
        <v>100</v>
      </c>
      <c r="D8" s="32">
        <f>SUM(D9:D16)</f>
        <v>0</v>
      </c>
      <c r="E8" s="76">
        <v>0</v>
      </c>
      <c r="F8" s="76">
        <v>0</v>
      </c>
      <c r="G8" s="76">
        <v>0</v>
      </c>
      <c r="H8" s="76">
        <v>0</v>
      </c>
      <c r="I8" s="40">
        <v>0</v>
      </c>
      <c r="J8" s="20"/>
      <c r="K8" s="264">
        <f>D8</f>
        <v>0</v>
      </c>
      <c r="L8" s="265">
        <f>SUM(L9:L16)</f>
        <v>0</v>
      </c>
      <c r="M8" s="276">
        <f>H8+G8</f>
        <v>0</v>
      </c>
      <c r="N8" s="277">
        <f>SUM(N9:N16)</f>
        <v>0</v>
      </c>
      <c r="O8" s="281">
        <f>E8</f>
        <v>0</v>
      </c>
      <c r="P8" s="66"/>
    </row>
    <row r="9" spans="1:16" s="1" customFormat="1" ht="15" customHeight="1" x14ac:dyDescent="0.25">
      <c r="A9" s="11">
        <v>1</v>
      </c>
      <c r="B9" s="47">
        <v>10002</v>
      </c>
      <c r="C9" s="18" t="s">
        <v>5</v>
      </c>
      <c r="D9" s="172"/>
      <c r="E9" s="120"/>
      <c r="F9" s="120"/>
      <c r="G9" s="120"/>
      <c r="H9" s="120"/>
      <c r="I9" s="42"/>
      <c r="J9" s="20"/>
      <c r="K9" s="89"/>
      <c r="L9" s="90"/>
      <c r="M9" s="91"/>
      <c r="N9" s="103"/>
      <c r="O9" s="176"/>
      <c r="P9" s="60"/>
    </row>
    <row r="10" spans="1:16" s="1" customFormat="1" ht="15" customHeight="1" x14ac:dyDescent="0.25">
      <c r="A10" s="11">
        <v>2</v>
      </c>
      <c r="B10" s="47">
        <v>10090</v>
      </c>
      <c r="C10" s="18" t="s">
        <v>7</v>
      </c>
      <c r="D10" s="166"/>
      <c r="E10" s="120"/>
      <c r="F10" s="120"/>
      <c r="G10" s="120"/>
      <c r="H10" s="120"/>
      <c r="I10" s="42"/>
      <c r="J10" s="20"/>
      <c r="K10" s="89"/>
      <c r="L10" s="90"/>
      <c r="M10" s="91"/>
      <c r="N10" s="103"/>
      <c r="O10" s="176"/>
      <c r="P10" s="60"/>
    </row>
    <row r="11" spans="1:16" s="1" customFormat="1" ht="15" customHeight="1" x14ac:dyDescent="0.25">
      <c r="A11" s="11">
        <v>3</v>
      </c>
      <c r="B11" s="49">
        <v>10004</v>
      </c>
      <c r="C11" s="21" t="s">
        <v>6</v>
      </c>
      <c r="D11" s="166"/>
      <c r="E11" s="145"/>
      <c r="F11" s="145"/>
      <c r="G11" s="145"/>
      <c r="H11" s="145"/>
      <c r="I11" s="45"/>
      <c r="J11" s="20"/>
      <c r="K11" s="89"/>
      <c r="L11" s="90"/>
      <c r="M11" s="91"/>
      <c r="N11" s="103"/>
      <c r="O11" s="176"/>
      <c r="P11" s="60"/>
    </row>
    <row r="12" spans="1:16" s="1" customFormat="1" ht="14.25" customHeight="1" x14ac:dyDescent="0.25">
      <c r="A12" s="11">
        <v>4</v>
      </c>
      <c r="B12" s="47">
        <v>10001</v>
      </c>
      <c r="C12" s="18" t="s">
        <v>4</v>
      </c>
      <c r="D12" s="166"/>
      <c r="E12" s="145"/>
      <c r="F12" s="145"/>
      <c r="G12" s="145"/>
      <c r="H12" s="145"/>
      <c r="I12" s="42"/>
      <c r="J12" s="20"/>
      <c r="K12" s="89"/>
      <c r="L12" s="90"/>
      <c r="M12" s="91"/>
      <c r="N12" s="103"/>
      <c r="O12" s="176"/>
      <c r="P12" s="60"/>
    </row>
    <row r="13" spans="1:16" s="1" customFormat="1" ht="15" customHeight="1" x14ac:dyDescent="0.25">
      <c r="A13" s="11">
        <v>5</v>
      </c>
      <c r="B13" s="47">
        <v>10120</v>
      </c>
      <c r="C13" s="18" t="s">
        <v>8</v>
      </c>
      <c r="D13" s="172"/>
      <c r="E13" s="145"/>
      <c r="F13" s="145"/>
      <c r="G13" s="145"/>
      <c r="H13" s="145"/>
      <c r="I13" s="42"/>
      <c r="J13" s="20"/>
      <c r="K13" s="89"/>
      <c r="L13" s="90"/>
      <c r="M13" s="91"/>
      <c r="N13" s="103"/>
      <c r="O13" s="176"/>
      <c r="P13" s="60"/>
    </row>
    <row r="14" spans="1:16" s="1" customFormat="1" ht="15" customHeight="1" x14ac:dyDescent="0.25">
      <c r="A14" s="11">
        <v>6</v>
      </c>
      <c r="B14" s="47">
        <v>10190</v>
      </c>
      <c r="C14" s="18" t="s">
        <v>9</v>
      </c>
      <c r="D14" s="166"/>
      <c r="E14" s="120"/>
      <c r="F14" s="120"/>
      <c r="G14" s="120"/>
      <c r="H14" s="120"/>
      <c r="I14" s="42"/>
      <c r="J14" s="20"/>
      <c r="K14" s="89"/>
      <c r="L14" s="90"/>
      <c r="M14" s="91"/>
      <c r="N14" s="103"/>
      <c r="O14" s="176"/>
      <c r="P14" s="65"/>
    </row>
    <row r="15" spans="1:16" s="1" customFormat="1" ht="15" customHeight="1" x14ac:dyDescent="0.25">
      <c r="A15" s="11">
        <v>7</v>
      </c>
      <c r="B15" s="47">
        <v>10320</v>
      </c>
      <c r="C15" s="18" t="s">
        <v>10</v>
      </c>
      <c r="D15" s="166"/>
      <c r="E15" s="145"/>
      <c r="F15" s="145"/>
      <c r="G15" s="145"/>
      <c r="H15" s="145"/>
      <c r="I15" s="42"/>
      <c r="J15" s="20"/>
      <c r="K15" s="89"/>
      <c r="L15" s="90"/>
      <c r="M15" s="91"/>
      <c r="N15" s="103"/>
      <c r="O15" s="176"/>
      <c r="P15" s="60"/>
    </row>
    <row r="16" spans="1:16" s="1" customFormat="1" ht="15" customHeight="1" thickBot="1" x14ac:dyDescent="0.3">
      <c r="A16" s="12">
        <v>8</v>
      </c>
      <c r="B16" s="51">
        <v>10860</v>
      </c>
      <c r="C16" s="19" t="s">
        <v>111</v>
      </c>
      <c r="D16" s="166"/>
      <c r="E16" s="145"/>
      <c r="F16" s="145"/>
      <c r="G16" s="145"/>
      <c r="H16" s="145"/>
      <c r="I16" s="44"/>
      <c r="J16" s="20"/>
      <c r="K16" s="93"/>
      <c r="L16" s="94"/>
      <c r="M16" s="95"/>
      <c r="N16" s="125"/>
      <c r="O16" s="185"/>
      <c r="P16" s="60"/>
    </row>
    <row r="17" spans="1:16" s="1" customFormat="1" ht="15" customHeight="1" thickBot="1" x14ac:dyDescent="0.3">
      <c r="A17" s="34"/>
      <c r="B17" s="50"/>
      <c r="C17" s="36" t="s">
        <v>101</v>
      </c>
      <c r="D17" s="173">
        <f>SUM(D18:D29)</f>
        <v>0</v>
      </c>
      <c r="E17" s="37">
        <v>0</v>
      </c>
      <c r="F17" s="37">
        <v>0</v>
      </c>
      <c r="G17" s="37">
        <v>0</v>
      </c>
      <c r="H17" s="37">
        <v>0</v>
      </c>
      <c r="I17" s="38">
        <v>0</v>
      </c>
      <c r="J17" s="20"/>
      <c r="K17" s="264">
        <f>D17</f>
        <v>0</v>
      </c>
      <c r="L17" s="265">
        <f>SUM(L18:L29)</f>
        <v>0</v>
      </c>
      <c r="M17" s="276">
        <f>H17+G17</f>
        <v>0</v>
      </c>
      <c r="N17" s="277">
        <f>SUM(N18:N29)</f>
        <v>0</v>
      </c>
      <c r="O17" s="281">
        <f>E17</f>
        <v>0</v>
      </c>
      <c r="P17" s="60"/>
    </row>
    <row r="18" spans="1:16" s="1" customFormat="1" ht="15" customHeight="1" x14ac:dyDescent="0.25">
      <c r="A18" s="10">
        <v>1</v>
      </c>
      <c r="B18" s="48">
        <v>20040</v>
      </c>
      <c r="C18" s="13" t="s">
        <v>11</v>
      </c>
      <c r="D18" s="166"/>
      <c r="E18" s="120"/>
      <c r="F18" s="120"/>
      <c r="G18" s="120"/>
      <c r="H18" s="120"/>
      <c r="I18" s="41"/>
      <c r="J18" s="20"/>
      <c r="K18" s="85"/>
      <c r="L18" s="86"/>
      <c r="M18" s="87"/>
      <c r="N18" s="169"/>
      <c r="O18" s="186"/>
      <c r="P18" s="60"/>
    </row>
    <row r="19" spans="1:16" s="1" customFormat="1" ht="15" customHeight="1" x14ac:dyDescent="0.25">
      <c r="A19" s="16">
        <v>2</v>
      </c>
      <c r="B19" s="47">
        <v>20061</v>
      </c>
      <c r="C19" s="18" t="s">
        <v>13</v>
      </c>
      <c r="D19" s="172"/>
      <c r="E19" s="120"/>
      <c r="F19" s="120"/>
      <c r="G19" s="120"/>
      <c r="H19" s="120"/>
      <c r="I19" s="42"/>
      <c r="J19" s="20"/>
      <c r="K19" s="89"/>
      <c r="L19" s="90"/>
      <c r="M19" s="91"/>
      <c r="N19" s="103"/>
      <c r="O19" s="176"/>
      <c r="P19" s="60"/>
    </row>
    <row r="20" spans="1:16" s="1" customFormat="1" ht="15" customHeight="1" x14ac:dyDescent="0.25">
      <c r="A20" s="16">
        <v>3</v>
      </c>
      <c r="B20" s="47">
        <v>21020</v>
      </c>
      <c r="C20" s="18" t="s">
        <v>21</v>
      </c>
      <c r="D20" s="166"/>
      <c r="E20" s="120"/>
      <c r="F20" s="120"/>
      <c r="G20" s="120"/>
      <c r="H20" s="120"/>
      <c r="I20" s="42"/>
      <c r="J20" s="20"/>
      <c r="K20" s="89"/>
      <c r="L20" s="90"/>
      <c r="M20" s="91"/>
      <c r="N20" s="103"/>
      <c r="O20" s="176"/>
      <c r="P20" s="60"/>
    </row>
    <row r="21" spans="1:16" s="1" customFormat="1" ht="15" customHeight="1" x14ac:dyDescent="0.25">
      <c r="A21" s="11">
        <v>4</v>
      </c>
      <c r="B21" s="47">
        <v>20060</v>
      </c>
      <c r="C21" s="18" t="s">
        <v>12</v>
      </c>
      <c r="D21" s="166"/>
      <c r="E21" s="145"/>
      <c r="F21" s="145"/>
      <c r="G21" s="145"/>
      <c r="H21" s="145"/>
      <c r="I21" s="42"/>
      <c r="J21" s="20"/>
      <c r="K21" s="89"/>
      <c r="L21" s="90"/>
      <c r="M21" s="91"/>
      <c r="N21" s="103"/>
      <c r="O21" s="176"/>
      <c r="P21" s="60"/>
    </row>
    <row r="22" spans="1:16" s="1" customFormat="1" ht="15" customHeight="1" x14ac:dyDescent="0.25">
      <c r="A22" s="11">
        <v>5</v>
      </c>
      <c r="B22" s="47">
        <v>20400</v>
      </c>
      <c r="C22" s="18" t="s">
        <v>15</v>
      </c>
      <c r="D22" s="166"/>
      <c r="E22" s="145"/>
      <c r="F22" s="145"/>
      <c r="G22" s="145"/>
      <c r="H22" s="145"/>
      <c r="I22" s="42"/>
      <c r="J22" s="20"/>
      <c r="K22" s="89"/>
      <c r="L22" s="90"/>
      <c r="M22" s="91"/>
      <c r="N22" s="103"/>
      <c r="O22" s="176"/>
      <c r="P22" s="60"/>
    </row>
    <row r="23" spans="1:16" s="1" customFormat="1" ht="15" customHeight="1" x14ac:dyDescent="0.25">
      <c r="A23" s="11">
        <v>6</v>
      </c>
      <c r="B23" s="47">
        <v>20080</v>
      </c>
      <c r="C23" s="18" t="s">
        <v>14</v>
      </c>
      <c r="D23" s="166"/>
      <c r="E23" s="143"/>
      <c r="F23" s="143"/>
      <c r="G23" s="143"/>
      <c r="H23" s="143"/>
      <c r="I23" s="42"/>
      <c r="J23" s="20"/>
      <c r="K23" s="89"/>
      <c r="L23" s="90"/>
      <c r="M23" s="91"/>
      <c r="N23" s="103"/>
      <c r="O23" s="176"/>
    </row>
    <row r="24" spans="1:16" s="1" customFormat="1" ht="15" customHeight="1" x14ac:dyDescent="0.25">
      <c r="A24" s="11">
        <v>7</v>
      </c>
      <c r="B24" s="47">
        <v>20460</v>
      </c>
      <c r="C24" s="18" t="s">
        <v>16</v>
      </c>
      <c r="D24" s="166"/>
      <c r="E24" s="120"/>
      <c r="F24" s="120"/>
      <c r="G24" s="120"/>
      <c r="H24" s="120"/>
      <c r="I24" s="42"/>
      <c r="J24" s="20"/>
      <c r="K24" s="89"/>
      <c r="L24" s="90"/>
      <c r="M24" s="91"/>
      <c r="N24" s="103"/>
      <c r="O24" s="176"/>
    </row>
    <row r="25" spans="1:16" s="1" customFormat="1" ht="15" customHeight="1" x14ac:dyDescent="0.25">
      <c r="A25" s="11">
        <v>8</v>
      </c>
      <c r="B25" s="47">
        <v>20550</v>
      </c>
      <c r="C25" s="18" t="s">
        <v>17</v>
      </c>
      <c r="D25" s="133"/>
      <c r="E25" s="145"/>
      <c r="F25" s="145"/>
      <c r="G25" s="145"/>
      <c r="H25" s="145"/>
      <c r="I25" s="42"/>
      <c r="J25" s="20"/>
      <c r="K25" s="89"/>
      <c r="L25" s="90"/>
      <c r="M25" s="91"/>
      <c r="N25" s="103"/>
      <c r="O25" s="176"/>
    </row>
    <row r="26" spans="1:16" s="1" customFormat="1" ht="15" customHeight="1" x14ac:dyDescent="0.25">
      <c r="A26" s="11">
        <v>9</v>
      </c>
      <c r="B26" s="47">
        <v>20630</v>
      </c>
      <c r="C26" s="18" t="s">
        <v>18</v>
      </c>
      <c r="D26" s="144"/>
      <c r="E26" s="145"/>
      <c r="F26" s="145"/>
      <c r="G26" s="145"/>
      <c r="H26" s="145"/>
      <c r="I26" s="42"/>
      <c r="J26" s="20"/>
      <c r="K26" s="89"/>
      <c r="L26" s="90"/>
      <c r="M26" s="91"/>
      <c r="N26" s="103"/>
      <c r="O26" s="176"/>
    </row>
    <row r="27" spans="1:16" s="1" customFormat="1" ht="15" customHeight="1" x14ac:dyDescent="0.25">
      <c r="A27" s="11">
        <v>10</v>
      </c>
      <c r="B27" s="47">
        <v>20810</v>
      </c>
      <c r="C27" s="18" t="s">
        <v>19</v>
      </c>
      <c r="D27" s="119"/>
      <c r="E27" s="120"/>
      <c r="F27" s="120"/>
      <c r="G27" s="120"/>
      <c r="H27" s="120"/>
      <c r="I27" s="42"/>
      <c r="J27" s="20"/>
      <c r="K27" s="89"/>
      <c r="L27" s="90"/>
      <c r="M27" s="91"/>
      <c r="N27" s="103"/>
      <c r="O27" s="176"/>
    </row>
    <row r="28" spans="1:16" s="1" customFormat="1" ht="15" customHeight="1" x14ac:dyDescent="0.25">
      <c r="A28" s="11">
        <v>11</v>
      </c>
      <c r="B28" s="47">
        <v>20900</v>
      </c>
      <c r="C28" s="18" t="s">
        <v>20</v>
      </c>
      <c r="D28" s="119"/>
      <c r="E28" s="120"/>
      <c r="F28" s="120"/>
      <c r="G28" s="120"/>
      <c r="H28" s="120"/>
      <c r="I28" s="42"/>
      <c r="J28" s="20"/>
      <c r="K28" s="89"/>
      <c r="L28" s="90"/>
      <c r="M28" s="91"/>
      <c r="N28" s="103"/>
      <c r="O28" s="176"/>
    </row>
    <row r="29" spans="1:16" s="1" customFormat="1" ht="15" customHeight="1" thickBot="1" x14ac:dyDescent="0.3">
      <c r="A29" s="12">
        <v>12</v>
      </c>
      <c r="B29" s="51">
        <v>21350</v>
      </c>
      <c r="C29" s="19" t="s">
        <v>22</v>
      </c>
      <c r="D29" s="107"/>
      <c r="E29" s="108"/>
      <c r="F29" s="108"/>
      <c r="G29" s="108"/>
      <c r="H29" s="108"/>
      <c r="I29" s="44"/>
      <c r="J29" s="20"/>
      <c r="K29" s="93"/>
      <c r="L29" s="94"/>
      <c r="M29" s="95"/>
      <c r="N29" s="125"/>
      <c r="O29" s="185"/>
    </row>
    <row r="30" spans="1:16" s="1" customFormat="1" ht="15" customHeight="1" thickBot="1" x14ac:dyDescent="0.3">
      <c r="A30" s="34"/>
      <c r="B30" s="50"/>
      <c r="C30" s="36" t="s">
        <v>102</v>
      </c>
      <c r="D30" s="35">
        <f>SUM(D31:D47)</f>
        <v>0</v>
      </c>
      <c r="E30" s="37">
        <v>0</v>
      </c>
      <c r="F30" s="37">
        <v>0</v>
      </c>
      <c r="G30" s="37">
        <v>0</v>
      </c>
      <c r="H30" s="37">
        <v>0</v>
      </c>
      <c r="I30" s="38">
        <v>0</v>
      </c>
      <c r="J30" s="20"/>
      <c r="K30" s="264">
        <f>D30</f>
        <v>0</v>
      </c>
      <c r="L30" s="265">
        <f>SUM(L31:L47)</f>
        <v>0</v>
      </c>
      <c r="M30" s="276">
        <f>H30+G30</f>
        <v>0</v>
      </c>
      <c r="N30" s="277">
        <f>SUM(N31:N47)</f>
        <v>0</v>
      </c>
      <c r="O30" s="281">
        <f>E30</f>
        <v>0</v>
      </c>
    </row>
    <row r="31" spans="1:16" s="1" customFormat="1" ht="15" customHeight="1" x14ac:dyDescent="0.25">
      <c r="A31" s="10">
        <v>1</v>
      </c>
      <c r="B31" s="48">
        <v>30070</v>
      </c>
      <c r="C31" s="13" t="s">
        <v>24</v>
      </c>
      <c r="D31" s="144"/>
      <c r="E31" s="145"/>
      <c r="F31" s="145"/>
      <c r="G31" s="145"/>
      <c r="H31" s="145"/>
      <c r="I31" s="41"/>
      <c r="J31" s="7"/>
      <c r="K31" s="85"/>
      <c r="L31" s="86"/>
      <c r="M31" s="87"/>
      <c r="N31" s="169"/>
      <c r="O31" s="186"/>
    </row>
    <row r="32" spans="1:16" s="1" customFormat="1" ht="15" customHeight="1" x14ac:dyDescent="0.25">
      <c r="A32" s="11">
        <v>2</v>
      </c>
      <c r="B32" s="47">
        <v>30480</v>
      </c>
      <c r="C32" s="18" t="s">
        <v>110</v>
      </c>
      <c r="D32" s="119"/>
      <c r="E32" s="120"/>
      <c r="F32" s="120"/>
      <c r="G32" s="120"/>
      <c r="H32" s="120"/>
      <c r="I32" s="42"/>
      <c r="J32" s="7"/>
      <c r="K32" s="89"/>
      <c r="L32" s="90"/>
      <c r="M32" s="91"/>
      <c r="N32" s="103"/>
      <c r="O32" s="176"/>
    </row>
    <row r="33" spans="1:15" s="1" customFormat="1" ht="15" customHeight="1" x14ac:dyDescent="0.25">
      <c r="A33" s="11">
        <v>3</v>
      </c>
      <c r="B33" s="49">
        <v>30460</v>
      </c>
      <c r="C33" s="21" t="s">
        <v>29</v>
      </c>
      <c r="D33" s="144"/>
      <c r="E33" s="145"/>
      <c r="F33" s="145"/>
      <c r="G33" s="145"/>
      <c r="H33" s="145"/>
      <c r="I33" s="45"/>
      <c r="J33" s="7"/>
      <c r="K33" s="89"/>
      <c r="L33" s="90"/>
      <c r="M33" s="91"/>
      <c r="N33" s="103"/>
      <c r="O33" s="176"/>
    </row>
    <row r="34" spans="1:15" s="1" customFormat="1" ht="15" customHeight="1" x14ac:dyDescent="0.25">
      <c r="A34" s="11">
        <v>4</v>
      </c>
      <c r="B34" s="47">
        <v>30030</v>
      </c>
      <c r="C34" s="18" t="s">
        <v>23</v>
      </c>
      <c r="D34" s="144"/>
      <c r="E34" s="145"/>
      <c r="F34" s="145"/>
      <c r="G34" s="145"/>
      <c r="H34" s="145"/>
      <c r="I34" s="42"/>
      <c r="J34" s="7"/>
      <c r="K34" s="89"/>
      <c r="L34" s="90"/>
      <c r="M34" s="91"/>
      <c r="N34" s="103"/>
      <c r="O34" s="176"/>
    </row>
    <row r="35" spans="1:15" s="1" customFormat="1" ht="15" customHeight="1" x14ac:dyDescent="0.25">
      <c r="A35" s="11">
        <v>5</v>
      </c>
      <c r="B35" s="47">
        <v>31000</v>
      </c>
      <c r="C35" s="18" t="s">
        <v>37</v>
      </c>
      <c r="D35" s="144"/>
      <c r="E35" s="145"/>
      <c r="F35" s="145"/>
      <c r="G35" s="145"/>
      <c r="H35" s="145"/>
      <c r="I35" s="42"/>
      <c r="J35" s="7"/>
      <c r="K35" s="89"/>
      <c r="L35" s="90"/>
      <c r="M35" s="91"/>
      <c r="N35" s="103"/>
      <c r="O35" s="176"/>
    </row>
    <row r="36" spans="1:15" s="1" customFormat="1" ht="15" customHeight="1" x14ac:dyDescent="0.25">
      <c r="A36" s="11">
        <v>6</v>
      </c>
      <c r="B36" s="47">
        <v>30130</v>
      </c>
      <c r="C36" s="18" t="s">
        <v>25</v>
      </c>
      <c r="D36" s="106"/>
      <c r="E36" s="120"/>
      <c r="F36" s="120"/>
      <c r="G36" s="120"/>
      <c r="H36" s="120"/>
      <c r="I36" s="42"/>
      <c r="J36" s="7"/>
      <c r="K36" s="89"/>
      <c r="L36" s="90"/>
      <c r="M36" s="91"/>
      <c r="N36" s="103"/>
      <c r="O36" s="176"/>
    </row>
    <row r="37" spans="1:15" s="1" customFormat="1" ht="15" customHeight="1" x14ac:dyDescent="0.25">
      <c r="A37" s="11">
        <v>7</v>
      </c>
      <c r="B37" s="47">
        <v>30160</v>
      </c>
      <c r="C37" s="18" t="s">
        <v>26</v>
      </c>
      <c r="D37" s="144"/>
      <c r="E37" s="145"/>
      <c r="F37" s="145"/>
      <c r="G37" s="145"/>
      <c r="H37" s="145"/>
      <c r="I37" s="42"/>
      <c r="J37" s="7"/>
      <c r="K37" s="89"/>
      <c r="L37" s="90"/>
      <c r="M37" s="91"/>
      <c r="N37" s="103"/>
      <c r="O37" s="176"/>
    </row>
    <row r="38" spans="1:15" s="1" customFormat="1" ht="15" customHeight="1" x14ac:dyDescent="0.25">
      <c r="A38" s="11">
        <v>8</v>
      </c>
      <c r="B38" s="47">
        <v>30310</v>
      </c>
      <c r="C38" s="18" t="s">
        <v>27</v>
      </c>
      <c r="D38" s="119"/>
      <c r="E38" s="120"/>
      <c r="F38" s="120"/>
      <c r="G38" s="120"/>
      <c r="H38" s="120"/>
      <c r="I38" s="42"/>
      <c r="J38" s="7"/>
      <c r="K38" s="89"/>
      <c r="L38" s="90"/>
      <c r="M38" s="91"/>
      <c r="N38" s="103"/>
      <c r="O38" s="176"/>
    </row>
    <row r="39" spans="1:15" s="1" customFormat="1" ht="15" customHeight="1" x14ac:dyDescent="0.25">
      <c r="A39" s="11">
        <v>9</v>
      </c>
      <c r="B39" s="47">
        <v>30440</v>
      </c>
      <c r="C39" s="18" t="s">
        <v>28</v>
      </c>
      <c r="D39" s="119"/>
      <c r="E39" s="120"/>
      <c r="F39" s="120"/>
      <c r="G39" s="120"/>
      <c r="H39" s="120"/>
      <c r="I39" s="42"/>
      <c r="J39" s="7"/>
      <c r="K39" s="89"/>
      <c r="L39" s="90"/>
      <c r="M39" s="91"/>
      <c r="N39" s="103"/>
      <c r="O39" s="176"/>
    </row>
    <row r="40" spans="1:15" s="1" customFormat="1" ht="15" customHeight="1" x14ac:dyDescent="0.25">
      <c r="A40" s="11">
        <v>10</v>
      </c>
      <c r="B40" s="47">
        <v>30500</v>
      </c>
      <c r="C40" s="18" t="s">
        <v>30</v>
      </c>
      <c r="D40" s="119"/>
      <c r="E40" s="120"/>
      <c r="F40" s="120"/>
      <c r="G40" s="120"/>
      <c r="H40" s="120"/>
      <c r="I40" s="42"/>
      <c r="J40" s="7"/>
      <c r="K40" s="89"/>
      <c r="L40" s="90"/>
      <c r="M40" s="91"/>
      <c r="N40" s="103"/>
      <c r="O40" s="176"/>
    </row>
    <row r="41" spans="1:15" s="1" customFormat="1" ht="15" customHeight="1" x14ac:dyDescent="0.25">
      <c r="A41" s="11">
        <v>11</v>
      </c>
      <c r="B41" s="47">
        <v>30530</v>
      </c>
      <c r="C41" s="18" t="s">
        <v>31</v>
      </c>
      <c r="D41" s="144"/>
      <c r="E41" s="145"/>
      <c r="F41" s="145"/>
      <c r="G41" s="145"/>
      <c r="H41" s="145"/>
      <c r="I41" s="42"/>
      <c r="J41" s="7"/>
      <c r="K41" s="89"/>
      <c r="L41" s="90"/>
      <c r="M41" s="91"/>
      <c r="N41" s="103"/>
      <c r="O41" s="176"/>
    </row>
    <row r="42" spans="1:15" s="1" customFormat="1" ht="15" customHeight="1" x14ac:dyDescent="0.25">
      <c r="A42" s="11">
        <v>12</v>
      </c>
      <c r="B42" s="47">
        <v>30640</v>
      </c>
      <c r="C42" s="18" t="s">
        <v>32</v>
      </c>
      <c r="D42" s="119"/>
      <c r="E42" s="120"/>
      <c r="F42" s="120"/>
      <c r="G42" s="120"/>
      <c r="H42" s="120"/>
      <c r="I42" s="42"/>
      <c r="J42" s="7"/>
      <c r="K42" s="89"/>
      <c r="L42" s="90"/>
      <c r="M42" s="91"/>
      <c r="N42" s="103"/>
      <c r="O42" s="176"/>
    </row>
    <row r="43" spans="1:15" s="1" customFormat="1" ht="15" customHeight="1" x14ac:dyDescent="0.25">
      <c r="A43" s="11">
        <v>13</v>
      </c>
      <c r="B43" s="47">
        <v>30650</v>
      </c>
      <c r="C43" s="18" t="s">
        <v>33</v>
      </c>
      <c r="D43" s="135"/>
      <c r="E43" s="145"/>
      <c r="F43" s="145"/>
      <c r="G43" s="145"/>
      <c r="H43" s="145"/>
      <c r="I43" s="42"/>
      <c r="J43" s="7"/>
      <c r="K43" s="89"/>
      <c r="L43" s="90"/>
      <c r="M43" s="91"/>
      <c r="N43" s="103"/>
      <c r="O43" s="176"/>
    </row>
    <row r="44" spans="1:15" s="1" customFormat="1" ht="15" customHeight="1" x14ac:dyDescent="0.25">
      <c r="A44" s="11">
        <v>14</v>
      </c>
      <c r="B44" s="47">
        <v>30790</v>
      </c>
      <c r="C44" s="18" t="s">
        <v>34</v>
      </c>
      <c r="D44" s="106"/>
      <c r="E44" s="120"/>
      <c r="F44" s="120"/>
      <c r="G44" s="120"/>
      <c r="H44" s="120"/>
      <c r="I44" s="42"/>
      <c r="J44" s="7"/>
      <c r="K44" s="89"/>
      <c r="L44" s="90"/>
      <c r="M44" s="91"/>
      <c r="N44" s="103"/>
      <c r="O44" s="176"/>
    </row>
    <row r="45" spans="1:15" s="1" customFormat="1" ht="15" customHeight="1" x14ac:dyDescent="0.25">
      <c r="A45" s="11">
        <v>15</v>
      </c>
      <c r="B45" s="47">
        <v>30890</v>
      </c>
      <c r="C45" s="18" t="s">
        <v>35</v>
      </c>
      <c r="D45" s="119"/>
      <c r="E45" s="120"/>
      <c r="F45" s="120"/>
      <c r="G45" s="120"/>
      <c r="H45" s="120"/>
      <c r="I45" s="42"/>
      <c r="J45" s="7"/>
      <c r="K45" s="89"/>
      <c r="L45" s="90"/>
      <c r="M45" s="91"/>
      <c r="N45" s="103"/>
      <c r="O45" s="176"/>
    </row>
    <row r="46" spans="1:15" s="1" customFormat="1" ht="15" customHeight="1" x14ac:dyDescent="0.25">
      <c r="A46" s="11">
        <v>16</v>
      </c>
      <c r="B46" s="47">
        <v>30940</v>
      </c>
      <c r="C46" s="18" t="s">
        <v>36</v>
      </c>
      <c r="D46" s="142"/>
      <c r="E46" s="143"/>
      <c r="F46" s="143"/>
      <c r="G46" s="143"/>
      <c r="H46" s="143"/>
      <c r="I46" s="42"/>
      <c r="J46" s="7"/>
      <c r="K46" s="89"/>
      <c r="L46" s="90"/>
      <c r="M46" s="91"/>
      <c r="N46" s="103"/>
      <c r="O46" s="176"/>
    </row>
    <row r="47" spans="1:15" s="1" customFormat="1" ht="15" customHeight="1" thickBot="1" x14ac:dyDescent="0.3">
      <c r="A47" s="11">
        <v>17</v>
      </c>
      <c r="B47" s="51">
        <v>31480</v>
      </c>
      <c r="C47" s="19" t="s">
        <v>38</v>
      </c>
      <c r="D47" s="107"/>
      <c r="E47" s="108"/>
      <c r="F47" s="108"/>
      <c r="G47" s="108"/>
      <c r="H47" s="108"/>
      <c r="I47" s="44"/>
      <c r="J47" s="7"/>
      <c r="K47" s="93"/>
      <c r="L47" s="94"/>
      <c r="M47" s="95"/>
      <c r="N47" s="125"/>
      <c r="O47" s="185"/>
    </row>
    <row r="48" spans="1:15" s="1" customFormat="1" ht="15" customHeight="1" thickBot="1" x14ac:dyDescent="0.3">
      <c r="A48" s="34"/>
      <c r="B48" s="50"/>
      <c r="C48" s="36" t="s">
        <v>103</v>
      </c>
      <c r="D48" s="35">
        <f>SUM(D49:D67)</f>
        <v>0</v>
      </c>
      <c r="E48" s="77">
        <v>0</v>
      </c>
      <c r="F48" s="77">
        <v>0</v>
      </c>
      <c r="G48" s="77">
        <v>0</v>
      </c>
      <c r="H48" s="77">
        <v>0</v>
      </c>
      <c r="I48" s="40">
        <v>0</v>
      </c>
      <c r="J48" s="20"/>
      <c r="K48" s="264">
        <f>D48</f>
        <v>0</v>
      </c>
      <c r="L48" s="265">
        <f>SUM(L49:L67)</f>
        <v>0</v>
      </c>
      <c r="M48" s="276">
        <f>H48+G48</f>
        <v>0</v>
      </c>
      <c r="N48" s="277">
        <f>SUM(N49:N67)</f>
        <v>0</v>
      </c>
      <c r="O48" s="281">
        <f>E48</f>
        <v>0</v>
      </c>
    </row>
    <row r="49" spans="1:15" s="1" customFormat="1" ht="15" customHeight="1" x14ac:dyDescent="0.25">
      <c r="A49" s="58">
        <v>1</v>
      </c>
      <c r="B49" s="48">
        <v>40010</v>
      </c>
      <c r="C49" s="13" t="s">
        <v>39</v>
      </c>
      <c r="D49" s="144"/>
      <c r="E49" s="145"/>
      <c r="F49" s="145"/>
      <c r="G49" s="145"/>
      <c r="H49" s="145"/>
      <c r="I49" s="41"/>
      <c r="J49" s="20"/>
      <c r="K49" s="85"/>
      <c r="L49" s="86"/>
      <c r="M49" s="87"/>
      <c r="N49" s="169"/>
      <c r="O49" s="186"/>
    </row>
    <row r="50" spans="1:15" s="1" customFormat="1" ht="15" customHeight="1" x14ac:dyDescent="0.25">
      <c r="A50" s="22">
        <v>2</v>
      </c>
      <c r="B50" s="47">
        <v>40030</v>
      </c>
      <c r="C50" s="18" t="s">
        <v>41</v>
      </c>
      <c r="D50" s="119"/>
      <c r="E50" s="120"/>
      <c r="F50" s="120"/>
      <c r="G50" s="120"/>
      <c r="H50" s="120"/>
      <c r="I50" s="42"/>
      <c r="J50" s="20"/>
      <c r="K50" s="89"/>
      <c r="L50" s="90"/>
      <c r="M50" s="91"/>
      <c r="N50" s="103"/>
      <c r="O50" s="176"/>
    </row>
    <row r="51" spans="1:15" s="1" customFormat="1" ht="15" customHeight="1" x14ac:dyDescent="0.25">
      <c r="A51" s="22">
        <v>3</v>
      </c>
      <c r="B51" s="47">
        <v>40410</v>
      </c>
      <c r="C51" s="18" t="s">
        <v>48</v>
      </c>
      <c r="D51" s="119"/>
      <c r="E51" s="120"/>
      <c r="F51" s="120"/>
      <c r="G51" s="120"/>
      <c r="H51" s="120"/>
      <c r="I51" s="42"/>
      <c r="J51" s="20"/>
      <c r="K51" s="89"/>
      <c r="L51" s="90"/>
      <c r="M51" s="91"/>
      <c r="N51" s="103"/>
      <c r="O51" s="176"/>
    </row>
    <row r="52" spans="1:15" s="1" customFormat="1" ht="15" customHeight="1" x14ac:dyDescent="0.25">
      <c r="A52" s="22">
        <v>4</v>
      </c>
      <c r="B52" s="47">
        <v>40011</v>
      </c>
      <c r="C52" s="18" t="s">
        <v>40</v>
      </c>
      <c r="D52" s="119"/>
      <c r="E52" s="120"/>
      <c r="F52" s="120"/>
      <c r="G52" s="120"/>
      <c r="H52" s="120"/>
      <c r="I52" s="42"/>
      <c r="J52" s="20"/>
      <c r="K52" s="89"/>
      <c r="L52" s="90"/>
      <c r="M52" s="91"/>
      <c r="N52" s="103"/>
      <c r="O52" s="176"/>
    </row>
    <row r="53" spans="1:15" s="1" customFormat="1" ht="15" customHeight="1" x14ac:dyDescent="0.25">
      <c r="A53" s="22">
        <v>5</v>
      </c>
      <c r="B53" s="47">
        <v>40080</v>
      </c>
      <c r="C53" s="18" t="s">
        <v>95</v>
      </c>
      <c r="D53" s="144"/>
      <c r="E53" s="145"/>
      <c r="F53" s="145"/>
      <c r="G53" s="145"/>
      <c r="H53" s="145"/>
      <c r="I53" s="42"/>
      <c r="J53" s="20"/>
      <c r="K53" s="89"/>
      <c r="L53" s="90"/>
      <c r="M53" s="91"/>
      <c r="N53" s="103"/>
      <c r="O53" s="176"/>
    </row>
    <row r="54" spans="1:15" s="1" customFormat="1" ht="15" customHeight="1" x14ac:dyDescent="0.25">
      <c r="A54" s="22">
        <v>6</v>
      </c>
      <c r="B54" s="47">
        <v>40100</v>
      </c>
      <c r="C54" s="18" t="s">
        <v>42</v>
      </c>
      <c r="D54" s="144"/>
      <c r="E54" s="145"/>
      <c r="F54" s="145"/>
      <c r="G54" s="145"/>
      <c r="H54" s="145"/>
      <c r="I54" s="42"/>
      <c r="J54" s="20"/>
      <c r="K54" s="89"/>
      <c r="L54" s="90"/>
      <c r="M54" s="91"/>
      <c r="N54" s="103"/>
      <c r="O54" s="176"/>
    </row>
    <row r="55" spans="1:15" s="1" customFormat="1" ht="15" customHeight="1" x14ac:dyDescent="0.25">
      <c r="A55" s="22">
        <v>7</v>
      </c>
      <c r="B55" s="47">
        <v>40020</v>
      </c>
      <c r="C55" s="18" t="s">
        <v>109</v>
      </c>
      <c r="D55" s="119"/>
      <c r="E55" s="120"/>
      <c r="F55" s="120"/>
      <c r="G55" s="120"/>
      <c r="H55" s="120"/>
      <c r="I55" s="42"/>
      <c r="J55" s="20"/>
      <c r="K55" s="89"/>
      <c r="L55" s="90"/>
      <c r="M55" s="91"/>
      <c r="N55" s="103"/>
      <c r="O55" s="176"/>
    </row>
    <row r="56" spans="1:15" s="1" customFormat="1" ht="15" customHeight="1" x14ac:dyDescent="0.25">
      <c r="A56" s="22">
        <v>8</v>
      </c>
      <c r="B56" s="47">
        <v>40031</v>
      </c>
      <c r="C56" s="18" t="s">
        <v>112</v>
      </c>
      <c r="D56" s="119"/>
      <c r="E56" s="120"/>
      <c r="F56" s="120"/>
      <c r="G56" s="120"/>
      <c r="H56" s="120"/>
      <c r="I56" s="42"/>
      <c r="J56" s="20"/>
      <c r="K56" s="89"/>
      <c r="L56" s="90"/>
      <c r="M56" s="91"/>
      <c r="N56" s="103"/>
      <c r="O56" s="176"/>
    </row>
    <row r="57" spans="1:15" s="1" customFormat="1" ht="15" customHeight="1" x14ac:dyDescent="0.25">
      <c r="A57" s="22">
        <v>9</v>
      </c>
      <c r="B57" s="47">
        <v>40210</v>
      </c>
      <c r="C57" s="18" t="s">
        <v>44</v>
      </c>
      <c r="D57" s="144"/>
      <c r="E57" s="145"/>
      <c r="F57" s="145"/>
      <c r="G57" s="145"/>
      <c r="H57" s="145"/>
      <c r="I57" s="42"/>
      <c r="J57" s="20"/>
      <c r="K57" s="89"/>
      <c r="L57" s="90"/>
      <c r="M57" s="91"/>
      <c r="N57" s="103"/>
      <c r="O57" s="176"/>
    </row>
    <row r="58" spans="1:15" s="1" customFormat="1" ht="15" customHeight="1" x14ac:dyDescent="0.25">
      <c r="A58" s="22">
        <v>10</v>
      </c>
      <c r="B58" s="47">
        <v>40300</v>
      </c>
      <c r="C58" s="18" t="s">
        <v>45</v>
      </c>
      <c r="D58" s="144"/>
      <c r="E58" s="145"/>
      <c r="F58" s="145"/>
      <c r="G58" s="145"/>
      <c r="H58" s="145"/>
      <c r="I58" s="42"/>
      <c r="J58" s="20"/>
      <c r="K58" s="89"/>
      <c r="L58" s="90"/>
      <c r="M58" s="91"/>
      <c r="N58" s="103"/>
      <c r="O58" s="176"/>
    </row>
    <row r="59" spans="1:15" s="1" customFormat="1" ht="15" customHeight="1" x14ac:dyDescent="0.25">
      <c r="A59" s="22">
        <v>11</v>
      </c>
      <c r="B59" s="47">
        <v>40360</v>
      </c>
      <c r="C59" s="18" t="s">
        <v>46</v>
      </c>
      <c r="D59" s="109"/>
      <c r="E59" s="120"/>
      <c r="F59" s="120"/>
      <c r="G59" s="120"/>
      <c r="H59" s="120"/>
      <c r="I59" s="42"/>
      <c r="J59" s="20"/>
      <c r="K59" s="89"/>
      <c r="L59" s="90"/>
      <c r="M59" s="91"/>
      <c r="N59" s="103"/>
      <c r="O59" s="176"/>
    </row>
    <row r="60" spans="1:15" s="1" customFormat="1" ht="15" customHeight="1" x14ac:dyDescent="0.25">
      <c r="A60" s="22">
        <v>12</v>
      </c>
      <c r="B60" s="47">
        <v>40390</v>
      </c>
      <c r="C60" s="18" t="s">
        <v>47</v>
      </c>
      <c r="D60" s="109"/>
      <c r="E60" s="120"/>
      <c r="F60" s="120"/>
      <c r="G60" s="120"/>
      <c r="H60" s="120"/>
      <c r="I60" s="42"/>
      <c r="J60" s="20"/>
      <c r="K60" s="89"/>
      <c r="L60" s="90"/>
      <c r="M60" s="91"/>
      <c r="N60" s="103"/>
      <c r="O60" s="176"/>
    </row>
    <row r="61" spans="1:15" s="1" customFormat="1" ht="15" customHeight="1" x14ac:dyDescent="0.25">
      <c r="A61" s="22">
        <v>13</v>
      </c>
      <c r="B61" s="47">
        <v>40720</v>
      </c>
      <c r="C61" s="18" t="s">
        <v>108</v>
      </c>
      <c r="D61" s="119"/>
      <c r="E61" s="120"/>
      <c r="F61" s="120"/>
      <c r="G61" s="120"/>
      <c r="H61" s="120"/>
      <c r="I61" s="42"/>
      <c r="J61" s="20"/>
      <c r="K61" s="89"/>
      <c r="L61" s="90"/>
      <c r="M61" s="91"/>
      <c r="N61" s="103"/>
      <c r="O61" s="176"/>
    </row>
    <row r="62" spans="1:15" s="1" customFormat="1" ht="15" customHeight="1" x14ac:dyDescent="0.25">
      <c r="A62" s="22">
        <v>14</v>
      </c>
      <c r="B62" s="47">
        <v>40730</v>
      </c>
      <c r="C62" s="18" t="s">
        <v>49</v>
      </c>
      <c r="D62" s="144"/>
      <c r="E62" s="145"/>
      <c r="F62" s="145"/>
      <c r="G62" s="145"/>
      <c r="H62" s="120"/>
      <c r="I62" s="42"/>
      <c r="J62" s="20"/>
      <c r="K62" s="89"/>
      <c r="L62" s="90"/>
      <c r="M62" s="91"/>
      <c r="N62" s="103"/>
      <c r="O62" s="176"/>
    </row>
    <row r="63" spans="1:15" s="1" customFormat="1" ht="15" customHeight="1" x14ac:dyDescent="0.25">
      <c r="A63" s="22">
        <v>15</v>
      </c>
      <c r="B63" s="47">
        <v>40820</v>
      </c>
      <c r="C63" s="18" t="s">
        <v>50</v>
      </c>
      <c r="D63" s="119"/>
      <c r="E63" s="120"/>
      <c r="F63" s="120"/>
      <c r="G63" s="120"/>
      <c r="H63" s="120"/>
      <c r="I63" s="42"/>
      <c r="J63" s="20"/>
      <c r="K63" s="89"/>
      <c r="L63" s="90"/>
      <c r="M63" s="91"/>
      <c r="N63" s="103"/>
      <c r="O63" s="176"/>
    </row>
    <row r="64" spans="1:15" s="1" customFormat="1" ht="15" customHeight="1" x14ac:dyDescent="0.25">
      <c r="A64" s="22">
        <v>16</v>
      </c>
      <c r="B64" s="47">
        <v>40840</v>
      </c>
      <c r="C64" s="18" t="s">
        <v>51</v>
      </c>
      <c r="D64" s="144"/>
      <c r="E64" s="145"/>
      <c r="F64" s="145"/>
      <c r="G64" s="164"/>
      <c r="H64" s="138"/>
      <c r="I64" s="42"/>
      <c r="J64" s="20"/>
      <c r="K64" s="89"/>
      <c r="L64" s="90"/>
      <c r="M64" s="91"/>
      <c r="N64" s="103"/>
      <c r="O64" s="176"/>
    </row>
    <row r="65" spans="1:15" s="1" customFormat="1" ht="15" customHeight="1" x14ac:dyDescent="0.25">
      <c r="A65" s="22">
        <v>17</v>
      </c>
      <c r="B65" s="47">
        <v>40950</v>
      </c>
      <c r="C65" s="18" t="s">
        <v>52</v>
      </c>
      <c r="D65" s="144"/>
      <c r="E65" s="145"/>
      <c r="F65" s="145"/>
      <c r="G65" s="145"/>
      <c r="H65" s="145"/>
      <c r="I65" s="42"/>
      <c r="J65" s="20"/>
      <c r="K65" s="89"/>
      <c r="L65" s="90"/>
      <c r="M65" s="91"/>
      <c r="N65" s="103"/>
      <c r="O65" s="176"/>
    </row>
    <row r="66" spans="1:15" s="1" customFormat="1" ht="15" customHeight="1" x14ac:dyDescent="0.25">
      <c r="A66" s="22">
        <v>18</v>
      </c>
      <c r="B66" s="49">
        <v>40990</v>
      </c>
      <c r="C66" s="21" t="s">
        <v>53</v>
      </c>
      <c r="D66" s="144"/>
      <c r="E66" s="145"/>
      <c r="F66" s="145"/>
      <c r="G66" s="145"/>
      <c r="H66" s="145"/>
      <c r="I66" s="45"/>
      <c r="J66" s="20"/>
      <c r="K66" s="89"/>
      <c r="L66" s="90"/>
      <c r="M66" s="91"/>
      <c r="N66" s="103"/>
      <c r="O66" s="176"/>
    </row>
    <row r="67" spans="1:15" s="1" customFormat="1" ht="15" customHeight="1" thickBot="1" x14ac:dyDescent="0.3">
      <c r="A67" s="23">
        <v>19</v>
      </c>
      <c r="B67" s="47">
        <v>40133</v>
      </c>
      <c r="C67" s="18" t="s">
        <v>43</v>
      </c>
      <c r="D67" s="144"/>
      <c r="E67" s="145"/>
      <c r="F67" s="145"/>
      <c r="G67" s="145"/>
      <c r="H67" s="145"/>
      <c r="I67" s="42"/>
      <c r="J67" s="20"/>
      <c r="K67" s="93"/>
      <c r="L67" s="94"/>
      <c r="M67" s="95"/>
      <c r="N67" s="125"/>
      <c r="O67" s="185"/>
    </row>
    <row r="68" spans="1:15" s="1" customFormat="1" ht="15" customHeight="1" thickBot="1" x14ac:dyDescent="0.3">
      <c r="A68" s="34"/>
      <c r="B68" s="50"/>
      <c r="C68" s="36" t="s">
        <v>104</v>
      </c>
      <c r="D68" s="35">
        <f>SUM(D69:D82)</f>
        <v>0</v>
      </c>
      <c r="E68" s="37">
        <v>0</v>
      </c>
      <c r="F68" s="37">
        <v>0</v>
      </c>
      <c r="G68" s="37">
        <v>0</v>
      </c>
      <c r="H68" s="37">
        <v>0</v>
      </c>
      <c r="I68" s="38">
        <v>0</v>
      </c>
      <c r="J68" s="20"/>
      <c r="K68" s="264">
        <f>D68</f>
        <v>0</v>
      </c>
      <c r="L68" s="265">
        <f>SUM(L69:L82)</f>
        <v>0</v>
      </c>
      <c r="M68" s="276">
        <f>H68+G68</f>
        <v>0</v>
      </c>
      <c r="N68" s="277">
        <f>SUM(N69:N82)</f>
        <v>0</v>
      </c>
      <c r="O68" s="281">
        <f>E68</f>
        <v>0</v>
      </c>
    </row>
    <row r="69" spans="1:15" s="1" customFormat="1" ht="15" customHeight="1" x14ac:dyDescent="0.25">
      <c r="A69" s="16">
        <v>1</v>
      </c>
      <c r="B69" s="47">
        <v>50040</v>
      </c>
      <c r="C69" s="18" t="s">
        <v>54</v>
      </c>
      <c r="D69" s="144"/>
      <c r="E69" s="145"/>
      <c r="F69" s="145"/>
      <c r="G69" s="145"/>
      <c r="H69" s="145"/>
      <c r="I69" s="42"/>
      <c r="J69" s="20"/>
      <c r="K69" s="85"/>
      <c r="L69" s="86"/>
      <c r="M69" s="87"/>
      <c r="N69" s="169"/>
      <c r="O69" s="186"/>
    </row>
    <row r="70" spans="1:15" s="1" customFormat="1" ht="15" customHeight="1" x14ac:dyDescent="0.25">
      <c r="A70" s="11">
        <v>2</v>
      </c>
      <c r="B70" s="47">
        <v>50003</v>
      </c>
      <c r="C70" s="18" t="s">
        <v>96</v>
      </c>
      <c r="D70" s="144"/>
      <c r="E70" s="145"/>
      <c r="F70" s="145"/>
      <c r="G70" s="145"/>
      <c r="H70" s="145"/>
      <c r="I70" s="42"/>
      <c r="J70" s="20"/>
      <c r="K70" s="89"/>
      <c r="L70" s="90"/>
      <c r="M70" s="91"/>
      <c r="N70" s="103"/>
      <c r="O70" s="176"/>
    </row>
    <row r="71" spans="1:15" s="1" customFormat="1" ht="15" customHeight="1" x14ac:dyDescent="0.25">
      <c r="A71" s="11">
        <v>3</v>
      </c>
      <c r="B71" s="47">
        <v>50060</v>
      </c>
      <c r="C71" s="18" t="s">
        <v>125</v>
      </c>
      <c r="D71" s="119"/>
      <c r="E71" s="120"/>
      <c r="F71" s="120"/>
      <c r="G71" s="120"/>
      <c r="H71" s="120"/>
      <c r="I71" s="42"/>
      <c r="J71" s="20"/>
      <c r="K71" s="89"/>
      <c r="L71" s="90"/>
      <c r="M71" s="91"/>
      <c r="N71" s="103"/>
      <c r="O71" s="176"/>
    </row>
    <row r="72" spans="1:15" s="1" customFormat="1" ht="15" customHeight="1" x14ac:dyDescent="0.25">
      <c r="A72" s="11">
        <v>4</v>
      </c>
      <c r="B72" s="53">
        <v>50170</v>
      </c>
      <c r="C72" s="18" t="s">
        <v>56</v>
      </c>
      <c r="D72" s="119"/>
      <c r="E72" s="120"/>
      <c r="F72" s="120"/>
      <c r="G72" s="120"/>
      <c r="H72" s="120"/>
      <c r="I72" s="42"/>
      <c r="J72" s="20"/>
      <c r="K72" s="89"/>
      <c r="L72" s="90"/>
      <c r="M72" s="91"/>
      <c r="N72" s="103"/>
      <c r="O72" s="176"/>
    </row>
    <row r="73" spans="1:15" s="1" customFormat="1" ht="15" customHeight="1" x14ac:dyDescent="0.25">
      <c r="A73" s="11">
        <v>5</v>
      </c>
      <c r="B73" s="47">
        <v>50230</v>
      </c>
      <c r="C73" s="18" t="s">
        <v>57</v>
      </c>
      <c r="D73" s="144"/>
      <c r="E73" s="145"/>
      <c r="F73" s="145"/>
      <c r="G73" s="145"/>
      <c r="H73" s="145"/>
      <c r="I73" s="42"/>
      <c r="J73" s="20"/>
      <c r="K73" s="89"/>
      <c r="L73" s="90"/>
      <c r="M73" s="91"/>
      <c r="N73" s="103"/>
      <c r="O73" s="176"/>
    </row>
    <row r="74" spans="1:15" s="1" customFormat="1" ht="15" customHeight="1" x14ac:dyDescent="0.25">
      <c r="A74" s="11">
        <v>6</v>
      </c>
      <c r="B74" s="47">
        <v>50340</v>
      </c>
      <c r="C74" s="18" t="s">
        <v>58</v>
      </c>
      <c r="D74" s="119"/>
      <c r="E74" s="120"/>
      <c r="F74" s="120"/>
      <c r="G74" s="120"/>
      <c r="H74" s="120"/>
      <c r="I74" s="42"/>
      <c r="J74" s="20"/>
      <c r="K74" s="89"/>
      <c r="L74" s="90"/>
      <c r="M74" s="91"/>
      <c r="N74" s="103"/>
      <c r="O74" s="176"/>
    </row>
    <row r="75" spans="1:15" s="1" customFormat="1" ht="15" customHeight="1" x14ac:dyDescent="0.25">
      <c r="A75" s="11">
        <v>7</v>
      </c>
      <c r="B75" s="47">
        <v>50420</v>
      </c>
      <c r="C75" s="18" t="s">
        <v>59</v>
      </c>
      <c r="D75" s="119"/>
      <c r="E75" s="120"/>
      <c r="F75" s="120"/>
      <c r="G75" s="120"/>
      <c r="H75" s="120"/>
      <c r="I75" s="42"/>
      <c r="J75" s="20"/>
      <c r="K75" s="89"/>
      <c r="L75" s="90"/>
      <c r="M75" s="91"/>
      <c r="N75" s="103"/>
      <c r="O75" s="176"/>
    </row>
    <row r="76" spans="1:15" s="1" customFormat="1" ht="15" customHeight="1" x14ac:dyDescent="0.25">
      <c r="A76" s="11">
        <v>8</v>
      </c>
      <c r="B76" s="47">
        <v>50450</v>
      </c>
      <c r="C76" s="18" t="s">
        <v>60</v>
      </c>
      <c r="D76" s="142"/>
      <c r="E76" s="143"/>
      <c r="F76" s="143"/>
      <c r="G76" s="143"/>
      <c r="H76" s="143"/>
      <c r="I76" s="42"/>
      <c r="J76" s="20"/>
      <c r="K76" s="89"/>
      <c r="L76" s="90"/>
      <c r="M76" s="91"/>
      <c r="N76" s="103"/>
      <c r="O76" s="176"/>
    </row>
    <row r="77" spans="1:15" s="1" customFormat="1" ht="15" customHeight="1" x14ac:dyDescent="0.25">
      <c r="A77" s="11">
        <v>9</v>
      </c>
      <c r="B77" s="47">
        <v>50620</v>
      </c>
      <c r="C77" s="18" t="s">
        <v>61</v>
      </c>
      <c r="D77" s="142"/>
      <c r="E77" s="143"/>
      <c r="F77" s="143"/>
      <c r="G77" s="143"/>
      <c r="H77" s="143"/>
      <c r="I77" s="42"/>
      <c r="J77" s="20"/>
      <c r="K77" s="89"/>
      <c r="L77" s="90"/>
      <c r="M77" s="91"/>
      <c r="N77" s="103"/>
      <c r="O77" s="176"/>
    </row>
    <row r="78" spans="1:15" s="1" customFormat="1" ht="15" customHeight="1" x14ac:dyDescent="0.25">
      <c r="A78" s="11">
        <v>10</v>
      </c>
      <c r="B78" s="47">
        <v>50760</v>
      </c>
      <c r="C78" s="18" t="s">
        <v>62</v>
      </c>
      <c r="D78" s="142"/>
      <c r="E78" s="143"/>
      <c r="F78" s="143"/>
      <c r="G78" s="143"/>
      <c r="H78" s="143"/>
      <c r="I78" s="42"/>
      <c r="J78" s="20"/>
      <c r="K78" s="89"/>
      <c r="L78" s="90"/>
      <c r="M78" s="91"/>
      <c r="N78" s="103"/>
      <c r="O78" s="176"/>
    </row>
    <row r="79" spans="1:15" s="1" customFormat="1" ht="15" customHeight="1" x14ac:dyDescent="0.25">
      <c r="A79" s="11">
        <v>11</v>
      </c>
      <c r="B79" s="47">
        <v>50780</v>
      </c>
      <c r="C79" s="18" t="s">
        <v>63</v>
      </c>
      <c r="D79" s="110"/>
      <c r="E79" s="120"/>
      <c r="F79" s="120"/>
      <c r="G79" s="120"/>
      <c r="H79" s="120"/>
      <c r="I79" s="42"/>
      <c r="J79" s="20"/>
      <c r="K79" s="89"/>
      <c r="L79" s="90"/>
      <c r="M79" s="91"/>
      <c r="N79" s="103"/>
      <c r="O79" s="176"/>
    </row>
    <row r="80" spans="1:15" s="1" customFormat="1" ht="15" customHeight="1" x14ac:dyDescent="0.25">
      <c r="A80" s="11">
        <v>12</v>
      </c>
      <c r="B80" s="47">
        <v>50930</v>
      </c>
      <c r="C80" s="18" t="s">
        <v>64</v>
      </c>
      <c r="D80" s="110"/>
      <c r="E80" s="120"/>
      <c r="F80" s="120"/>
      <c r="G80" s="120"/>
      <c r="H80" s="120"/>
      <c r="I80" s="42"/>
      <c r="J80" s="20"/>
      <c r="K80" s="89"/>
      <c r="L80" s="90"/>
      <c r="M80" s="91"/>
      <c r="N80" s="103"/>
      <c r="O80" s="176"/>
    </row>
    <row r="81" spans="1:15" s="1" customFormat="1" ht="15" customHeight="1" x14ac:dyDescent="0.25">
      <c r="A81" s="15">
        <v>13</v>
      </c>
      <c r="B81" s="49">
        <v>51370</v>
      </c>
      <c r="C81" s="21" t="s">
        <v>65</v>
      </c>
      <c r="D81" s="119"/>
      <c r="E81" s="120"/>
      <c r="F81" s="120"/>
      <c r="G81" s="120"/>
      <c r="H81" s="120"/>
      <c r="I81" s="45"/>
      <c r="J81" s="20"/>
      <c r="K81" s="89"/>
      <c r="L81" s="90"/>
      <c r="M81" s="91"/>
      <c r="N81" s="103"/>
      <c r="O81" s="176"/>
    </row>
    <row r="82" spans="1:15" s="1" customFormat="1" ht="15" customHeight="1" thickBot="1" x14ac:dyDescent="0.3">
      <c r="A82" s="15">
        <v>14</v>
      </c>
      <c r="B82" s="49">
        <v>51400</v>
      </c>
      <c r="C82" s="21" t="s">
        <v>141</v>
      </c>
      <c r="D82" s="111"/>
      <c r="E82" s="112"/>
      <c r="F82" s="112"/>
      <c r="G82" s="112"/>
      <c r="H82" s="112"/>
      <c r="I82" s="45"/>
      <c r="J82" s="20"/>
      <c r="K82" s="93"/>
      <c r="L82" s="94"/>
      <c r="M82" s="95"/>
      <c r="N82" s="125"/>
      <c r="O82" s="185"/>
    </row>
    <row r="83" spans="1:15" s="1" customFormat="1" ht="15" customHeight="1" thickBot="1" x14ac:dyDescent="0.3">
      <c r="A83" s="34"/>
      <c r="B83" s="50"/>
      <c r="C83" s="36" t="s">
        <v>105</v>
      </c>
      <c r="D83" s="35">
        <f>SUM(D84:D114)</f>
        <v>0</v>
      </c>
      <c r="E83" s="37">
        <v>0</v>
      </c>
      <c r="F83" s="37">
        <v>0</v>
      </c>
      <c r="G83" s="37">
        <v>0</v>
      </c>
      <c r="H83" s="37">
        <v>0</v>
      </c>
      <c r="I83" s="38">
        <v>0</v>
      </c>
      <c r="J83" s="20"/>
      <c r="K83" s="264">
        <f>D83</f>
        <v>0</v>
      </c>
      <c r="L83" s="265">
        <f>SUM(L84:L114)</f>
        <v>0</v>
      </c>
      <c r="M83" s="276">
        <f>H83+G83</f>
        <v>0</v>
      </c>
      <c r="N83" s="277">
        <f>SUM(N84:N114)</f>
        <v>0</v>
      </c>
      <c r="O83" s="281">
        <f>E83</f>
        <v>0</v>
      </c>
    </row>
    <row r="84" spans="1:15" s="1" customFormat="1" ht="15" customHeight="1" x14ac:dyDescent="0.25">
      <c r="A84" s="58">
        <v>1</v>
      </c>
      <c r="B84" s="52">
        <v>60010</v>
      </c>
      <c r="C84" s="18" t="s">
        <v>67</v>
      </c>
      <c r="D84" s="144"/>
      <c r="E84" s="145"/>
      <c r="F84" s="145"/>
      <c r="G84" s="145"/>
      <c r="H84" s="145"/>
      <c r="I84" s="42"/>
      <c r="J84" s="20"/>
      <c r="K84" s="85"/>
      <c r="L84" s="86"/>
      <c r="M84" s="87"/>
      <c r="N84" s="169"/>
      <c r="O84" s="186"/>
    </row>
    <row r="85" spans="1:15" s="1" customFormat="1" ht="15" customHeight="1" x14ac:dyDescent="0.25">
      <c r="A85" s="22">
        <v>2</v>
      </c>
      <c r="B85" s="47">
        <v>60020</v>
      </c>
      <c r="C85" s="18" t="s">
        <v>68</v>
      </c>
      <c r="D85" s="113"/>
      <c r="E85" s="120"/>
      <c r="F85" s="120"/>
      <c r="G85" s="120"/>
      <c r="H85" s="120"/>
      <c r="I85" s="42"/>
      <c r="J85" s="20"/>
      <c r="K85" s="89"/>
      <c r="L85" s="90"/>
      <c r="M85" s="91"/>
      <c r="N85" s="103"/>
      <c r="O85" s="176"/>
    </row>
    <row r="86" spans="1:15" s="1" customFormat="1" ht="15" customHeight="1" x14ac:dyDescent="0.25">
      <c r="A86" s="22">
        <v>3</v>
      </c>
      <c r="B86" s="47">
        <v>60050</v>
      </c>
      <c r="C86" s="18" t="s">
        <v>69</v>
      </c>
      <c r="D86" s="119"/>
      <c r="E86" s="120"/>
      <c r="F86" s="120"/>
      <c r="G86" s="120"/>
      <c r="H86" s="120"/>
      <c r="I86" s="42"/>
      <c r="J86" s="20"/>
      <c r="K86" s="89"/>
      <c r="L86" s="90"/>
      <c r="M86" s="91"/>
      <c r="N86" s="103"/>
      <c r="O86" s="176"/>
    </row>
    <row r="87" spans="1:15" s="1" customFormat="1" ht="15" customHeight="1" x14ac:dyDescent="0.25">
      <c r="A87" s="22">
        <v>4</v>
      </c>
      <c r="B87" s="47">
        <v>60070</v>
      </c>
      <c r="C87" s="18" t="s">
        <v>70</v>
      </c>
      <c r="D87" s="119"/>
      <c r="E87" s="120"/>
      <c r="F87" s="120"/>
      <c r="G87" s="120"/>
      <c r="H87" s="120"/>
      <c r="I87" s="42"/>
      <c r="J87" s="20"/>
      <c r="K87" s="89"/>
      <c r="L87" s="90"/>
      <c r="M87" s="91"/>
      <c r="N87" s="103"/>
      <c r="O87" s="176"/>
    </row>
    <row r="88" spans="1:15" s="1" customFormat="1" ht="15" customHeight="1" x14ac:dyDescent="0.25">
      <c r="A88" s="22">
        <v>5</v>
      </c>
      <c r="B88" s="47">
        <v>60180</v>
      </c>
      <c r="C88" s="18" t="s">
        <v>71</v>
      </c>
      <c r="D88" s="119"/>
      <c r="E88" s="120"/>
      <c r="F88" s="120"/>
      <c r="G88" s="120"/>
      <c r="H88" s="120"/>
      <c r="I88" s="42"/>
      <c r="J88" s="20"/>
      <c r="K88" s="89"/>
      <c r="L88" s="90"/>
      <c r="M88" s="91"/>
      <c r="N88" s="103"/>
      <c r="O88" s="176"/>
    </row>
    <row r="89" spans="1:15" s="1" customFormat="1" ht="15" customHeight="1" x14ac:dyDescent="0.25">
      <c r="A89" s="22">
        <v>6</v>
      </c>
      <c r="B89" s="47">
        <v>60240</v>
      </c>
      <c r="C89" s="18" t="s">
        <v>72</v>
      </c>
      <c r="D89" s="119"/>
      <c r="E89" s="120"/>
      <c r="F89" s="120"/>
      <c r="G89" s="120"/>
      <c r="H89" s="120"/>
      <c r="I89" s="42"/>
      <c r="J89" s="20"/>
      <c r="K89" s="89"/>
      <c r="L89" s="90"/>
      <c r="M89" s="91"/>
      <c r="N89" s="103"/>
      <c r="O89" s="176"/>
    </row>
    <row r="90" spans="1:15" s="1" customFormat="1" ht="15" customHeight="1" x14ac:dyDescent="0.25">
      <c r="A90" s="22">
        <v>7</v>
      </c>
      <c r="B90" s="47">
        <v>60560</v>
      </c>
      <c r="C90" s="18" t="s">
        <v>73</v>
      </c>
      <c r="D90" s="142"/>
      <c r="E90" s="143"/>
      <c r="F90" s="143"/>
      <c r="G90" s="143"/>
      <c r="H90" s="143"/>
      <c r="I90" s="42"/>
      <c r="J90" s="20"/>
      <c r="K90" s="89"/>
      <c r="L90" s="90"/>
      <c r="M90" s="91"/>
      <c r="N90" s="103"/>
      <c r="O90" s="176"/>
    </row>
    <row r="91" spans="1:15" s="1" customFormat="1" ht="15" customHeight="1" x14ac:dyDescent="0.25">
      <c r="A91" s="22">
        <v>8</v>
      </c>
      <c r="B91" s="47">
        <v>60660</v>
      </c>
      <c r="C91" s="18" t="s">
        <v>74</v>
      </c>
      <c r="D91" s="142"/>
      <c r="E91" s="143"/>
      <c r="F91" s="143"/>
      <c r="G91" s="143"/>
      <c r="H91" s="143"/>
      <c r="I91" s="42"/>
      <c r="J91" s="20"/>
      <c r="K91" s="89"/>
      <c r="L91" s="90"/>
      <c r="M91" s="91"/>
      <c r="N91" s="103"/>
      <c r="O91" s="176"/>
    </row>
    <row r="92" spans="1:15" s="1" customFormat="1" ht="15" customHeight="1" x14ac:dyDescent="0.25">
      <c r="A92" s="22">
        <v>9</v>
      </c>
      <c r="B92" s="54">
        <v>60001</v>
      </c>
      <c r="C92" s="14" t="s">
        <v>66</v>
      </c>
      <c r="D92" s="142"/>
      <c r="E92" s="143"/>
      <c r="F92" s="143"/>
      <c r="G92" s="143"/>
      <c r="H92" s="143"/>
      <c r="I92" s="42"/>
      <c r="J92" s="20"/>
      <c r="K92" s="89"/>
      <c r="L92" s="90"/>
      <c r="M92" s="91"/>
      <c r="N92" s="103"/>
      <c r="O92" s="176"/>
    </row>
    <row r="93" spans="1:15" s="1" customFormat="1" ht="15" customHeight="1" x14ac:dyDescent="0.25">
      <c r="A93" s="22">
        <v>10</v>
      </c>
      <c r="B93" s="47">
        <v>60701</v>
      </c>
      <c r="C93" s="18" t="s">
        <v>75</v>
      </c>
      <c r="D93" s="142"/>
      <c r="E93" s="143"/>
      <c r="F93" s="143"/>
      <c r="G93" s="143"/>
      <c r="H93" s="143"/>
      <c r="I93" s="43"/>
      <c r="J93" s="20"/>
      <c r="K93" s="89"/>
      <c r="L93" s="90"/>
      <c r="M93" s="91"/>
      <c r="N93" s="103"/>
      <c r="O93" s="176"/>
    </row>
    <row r="94" spans="1:15" s="1" customFormat="1" ht="15" customHeight="1" x14ac:dyDescent="0.25">
      <c r="A94" s="22">
        <v>11</v>
      </c>
      <c r="B94" s="47">
        <v>60850</v>
      </c>
      <c r="C94" s="18" t="s">
        <v>76</v>
      </c>
      <c r="D94" s="142"/>
      <c r="E94" s="143"/>
      <c r="F94" s="143"/>
      <c r="G94" s="143"/>
      <c r="H94" s="143"/>
      <c r="I94" s="42"/>
      <c r="J94" s="20"/>
      <c r="K94" s="89"/>
      <c r="L94" s="90"/>
      <c r="M94" s="91"/>
      <c r="N94" s="103"/>
      <c r="O94" s="176"/>
    </row>
    <row r="95" spans="1:15" s="1" customFormat="1" ht="15" customHeight="1" x14ac:dyDescent="0.25">
      <c r="A95" s="22">
        <v>12</v>
      </c>
      <c r="B95" s="47">
        <v>60910</v>
      </c>
      <c r="C95" s="18" t="s">
        <v>77</v>
      </c>
      <c r="D95" s="119"/>
      <c r="E95" s="120"/>
      <c r="F95" s="120"/>
      <c r="G95" s="120"/>
      <c r="H95" s="120"/>
      <c r="I95" s="42"/>
      <c r="J95" s="20"/>
      <c r="K95" s="89"/>
      <c r="L95" s="90"/>
      <c r="M95" s="91"/>
      <c r="N95" s="103"/>
      <c r="O95" s="176"/>
    </row>
    <row r="96" spans="1:15" s="1" customFormat="1" ht="15" customHeight="1" x14ac:dyDescent="0.25">
      <c r="A96" s="22">
        <v>13</v>
      </c>
      <c r="B96" s="47">
        <v>60980</v>
      </c>
      <c r="C96" s="18" t="s">
        <v>78</v>
      </c>
      <c r="D96" s="142"/>
      <c r="E96" s="143"/>
      <c r="F96" s="143"/>
      <c r="G96" s="143"/>
      <c r="H96" s="143"/>
      <c r="I96" s="42"/>
      <c r="J96" s="20"/>
      <c r="K96" s="89"/>
      <c r="L96" s="90"/>
      <c r="M96" s="91"/>
      <c r="N96" s="103"/>
      <c r="O96" s="176"/>
    </row>
    <row r="97" spans="1:15" s="1" customFormat="1" ht="15" customHeight="1" x14ac:dyDescent="0.25">
      <c r="A97" s="22">
        <v>14</v>
      </c>
      <c r="B97" s="47">
        <v>61080</v>
      </c>
      <c r="C97" s="18" t="s">
        <v>79</v>
      </c>
      <c r="D97" s="144"/>
      <c r="E97" s="145"/>
      <c r="F97" s="145"/>
      <c r="G97" s="145"/>
      <c r="H97" s="145"/>
      <c r="I97" s="42"/>
      <c r="J97" s="20"/>
      <c r="K97" s="89"/>
      <c r="L97" s="90"/>
      <c r="M97" s="91"/>
      <c r="N97" s="103"/>
      <c r="O97" s="176"/>
    </row>
    <row r="98" spans="1:15" s="1" customFormat="1" ht="15" customHeight="1" x14ac:dyDescent="0.25">
      <c r="A98" s="22">
        <v>15</v>
      </c>
      <c r="B98" s="47">
        <v>61150</v>
      </c>
      <c r="C98" s="18" t="s">
        <v>80</v>
      </c>
      <c r="D98" s="119"/>
      <c r="E98" s="120"/>
      <c r="F98" s="120"/>
      <c r="G98" s="120"/>
      <c r="H98" s="120"/>
      <c r="I98" s="42"/>
      <c r="J98" s="20"/>
      <c r="K98" s="89"/>
      <c r="L98" s="90"/>
      <c r="M98" s="91"/>
      <c r="N98" s="103"/>
      <c r="O98" s="176"/>
    </row>
    <row r="99" spans="1:15" s="1" customFormat="1" ht="15" customHeight="1" x14ac:dyDescent="0.25">
      <c r="A99" s="22">
        <v>16</v>
      </c>
      <c r="B99" s="47">
        <v>61210</v>
      </c>
      <c r="C99" s="18" t="s">
        <v>81</v>
      </c>
      <c r="D99" s="119"/>
      <c r="E99" s="120"/>
      <c r="F99" s="120"/>
      <c r="G99" s="120"/>
      <c r="H99" s="120"/>
      <c r="I99" s="42"/>
      <c r="J99" s="20"/>
      <c r="K99" s="89"/>
      <c r="L99" s="90"/>
      <c r="M99" s="91"/>
      <c r="N99" s="103"/>
      <c r="O99" s="176"/>
    </row>
    <row r="100" spans="1:15" s="1" customFormat="1" ht="15" customHeight="1" x14ac:dyDescent="0.25">
      <c r="A100" s="22">
        <v>17</v>
      </c>
      <c r="B100" s="47">
        <v>61290</v>
      </c>
      <c r="C100" s="18" t="s">
        <v>82</v>
      </c>
      <c r="D100" s="119"/>
      <c r="E100" s="120"/>
      <c r="F100" s="120"/>
      <c r="G100" s="120"/>
      <c r="H100" s="120"/>
      <c r="I100" s="42"/>
      <c r="J100" s="20"/>
      <c r="K100" s="89"/>
      <c r="L100" s="90"/>
      <c r="M100" s="91"/>
      <c r="N100" s="103"/>
      <c r="O100" s="176"/>
    </row>
    <row r="101" spans="1:15" s="1" customFormat="1" ht="15" customHeight="1" x14ac:dyDescent="0.25">
      <c r="A101" s="22">
        <v>18</v>
      </c>
      <c r="B101" s="47">
        <v>61340</v>
      </c>
      <c r="C101" s="18" t="s">
        <v>83</v>
      </c>
      <c r="D101" s="119"/>
      <c r="E101" s="120"/>
      <c r="F101" s="120"/>
      <c r="G101" s="120"/>
      <c r="H101" s="120"/>
      <c r="I101" s="42"/>
      <c r="J101" s="20"/>
      <c r="K101" s="89"/>
      <c r="L101" s="90"/>
      <c r="M101" s="91"/>
      <c r="N101" s="103"/>
      <c r="O101" s="176"/>
    </row>
    <row r="102" spans="1:15" s="1" customFormat="1" ht="15" customHeight="1" x14ac:dyDescent="0.25">
      <c r="A102" s="58">
        <v>19</v>
      </c>
      <c r="B102" s="47">
        <v>61390</v>
      </c>
      <c r="C102" s="18" t="s">
        <v>84</v>
      </c>
      <c r="D102" s="144"/>
      <c r="E102" s="145"/>
      <c r="F102" s="145"/>
      <c r="G102" s="145"/>
      <c r="H102" s="145"/>
      <c r="I102" s="42"/>
      <c r="J102" s="20"/>
      <c r="K102" s="89"/>
      <c r="L102" s="90"/>
      <c r="M102" s="91"/>
      <c r="N102" s="103"/>
      <c r="O102" s="176"/>
    </row>
    <row r="103" spans="1:15" s="1" customFormat="1" ht="15" customHeight="1" x14ac:dyDescent="0.25">
      <c r="A103" s="16">
        <v>20</v>
      </c>
      <c r="B103" s="47">
        <v>61410</v>
      </c>
      <c r="C103" s="18" t="s">
        <v>85</v>
      </c>
      <c r="D103" s="119"/>
      <c r="E103" s="120"/>
      <c r="F103" s="120"/>
      <c r="G103" s="120"/>
      <c r="H103" s="120"/>
      <c r="I103" s="42"/>
      <c r="J103" s="20"/>
      <c r="K103" s="89"/>
      <c r="L103" s="90"/>
      <c r="M103" s="91"/>
      <c r="N103" s="103"/>
      <c r="O103" s="176"/>
    </row>
    <row r="104" spans="1:15" s="1" customFormat="1" ht="15" customHeight="1" x14ac:dyDescent="0.25">
      <c r="A104" s="11">
        <v>21</v>
      </c>
      <c r="B104" s="47">
        <v>61430</v>
      </c>
      <c r="C104" s="18" t="s">
        <v>113</v>
      </c>
      <c r="D104" s="144"/>
      <c r="E104" s="145"/>
      <c r="F104" s="145"/>
      <c r="G104" s="145"/>
      <c r="H104" s="145"/>
      <c r="I104" s="42"/>
      <c r="J104" s="20"/>
      <c r="K104" s="89"/>
      <c r="L104" s="90"/>
      <c r="M104" s="91"/>
      <c r="N104" s="103"/>
      <c r="O104" s="176"/>
    </row>
    <row r="105" spans="1:15" s="1" customFormat="1" ht="15" customHeight="1" x14ac:dyDescent="0.25">
      <c r="A105" s="11">
        <v>22</v>
      </c>
      <c r="B105" s="47">
        <v>61440</v>
      </c>
      <c r="C105" s="18" t="s">
        <v>86</v>
      </c>
      <c r="D105" s="119"/>
      <c r="E105" s="120"/>
      <c r="F105" s="120"/>
      <c r="G105" s="120"/>
      <c r="H105" s="120"/>
      <c r="I105" s="42"/>
      <c r="J105" s="20"/>
      <c r="K105" s="89"/>
      <c r="L105" s="90"/>
      <c r="M105" s="91"/>
      <c r="N105" s="103"/>
      <c r="O105" s="176"/>
    </row>
    <row r="106" spans="1:15" s="1" customFormat="1" ht="15" customHeight="1" x14ac:dyDescent="0.25">
      <c r="A106" s="11">
        <v>23</v>
      </c>
      <c r="B106" s="47">
        <v>61450</v>
      </c>
      <c r="C106" s="18" t="s">
        <v>114</v>
      </c>
      <c r="D106" s="119"/>
      <c r="E106" s="120"/>
      <c r="F106" s="120"/>
      <c r="G106" s="120"/>
      <c r="H106" s="120"/>
      <c r="I106" s="42"/>
      <c r="J106" s="20"/>
      <c r="K106" s="89"/>
      <c r="L106" s="90"/>
      <c r="M106" s="91"/>
      <c r="N106" s="103"/>
      <c r="O106" s="176"/>
    </row>
    <row r="107" spans="1:15" s="1" customFormat="1" ht="15" customHeight="1" x14ac:dyDescent="0.25">
      <c r="A107" s="11">
        <v>24</v>
      </c>
      <c r="B107" s="47">
        <v>61470</v>
      </c>
      <c r="C107" s="18" t="s">
        <v>87</v>
      </c>
      <c r="D107" s="119"/>
      <c r="E107" s="120"/>
      <c r="F107" s="120"/>
      <c r="G107" s="120"/>
      <c r="H107" s="120"/>
      <c r="I107" s="42"/>
      <c r="J107" s="20"/>
      <c r="K107" s="89"/>
      <c r="L107" s="90"/>
      <c r="M107" s="91"/>
      <c r="N107" s="103"/>
      <c r="O107" s="176"/>
    </row>
    <row r="108" spans="1:15" s="1" customFormat="1" ht="15" customHeight="1" x14ac:dyDescent="0.25">
      <c r="A108" s="11">
        <v>25</v>
      </c>
      <c r="B108" s="47">
        <v>61490</v>
      </c>
      <c r="C108" s="18" t="s">
        <v>115</v>
      </c>
      <c r="D108" s="144"/>
      <c r="E108" s="145"/>
      <c r="F108" s="145"/>
      <c r="G108" s="145"/>
      <c r="H108" s="145"/>
      <c r="I108" s="42"/>
      <c r="J108" s="20"/>
      <c r="K108" s="89"/>
      <c r="L108" s="90"/>
      <c r="M108" s="91"/>
      <c r="N108" s="103"/>
      <c r="O108" s="176"/>
    </row>
    <row r="109" spans="1:15" s="1" customFormat="1" ht="15" customHeight="1" x14ac:dyDescent="0.25">
      <c r="A109" s="11">
        <v>26</v>
      </c>
      <c r="B109" s="47">
        <v>61500</v>
      </c>
      <c r="C109" s="18" t="s">
        <v>116</v>
      </c>
      <c r="D109" s="144"/>
      <c r="E109" s="145"/>
      <c r="F109" s="145"/>
      <c r="G109" s="145"/>
      <c r="H109" s="145"/>
      <c r="I109" s="42"/>
      <c r="J109" s="20"/>
      <c r="K109" s="89"/>
      <c r="L109" s="90"/>
      <c r="M109" s="91"/>
      <c r="N109" s="103"/>
      <c r="O109" s="176"/>
    </row>
    <row r="110" spans="1:15" s="1" customFormat="1" ht="15" customHeight="1" x14ac:dyDescent="0.25">
      <c r="A110" s="11">
        <v>27</v>
      </c>
      <c r="B110" s="47">
        <v>61510</v>
      </c>
      <c r="C110" s="18" t="s">
        <v>88</v>
      </c>
      <c r="D110" s="144"/>
      <c r="E110" s="145"/>
      <c r="F110" s="145"/>
      <c r="G110" s="145"/>
      <c r="H110" s="145"/>
      <c r="I110" s="42"/>
      <c r="J110" s="20"/>
      <c r="K110" s="89"/>
      <c r="L110" s="90"/>
      <c r="M110" s="91"/>
      <c r="N110" s="103"/>
      <c r="O110" s="176"/>
    </row>
    <row r="111" spans="1:15" s="1" customFormat="1" ht="15" customHeight="1" x14ac:dyDescent="0.25">
      <c r="A111" s="11">
        <v>28</v>
      </c>
      <c r="B111" s="49">
        <v>61520</v>
      </c>
      <c r="C111" s="21" t="s">
        <v>117</v>
      </c>
      <c r="D111" s="144"/>
      <c r="E111" s="145"/>
      <c r="F111" s="145"/>
      <c r="G111" s="145"/>
      <c r="H111" s="145"/>
      <c r="I111" s="42"/>
      <c r="J111" s="20"/>
      <c r="K111" s="89"/>
      <c r="L111" s="90"/>
      <c r="M111" s="91"/>
      <c r="N111" s="103"/>
      <c r="O111" s="176"/>
    </row>
    <row r="112" spans="1:15" s="1" customFormat="1" ht="15" customHeight="1" x14ac:dyDescent="0.25">
      <c r="A112" s="15">
        <v>29</v>
      </c>
      <c r="B112" s="49">
        <v>61540</v>
      </c>
      <c r="C112" s="21" t="s">
        <v>124</v>
      </c>
      <c r="D112" s="115"/>
      <c r="E112" s="116"/>
      <c r="F112" s="116"/>
      <c r="G112" s="116"/>
      <c r="H112" s="116"/>
      <c r="I112" s="45"/>
      <c r="J112" s="20"/>
      <c r="K112" s="89"/>
      <c r="L112" s="90"/>
      <c r="M112" s="91"/>
      <c r="N112" s="103"/>
      <c r="O112" s="176"/>
    </row>
    <row r="113" spans="1:15" s="1" customFormat="1" ht="15" customHeight="1" x14ac:dyDescent="0.25">
      <c r="A113" s="15">
        <v>30</v>
      </c>
      <c r="B113" s="49">
        <v>61560</v>
      </c>
      <c r="C113" s="21" t="s">
        <v>119</v>
      </c>
      <c r="D113" s="136"/>
      <c r="E113" s="145"/>
      <c r="F113" s="145"/>
      <c r="G113" s="145"/>
      <c r="H113" s="145"/>
      <c r="I113" s="45"/>
      <c r="J113" s="20"/>
      <c r="K113" s="89"/>
      <c r="L113" s="90"/>
      <c r="M113" s="91"/>
      <c r="N113" s="103"/>
      <c r="O113" s="176"/>
    </row>
    <row r="114" spans="1:15" s="1" customFormat="1" ht="15" customHeight="1" thickBot="1" x14ac:dyDescent="0.3">
      <c r="A114" s="12">
        <v>31</v>
      </c>
      <c r="B114" s="49">
        <v>61570</v>
      </c>
      <c r="C114" s="21" t="s">
        <v>121</v>
      </c>
      <c r="D114" s="137"/>
      <c r="E114" s="143"/>
      <c r="F114" s="143"/>
      <c r="G114" s="143"/>
      <c r="H114" s="143"/>
      <c r="I114" s="44"/>
      <c r="J114" s="20"/>
      <c r="K114" s="93"/>
      <c r="L114" s="94"/>
      <c r="M114" s="95"/>
      <c r="N114" s="125"/>
      <c r="O114" s="185"/>
    </row>
    <row r="115" spans="1:15" s="1" customFormat="1" ht="15" customHeight="1" thickBot="1" x14ac:dyDescent="0.3">
      <c r="A115" s="39"/>
      <c r="B115" s="55"/>
      <c r="C115" s="36" t="s">
        <v>106</v>
      </c>
      <c r="D115" s="73">
        <f>SUM(D116:D124)</f>
        <v>0</v>
      </c>
      <c r="E115" s="37">
        <v>0</v>
      </c>
      <c r="F115" s="37">
        <v>0</v>
      </c>
      <c r="G115" s="37">
        <v>0</v>
      </c>
      <c r="H115" s="37">
        <v>0</v>
      </c>
      <c r="I115" s="38">
        <v>0</v>
      </c>
      <c r="J115" s="20"/>
      <c r="K115" s="264">
        <f>D115</f>
        <v>0</v>
      </c>
      <c r="L115" s="265">
        <f>SUM(L116:L124)</f>
        <v>0</v>
      </c>
      <c r="M115" s="276">
        <f>H115+G115</f>
        <v>0</v>
      </c>
      <c r="N115" s="277">
        <f>SUM(N116:N124)</f>
        <v>0</v>
      </c>
      <c r="O115" s="281">
        <f>E115</f>
        <v>0</v>
      </c>
    </row>
    <row r="116" spans="1:15" s="1" customFormat="1" ht="15" customHeight="1" x14ac:dyDescent="0.25">
      <c r="A116" s="10">
        <v>1</v>
      </c>
      <c r="B116" s="48">
        <v>70020</v>
      </c>
      <c r="C116" s="13" t="s">
        <v>89</v>
      </c>
      <c r="D116" s="123"/>
      <c r="E116" s="124"/>
      <c r="F116" s="124"/>
      <c r="G116" s="124"/>
      <c r="H116" s="124"/>
      <c r="I116" s="41"/>
      <c r="J116" s="20"/>
      <c r="K116" s="85"/>
      <c r="L116" s="86"/>
      <c r="M116" s="87"/>
      <c r="N116" s="169"/>
      <c r="O116" s="186"/>
    </row>
    <row r="117" spans="1:15" s="1" customFormat="1" ht="15" customHeight="1" x14ac:dyDescent="0.25">
      <c r="A117" s="16">
        <v>2</v>
      </c>
      <c r="B117" s="47">
        <v>70110</v>
      </c>
      <c r="C117" s="18" t="s">
        <v>92</v>
      </c>
      <c r="D117" s="119"/>
      <c r="E117" s="120"/>
      <c r="F117" s="120"/>
      <c r="G117" s="120"/>
      <c r="H117" s="120"/>
      <c r="I117" s="42"/>
      <c r="J117" s="20"/>
      <c r="K117" s="89"/>
      <c r="L117" s="90"/>
      <c r="M117" s="91"/>
      <c r="N117" s="103"/>
      <c r="O117" s="176"/>
    </row>
    <row r="118" spans="1:15" s="1" customFormat="1" ht="15" customHeight="1" x14ac:dyDescent="0.25">
      <c r="A118" s="11">
        <v>3</v>
      </c>
      <c r="B118" s="47">
        <v>70021</v>
      </c>
      <c r="C118" s="18" t="s">
        <v>90</v>
      </c>
      <c r="D118" s="144"/>
      <c r="E118" s="145"/>
      <c r="F118" s="145"/>
      <c r="G118" s="145"/>
      <c r="H118" s="145"/>
      <c r="I118" s="42"/>
      <c r="J118" s="20"/>
      <c r="K118" s="89"/>
      <c r="L118" s="90"/>
      <c r="M118" s="91"/>
      <c r="N118" s="103"/>
      <c r="O118" s="176"/>
    </row>
    <row r="119" spans="1:15" s="1" customFormat="1" ht="15" customHeight="1" x14ac:dyDescent="0.25">
      <c r="A119" s="11">
        <v>4</v>
      </c>
      <c r="B119" s="47">
        <v>70040</v>
      </c>
      <c r="C119" s="18" t="s">
        <v>91</v>
      </c>
      <c r="D119" s="119"/>
      <c r="E119" s="120"/>
      <c r="F119" s="120"/>
      <c r="G119" s="120"/>
      <c r="H119" s="120"/>
      <c r="I119" s="42"/>
      <c r="J119" s="20"/>
      <c r="K119" s="89"/>
      <c r="L119" s="90"/>
      <c r="M119" s="91"/>
      <c r="N119" s="103"/>
      <c r="O119" s="176"/>
    </row>
    <row r="120" spans="1:15" s="1" customFormat="1" ht="15" customHeight="1" x14ac:dyDescent="0.25">
      <c r="A120" s="11">
        <v>5</v>
      </c>
      <c r="B120" s="47">
        <v>70100</v>
      </c>
      <c r="C120" s="18" t="s">
        <v>107</v>
      </c>
      <c r="D120" s="119"/>
      <c r="E120" s="120"/>
      <c r="F120" s="120"/>
      <c r="G120" s="120"/>
      <c r="H120" s="120"/>
      <c r="I120" s="42"/>
      <c r="J120" s="20"/>
      <c r="K120" s="89"/>
      <c r="L120" s="90"/>
      <c r="M120" s="91"/>
      <c r="N120" s="103"/>
      <c r="O120" s="176"/>
    </row>
    <row r="121" spans="1:15" s="1" customFormat="1" ht="15" customHeight="1" x14ac:dyDescent="0.25">
      <c r="A121" s="11">
        <v>6</v>
      </c>
      <c r="B121" s="47">
        <v>70270</v>
      </c>
      <c r="C121" s="18" t="s">
        <v>93</v>
      </c>
      <c r="D121" s="144"/>
      <c r="E121" s="145"/>
      <c r="F121" s="145"/>
      <c r="G121" s="145"/>
      <c r="H121" s="145"/>
      <c r="I121" s="42"/>
      <c r="J121" s="20"/>
      <c r="K121" s="89"/>
      <c r="L121" s="90"/>
      <c r="M121" s="91"/>
      <c r="N121" s="103"/>
      <c r="O121" s="176"/>
    </row>
    <row r="122" spans="1:15" s="1" customFormat="1" ht="15" customHeight="1" x14ac:dyDescent="0.25">
      <c r="A122" s="11">
        <v>7</v>
      </c>
      <c r="B122" s="47">
        <v>70510</v>
      </c>
      <c r="C122" s="18" t="s">
        <v>94</v>
      </c>
      <c r="D122" s="139"/>
      <c r="E122" s="145"/>
      <c r="F122" s="145"/>
      <c r="G122" s="145"/>
      <c r="H122" s="145"/>
      <c r="I122" s="42"/>
      <c r="J122" s="20"/>
      <c r="K122" s="89"/>
      <c r="L122" s="90"/>
      <c r="M122" s="91"/>
      <c r="N122" s="103"/>
      <c r="O122" s="176"/>
    </row>
    <row r="123" spans="1:15" s="1" customFormat="1" ht="15" customHeight="1" x14ac:dyDescent="0.25">
      <c r="A123" s="15">
        <v>8</v>
      </c>
      <c r="B123" s="49">
        <v>10880</v>
      </c>
      <c r="C123" s="21" t="s">
        <v>118</v>
      </c>
      <c r="D123" s="142"/>
      <c r="E123" s="143"/>
      <c r="F123" s="143"/>
      <c r="G123" s="143"/>
      <c r="H123" s="143"/>
      <c r="I123" s="45"/>
      <c r="J123" s="20"/>
      <c r="K123" s="89"/>
      <c r="L123" s="90"/>
      <c r="M123" s="91"/>
      <c r="N123" s="103"/>
      <c r="O123" s="176"/>
    </row>
    <row r="124" spans="1:15" s="1" customFormat="1" ht="15" customHeight="1" thickBot="1" x14ac:dyDescent="0.3">
      <c r="A124" s="12">
        <v>9</v>
      </c>
      <c r="B124" s="51">
        <v>10890</v>
      </c>
      <c r="C124" s="19" t="s">
        <v>120</v>
      </c>
      <c r="D124" s="140"/>
      <c r="E124" s="141"/>
      <c r="F124" s="141"/>
      <c r="G124" s="141"/>
      <c r="H124" s="141"/>
      <c r="I124" s="44"/>
      <c r="J124" s="20"/>
      <c r="K124" s="98"/>
      <c r="L124" s="99"/>
      <c r="M124" s="100"/>
      <c r="N124" s="187"/>
      <c r="O124" s="188"/>
    </row>
    <row r="125" spans="1:15" ht="15" customHeight="1" x14ac:dyDescent="0.25">
      <c r="A125" s="6"/>
      <c r="B125" s="6"/>
      <c r="C125" s="6"/>
      <c r="D125" s="423" t="s">
        <v>97</v>
      </c>
      <c r="E125" s="423"/>
      <c r="F125" s="423"/>
      <c r="G125" s="423"/>
      <c r="H125" s="423"/>
      <c r="I125" s="56">
        <v>0</v>
      </c>
      <c r="J125" s="4"/>
      <c r="M125" s="102"/>
      <c r="N125" s="102"/>
      <c r="O125" s="102"/>
    </row>
    <row r="126" spans="1:15" ht="15" customHeight="1" x14ac:dyDescent="0.25">
      <c r="A126" s="6"/>
      <c r="B126" s="6"/>
      <c r="C126" s="6"/>
      <c r="D126" s="6"/>
      <c r="E126" s="7"/>
      <c r="F126" s="7"/>
      <c r="G126" s="7"/>
      <c r="H126" s="8"/>
      <c r="I126" s="9"/>
      <c r="J126" s="4"/>
    </row>
  </sheetData>
  <mergeCells count="8">
    <mergeCell ref="C2:D2"/>
    <mergeCell ref="I4:I5"/>
    <mergeCell ref="D125:H125"/>
    <mergeCell ref="A4:A5"/>
    <mergeCell ref="B4:B5"/>
    <mergeCell ref="C4:C5"/>
    <mergeCell ref="D4:D5"/>
    <mergeCell ref="E4:H4"/>
  </mergeCells>
  <conditionalFormatting sqref="M7:M124">
    <cfRule type="containsBlanks" dxfId="222" priority="6">
      <formula>LEN(TRIM(M7))=0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8" width="7.7109375" customWidth="1"/>
    <col min="9" max="9" width="8.7109375" style="2" customWidth="1"/>
    <col min="10" max="10" width="6.5703125" customWidth="1"/>
    <col min="11" max="15" width="10.7109375" customWidth="1"/>
    <col min="16" max="16" width="9.28515625" customWidth="1"/>
  </cols>
  <sheetData>
    <row r="1" spans="1:16" ht="18" customHeight="1" x14ac:dyDescent="0.25">
      <c r="K1" s="104"/>
      <c r="L1" s="190" t="s">
        <v>127</v>
      </c>
    </row>
    <row r="2" spans="1:16" ht="18" customHeight="1" x14ac:dyDescent="0.25">
      <c r="A2" s="4"/>
      <c r="B2" s="4"/>
      <c r="C2" s="416" t="s">
        <v>126</v>
      </c>
      <c r="D2" s="416"/>
      <c r="E2" s="64"/>
      <c r="F2" s="64"/>
      <c r="G2" s="64"/>
      <c r="H2" s="64"/>
      <c r="I2" s="25">
        <v>2021</v>
      </c>
      <c r="J2" s="4"/>
      <c r="K2" s="26"/>
      <c r="L2" s="190" t="s">
        <v>128</v>
      </c>
    </row>
    <row r="3" spans="1:16" ht="18" customHeight="1" thickBot="1" x14ac:dyDescent="0.3">
      <c r="A3" s="4"/>
      <c r="B3" s="4"/>
      <c r="C3" s="4"/>
      <c r="D3" s="4"/>
      <c r="E3" s="4"/>
      <c r="F3" s="4"/>
      <c r="G3" s="4"/>
      <c r="H3" s="4"/>
      <c r="I3" s="5"/>
      <c r="J3" s="4"/>
      <c r="K3" s="179"/>
      <c r="L3" s="190" t="s">
        <v>129</v>
      </c>
    </row>
    <row r="4" spans="1:16" ht="18" customHeight="1" thickBot="1" x14ac:dyDescent="0.3">
      <c r="A4" s="411" t="s">
        <v>0</v>
      </c>
      <c r="B4" s="421" t="s">
        <v>1</v>
      </c>
      <c r="C4" s="421" t="s">
        <v>2</v>
      </c>
      <c r="D4" s="424" t="s">
        <v>3</v>
      </c>
      <c r="E4" s="426" t="s">
        <v>123</v>
      </c>
      <c r="F4" s="427"/>
      <c r="G4" s="427"/>
      <c r="H4" s="427"/>
      <c r="I4" s="419" t="s">
        <v>98</v>
      </c>
      <c r="J4" s="4"/>
      <c r="K4" s="17"/>
      <c r="L4" s="190" t="s">
        <v>130</v>
      </c>
    </row>
    <row r="5" spans="1:16" ht="34.5" customHeight="1" thickBot="1" x14ac:dyDescent="0.3">
      <c r="A5" s="412"/>
      <c r="B5" s="422"/>
      <c r="C5" s="422"/>
      <c r="D5" s="425"/>
      <c r="E5" s="167">
        <v>2</v>
      </c>
      <c r="F5" s="3">
        <v>3</v>
      </c>
      <c r="G5" s="3">
        <v>4</v>
      </c>
      <c r="H5" s="3">
        <v>5</v>
      </c>
      <c r="I5" s="420"/>
      <c r="J5" s="4"/>
      <c r="K5" s="80" t="s">
        <v>122</v>
      </c>
      <c r="L5" s="206" t="s">
        <v>131</v>
      </c>
      <c r="M5" s="206" t="s">
        <v>132</v>
      </c>
      <c r="N5" s="206" t="s">
        <v>133</v>
      </c>
      <c r="O5" s="206" t="s">
        <v>134</v>
      </c>
    </row>
    <row r="6" spans="1:16" ht="15" customHeight="1" thickBot="1" x14ac:dyDescent="0.3">
      <c r="A6" s="28"/>
      <c r="B6" s="29"/>
      <c r="C6" s="29" t="s">
        <v>99</v>
      </c>
      <c r="D6" s="30">
        <f>D7+D8+D17+D30+D48+D68+D83+D115</f>
        <v>0</v>
      </c>
      <c r="E6" s="150">
        <v>0</v>
      </c>
      <c r="F6" s="171">
        <v>0</v>
      </c>
      <c r="G6" s="165">
        <v>0</v>
      </c>
      <c r="H6" s="171">
        <v>0</v>
      </c>
      <c r="I6" s="105">
        <v>0</v>
      </c>
      <c r="J6" s="20"/>
      <c r="K6" s="249">
        <f>D6</f>
        <v>0</v>
      </c>
      <c r="L6" s="250">
        <f>L7+L8+L17+L30+L48+L68+L83+L115</f>
        <v>0</v>
      </c>
      <c r="M6" s="171">
        <f>H6+G6</f>
        <v>0</v>
      </c>
      <c r="N6" s="250">
        <f>N7+N8+N17+N30+N48+N68+N83+N115</f>
        <v>0</v>
      </c>
      <c r="O6" s="278">
        <f>E6</f>
        <v>0</v>
      </c>
      <c r="P6" s="57"/>
    </row>
    <row r="7" spans="1:16" ht="15" customHeight="1" thickBot="1" x14ac:dyDescent="0.3">
      <c r="A7" s="46">
        <v>1</v>
      </c>
      <c r="B7" s="61">
        <v>50050</v>
      </c>
      <c r="C7" s="27" t="s">
        <v>55</v>
      </c>
      <c r="D7" s="67"/>
      <c r="E7" s="155"/>
      <c r="F7" s="130"/>
      <c r="G7" s="155"/>
      <c r="H7" s="130"/>
      <c r="I7" s="62"/>
      <c r="J7" s="63"/>
      <c r="K7" s="81"/>
      <c r="L7" s="82"/>
      <c r="M7" s="83"/>
      <c r="N7" s="82"/>
      <c r="O7" s="84"/>
      <c r="P7" s="59"/>
    </row>
    <row r="8" spans="1:16" ht="15" customHeight="1" thickBot="1" x14ac:dyDescent="0.3">
      <c r="A8" s="31"/>
      <c r="B8" s="24"/>
      <c r="C8" s="32" t="s">
        <v>100</v>
      </c>
      <c r="D8" s="33">
        <f>SUM(D9:D16)</f>
        <v>0</v>
      </c>
      <c r="E8" s="134">
        <v>0</v>
      </c>
      <c r="F8" s="76">
        <v>0</v>
      </c>
      <c r="G8" s="157">
        <v>0</v>
      </c>
      <c r="H8" s="76">
        <v>0</v>
      </c>
      <c r="I8" s="40">
        <v>0</v>
      </c>
      <c r="J8" s="20"/>
      <c r="K8" s="264">
        <f>D8</f>
        <v>0</v>
      </c>
      <c r="L8" s="265">
        <f>SUM(L9:L16)</f>
        <v>0</v>
      </c>
      <c r="M8" s="276">
        <f>H8+G8</f>
        <v>0</v>
      </c>
      <c r="N8" s="265">
        <f>SUM(N9:N16)</f>
        <v>0</v>
      </c>
      <c r="O8" s="272">
        <f>E8</f>
        <v>0</v>
      </c>
      <c r="P8" s="66"/>
    </row>
    <row r="9" spans="1:16" s="1" customFormat="1" ht="15" customHeight="1" x14ac:dyDescent="0.25">
      <c r="A9" s="11">
        <v>1</v>
      </c>
      <c r="B9" s="47">
        <v>10002</v>
      </c>
      <c r="C9" s="18" t="s">
        <v>5</v>
      </c>
      <c r="D9" s="153"/>
      <c r="E9" s="156"/>
      <c r="F9" s="130"/>
      <c r="G9" s="155"/>
      <c r="H9" s="130"/>
      <c r="I9" s="42"/>
      <c r="J9" s="20"/>
      <c r="K9" s="89"/>
      <c r="L9" s="90"/>
      <c r="M9" s="91"/>
      <c r="N9" s="90"/>
      <c r="O9" s="92"/>
      <c r="P9" s="60"/>
    </row>
    <row r="10" spans="1:16" s="1" customFormat="1" ht="15" customHeight="1" x14ac:dyDescent="0.25">
      <c r="A10" s="11">
        <v>2</v>
      </c>
      <c r="B10" s="47">
        <v>10090</v>
      </c>
      <c r="C10" s="18" t="s">
        <v>7</v>
      </c>
      <c r="D10" s="153"/>
      <c r="E10" s="158"/>
      <c r="F10" s="158"/>
      <c r="G10" s="175"/>
      <c r="H10" s="158"/>
      <c r="I10" s="42"/>
      <c r="J10" s="20"/>
      <c r="K10" s="89"/>
      <c r="L10" s="90"/>
      <c r="M10" s="91"/>
      <c r="N10" s="90"/>
      <c r="O10" s="92"/>
      <c r="P10" s="60"/>
    </row>
    <row r="11" spans="1:16" s="1" customFormat="1" ht="15" customHeight="1" x14ac:dyDescent="0.25">
      <c r="A11" s="11">
        <v>3</v>
      </c>
      <c r="B11" s="49">
        <v>10004</v>
      </c>
      <c r="C11" s="21" t="s">
        <v>6</v>
      </c>
      <c r="D11" s="162"/>
      <c r="E11" s="158"/>
      <c r="F11" s="158"/>
      <c r="G11" s="175"/>
      <c r="H11" s="158"/>
      <c r="I11" s="45"/>
      <c r="J11" s="20"/>
      <c r="K11" s="89"/>
      <c r="L11" s="90"/>
      <c r="M11" s="91"/>
      <c r="N11" s="90"/>
      <c r="O11" s="92"/>
      <c r="P11" s="60"/>
    </row>
    <row r="12" spans="1:16" s="1" customFormat="1" ht="14.25" customHeight="1" x14ac:dyDescent="0.25">
      <c r="A12" s="11">
        <v>4</v>
      </c>
      <c r="B12" s="47">
        <v>10001</v>
      </c>
      <c r="C12" s="18" t="s">
        <v>4</v>
      </c>
      <c r="D12" s="153"/>
      <c r="E12" s="158"/>
      <c r="F12" s="158"/>
      <c r="G12" s="175"/>
      <c r="H12" s="158"/>
      <c r="I12" s="42"/>
      <c r="J12" s="20"/>
      <c r="K12" s="89"/>
      <c r="L12" s="90"/>
      <c r="M12" s="91"/>
      <c r="N12" s="90"/>
      <c r="O12" s="92"/>
      <c r="P12" s="60"/>
    </row>
    <row r="13" spans="1:16" s="1" customFormat="1" ht="15" customHeight="1" x14ac:dyDescent="0.25">
      <c r="A13" s="11">
        <v>5</v>
      </c>
      <c r="B13" s="47">
        <v>10120</v>
      </c>
      <c r="C13" s="18" t="s">
        <v>8</v>
      </c>
      <c r="D13" s="153"/>
      <c r="E13" s="158"/>
      <c r="F13" s="158"/>
      <c r="G13" s="175"/>
      <c r="H13" s="158"/>
      <c r="I13" s="42"/>
      <c r="J13" s="20"/>
      <c r="K13" s="89"/>
      <c r="L13" s="90"/>
      <c r="M13" s="91"/>
      <c r="N13" s="90"/>
      <c r="O13" s="92"/>
      <c r="P13" s="60"/>
    </row>
    <row r="14" spans="1:16" s="1" customFormat="1" ht="15" customHeight="1" x14ac:dyDescent="0.25">
      <c r="A14" s="11">
        <v>6</v>
      </c>
      <c r="B14" s="47">
        <v>10190</v>
      </c>
      <c r="C14" s="18" t="s">
        <v>9</v>
      </c>
      <c r="D14" s="153"/>
      <c r="E14" s="158"/>
      <c r="F14" s="158"/>
      <c r="G14" s="175"/>
      <c r="H14" s="158"/>
      <c r="I14" s="42"/>
      <c r="J14" s="20"/>
      <c r="K14" s="89"/>
      <c r="L14" s="90"/>
      <c r="M14" s="91"/>
      <c r="N14" s="90"/>
      <c r="O14" s="92"/>
      <c r="P14" s="65"/>
    </row>
    <row r="15" spans="1:16" s="1" customFormat="1" ht="15" customHeight="1" x14ac:dyDescent="0.25">
      <c r="A15" s="11">
        <v>7</v>
      </c>
      <c r="B15" s="47">
        <v>10320</v>
      </c>
      <c r="C15" s="18" t="s">
        <v>10</v>
      </c>
      <c r="D15" s="153"/>
      <c r="E15" s="158"/>
      <c r="F15" s="158"/>
      <c r="G15" s="175"/>
      <c r="H15" s="158"/>
      <c r="I15" s="42"/>
      <c r="J15" s="20"/>
      <c r="K15" s="89"/>
      <c r="L15" s="90"/>
      <c r="M15" s="91"/>
      <c r="N15" s="90"/>
      <c r="O15" s="92"/>
      <c r="P15" s="60"/>
    </row>
    <row r="16" spans="1:16" s="1" customFormat="1" ht="15" customHeight="1" thickBot="1" x14ac:dyDescent="0.3">
      <c r="A16" s="12">
        <v>8</v>
      </c>
      <c r="B16" s="51">
        <v>10860</v>
      </c>
      <c r="C16" s="19" t="s">
        <v>111</v>
      </c>
      <c r="D16" s="162"/>
      <c r="E16" s="156"/>
      <c r="F16" s="131"/>
      <c r="G16" s="155"/>
      <c r="H16" s="131"/>
      <c r="I16" s="44"/>
      <c r="J16" s="20"/>
      <c r="K16" s="93"/>
      <c r="L16" s="94"/>
      <c r="M16" s="95"/>
      <c r="N16" s="94"/>
      <c r="O16" s="96"/>
      <c r="P16" s="60"/>
    </row>
    <row r="17" spans="1:16" s="1" customFormat="1" ht="15" customHeight="1" thickBot="1" x14ac:dyDescent="0.3">
      <c r="A17" s="34"/>
      <c r="B17" s="50"/>
      <c r="C17" s="36" t="s">
        <v>101</v>
      </c>
      <c r="D17" s="35">
        <f>SUM(D18:D29)</f>
        <v>0</v>
      </c>
      <c r="E17" s="37">
        <v>0</v>
      </c>
      <c r="F17" s="37">
        <v>0</v>
      </c>
      <c r="G17" s="37">
        <v>0</v>
      </c>
      <c r="H17" s="37">
        <v>0</v>
      </c>
      <c r="I17" s="38">
        <v>0</v>
      </c>
      <c r="J17" s="20"/>
      <c r="K17" s="264">
        <f>D17</f>
        <v>0</v>
      </c>
      <c r="L17" s="265">
        <f>SUM(L18:L29)</f>
        <v>0</v>
      </c>
      <c r="M17" s="276">
        <f>H17+G17</f>
        <v>0</v>
      </c>
      <c r="N17" s="265">
        <f>SUM(N18:N29)</f>
        <v>0</v>
      </c>
      <c r="O17" s="272">
        <f>E17</f>
        <v>0</v>
      </c>
      <c r="P17" s="60"/>
    </row>
    <row r="18" spans="1:16" s="1" customFormat="1" ht="15" customHeight="1" x14ac:dyDescent="0.25">
      <c r="A18" s="16">
        <v>1</v>
      </c>
      <c r="B18" s="52">
        <v>20040</v>
      </c>
      <c r="C18" s="14" t="s">
        <v>11</v>
      </c>
      <c r="D18" s="163"/>
      <c r="E18" s="161"/>
      <c r="F18" s="161"/>
      <c r="G18" s="161"/>
      <c r="H18" s="161"/>
      <c r="I18" s="43"/>
      <c r="J18" s="20"/>
      <c r="K18" s="85"/>
      <c r="L18" s="86"/>
      <c r="M18" s="87"/>
      <c r="N18" s="86"/>
      <c r="O18" s="88"/>
      <c r="P18" s="60"/>
    </row>
    <row r="19" spans="1:16" s="1" customFormat="1" ht="15" customHeight="1" x14ac:dyDescent="0.25">
      <c r="A19" s="16">
        <v>2</v>
      </c>
      <c r="B19" s="47">
        <v>20061</v>
      </c>
      <c r="C19" s="18" t="s">
        <v>13</v>
      </c>
      <c r="D19" s="153"/>
      <c r="E19" s="158"/>
      <c r="F19" s="158"/>
      <c r="G19" s="158"/>
      <c r="H19" s="158"/>
      <c r="I19" s="42"/>
      <c r="J19" s="20"/>
      <c r="K19" s="89"/>
      <c r="L19" s="90"/>
      <c r="M19" s="91"/>
      <c r="N19" s="90"/>
      <c r="O19" s="92"/>
      <c r="P19" s="60"/>
    </row>
    <row r="20" spans="1:16" s="1" customFormat="1" ht="15" customHeight="1" x14ac:dyDescent="0.25">
      <c r="A20" s="16">
        <v>3</v>
      </c>
      <c r="B20" s="47">
        <v>21020</v>
      </c>
      <c r="C20" s="18" t="s">
        <v>21</v>
      </c>
      <c r="D20" s="153"/>
      <c r="E20" s="158"/>
      <c r="F20" s="158"/>
      <c r="G20" s="158"/>
      <c r="H20" s="158"/>
      <c r="I20" s="42"/>
      <c r="J20" s="20"/>
      <c r="K20" s="89"/>
      <c r="L20" s="90"/>
      <c r="M20" s="91"/>
      <c r="N20" s="90"/>
      <c r="O20" s="92"/>
      <c r="P20" s="60"/>
    </row>
    <row r="21" spans="1:16" s="1" customFormat="1" ht="15" customHeight="1" x14ac:dyDescent="0.25">
      <c r="A21" s="11">
        <v>4</v>
      </c>
      <c r="B21" s="47">
        <v>20060</v>
      </c>
      <c r="C21" s="18" t="s">
        <v>12</v>
      </c>
      <c r="D21" s="153"/>
      <c r="E21" s="158"/>
      <c r="F21" s="158"/>
      <c r="G21" s="158"/>
      <c r="H21" s="158"/>
      <c r="I21" s="42"/>
      <c r="J21" s="20"/>
      <c r="K21" s="89"/>
      <c r="L21" s="90"/>
      <c r="M21" s="91"/>
      <c r="N21" s="90"/>
      <c r="O21" s="92"/>
      <c r="P21" s="60"/>
    </row>
    <row r="22" spans="1:16" s="1" customFormat="1" ht="15" customHeight="1" x14ac:dyDescent="0.25">
      <c r="A22" s="11">
        <v>5</v>
      </c>
      <c r="B22" s="47">
        <v>20400</v>
      </c>
      <c r="C22" s="18" t="s">
        <v>15</v>
      </c>
      <c r="D22" s="153"/>
      <c r="E22" s="158"/>
      <c r="F22" s="158"/>
      <c r="G22" s="158"/>
      <c r="H22" s="158"/>
      <c r="I22" s="42"/>
      <c r="J22" s="20"/>
      <c r="K22" s="89"/>
      <c r="L22" s="90"/>
      <c r="M22" s="91"/>
      <c r="N22" s="90"/>
      <c r="O22" s="92"/>
      <c r="P22" s="60"/>
    </row>
    <row r="23" spans="1:16" s="1" customFormat="1" ht="15" customHeight="1" x14ac:dyDescent="0.25">
      <c r="A23" s="11">
        <v>6</v>
      </c>
      <c r="B23" s="47">
        <v>20080</v>
      </c>
      <c r="C23" s="18" t="s">
        <v>14</v>
      </c>
      <c r="D23" s="153"/>
      <c r="E23" s="158"/>
      <c r="F23" s="158"/>
      <c r="G23" s="158"/>
      <c r="H23" s="158"/>
      <c r="I23" s="42"/>
      <c r="J23" s="20"/>
      <c r="K23" s="89"/>
      <c r="L23" s="90"/>
      <c r="M23" s="91"/>
      <c r="N23" s="90"/>
      <c r="O23" s="92"/>
    </row>
    <row r="24" spans="1:16" s="1" customFormat="1" ht="15" customHeight="1" x14ac:dyDescent="0.25">
      <c r="A24" s="11">
        <v>7</v>
      </c>
      <c r="B24" s="47">
        <v>20460</v>
      </c>
      <c r="C24" s="18" t="s">
        <v>16</v>
      </c>
      <c r="D24" s="153"/>
      <c r="E24" s="158"/>
      <c r="F24" s="158"/>
      <c r="G24" s="158"/>
      <c r="H24" s="158"/>
      <c r="I24" s="42"/>
      <c r="J24" s="20"/>
      <c r="K24" s="89"/>
      <c r="L24" s="90"/>
      <c r="M24" s="91"/>
      <c r="N24" s="90"/>
      <c r="O24" s="92"/>
    </row>
    <row r="25" spans="1:16" s="1" customFormat="1" ht="15" customHeight="1" x14ac:dyDescent="0.25">
      <c r="A25" s="11">
        <v>8</v>
      </c>
      <c r="B25" s="47">
        <v>20550</v>
      </c>
      <c r="C25" s="18" t="s">
        <v>17</v>
      </c>
      <c r="D25" s="153"/>
      <c r="E25" s="158"/>
      <c r="F25" s="158"/>
      <c r="G25" s="158"/>
      <c r="H25" s="158"/>
      <c r="I25" s="42"/>
      <c r="J25" s="20"/>
      <c r="K25" s="89"/>
      <c r="L25" s="90"/>
      <c r="M25" s="91"/>
      <c r="N25" s="90"/>
      <c r="O25" s="92"/>
    </row>
    <row r="26" spans="1:16" s="1" customFormat="1" ht="15" customHeight="1" x14ac:dyDescent="0.25">
      <c r="A26" s="11">
        <v>9</v>
      </c>
      <c r="B26" s="47">
        <v>20630</v>
      </c>
      <c r="C26" s="18" t="s">
        <v>18</v>
      </c>
      <c r="D26" s="153"/>
      <c r="E26" s="159"/>
      <c r="F26" s="159"/>
      <c r="G26" s="159"/>
      <c r="H26" s="159"/>
      <c r="I26" s="42"/>
      <c r="J26" s="20"/>
      <c r="K26" s="89"/>
      <c r="L26" s="90"/>
      <c r="M26" s="91"/>
      <c r="N26" s="90"/>
      <c r="O26" s="92"/>
    </row>
    <row r="27" spans="1:16" s="1" customFormat="1" ht="15" customHeight="1" x14ac:dyDescent="0.25">
      <c r="A27" s="11">
        <v>10</v>
      </c>
      <c r="B27" s="47">
        <v>20810</v>
      </c>
      <c r="C27" s="18" t="s">
        <v>19</v>
      </c>
      <c r="D27" s="153"/>
      <c r="E27" s="158"/>
      <c r="F27" s="158"/>
      <c r="G27" s="158"/>
      <c r="H27" s="158"/>
      <c r="I27" s="42"/>
      <c r="J27" s="20"/>
      <c r="K27" s="89"/>
      <c r="L27" s="90"/>
      <c r="M27" s="91"/>
      <c r="N27" s="90"/>
      <c r="O27" s="92"/>
    </row>
    <row r="28" spans="1:16" s="1" customFormat="1" ht="15" customHeight="1" x14ac:dyDescent="0.25">
      <c r="A28" s="11">
        <v>11</v>
      </c>
      <c r="B28" s="47">
        <v>20900</v>
      </c>
      <c r="C28" s="18" t="s">
        <v>20</v>
      </c>
      <c r="D28" s="153"/>
      <c r="E28" s="158"/>
      <c r="F28" s="158"/>
      <c r="G28" s="158"/>
      <c r="H28" s="158"/>
      <c r="I28" s="42"/>
      <c r="J28" s="20"/>
      <c r="K28" s="89"/>
      <c r="L28" s="90"/>
      <c r="M28" s="91"/>
      <c r="N28" s="90"/>
      <c r="O28" s="92"/>
    </row>
    <row r="29" spans="1:16" s="1" customFormat="1" ht="15" customHeight="1" thickBot="1" x14ac:dyDescent="0.3">
      <c r="A29" s="15">
        <v>12</v>
      </c>
      <c r="B29" s="49">
        <v>21350</v>
      </c>
      <c r="C29" s="21" t="s">
        <v>22</v>
      </c>
      <c r="D29" s="162"/>
      <c r="E29" s="160"/>
      <c r="F29" s="160"/>
      <c r="G29" s="160"/>
      <c r="H29" s="160"/>
      <c r="I29" s="45"/>
      <c r="J29" s="20"/>
      <c r="K29" s="93"/>
      <c r="L29" s="94"/>
      <c r="M29" s="95"/>
      <c r="N29" s="94"/>
      <c r="O29" s="96"/>
    </row>
    <row r="30" spans="1:16" s="1" customFormat="1" ht="15" customHeight="1" thickBot="1" x14ac:dyDescent="0.3">
      <c r="A30" s="34"/>
      <c r="B30" s="50"/>
      <c r="C30" s="36" t="s">
        <v>102</v>
      </c>
      <c r="D30" s="35">
        <f>SUM(D31:D47)</f>
        <v>0</v>
      </c>
      <c r="E30" s="37">
        <v>0</v>
      </c>
      <c r="F30" s="37">
        <v>0</v>
      </c>
      <c r="G30" s="37">
        <v>0</v>
      </c>
      <c r="H30" s="37">
        <v>0</v>
      </c>
      <c r="I30" s="38">
        <v>0</v>
      </c>
      <c r="J30" s="20"/>
      <c r="K30" s="264">
        <f>D30</f>
        <v>0</v>
      </c>
      <c r="L30" s="265">
        <f>SUM(L31:L47)</f>
        <v>0</v>
      </c>
      <c r="M30" s="276">
        <f>H30+G30</f>
        <v>0</v>
      </c>
      <c r="N30" s="265">
        <f>SUM(N31:N47)</f>
        <v>0</v>
      </c>
      <c r="O30" s="272">
        <f>E30</f>
        <v>0</v>
      </c>
    </row>
    <row r="31" spans="1:16" s="1" customFormat="1" ht="15" customHeight="1" x14ac:dyDescent="0.25">
      <c r="A31" s="10">
        <v>1</v>
      </c>
      <c r="B31" s="48">
        <v>30070</v>
      </c>
      <c r="C31" s="13" t="s">
        <v>24</v>
      </c>
      <c r="D31" s="163"/>
      <c r="E31" s="72"/>
      <c r="F31" s="72"/>
      <c r="G31" s="72"/>
      <c r="H31" s="72"/>
      <c r="I31" s="41"/>
      <c r="J31" s="7"/>
      <c r="K31" s="85"/>
      <c r="L31" s="86"/>
      <c r="M31" s="87"/>
      <c r="N31" s="86"/>
      <c r="O31" s="88"/>
    </row>
    <row r="32" spans="1:16" s="1" customFormat="1" ht="15" customHeight="1" x14ac:dyDescent="0.25">
      <c r="A32" s="11">
        <v>2</v>
      </c>
      <c r="B32" s="47">
        <v>30480</v>
      </c>
      <c r="C32" s="18" t="s">
        <v>110</v>
      </c>
      <c r="D32" s="153"/>
      <c r="E32" s="68"/>
      <c r="F32" s="68"/>
      <c r="G32" s="68"/>
      <c r="H32" s="68"/>
      <c r="I32" s="42"/>
      <c r="J32" s="7"/>
      <c r="K32" s="89"/>
      <c r="L32" s="90"/>
      <c r="M32" s="91"/>
      <c r="N32" s="90"/>
      <c r="O32" s="92"/>
    </row>
    <row r="33" spans="1:15" s="1" customFormat="1" ht="15" customHeight="1" x14ac:dyDescent="0.25">
      <c r="A33" s="11">
        <v>3</v>
      </c>
      <c r="B33" s="49">
        <v>30460</v>
      </c>
      <c r="C33" s="21" t="s">
        <v>29</v>
      </c>
      <c r="D33" s="153"/>
      <c r="E33" s="68"/>
      <c r="F33" s="68"/>
      <c r="G33" s="68"/>
      <c r="H33" s="68"/>
      <c r="I33" s="45"/>
      <c r="J33" s="7"/>
      <c r="K33" s="89"/>
      <c r="L33" s="90"/>
      <c r="M33" s="91"/>
      <c r="N33" s="90"/>
      <c r="O33" s="92"/>
    </row>
    <row r="34" spans="1:15" s="1" customFormat="1" ht="15" customHeight="1" x14ac:dyDescent="0.25">
      <c r="A34" s="11">
        <v>4</v>
      </c>
      <c r="B34" s="47">
        <v>30030</v>
      </c>
      <c r="C34" s="18" t="s">
        <v>23</v>
      </c>
      <c r="D34" s="163"/>
      <c r="E34" s="68"/>
      <c r="F34" s="68"/>
      <c r="G34" s="68"/>
      <c r="H34" s="68"/>
      <c r="I34" s="42"/>
      <c r="J34" s="7"/>
      <c r="K34" s="89"/>
      <c r="L34" s="90"/>
      <c r="M34" s="91"/>
      <c r="N34" s="90"/>
      <c r="O34" s="92"/>
    </row>
    <row r="35" spans="1:15" s="1" customFormat="1" ht="15" customHeight="1" x14ac:dyDescent="0.25">
      <c r="A35" s="11">
        <v>5</v>
      </c>
      <c r="B35" s="47">
        <v>31000</v>
      </c>
      <c r="C35" s="18" t="s">
        <v>37</v>
      </c>
      <c r="D35" s="153"/>
      <c r="E35" s="68"/>
      <c r="F35" s="68"/>
      <c r="G35" s="68"/>
      <c r="H35" s="68"/>
      <c r="I35" s="42"/>
      <c r="J35" s="7"/>
      <c r="K35" s="89"/>
      <c r="L35" s="90"/>
      <c r="M35" s="91"/>
      <c r="N35" s="90"/>
      <c r="O35" s="92"/>
    </row>
    <row r="36" spans="1:15" s="1" customFormat="1" ht="15" customHeight="1" x14ac:dyDescent="0.25">
      <c r="A36" s="11">
        <v>6</v>
      </c>
      <c r="B36" s="47">
        <v>30130</v>
      </c>
      <c r="C36" s="18" t="s">
        <v>25</v>
      </c>
      <c r="D36" s="146"/>
      <c r="E36" s="68"/>
      <c r="F36" s="68"/>
      <c r="G36" s="68"/>
      <c r="H36" s="68"/>
      <c r="I36" s="42"/>
      <c r="J36" s="7"/>
      <c r="K36" s="170"/>
      <c r="L36" s="103"/>
      <c r="M36" s="174"/>
      <c r="N36" s="103"/>
      <c r="O36" s="176"/>
    </row>
    <row r="37" spans="1:15" s="1" customFormat="1" ht="15" customHeight="1" x14ac:dyDescent="0.25">
      <c r="A37" s="11">
        <v>7</v>
      </c>
      <c r="B37" s="47">
        <v>30160</v>
      </c>
      <c r="C37" s="18" t="s">
        <v>26</v>
      </c>
      <c r="D37" s="146"/>
      <c r="E37" s="68"/>
      <c r="F37" s="68"/>
      <c r="G37" s="68"/>
      <c r="H37" s="68"/>
      <c r="I37" s="42"/>
      <c r="J37" s="7"/>
      <c r="K37" s="89"/>
      <c r="L37" s="90"/>
      <c r="M37" s="91"/>
      <c r="N37" s="90"/>
      <c r="O37" s="92"/>
    </row>
    <row r="38" spans="1:15" s="1" customFormat="1" ht="15" customHeight="1" x14ac:dyDescent="0.25">
      <c r="A38" s="11">
        <v>8</v>
      </c>
      <c r="B38" s="47">
        <v>30310</v>
      </c>
      <c r="C38" s="18" t="s">
        <v>27</v>
      </c>
      <c r="D38" s="146"/>
      <c r="E38" s="68"/>
      <c r="F38" s="68"/>
      <c r="G38" s="68"/>
      <c r="H38" s="68"/>
      <c r="I38" s="42"/>
      <c r="J38" s="7"/>
      <c r="K38" s="89"/>
      <c r="L38" s="90"/>
      <c r="M38" s="91"/>
      <c r="N38" s="90"/>
      <c r="O38" s="92"/>
    </row>
    <row r="39" spans="1:15" s="1" customFormat="1" ht="15" customHeight="1" x14ac:dyDescent="0.25">
      <c r="A39" s="11">
        <v>9</v>
      </c>
      <c r="B39" s="47">
        <v>30440</v>
      </c>
      <c r="C39" s="18" t="s">
        <v>28</v>
      </c>
      <c r="D39" s="153"/>
      <c r="E39" s="68"/>
      <c r="F39" s="68"/>
      <c r="G39" s="68"/>
      <c r="H39" s="68"/>
      <c r="I39" s="42"/>
      <c r="J39" s="7"/>
      <c r="K39" s="89"/>
      <c r="L39" s="90"/>
      <c r="M39" s="91"/>
      <c r="N39" s="90"/>
      <c r="O39" s="92"/>
    </row>
    <row r="40" spans="1:15" s="1" customFormat="1" ht="15" customHeight="1" x14ac:dyDescent="0.25">
      <c r="A40" s="11">
        <v>10</v>
      </c>
      <c r="B40" s="47">
        <v>30500</v>
      </c>
      <c r="C40" s="18" t="s">
        <v>30</v>
      </c>
      <c r="D40" s="153"/>
      <c r="E40" s="68"/>
      <c r="F40" s="68"/>
      <c r="G40" s="68"/>
      <c r="H40" s="68"/>
      <c r="I40" s="42"/>
      <c r="J40" s="7"/>
      <c r="K40" s="89"/>
      <c r="L40" s="90"/>
      <c r="M40" s="91"/>
      <c r="N40" s="90"/>
      <c r="O40" s="92"/>
    </row>
    <row r="41" spans="1:15" s="1" customFormat="1" ht="15" customHeight="1" x14ac:dyDescent="0.25">
      <c r="A41" s="11">
        <v>11</v>
      </c>
      <c r="B41" s="47">
        <v>30530</v>
      </c>
      <c r="C41" s="18" t="s">
        <v>31</v>
      </c>
      <c r="D41" s="153"/>
      <c r="E41" s="68"/>
      <c r="F41" s="68"/>
      <c r="G41" s="68"/>
      <c r="H41" s="68"/>
      <c r="I41" s="42"/>
      <c r="J41" s="7"/>
      <c r="K41" s="89"/>
      <c r="L41" s="90"/>
      <c r="M41" s="91"/>
      <c r="N41" s="103"/>
      <c r="O41" s="92"/>
    </row>
    <row r="42" spans="1:15" s="1" customFormat="1" ht="15" customHeight="1" x14ac:dyDescent="0.25">
      <c r="A42" s="11">
        <v>12</v>
      </c>
      <c r="B42" s="47">
        <v>30640</v>
      </c>
      <c r="C42" s="18" t="s">
        <v>32</v>
      </c>
      <c r="D42" s="153"/>
      <c r="E42" s="68"/>
      <c r="F42" s="68"/>
      <c r="G42" s="68"/>
      <c r="H42" s="68"/>
      <c r="I42" s="42"/>
      <c r="J42" s="7"/>
      <c r="K42" s="89"/>
      <c r="L42" s="90"/>
      <c r="M42" s="91"/>
      <c r="N42" s="90"/>
      <c r="O42" s="92"/>
    </row>
    <row r="43" spans="1:15" s="1" customFormat="1" ht="15" customHeight="1" x14ac:dyDescent="0.25">
      <c r="A43" s="11">
        <v>13</v>
      </c>
      <c r="B43" s="47">
        <v>30650</v>
      </c>
      <c r="C43" s="18" t="s">
        <v>33</v>
      </c>
      <c r="D43" s="153"/>
      <c r="E43" s="68"/>
      <c r="F43" s="68"/>
      <c r="G43" s="68"/>
      <c r="H43" s="68"/>
      <c r="I43" s="42"/>
      <c r="J43" s="7"/>
      <c r="K43" s="89"/>
      <c r="L43" s="90"/>
      <c r="M43" s="91"/>
      <c r="N43" s="90"/>
      <c r="O43" s="92"/>
    </row>
    <row r="44" spans="1:15" s="1" customFormat="1" ht="15" customHeight="1" x14ac:dyDescent="0.25">
      <c r="A44" s="11">
        <v>14</v>
      </c>
      <c r="B44" s="47">
        <v>30790</v>
      </c>
      <c r="C44" s="18" t="s">
        <v>34</v>
      </c>
      <c r="D44" s="153"/>
      <c r="E44" s="68"/>
      <c r="F44" s="68"/>
      <c r="G44" s="68"/>
      <c r="H44" s="68"/>
      <c r="I44" s="42"/>
      <c r="J44" s="7"/>
      <c r="K44" s="89"/>
      <c r="L44" s="90"/>
      <c r="M44" s="91"/>
      <c r="N44" s="90"/>
      <c r="O44" s="92"/>
    </row>
    <row r="45" spans="1:15" s="1" customFormat="1" ht="15" customHeight="1" x14ac:dyDescent="0.25">
      <c r="A45" s="11">
        <v>15</v>
      </c>
      <c r="B45" s="47">
        <v>30890</v>
      </c>
      <c r="C45" s="18" t="s">
        <v>35</v>
      </c>
      <c r="D45" s="153"/>
      <c r="E45" s="68"/>
      <c r="F45" s="68"/>
      <c r="G45" s="68"/>
      <c r="H45" s="68"/>
      <c r="I45" s="42"/>
      <c r="J45" s="7"/>
      <c r="K45" s="89"/>
      <c r="L45" s="90"/>
      <c r="M45" s="91"/>
      <c r="N45" s="90"/>
      <c r="O45" s="92"/>
    </row>
    <row r="46" spans="1:15" s="1" customFormat="1" ht="15" customHeight="1" x14ac:dyDescent="0.25">
      <c r="A46" s="11">
        <v>16</v>
      </c>
      <c r="B46" s="47">
        <v>30940</v>
      </c>
      <c r="C46" s="18" t="s">
        <v>36</v>
      </c>
      <c r="D46" s="153"/>
      <c r="E46" s="68"/>
      <c r="F46" s="68"/>
      <c r="G46" s="68"/>
      <c r="H46" s="68"/>
      <c r="I46" s="42"/>
      <c r="J46" s="7"/>
      <c r="K46" s="89"/>
      <c r="L46" s="90"/>
      <c r="M46" s="91"/>
      <c r="N46" s="90"/>
      <c r="O46" s="92"/>
    </row>
    <row r="47" spans="1:15" s="1" customFormat="1" ht="15" customHeight="1" thickBot="1" x14ac:dyDescent="0.3">
      <c r="A47" s="11">
        <v>17</v>
      </c>
      <c r="B47" s="51">
        <v>31480</v>
      </c>
      <c r="C47" s="19" t="s">
        <v>38</v>
      </c>
      <c r="D47" s="147"/>
      <c r="E47" s="71"/>
      <c r="F47" s="71"/>
      <c r="G47" s="71"/>
      <c r="H47" s="71"/>
      <c r="I47" s="44"/>
      <c r="J47" s="7"/>
      <c r="K47" s="93"/>
      <c r="L47" s="94"/>
      <c r="M47" s="95"/>
      <c r="N47" s="94"/>
      <c r="O47" s="96"/>
    </row>
    <row r="48" spans="1:15" s="1" customFormat="1" ht="15" customHeight="1" thickBot="1" x14ac:dyDescent="0.3">
      <c r="A48" s="34"/>
      <c r="B48" s="50"/>
      <c r="C48" s="36" t="s">
        <v>103</v>
      </c>
      <c r="D48" s="35">
        <f>SUM(D49:D67)</f>
        <v>0</v>
      </c>
      <c r="E48" s="77">
        <v>0</v>
      </c>
      <c r="F48" s="77">
        <v>0</v>
      </c>
      <c r="G48" s="77">
        <v>0</v>
      </c>
      <c r="H48" s="77">
        <v>0</v>
      </c>
      <c r="I48" s="40">
        <v>0</v>
      </c>
      <c r="J48" s="20"/>
      <c r="K48" s="264">
        <f>D48</f>
        <v>0</v>
      </c>
      <c r="L48" s="265">
        <f>SUM(L49:L67)</f>
        <v>0</v>
      </c>
      <c r="M48" s="276">
        <f>H48+G48</f>
        <v>0</v>
      </c>
      <c r="N48" s="265">
        <f>SUM(N49:N67)</f>
        <v>0</v>
      </c>
      <c r="O48" s="272">
        <f>E48</f>
        <v>0</v>
      </c>
    </row>
    <row r="49" spans="1:15" s="1" customFormat="1" ht="15" customHeight="1" x14ac:dyDescent="0.25">
      <c r="A49" s="58">
        <v>1</v>
      </c>
      <c r="B49" s="48">
        <v>40010</v>
      </c>
      <c r="C49" s="13" t="s">
        <v>39</v>
      </c>
      <c r="D49" s="163"/>
      <c r="E49" s="72"/>
      <c r="F49" s="72"/>
      <c r="G49" s="72"/>
      <c r="H49" s="72"/>
      <c r="I49" s="41"/>
      <c r="J49" s="20"/>
      <c r="K49" s="85"/>
      <c r="L49" s="86"/>
      <c r="M49" s="87"/>
      <c r="N49" s="86"/>
      <c r="O49" s="88"/>
    </row>
    <row r="50" spans="1:15" s="1" customFormat="1" ht="15" customHeight="1" x14ac:dyDescent="0.25">
      <c r="A50" s="22">
        <v>2</v>
      </c>
      <c r="B50" s="47">
        <v>40030</v>
      </c>
      <c r="C50" s="18" t="s">
        <v>41</v>
      </c>
      <c r="D50" s="153"/>
      <c r="E50" s="68"/>
      <c r="F50" s="68"/>
      <c r="G50" s="68"/>
      <c r="H50" s="68"/>
      <c r="I50" s="42"/>
      <c r="J50" s="20"/>
      <c r="K50" s="89"/>
      <c r="L50" s="90"/>
      <c r="M50" s="91"/>
      <c r="N50" s="90"/>
      <c r="O50" s="92"/>
    </row>
    <row r="51" spans="1:15" s="1" customFormat="1" ht="15" customHeight="1" x14ac:dyDescent="0.25">
      <c r="A51" s="22">
        <v>3</v>
      </c>
      <c r="B51" s="47">
        <v>40410</v>
      </c>
      <c r="C51" s="18" t="s">
        <v>48</v>
      </c>
      <c r="D51" s="153"/>
      <c r="E51" s="68"/>
      <c r="F51" s="68"/>
      <c r="G51" s="68"/>
      <c r="H51" s="68"/>
      <c r="I51" s="42"/>
      <c r="J51" s="20"/>
      <c r="K51" s="89"/>
      <c r="L51" s="90"/>
      <c r="M51" s="91"/>
      <c r="N51" s="90"/>
      <c r="O51" s="92"/>
    </row>
    <row r="52" spans="1:15" s="1" customFormat="1" ht="15" customHeight="1" x14ac:dyDescent="0.25">
      <c r="A52" s="22">
        <v>4</v>
      </c>
      <c r="B52" s="47">
        <v>40011</v>
      </c>
      <c r="C52" s="18" t="s">
        <v>40</v>
      </c>
      <c r="D52" s="153"/>
      <c r="E52" s="68"/>
      <c r="F52" s="68"/>
      <c r="G52" s="68"/>
      <c r="H52" s="68"/>
      <c r="I52" s="42"/>
      <c r="J52" s="20"/>
      <c r="K52" s="89"/>
      <c r="L52" s="90"/>
      <c r="M52" s="91"/>
      <c r="N52" s="90"/>
      <c r="O52" s="92"/>
    </row>
    <row r="53" spans="1:15" s="1" customFormat="1" ht="15" customHeight="1" x14ac:dyDescent="0.25">
      <c r="A53" s="22">
        <v>5</v>
      </c>
      <c r="B53" s="47">
        <v>40080</v>
      </c>
      <c r="C53" s="18" t="s">
        <v>95</v>
      </c>
      <c r="D53" s="153"/>
      <c r="E53" s="68"/>
      <c r="F53" s="68"/>
      <c r="G53" s="68"/>
      <c r="H53" s="68"/>
      <c r="I53" s="42"/>
      <c r="J53" s="20"/>
      <c r="K53" s="89"/>
      <c r="L53" s="90"/>
      <c r="M53" s="91"/>
      <c r="N53" s="90"/>
      <c r="O53" s="92"/>
    </row>
    <row r="54" spans="1:15" s="1" customFormat="1" ht="15" customHeight="1" x14ac:dyDescent="0.25">
      <c r="A54" s="22">
        <v>6</v>
      </c>
      <c r="B54" s="47">
        <v>40100</v>
      </c>
      <c r="C54" s="18" t="s">
        <v>42</v>
      </c>
      <c r="D54" s="153"/>
      <c r="E54" s="68"/>
      <c r="F54" s="68"/>
      <c r="G54" s="68"/>
      <c r="H54" s="68"/>
      <c r="I54" s="42"/>
      <c r="J54" s="20"/>
      <c r="K54" s="89"/>
      <c r="L54" s="90"/>
      <c r="M54" s="91"/>
      <c r="N54" s="90"/>
      <c r="O54" s="92"/>
    </row>
    <row r="55" spans="1:15" s="1" customFormat="1" ht="15" customHeight="1" x14ac:dyDescent="0.25">
      <c r="A55" s="22">
        <v>7</v>
      </c>
      <c r="B55" s="47">
        <v>40020</v>
      </c>
      <c r="C55" s="18" t="s">
        <v>109</v>
      </c>
      <c r="D55" s="153"/>
      <c r="E55" s="68"/>
      <c r="F55" s="68"/>
      <c r="G55" s="68"/>
      <c r="H55" s="68"/>
      <c r="I55" s="42"/>
      <c r="J55" s="20"/>
      <c r="K55" s="89"/>
      <c r="L55" s="90"/>
      <c r="M55" s="91"/>
      <c r="N55" s="90"/>
      <c r="O55" s="92"/>
    </row>
    <row r="56" spans="1:15" s="1" customFormat="1" ht="15" customHeight="1" x14ac:dyDescent="0.25">
      <c r="A56" s="22">
        <v>8</v>
      </c>
      <c r="B56" s="47">
        <v>40031</v>
      </c>
      <c r="C56" s="18" t="s">
        <v>112</v>
      </c>
      <c r="D56" s="153"/>
      <c r="E56" s="68"/>
      <c r="F56" s="68"/>
      <c r="G56" s="68"/>
      <c r="H56" s="68"/>
      <c r="I56" s="42"/>
      <c r="J56" s="20"/>
      <c r="K56" s="89"/>
      <c r="L56" s="90"/>
      <c r="M56" s="91"/>
      <c r="N56" s="90"/>
      <c r="O56" s="92"/>
    </row>
    <row r="57" spans="1:15" s="1" customFormat="1" ht="15" customHeight="1" x14ac:dyDescent="0.25">
      <c r="A57" s="22">
        <v>9</v>
      </c>
      <c r="B57" s="47">
        <v>40210</v>
      </c>
      <c r="C57" s="18" t="s">
        <v>44</v>
      </c>
      <c r="D57" s="148"/>
      <c r="E57" s="68"/>
      <c r="F57" s="68"/>
      <c r="G57" s="68"/>
      <c r="H57" s="68"/>
      <c r="I57" s="42"/>
      <c r="J57" s="20"/>
      <c r="K57" s="89"/>
      <c r="L57" s="90"/>
      <c r="M57" s="91"/>
      <c r="N57" s="103"/>
      <c r="O57" s="92"/>
    </row>
    <row r="58" spans="1:15" s="1" customFormat="1" ht="15" customHeight="1" x14ac:dyDescent="0.25">
      <c r="A58" s="22">
        <v>10</v>
      </c>
      <c r="B58" s="47">
        <v>40300</v>
      </c>
      <c r="C58" s="18" t="s">
        <v>45</v>
      </c>
      <c r="D58" s="148"/>
      <c r="E58" s="68"/>
      <c r="F58" s="68"/>
      <c r="G58" s="68"/>
      <c r="H58" s="68"/>
      <c r="I58" s="42"/>
      <c r="J58" s="20"/>
      <c r="K58" s="89"/>
      <c r="L58" s="90"/>
      <c r="M58" s="91"/>
      <c r="N58" s="90"/>
      <c r="O58" s="92"/>
    </row>
    <row r="59" spans="1:15" s="1" customFormat="1" ht="15" customHeight="1" x14ac:dyDescent="0.25">
      <c r="A59" s="22">
        <v>11</v>
      </c>
      <c r="B59" s="47">
        <v>40360</v>
      </c>
      <c r="C59" s="18" t="s">
        <v>46</v>
      </c>
      <c r="D59" s="148"/>
      <c r="E59" s="68"/>
      <c r="F59" s="68"/>
      <c r="G59" s="68"/>
      <c r="H59" s="68"/>
      <c r="I59" s="42"/>
      <c r="J59" s="20"/>
      <c r="K59" s="89"/>
      <c r="L59" s="90"/>
      <c r="M59" s="91"/>
      <c r="N59" s="90"/>
      <c r="O59" s="92"/>
    </row>
    <row r="60" spans="1:15" s="1" customFormat="1" ht="15" customHeight="1" x14ac:dyDescent="0.25">
      <c r="A60" s="22">
        <v>12</v>
      </c>
      <c r="B60" s="47">
        <v>40390</v>
      </c>
      <c r="C60" s="18" t="s">
        <v>47</v>
      </c>
      <c r="D60" s="148"/>
      <c r="E60" s="68"/>
      <c r="F60" s="68"/>
      <c r="G60" s="68"/>
      <c r="H60" s="68"/>
      <c r="I60" s="42"/>
      <c r="J60" s="20"/>
      <c r="K60" s="89"/>
      <c r="L60" s="90"/>
      <c r="M60" s="91"/>
      <c r="N60" s="90"/>
      <c r="O60" s="92"/>
    </row>
    <row r="61" spans="1:15" s="1" customFormat="1" ht="15" customHeight="1" x14ac:dyDescent="0.25">
      <c r="A61" s="22">
        <v>13</v>
      </c>
      <c r="B61" s="47">
        <v>40720</v>
      </c>
      <c r="C61" s="18" t="s">
        <v>108</v>
      </c>
      <c r="D61" s="148"/>
      <c r="E61" s="68"/>
      <c r="F61" s="68"/>
      <c r="G61" s="68"/>
      <c r="H61" s="68"/>
      <c r="I61" s="42"/>
      <c r="J61" s="20"/>
      <c r="K61" s="89"/>
      <c r="L61" s="90"/>
      <c r="M61" s="91"/>
      <c r="N61" s="90"/>
      <c r="O61" s="92"/>
    </row>
    <row r="62" spans="1:15" s="1" customFormat="1" ht="15" customHeight="1" x14ac:dyDescent="0.25">
      <c r="A62" s="22">
        <v>14</v>
      </c>
      <c r="B62" s="47">
        <v>40730</v>
      </c>
      <c r="C62" s="18" t="s">
        <v>49</v>
      </c>
      <c r="D62" s="148"/>
      <c r="E62" s="68"/>
      <c r="F62" s="68"/>
      <c r="G62" s="68"/>
      <c r="H62" s="68"/>
      <c r="I62" s="42"/>
      <c r="J62" s="20"/>
      <c r="K62" s="89"/>
      <c r="L62" s="90"/>
      <c r="M62" s="91"/>
      <c r="N62" s="90"/>
      <c r="O62" s="92"/>
    </row>
    <row r="63" spans="1:15" s="1" customFormat="1" ht="15" customHeight="1" x14ac:dyDescent="0.25">
      <c r="A63" s="22">
        <v>15</v>
      </c>
      <c r="B63" s="47">
        <v>40820</v>
      </c>
      <c r="C63" s="18" t="s">
        <v>50</v>
      </c>
      <c r="D63" s="153"/>
      <c r="E63" s="68"/>
      <c r="F63" s="68"/>
      <c r="G63" s="68"/>
      <c r="H63" s="68"/>
      <c r="I63" s="42"/>
      <c r="J63" s="20"/>
      <c r="K63" s="89"/>
      <c r="L63" s="90"/>
      <c r="M63" s="91"/>
      <c r="N63" s="90"/>
      <c r="O63" s="92"/>
    </row>
    <row r="64" spans="1:15" s="1" customFormat="1" ht="15" customHeight="1" x14ac:dyDescent="0.25">
      <c r="A64" s="22">
        <v>16</v>
      </c>
      <c r="B64" s="47">
        <v>40840</v>
      </c>
      <c r="C64" s="18" t="s">
        <v>51</v>
      </c>
      <c r="D64" s="153"/>
      <c r="E64" s="68"/>
      <c r="F64" s="68"/>
      <c r="G64" s="68"/>
      <c r="H64" s="68"/>
      <c r="I64" s="42"/>
      <c r="J64" s="20"/>
      <c r="K64" s="89"/>
      <c r="L64" s="90"/>
      <c r="M64" s="91"/>
      <c r="N64" s="90"/>
      <c r="O64" s="92"/>
    </row>
    <row r="65" spans="1:15" s="1" customFormat="1" ht="15" customHeight="1" x14ac:dyDescent="0.25">
      <c r="A65" s="22">
        <v>17</v>
      </c>
      <c r="B65" s="47">
        <v>40950</v>
      </c>
      <c r="C65" s="18" t="s">
        <v>52</v>
      </c>
      <c r="D65" s="153"/>
      <c r="E65" s="68"/>
      <c r="F65" s="68"/>
      <c r="G65" s="68"/>
      <c r="H65" s="68"/>
      <c r="I65" s="42"/>
      <c r="J65" s="20"/>
      <c r="K65" s="89"/>
      <c r="L65" s="90"/>
      <c r="M65" s="91"/>
      <c r="N65" s="103"/>
      <c r="O65" s="92"/>
    </row>
    <row r="66" spans="1:15" s="1" customFormat="1" ht="15" customHeight="1" x14ac:dyDescent="0.25">
      <c r="A66" s="22">
        <v>18</v>
      </c>
      <c r="B66" s="49">
        <v>40990</v>
      </c>
      <c r="C66" s="21" t="s">
        <v>53</v>
      </c>
      <c r="D66" s="153"/>
      <c r="E66" s="68"/>
      <c r="F66" s="68"/>
      <c r="G66" s="68"/>
      <c r="H66" s="68"/>
      <c r="I66" s="45"/>
      <c r="J66" s="20"/>
      <c r="K66" s="89"/>
      <c r="L66" s="90"/>
      <c r="M66" s="91"/>
      <c r="N66" s="90"/>
      <c r="O66" s="92"/>
    </row>
    <row r="67" spans="1:15" s="1" customFormat="1" ht="15" customHeight="1" thickBot="1" x14ac:dyDescent="0.3">
      <c r="A67" s="23">
        <v>19</v>
      </c>
      <c r="B67" s="47">
        <v>40133</v>
      </c>
      <c r="C67" s="18" t="s">
        <v>43</v>
      </c>
      <c r="D67" s="153"/>
      <c r="E67" s="71"/>
      <c r="F67" s="71"/>
      <c r="G67" s="71"/>
      <c r="H67" s="71"/>
      <c r="I67" s="42"/>
      <c r="J67" s="20"/>
      <c r="K67" s="93"/>
      <c r="L67" s="94"/>
      <c r="M67" s="95"/>
      <c r="N67" s="94"/>
      <c r="O67" s="96"/>
    </row>
    <row r="68" spans="1:15" s="1" customFormat="1" ht="15" customHeight="1" thickBot="1" x14ac:dyDescent="0.3">
      <c r="A68" s="34"/>
      <c r="B68" s="50"/>
      <c r="C68" s="36" t="s">
        <v>104</v>
      </c>
      <c r="D68" s="35">
        <f>SUM(D69:D82)</f>
        <v>0</v>
      </c>
      <c r="E68" s="37">
        <v>0</v>
      </c>
      <c r="F68" s="37">
        <v>0</v>
      </c>
      <c r="G68" s="37">
        <v>0</v>
      </c>
      <c r="H68" s="37">
        <v>0</v>
      </c>
      <c r="I68" s="38">
        <v>0</v>
      </c>
      <c r="J68" s="20"/>
      <c r="K68" s="264">
        <f>D68</f>
        <v>0</v>
      </c>
      <c r="L68" s="265">
        <f>SUM(L69:L82)</f>
        <v>0</v>
      </c>
      <c r="M68" s="276">
        <f>H68+G68</f>
        <v>0</v>
      </c>
      <c r="N68" s="265">
        <f>SUM(N69:N82)</f>
        <v>0</v>
      </c>
      <c r="O68" s="272">
        <f>E68</f>
        <v>0</v>
      </c>
    </row>
    <row r="69" spans="1:15" s="1" customFormat="1" ht="15" customHeight="1" x14ac:dyDescent="0.25">
      <c r="A69" s="16">
        <v>1</v>
      </c>
      <c r="B69" s="47">
        <v>50040</v>
      </c>
      <c r="C69" s="18" t="s">
        <v>54</v>
      </c>
      <c r="D69" s="153"/>
      <c r="E69" s="72"/>
      <c r="F69" s="72"/>
      <c r="G69" s="72"/>
      <c r="H69" s="72"/>
      <c r="I69" s="42"/>
      <c r="J69" s="20"/>
      <c r="K69" s="85"/>
      <c r="L69" s="86"/>
      <c r="M69" s="87"/>
      <c r="N69" s="86"/>
      <c r="O69" s="88"/>
    </row>
    <row r="70" spans="1:15" s="1" customFormat="1" ht="15" customHeight="1" x14ac:dyDescent="0.25">
      <c r="A70" s="11">
        <v>2</v>
      </c>
      <c r="B70" s="47">
        <v>50003</v>
      </c>
      <c r="C70" s="18" t="s">
        <v>96</v>
      </c>
      <c r="D70" s="153"/>
      <c r="E70" s="68"/>
      <c r="F70" s="68"/>
      <c r="G70" s="68"/>
      <c r="H70" s="68"/>
      <c r="I70" s="42"/>
      <c r="J70" s="20"/>
      <c r="K70" s="89"/>
      <c r="L70" s="90"/>
      <c r="M70" s="91"/>
      <c r="N70" s="90"/>
      <c r="O70" s="92"/>
    </row>
    <row r="71" spans="1:15" s="1" customFormat="1" ht="15" customHeight="1" x14ac:dyDescent="0.25">
      <c r="A71" s="11">
        <v>3</v>
      </c>
      <c r="B71" s="47">
        <v>50060</v>
      </c>
      <c r="C71" s="18" t="s">
        <v>125</v>
      </c>
      <c r="D71" s="153"/>
      <c r="E71" s="68"/>
      <c r="F71" s="68"/>
      <c r="G71" s="68"/>
      <c r="H71" s="68"/>
      <c r="I71" s="42"/>
      <c r="J71" s="20"/>
      <c r="K71" s="89"/>
      <c r="L71" s="90"/>
      <c r="M71" s="91"/>
      <c r="N71" s="90"/>
      <c r="O71" s="92"/>
    </row>
    <row r="72" spans="1:15" s="1" customFormat="1" ht="15" customHeight="1" x14ac:dyDescent="0.25">
      <c r="A72" s="11">
        <v>4</v>
      </c>
      <c r="B72" s="53">
        <v>50170</v>
      </c>
      <c r="C72" s="18" t="s">
        <v>56</v>
      </c>
      <c r="D72" s="153"/>
      <c r="E72" s="68"/>
      <c r="F72" s="68"/>
      <c r="G72" s="68"/>
      <c r="H72" s="68"/>
      <c r="I72" s="42"/>
      <c r="J72" s="20"/>
      <c r="K72" s="89"/>
      <c r="L72" s="90"/>
      <c r="M72" s="91"/>
      <c r="N72" s="103"/>
      <c r="O72" s="92"/>
    </row>
    <row r="73" spans="1:15" s="1" customFormat="1" ht="15" customHeight="1" x14ac:dyDescent="0.25">
      <c r="A73" s="11">
        <v>5</v>
      </c>
      <c r="B73" s="47">
        <v>50230</v>
      </c>
      <c r="C73" s="18" t="s">
        <v>57</v>
      </c>
      <c r="D73" s="153"/>
      <c r="E73" s="68"/>
      <c r="F73" s="68"/>
      <c r="G73" s="68"/>
      <c r="H73" s="68"/>
      <c r="I73" s="42"/>
      <c r="J73" s="20"/>
      <c r="K73" s="89"/>
      <c r="L73" s="90"/>
      <c r="M73" s="91"/>
      <c r="N73" s="90"/>
      <c r="O73" s="92"/>
    </row>
    <row r="74" spans="1:15" s="1" customFormat="1" ht="15" customHeight="1" x14ac:dyDescent="0.25">
      <c r="A74" s="11">
        <v>6</v>
      </c>
      <c r="B74" s="47">
        <v>50340</v>
      </c>
      <c r="C74" s="18" t="s">
        <v>58</v>
      </c>
      <c r="D74" s="153"/>
      <c r="E74" s="68"/>
      <c r="F74" s="68"/>
      <c r="G74" s="68"/>
      <c r="H74" s="68"/>
      <c r="I74" s="42"/>
      <c r="J74" s="20"/>
      <c r="K74" s="89"/>
      <c r="L74" s="90"/>
      <c r="M74" s="91"/>
      <c r="N74" s="90"/>
      <c r="O74" s="92"/>
    </row>
    <row r="75" spans="1:15" s="1" customFormat="1" ht="15" customHeight="1" x14ac:dyDescent="0.25">
      <c r="A75" s="11">
        <v>7</v>
      </c>
      <c r="B75" s="47">
        <v>50420</v>
      </c>
      <c r="C75" s="18" t="s">
        <v>59</v>
      </c>
      <c r="D75" s="153"/>
      <c r="E75" s="68"/>
      <c r="F75" s="68"/>
      <c r="G75" s="68"/>
      <c r="H75" s="68"/>
      <c r="I75" s="42"/>
      <c r="J75" s="20"/>
      <c r="K75" s="89"/>
      <c r="L75" s="90"/>
      <c r="M75" s="91"/>
      <c r="N75" s="90"/>
      <c r="O75" s="92"/>
    </row>
    <row r="76" spans="1:15" s="1" customFormat="1" ht="15" customHeight="1" x14ac:dyDescent="0.25">
      <c r="A76" s="11">
        <v>8</v>
      </c>
      <c r="B76" s="47">
        <v>50450</v>
      </c>
      <c r="C76" s="18" t="s">
        <v>60</v>
      </c>
      <c r="D76" s="153"/>
      <c r="E76" s="68"/>
      <c r="F76" s="68"/>
      <c r="G76" s="68"/>
      <c r="H76" s="68"/>
      <c r="I76" s="42"/>
      <c r="J76" s="20"/>
      <c r="K76" s="89"/>
      <c r="L76" s="90"/>
      <c r="M76" s="91"/>
      <c r="N76" s="90"/>
      <c r="O76" s="92"/>
    </row>
    <row r="77" spans="1:15" s="1" customFormat="1" ht="15" customHeight="1" x14ac:dyDescent="0.25">
      <c r="A77" s="11">
        <v>9</v>
      </c>
      <c r="B77" s="47">
        <v>50620</v>
      </c>
      <c r="C77" s="18" t="s">
        <v>61</v>
      </c>
      <c r="D77" s="149"/>
      <c r="E77" s="68"/>
      <c r="F77" s="68"/>
      <c r="G77" s="68"/>
      <c r="H77" s="68"/>
      <c r="I77" s="42"/>
      <c r="J77" s="20"/>
      <c r="K77" s="89"/>
      <c r="L77" s="90"/>
      <c r="M77" s="91"/>
      <c r="N77" s="90"/>
      <c r="O77" s="92"/>
    </row>
    <row r="78" spans="1:15" s="1" customFormat="1" ht="15" customHeight="1" x14ac:dyDescent="0.25">
      <c r="A78" s="11">
        <v>10</v>
      </c>
      <c r="B78" s="47">
        <v>50760</v>
      </c>
      <c r="C78" s="18" t="s">
        <v>62</v>
      </c>
      <c r="D78" s="149"/>
      <c r="E78" s="68"/>
      <c r="F78" s="68"/>
      <c r="G78" s="68"/>
      <c r="H78" s="68"/>
      <c r="I78" s="42"/>
      <c r="J78" s="20"/>
      <c r="K78" s="89"/>
      <c r="L78" s="90"/>
      <c r="M78" s="91"/>
      <c r="N78" s="90"/>
      <c r="O78" s="92"/>
    </row>
    <row r="79" spans="1:15" s="1" customFormat="1" ht="15" customHeight="1" x14ac:dyDescent="0.25">
      <c r="A79" s="11">
        <v>11</v>
      </c>
      <c r="B79" s="47">
        <v>50780</v>
      </c>
      <c r="C79" s="18" t="s">
        <v>63</v>
      </c>
      <c r="D79" s="149"/>
      <c r="E79" s="68"/>
      <c r="F79" s="68"/>
      <c r="G79" s="68"/>
      <c r="H79" s="68"/>
      <c r="I79" s="42"/>
      <c r="J79" s="20"/>
      <c r="K79" s="89"/>
      <c r="L79" s="90"/>
      <c r="M79" s="91"/>
      <c r="N79" s="103"/>
      <c r="O79" s="92"/>
    </row>
    <row r="80" spans="1:15" s="1" customFormat="1" ht="15" customHeight="1" x14ac:dyDescent="0.25">
      <c r="A80" s="11">
        <v>12</v>
      </c>
      <c r="B80" s="47">
        <v>50930</v>
      </c>
      <c r="C80" s="18" t="s">
        <v>64</v>
      </c>
      <c r="D80" s="149"/>
      <c r="E80" s="68"/>
      <c r="F80" s="68"/>
      <c r="G80" s="68"/>
      <c r="H80" s="68"/>
      <c r="I80" s="42"/>
      <c r="J80" s="20"/>
      <c r="K80" s="89"/>
      <c r="L80" s="90"/>
      <c r="M80" s="91"/>
      <c r="N80" s="103"/>
      <c r="O80" s="92"/>
    </row>
    <row r="81" spans="1:15" s="1" customFormat="1" ht="15" customHeight="1" x14ac:dyDescent="0.25">
      <c r="A81" s="15">
        <v>13</v>
      </c>
      <c r="B81" s="49">
        <v>51370</v>
      </c>
      <c r="C81" s="21" t="s">
        <v>65</v>
      </c>
      <c r="D81" s="149"/>
      <c r="E81" s="78"/>
      <c r="F81" s="78"/>
      <c r="G81" s="78"/>
      <c r="H81" s="78"/>
      <c r="I81" s="45"/>
      <c r="J81" s="20"/>
      <c r="K81" s="89"/>
      <c r="L81" s="90"/>
      <c r="M81" s="91"/>
      <c r="N81" s="103"/>
      <c r="O81" s="92"/>
    </row>
    <row r="82" spans="1:15" s="1" customFormat="1" ht="15" customHeight="1" thickBot="1" x14ac:dyDescent="0.3">
      <c r="A82" s="15">
        <v>14</v>
      </c>
      <c r="B82" s="49">
        <v>51400</v>
      </c>
      <c r="C82" s="21" t="s">
        <v>141</v>
      </c>
      <c r="D82" s="69"/>
      <c r="E82" s="70"/>
      <c r="F82" s="70"/>
      <c r="G82" s="70"/>
      <c r="H82" s="70"/>
      <c r="I82" s="45"/>
      <c r="J82" s="20"/>
      <c r="K82" s="93"/>
      <c r="L82" s="94"/>
      <c r="M82" s="95"/>
      <c r="N82" s="125"/>
      <c r="O82" s="96"/>
    </row>
    <row r="83" spans="1:15" s="1" customFormat="1" ht="15" customHeight="1" thickBot="1" x14ac:dyDescent="0.3">
      <c r="A83" s="34"/>
      <c r="B83" s="50"/>
      <c r="C83" s="36" t="s">
        <v>105</v>
      </c>
      <c r="D83" s="35">
        <f>SUM(D84:D114)</f>
        <v>0</v>
      </c>
      <c r="E83" s="37">
        <v>0</v>
      </c>
      <c r="F83" s="37">
        <v>0</v>
      </c>
      <c r="G83" s="37">
        <v>0</v>
      </c>
      <c r="H83" s="37">
        <v>0</v>
      </c>
      <c r="I83" s="38">
        <v>0</v>
      </c>
      <c r="J83" s="282"/>
      <c r="K83" s="264">
        <f>D83</f>
        <v>0</v>
      </c>
      <c r="L83" s="265">
        <f>SUM(L84:L114)</f>
        <v>0</v>
      </c>
      <c r="M83" s="276">
        <f>H83+G83</f>
        <v>0</v>
      </c>
      <c r="N83" s="265">
        <f>SUM(N84:N114)</f>
        <v>0</v>
      </c>
      <c r="O83" s="272">
        <f>E83</f>
        <v>0</v>
      </c>
    </row>
    <row r="84" spans="1:15" s="1" customFormat="1" ht="15" customHeight="1" x14ac:dyDescent="0.25">
      <c r="A84" s="58">
        <v>1</v>
      </c>
      <c r="B84" s="52">
        <v>60010</v>
      </c>
      <c r="C84" s="18" t="s">
        <v>67</v>
      </c>
      <c r="D84" s="151"/>
      <c r="E84" s="72"/>
      <c r="F84" s="72"/>
      <c r="G84" s="72"/>
      <c r="H84" s="72"/>
      <c r="I84" s="42"/>
      <c r="J84" s="20"/>
      <c r="K84" s="85"/>
      <c r="L84" s="86"/>
      <c r="M84" s="87"/>
      <c r="N84" s="86"/>
      <c r="O84" s="88"/>
    </row>
    <row r="85" spans="1:15" s="1" customFormat="1" ht="15" customHeight="1" x14ac:dyDescent="0.25">
      <c r="A85" s="22">
        <v>2</v>
      </c>
      <c r="B85" s="47">
        <v>60020</v>
      </c>
      <c r="C85" s="18" t="s">
        <v>68</v>
      </c>
      <c r="D85" s="151"/>
      <c r="E85" s="68"/>
      <c r="F85" s="68"/>
      <c r="G85" s="68"/>
      <c r="H85" s="68"/>
      <c r="I85" s="42"/>
      <c r="J85" s="20"/>
      <c r="K85" s="89"/>
      <c r="L85" s="90"/>
      <c r="M85" s="91"/>
      <c r="N85" s="90"/>
      <c r="O85" s="92"/>
    </row>
    <row r="86" spans="1:15" s="1" customFormat="1" ht="15" customHeight="1" x14ac:dyDescent="0.25">
      <c r="A86" s="22">
        <v>3</v>
      </c>
      <c r="B86" s="47">
        <v>60050</v>
      </c>
      <c r="C86" s="18" t="s">
        <v>69</v>
      </c>
      <c r="D86" s="153"/>
      <c r="E86" s="68"/>
      <c r="F86" s="68"/>
      <c r="G86" s="68"/>
      <c r="H86" s="68"/>
      <c r="I86" s="42"/>
      <c r="J86" s="20"/>
      <c r="K86" s="89"/>
      <c r="L86" s="90"/>
      <c r="M86" s="91"/>
      <c r="N86" s="90"/>
      <c r="O86" s="92"/>
    </row>
    <row r="87" spans="1:15" s="1" customFormat="1" ht="15" customHeight="1" x14ac:dyDescent="0.25">
      <c r="A87" s="22">
        <v>4</v>
      </c>
      <c r="B87" s="47">
        <v>60070</v>
      </c>
      <c r="C87" s="18" t="s">
        <v>70</v>
      </c>
      <c r="D87" s="153"/>
      <c r="E87" s="68"/>
      <c r="F87" s="68"/>
      <c r="G87" s="68"/>
      <c r="H87" s="68"/>
      <c r="I87" s="42"/>
      <c r="J87" s="20"/>
      <c r="K87" s="89"/>
      <c r="L87" s="90"/>
      <c r="M87" s="91"/>
      <c r="N87" s="90"/>
      <c r="O87" s="92"/>
    </row>
    <row r="88" spans="1:15" s="1" customFormat="1" ht="15" customHeight="1" x14ac:dyDescent="0.25">
      <c r="A88" s="22">
        <v>5</v>
      </c>
      <c r="B88" s="47">
        <v>60180</v>
      </c>
      <c r="C88" s="18" t="s">
        <v>71</v>
      </c>
      <c r="D88" s="153"/>
      <c r="E88" s="68"/>
      <c r="F88" s="68"/>
      <c r="G88" s="68"/>
      <c r="H88" s="68"/>
      <c r="I88" s="42"/>
      <c r="J88" s="20"/>
      <c r="K88" s="89"/>
      <c r="L88" s="90"/>
      <c r="M88" s="91"/>
      <c r="N88" s="90"/>
      <c r="O88" s="92"/>
    </row>
    <row r="89" spans="1:15" s="1" customFormat="1" ht="15" customHeight="1" x14ac:dyDescent="0.25">
      <c r="A89" s="22">
        <v>6</v>
      </c>
      <c r="B89" s="47">
        <v>60240</v>
      </c>
      <c r="C89" s="18" t="s">
        <v>72</v>
      </c>
      <c r="D89" s="153"/>
      <c r="E89" s="68"/>
      <c r="F89" s="68"/>
      <c r="G89" s="68"/>
      <c r="H89" s="68"/>
      <c r="I89" s="42"/>
      <c r="J89" s="20"/>
      <c r="K89" s="89"/>
      <c r="L89" s="90"/>
      <c r="M89" s="91"/>
      <c r="N89" s="177"/>
      <c r="O89" s="92"/>
    </row>
    <row r="90" spans="1:15" s="1" customFormat="1" ht="15" customHeight="1" x14ac:dyDescent="0.25">
      <c r="A90" s="22">
        <v>7</v>
      </c>
      <c r="B90" s="47">
        <v>60560</v>
      </c>
      <c r="C90" s="18" t="s">
        <v>73</v>
      </c>
      <c r="D90" s="153"/>
      <c r="E90" s="68"/>
      <c r="F90" s="68"/>
      <c r="G90" s="68"/>
      <c r="H90" s="68"/>
      <c r="I90" s="42"/>
      <c r="J90" s="20"/>
      <c r="K90" s="89"/>
      <c r="L90" s="90"/>
      <c r="M90" s="91"/>
      <c r="N90" s="90"/>
      <c r="O90" s="92"/>
    </row>
    <row r="91" spans="1:15" s="1" customFormat="1" ht="15" customHeight="1" x14ac:dyDescent="0.25">
      <c r="A91" s="22">
        <v>8</v>
      </c>
      <c r="B91" s="47">
        <v>60660</v>
      </c>
      <c r="C91" s="18" t="s">
        <v>74</v>
      </c>
      <c r="D91" s="153"/>
      <c r="E91" s="68"/>
      <c r="F91" s="68"/>
      <c r="G91" s="68"/>
      <c r="H91" s="68"/>
      <c r="I91" s="42"/>
      <c r="J91" s="20"/>
      <c r="K91" s="89"/>
      <c r="L91" s="90"/>
      <c r="M91" s="91"/>
      <c r="N91" s="103"/>
      <c r="O91" s="92"/>
    </row>
    <row r="92" spans="1:15" s="1" customFormat="1" ht="15" customHeight="1" x14ac:dyDescent="0.25">
      <c r="A92" s="22">
        <v>9</v>
      </c>
      <c r="B92" s="54">
        <v>60001</v>
      </c>
      <c r="C92" s="14" t="s">
        <v>66</v>
      </c>
      <c r="D92" s="153"/>
      <c r="E92" s="68"/>
      <c r="F92" s="68"/>
      <c r="G92" s="68"/>
      <c r="H92" s="68"/>
      <c r="I92" s="42"/>
      <c r="J92" s="20"/>
      <c r="K92" s="89"/>
      <c r="L92" s="90"/>
      <c r="M92" s="91"/>
      <c r="N92" s="103"/>
      <c r="O92" s="92"/>
    </row>
    <row r="93" spans="1:15" s="1" customFormat="1" ht="15" customHeight="1" x14ac:dyDescent="0.25">
      <c r="A93" s="22">
        <v>10</v>
      </c>
      <c r="B93" s="47">
        <v>60701</v>
      </c>
      <c r="C93" s="18" t="s">
        <v>75</v>
      </c>
      <c r="D93" s="153"/>
      <c r="E93" s="68"/>
      <c r="F93" s="68"/>
      <c r="G93" s="68"/>
      <c r="H93" s="68"/>
      <c r="I93" s="43"/>
      <c r="J93" s="20"/>
      <c r="K93" s="89"/>
      <c r="L93" s="90"/>
      <c r="M93" s="91"/>
      <c r="N93" s="90"/>
      <c r="O93" s="92"/>
    </row>
    <row r="94" spans="1:15" s="1" customFormat="1" ht="15" customHeight="1" x14ac:dyDescent="0.25">
      <c r="A94" s="22">
        <v>11</v>
      </c>
      <c r="B94" s="47">
        <v>60850</v>
      </c>
      <c r="C94" s="18" t="s">
        <v>76</v>
      </c>
      <c r="D94" s="153"/>
      <c r="E94" s="68"/>
      <c r="F94" s="68"/>
      <c r="G94" s="68"/>
      <c r="H94" s="68"/>
      <c r="I94" s="42"/>
      <c r="J94" s="20"/>
      <c r="K94" s="89"/>
      <c r="L94" s="90"/>
      <c r="M94" s="91"/>
      <c r="N94" s="90"/>
      <c r="O94" s="92"/>
    </row>
    <row r="95" spans="1:15" s="1" customFormat="1" ht="15" customHeight="1" x14ac:dyDescent="0.25">
      <c r="A95" s="22">
        <v>12</v>
      </c>
      <c r="B95" s="47">
        <v>60910</v>
      </c>
      <c r="C95" s="18" t="s">
        <v>77</v>
      </c>
      <c r="D95" s="153"/>
      <c r="E95" s="68"/>
      <c r="F95" s="68"/>
      <c r="G95" s="68"/>
      <c r="H95" s="68"/>
      <c r="I95" s="42"/>
      <c r="J95" s="20"/>
      <c r="K95" s="89"/>
      <c r="L95" s="90"/>
      <c r="M95" s="91"/>
      <c r="N95" s="90"/>
      <c r="O95" s="92"/>
    </row>
    <row r="96" spans="1:15" s="1" customFormat="1" ht="15" customHeight="1" x14ac:dyDescent="0.25">
      <c r="A96" s="22">
        <v>13</v>
      </c>
      <c r="B96" s="47">
        <v>60980</v>
      </c>
      <c r="C96" s="18" t="s">
        <v>78</v>
      </c>
      <c r="D96" s="153"/>
      <c r="E96" s="68"/>
      <c r="F96" s="68"/>
      <c r="G96" s="68"/>
      <c r="H96" s="68"/>
      <c r="I96" s="42"/>
      <c r="J96" s="20"/>
      <c r="K96" s="89"/>
      <c r="L96" s="90"/>
      <c r="M96" s="91"/>
      <c r="N96" s="90"/>
      <c r="O96" s="92"/>
    </row>
    <row r="97" spans="1:15" s="1" customFormat="1" ht="15" customHeight="1" x14ac:dyDescent="0.25">
      <c r="A97" s="22">
        <v>14</v>
      </c>
      <c r="B97" s="47">
        <v>61080</v>
      </c>
      <c r="C97" s="18" t="s">
        <v>79</v>
      </c>
      <c r="D97" s="153"/>
      <c r="E97" s="68"/>
      <c r="F97" s="68"/>
      <c r="G97" s="68"/>
      <c r="H97" s="68"/>
      <c r="I97" s="42"/>
      <c r="J97" s="20"/>
      <c r="K97" s="89"/>
      <c r="L97" s="90"/>
      <c r="M97" s="91"/>
      <c r="N97" s="90"/>
      <c r="O97" s="92"/>
    </row>
    <row r="98" spans="1:15" s="1" customFormat="1" ht="15" customHeight="1" x14ac:dyDescent="0.25">
      <c r="A98" s="22">
        <v>15</v>
      </c>
      <c r="B98" s="47">
        <v>61150</v>
      </c>
      <c r="C98" s="18" t="s">
        <v>80</v>
      </c>
      <c r="D98" s="153"/>
      <c r="E98" s="68"/>
      <c r="F98" s="68"/>
      <c r="G98" s="68"/>
      <c r="H98" s="68"/>
      <c r="I98" s="42"/>
      <c r="J98" s="20"/>
      <c r="K98" s="89"/>
      <c r="L98" s="90"/>
      <c r="M98" s="91"/>
      <c r="N98" s="90"/>
      <c r="O98" s="92"/>
    </row>
    <row r="99" spans="1:15" s="1" customFormat="1" ht="15" customHeight="1" x14ac:dyDescent="0.25">
      <c r="A99" s="22">
        <v>16</v>
      </c>
      <c r="B99" s="47">
        <v>61210</v>
      </c>
      <c r="C99" s="18" t="s">
        <v>81</v>
      </c>
      <c r="D99" s="153"/>
      <c r="E99" s="68"/>
      <c r="F99" s="68"/>
      <c r="G99" s="68"/>
      <c r="H99" s="68"/>
      <c r="I99" s="42"/>
      <c r="J99" s="20"/>
      <c r="K99" s="89"/>
      <c r="L99" s="90"/>
      <c r="M99" s="91"/>
      <c r="N99" s="90"/>
      <c r="O99" s="92"/>
    </row>
    <row r="100" spans="1:15" s="1" customFormat="1" ht="15" customHeight="1" x14ac:dyDescent="0.25">
      <c r="A100" s="22">
        <v>17</v>
      </c>
      <c r="B100" s="47">
        <v>61290</v>
      </c>
      <c r="C100" s="18" t="s">
        <v>82</v>
      </c>
      <c r="D100" s="153"/>
      <c r="E100" s="68"/>
      <c r="F100" s="68"/>
      <c r="G100" s="68"/>
      <c r="H100" s="68"/>
      <c r="I100" s="42"/>
      <c r="J100" s="20"/>
      <c r="K100" s="89"/>
      <c r="L100" s="90"/>
      <c r="M100" s="91"/>
      <c r="N100" s="90"/>
      <c r="O100" s="92"/>
    </row>
    <row r="101" spans="1:15" s="1" customFormat="1" ht="15" customHeight="1" x14ac:dyDescent="0.25">
      <c r="A101" s="22">
        <v>18</v>
      </c>
      <c r="B101" s="47">
        <v>61340</v>
      </c>
      <c r="C101" s="18" t="s">
        <v>83</v>
      </c>
      <c r="D101" s="153"/>
      <c r="E101" s="68"/>
      <c r="F101" s="68"/>
      <c r="G101" s="68"/>
      <c r="H101" s="68"/>
      <c r="I101" s="42"/>
      <c r="J101" s="20"/>
      <c r="K101" s="89"/>
      <c r="L101" s="90"/>
      <c r="M101" s="91"/>
      <c r="N101" s="90"/>
      <c r="O101" s="92"/>
    </row>
    <row r="102" spans="1:15" s="1" customFormat="1" ht="15" customHeight="1" x14ac:dyDescent="0.25">
      <c r="A102" s="58">
        <v>19</v>
      </c>
      <c r="B102" s="47">
        <v>61390</v>
      </c>
      <c r="C102" s="18" t="s">
        <v>84</v>
      </c>
      <c r="D102" s="153"/>
      <c r="E102" s="68"/>
      <c r="F102" s="68"/>
      <c r="G102" s="68"/>
      <c r="H102" s="68"/>
      <c r="I102" s="42"/>
      <c r="J102" s="20"/>
      <c r="K102" s="89"/>
      <c r="L102" s="90"/>
      <c r="M102" s="91"/>
      <c r="N102" s="90"/>
      <c r="O102" s="92"/>
    </row>
    <row r="103" spans="1:15" s="1" customFormat="1" ht="15" customHeight="1" x14ac:dyDescent="0.25">
      <c r="A103" s="16">
        <v>20</v>
      </c>
      <c r="B103" s="47">
        <v>61410</v>
      </c>
      <c r="C103" s="18" t="s">
        <v>85</v>
      </c>
      <c r="D103" s="153"/>
      <c r="E103" s="68"/>
      <c r="F103" s="68"/>
      <c r="G103" s="68"/>
      <c r="H103" s="68"/>
      <c r="I103" s="42"/>
      <c r="J103" s="20"/>
      <c r="K103" s="89"/>
      <c r="L103" s="90"/>
      <c r="M103" s="91"/>
      <c r="N103" s="90"/>
      <c r="O103" s="92"/>
    </row>
    <row r="104" spans="1:15" s="1" customFormat="1" ht="15" customHeight="1" x14ac:dyDescent="0.25">
      <c r="A104" s="11">
        <v>21</v>
      </c>
      <c r="B104" s="47">
        <v>61430</v>
      </c>
      <c r="C104" s="18" t="s">
        <v>113</v>
      </c>
      <c r="D104" s="153"/>
      <c r="E104" s="68"/>
      <c r="F104" s="68"/>
      <c r="G104" s="68"/>
      <c r="H104" s="68"/>
      <c r="I104" s="42"/>
      <c r="J104" s="20"/>
      <c r="K104" s="89"/>
      <c r="L104" s="90"/>
      <c r="M104" s="91"/>
      <c r="N104" s="90"/>
      <c r="O104" s="92"/>
    </row>
    <row r="105" spans="1:15" s="1" customFormat="1" ht="15" customHeight="1" x14ac:dyDescent="0.25">
      <c r="A105" s="11">
        <v>22</v>
      </c>
      <c r="B105" s="47">
        <v>61440</v>
      </c>
      <c r="C105" s="18" t="s">
        <v>86</v>
      </c>
      <c r="D105" s="153"/>
      <c r="E105" s="68"/>
      <c r="F105" s="68"/>
      <c r="G105" s="68"/>
      <c r="H105" s="68"/>
      <c r="I105" s="42"/>
      <c r="J105" s="20"/>
      <c r="K105" s="89"/>
      <c r="L105" s="90"/>
      <c r="M105" s="91"/>
      <c r="N105" s="90"/>
      <c r="O105" s="92"/>
    </row>
    <row r="106" spans="1:15" s="1" customFormat="1" ht="15" customHeight="1" x14ac:dyDescent="0.25">
      <c r="A106" s="11">
        <v>23</v>
      </c>
      <c r="B106" s="47">
        <v>61450</v>
      </c>
      <c r="C106" s="18" t="s">
        <v>114</v>
      </c>
      <c r="D106" s="153"/>
      <c r="E106" s="68"/>
      <c r="F106" s="68"/>
      <c r="G106" s="68"/>
      <c r="H106" s="68"/>
      <c r="I106" s="42"/>
      <c r="J106" s="20"/>
      <c r="K106" s="89"/>
      <c r="L106" s="90"/>
      <c r="M106" s="91"/>
      <c r="N106" s="90"/>
      <c r="O106" s="92"/>
    </row>
    <row r="107" spans="1:15" s="1" customFormat="1" ht="15" customHeight="1" x14ac:dyDescent="0.25">
      <c r="A107" s="11">
        <v>24</v>
      </c>
      <c r="B107" s="47">
        <v>61470</v>
      </c>
      <c r="C107" s="18" t="s">
        <v>87</v>
      </c>
      <c r="D107" s="153"/>
      <c r="E107" s="68"/>
      <c r="F107" s="68"/>
      <c r="G107" s="68"/>
      <c r="H107" s="68"/>
      <c r="I107" s="42"/>
      <c r="J107" s="20"/>
      <c r="K107" s="89"/>
      <c r="L107" s="90"/>
      <c r="M107" s="91"/>
      <c r="N107" s="90"/>
      <c r="O107" s="92"/>
    </row>
    <row r="108" spans="1:15" s="1" customFormat="1" ht="15" customHeight="1" x14ac:dyDescent="0.25">
      <c r="A108" s="11">
        <v>25</v>
      </c>
      <c r="B108" s="47">
        <v>61490</v>
      </c>
      <c r="C108" s="18" t="s">
        <v>115</v>
      </c>
      <c r="D108" s="153"/>
      <c r="E108" s="68"/>
      <c r="F108" s="68"/>
      <c r="G108" s="68"/>
      <c r="H108" s="68"/>
      <c r="I108" s="42"/>
      <c r="J108" s="20"/>
      <c r="K108" s="89"/>
      <c r="L108" s="90"/>
      <c r="M108" s="91"/>
      <c r="N108" s="90"/>
      <c r="O108" s="92"/>
    </row>
    <row r="109" spans="1:15" s="1" customFormat="1" ht="15" customHeight="1" x14ac:dyDescent="0.25">
      <c r="A109" s="11">
        <v>26</v>
      </c>
      <c r="B109" s="47">
        <v>61500</v>
      </c>
      <c r="C109" s="18" t="s">
        <v>116</v>
      </c>
      <c r="D109" s="153"/>
      <c r="E109" s="68"/>
      <c r="F109" s="68"/>
      <c r="G109" s="68"/>
      <c r="H109" s="68"/>
      <c r="I109" s="42"/>
      <c r="J109" s="20"/>
      <c r="K109" s="89"/>
      <c r="L109" s="90"/>
      <c r="M109" s="91"/>
      <c r="N109" s="90"/>
      <c r="O109" s="92"/>
    </row>
    <row r="110" spans="1:15" s="1" customFormat="1" ht="15" customHeight="1" x14ac:dyDescent="0.25">
      <c r="A110" s="11">
        <v>27</v>
      </c>
      <c r="B110" s="47">
        <v>61510</v>
      </c>
      <c r="C110" s="18" t="s">
        <v>88</v>
      </c>
      <c r="D110" s="153"/>
      <c r="E110" s="68"/>
      <c r="F110" s="68"/>
      <c r="G110" s="68"/>
      <c r="H110" s="68"/>
      <c r="I110" s="42"/>
      <c r="J110" s="20"/>
      <c r="K110" s="89"/>
      <c r="L110" s="90"/>
      <c r="M110" s="91"/>
      <c r="N110" s="90"/>
      <c r="O110" s="92"/>
    </row>
    <row r="111" spans="1:15" s="1" customFormat="1" ht="15" customHeight="1" x14ac:dyDescent="0.25">
      <c r="A111" s="11">
        <v>28</v>
      </c>
      <c r="B111" s="49">
        <v>61520</v>
      </c>
      <c r="C111" s="21" t="s">
        <v>117</v>
      </c>
      <c r="D111" s="153"/>
      <c r="E111" s="68"/>
      <c r="F111" s="68"/>
      <c r="G111" s="68"/>
      <c r="H111" s="68"/>
      <c r="I111" s="42"/>
      <c r="J111" s="20"/>
      <c r="K111" s="89"/>
      <c r="L111" s="90"/>
      <c r="M111" s="91"/>
      <c r="N111" s="90"/>
      <c r="O111" s="92"/>
    </row>
    <row r="112" spans="1:15" s="1" customFormat="1" ht="15" customHeight="1" x14ac:dyDescent="0.25">
      <c r="A112" s="15">
        <v>29</v>
      </c>
      <c r="B112" s="49">
        <v>61540</v>
      </c>
      <c r="C112" s="21" t="s">
        <v>124</v>
      </c>
      <c r="D112" s="162"/>
      <c r="E112" s="75"/>
      <c r="F112" s="75"/>
      <c r="G112" s="75"/>
      <c r="H112" s="75"/>
      <c r="I112" s="45"/>
      <c r="J112" s="20"/>
      <c r="K112" s="89"/>
      <c r="L112" s="90"/>
      <c r="M112" s="91"/>
      <c r="N112" s="90"/>
      <c r="O112" s="92"/>
    </row>
    <row r="113" spans="1:15" s="1" customFormat="1" ht="15" customHeight="1" x14ac:dyDescent="0.25">
      <c r="A113" s="15">
        <v>30</v>
      </c>
      <c r="B113" s="49">
        <v>61560</v>
      </c>
      <c r="C113" s="21" t="s">
        <v>119</v>
      </c>
      <c r="D113" s="153"/>
      <c r="E113" s="117"/>
      <c r="F113" s="117"/>
      <c r="G113" s="117"/>
      <c r="H113" s="117"/>
      <c r="I113" s="45"/>
      <c r="J113" s="20"/>
      <c r="K113" s="89"/>
      <c r="L113" s="90"/>
      <c r="M113" s="91"/>
      <c r="N113" s="177"/>
      <c r="O113" s="92"/>
    </row>
    <row r="114" spans="1:15" s="1" customFormat="1" ht="15" customHeight="1" thickBot="1" x14ac:dyDescent="0.3">
      <c r="A114" s="12">
        <v>31</v>
      </c>
      <c r="B114" s="49">
        <v>61570</v>
      </c>
      <c r="C114" s="21" t="s">
        <v>121</v>
      </c>
      <c r="D114" s="152"/>
      <c r="E114" s="118"/>
      <c r="F114" s="122"/>
      <c r="G114" s="122"/>
      <c r="H114" s="122"/>
      <c r="I114" s="44"/>
      <c r="J114" s="20"/>
      <c r="K114" s="93"/>
      <c r="L114" s="94"/>
      <c r="M114" s="95"/>
      <c r="N114" s="94"/>
      <c r="O114" s="96"/>
    </row>
    <row r="115" spans="1:15" s="1" customFormat="1" ht="15" customHeight="1" thickBot="1" x14ac:dyDescent="0.3">
      <c r="A115" s="39"/>
      <c r="B115" s="55"/>
      <c r="C115" s="36" t="s">
        <v>106</v>
      </c>
      <c r="D115" s="73">
        <f>SUM(D116:D124)</f>
        <v>0</v>
      </c>
      <c r="E115" s="37">
        <v>0</v>
      </c>
      <c r="F115" s="37">
        <v>0</v>
      </c>
      <c r="G115" s="37">
        <v>0</v>
      </c>
      <c r="H115" s="37">
        <v>0</v>
      </c>
      <c r="I115" s="38">
        <v>0</v>
      </c>
      <c r="J115" s="20"/>
      <c r="K115" s="264">
        <f>D115</f>
        <v>0</v>
      </c>
      <c r="L115" s="265">
        <f>SUM(L116:L124)</f>
        <v>0</v>
      </c>
      <c r="M115" s="276">
        <f>H115+G115</f>
        <v>0</v>
      </c>
      <c r="N115" s="265">
        <f>SUM(N116:N124)</f>
        <v>0</v>
      </c>
      <c r="O115" s="272">
        <f>E115</f>
        <v>0</v>
      </c>
    </row>
    <row r="116" spans="1:15" s="1" customFormat="1" ht="15" customHeight="1" x14ac:dyDescent="0.25">
      <c r="A116" s="10">
        <v>1</v>
      </c>
      <c r="B116" s="48">
        <v>70020</v>
      </c>
      <c r="C116" s="13" t="s">
        <v>89</v>
      </c>
      <c r="D116" s="163"/>
      <c r="E116" s="74"/>
      <c r="F116" s="74"/>
      <c r="G116" s="74"/>
      <c r="H116" s="74"/>
      <c r="I116" s="41"/>
      <c r="J116" s="20"/>
      <c r="K116" s="85"/>
      <c r="L116" s="86"/>
      <c r="M116" s="87"/>
      <c r="N116" s="86"/>
      <c r="O116" s="88"/>
    </row>
    <row r="117" spans="1:15" s="1" customFormat="1" ht="15" customHeight="1" x14ac:dyDescent="0.25">
      <c r="A117" s="16">
        <v>2</v>
      </c>
      <c r="B117" s="47">
        <v>70110</v>
      </c>
      <c r="C117" s="18" t="s">
        <v>92</v>
      </c>
      <c r="D117" s="153"/>
      <c r="E117" s="68"/>
      <c r="F117" s="68"/>
      <c r="G117" s="68"/>
      <c r="H117" s="68"/>
      <c r="I117" s="42"/>
      <c r="J117" s="20"/>
      <c r="K117" s="89"/>
      <c r="L117" s="90"/>
      <c r="M117" s="91"/>
      <c r="N117" s="90"/>
      <c r="O117" s="92"/>
    </row>
    <row r="118" spans="1:15" s="1" customFormat="1" ht="15" customHeight="1" x14ac:dyDescent="0.25">
      <c r="A118" s="11">
        <v>3</v>
      </c>
      <c r="B118" s="47">
        <v>70021</v>
      </c>
      <c r="C118" s="18" t="s">
        <v>90</v>
      </c>
      <c r="D118" s="153"/>
      <c r="E118" s="68"/>
      <c r="F118" s="68"/>
      <c r="G118" s="68"/>
      <c r="H118" s="68"/>
      <c r="I118" s="42"/>
      <c r="J118" s="20"/>
      <c r="K118" s="89"/>
      <c r="L118" s="90"/>
      <c r="M118" s="91"/>
      <c r="N118" s="90"/>
      <c r="O118" s="92"/>
    </row>
    <row r="119" spans="1:15" s="1" customFormat="1" ht="15" customHeight="1" x14ac:dyDescent="0.25">
      <c r="A119" s="11">
        <v>4</v>
      </c>
      <c r="B119" s="47">
        <v>70040</v>
      </c>
      <c r="C119" s="18" t="s">
        <v>91</v>
      </c>
      <c r="D119" s="153"/>
      <c r="E119" s="68"/>
      <c r="F119" s="68"/>
      <c r="G119" s="68"/>
      <c r="H119" s="68"/>
      <c r="I119" s="42"/>
      <c r="J119" s="20"/>
      <c r="K119" s="89"/>
      <c r="L119" s="90"/>
      <c r="M119" s="91"/>
      <c r="N119" s="90"/>
      <c r="O119" s="92"/>
    </row>
    <row r="120" spans="1:15" s="1" customFormat="1" ht="15" customHeight="1" x14ac:dyDescent="0.25">
      <c r="A120" s="11">
        <v>5</v>
      </c>
      <c r="B120" s="47">
        <v>70100</v>
      </c>
      <c r="C120" s="18" t="s">
        <v>107</v>
      </c>
      <c r="D120" s="153"/>
      <c r="E120" s="68"/>
      <c r="F120" s="68"/>
      <c r="G120" s="68"/>
      <c r="H120" s="68"/>
      <c r="I120" s="42"/>
      <c r="J120" s="20"/>
      <c r="K120" s="89"/>
      <c r="L120" s="90"/>
      <c r="M120" s="91"/>
      <c r="N120" s="90"/>
      <c r="O120" s="92"/>
    </row>
    <row r="121" spans="1:15" s="1" customFormat="1" ht="15" customHeight="1" x14ac:dyDescent="0.25">
      <c r="A121" s="11">
        <v>6</v>
      </c>
      <c r="B121" s="47">
        <v>70270</v>
      </c>
      <c r="C121" s="18" t="s">
        <v>93</v>
      </c>
      <c r="D121" s="153"/>
      <c r="E121" s="68"/>
      <c r="F121" s="68"/>
      <c r="G121" s="68"/>
      <c r="H121" s="68"/>
      <c r="I121" s="42"/>
      <c r="J121" s="20"/>
      <c r="K121" s="89"/>
      <c r="L121" s="90"/>
      <c r="M121" s="91"/>
      <c r="N121" s="90"/>
      <c r="O121" s="92"/>
    </row>
    <row r="122" spans="1:15" s="1" customFormat="1" ht="15" customHeight="1" x14ac:dyDescent="0.25">
      <c r="A122" s="11">
        <v>7</v>
      </c>
      <c r="B122" s="47">
        <v>70510</v>
      </c>
      <c r="C122" s="18" t="s">
        <v>94</v>
      </c>
      <c r="D122" s="153"/>
      <c r="E122" s="68"/>
      <c r="F122" s="68"/>
      <c r="G122" s="68"/>
      <c r="H122" s="68"/>
      <c r="I122" s="42"/>
      <c r="J122" s="20"/>
      <c r="K122" s="89"/>
      <c r="L122" s="90"/>
      <c r="M122" s="91"/>
      <c r="N122" s="90"/>
      <c r="O122" s="176"/>
    </row>
    <row r="123" spans="1:15" s="1" customFormat="1" ht="15" customHeight="1" x14ac:dyDescent="0.25">
      <c r="A123" s="15">
        <v>8</v>
      </c>
      <c r="B123" s="49">
        <v>10880</v>
      </c>
      <c r="C123" s="21" t="s">
        <v>118</v>
      </c>
      <c r="D123" s="153"/>
      <c r="E123" s="121"/>
      <c r="F123" s="121"/>
      <c r="G123" s="121"/>
      <c r="H123" s="121"/>
      <c r="I123" s="45"/>
      <c r="J123" s="20"/>
      <c r="K123" s="89"/>
      <c r="L123" s="90"/>
      <c r="M123" s="91"/>
      <c r="N123" s="90"/>
      <c r="O123" s="92"/>
    </row>
    <row r="124" spans="1:15" s="1" customFormat="1" ht="15" customHeight="1" thickBot="1" x14ac:dyDescent="0.3">
      <c r="A124" s="12">
        <v>9</v>
      </c>
      <c r="B124" s="51">
        <v>10890</v>
      </c>
      <c r="C124" s="19" t="s">
        <v>120</v>
      </c>
      <c r="D124" s="154"/>
      <c r="E124" s="118"/>
      <c r="F124" s="118"/>
      <c r="G124" s="118"/>
      <c r="H124" s="118"/>
      <c r="I124" s="44"/>
      <c r="J124" s="20"/>
      <c r="K124" s="98"/>
      <c r="L124" s="99"/>
      <c r="M124" s="100"/>
      <c r="N124" s="99"/>
      <c r="O124" s="101"/>
    </row>
    <row r="125" spans="1:15" ht="15" customHeight="1" x14ac:dyDescent="0.25">
      <c r="A125" s="6"/>
      <c r="B125" s="6"/>
      <c r="C125" s="6"/>
      <c r="D125" s="423" t="s">
        <v>97</v>
      </c>
      <c r="E125" s="423"/>
      <c r="F125" s="423"/>
      <c r="G125" s="423"/>
      <c r="H125" s="423"/>
      <c r="I125" s="56">
        <v>0</v>
      </c>
      <c r="J125" s="4"/>
      <c r="M125" s="102"/>
      <c r="N125" s="102"/>
      <c r="O125" s="102"/>
    </row>
    <row r="126" spans="1:15" ht="15" customHeight="1" x14ac:dyDescent="0.25">
      <c r="A126" s="6"/>
      <c r="B126" s="6"/>
      <c r="C126" s="6"/>
      <c r="D126" s="6"/>
      <c r="E126" s="7"/>
      <c r="F126" s="7"/>
      <c r="G126" s="7"/>
      <c r="H126" s="7"/>
      <c r="I126" s="9"/>
      <c r="J126" s="4"/>
    </row>
  </sheetData>
  <mergeCells count="8">
    <mergeCell ref="I4:I5"/>
    <mergeCell ref="D125:H125"/>
    <mergeCell ref="C2:D2"/>
    <mergeCell ref="A4:A5"/>
    <mergeCell ref="B4:B5"/>
    <mergeCell ref="C4:C5"/>
    <mergeCell ref="D4:D5"/>
    <mergeCell ref="E4:H4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zoomScale="90" zoomScaleNormal="9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8" width="7.7109375" customWidth="1"/>
    <col min="9" max="9" width="8.7109375" style="2" customWidth="1"/>
    <col min="10" max="10" width="7.85546875" customWidth="1"/>
    <col min="11" max="15" width="10.7109375" customWidth="1"/>
    <col min="16" max="16" width="6" customWidth="1"/>
    <col min="17" max="17" width="6.7109375" customWidth="1"/>
  </cols>
  <sheetData>
    <row r="1" spans="1:16" ht="18" customHeight="1" x14ac:dyDescent="0.25">
      <c r="K1" s="104"/>
      <c r="L1" s="190" t="s">
        <v>127</v>
      </c>
    </row>
    <row r="2" spans="1:16" ht="18" customHeight="1" x14ac:dyDescent="0.25">
      <c r="A2" s="4"/>
      <c r="B2" s="4"/>
      <c r="C2" s="416" t="s">
        <v>126</v>
      </c>
      <c r="D2" s="416"/>
      <c r="E2" s="64"/>
      <c r="F2" s="64"/>
      <c r="G2" s="64"/>
      <c r="H2" s="64"/>
      <c r="I2" s="25">
        <v>2022</v>
      </c>
      <c r="J2" s="4"/>
      <c r="K2" s="26"/>
      <c r="L2" s="190" t="s">
        <v>128</v>
      </c>
    </row>
    <row r="3" spans="1:16" ht="18" customHeight="1" thickBot="1" x14ac:dyDescent="0.3">
      <c r="A3" s="4"/>
      <c r="B3" s="4"/>
      <c r="C3" s="4"/>
      <c r="D3" s="4"/>
      <c r="E3" s="4"/>
      <c r="F3" s="4"/>
      <c r="G3" s="4"/>
      <c r="H3" s="4"/>
      <c r="I3" s="5"/>
      <c r="J3" s="4"/>
      <c r="K3" s="179"/>
      <c r="L3" s="190" t="s">
        <v>129</v>
      </c>
    </row>
    <row r="4" spans="1:16" ht="18" customHeight="1" thickBot="1" x14ac:dyDescent="0.3">
      <c r="A4" s="411" t="s">
        <v>0</v>
      </c>
      <c r="B4" s="421" t="s">
        <v>1</v>
      </c>
      <c r="C4" s="421" t="s">
        <v>2</v>
      </c>
      <c r="D4" s="424" t="s">
        <v>3</v>
      </c>
      <c r="E4" s="426" t="s">
        <v>123</v>
      </c>
      <c r="F4" s="427"/>
      <c r="G4" s="427"/>
      <c r="H4" s="427"/>
      <c r="I4" s="419" t="s">
        <v>98</v>
      </c>
      <c r="J4" s="4"/>
      <c r="K4" s="17"/>
      <c r="L4" s="190" t="s">
        <v>130</v>
      </c>
    </row>
    <row r="5" spans="1:16" ht="37.5" customHeight="1" thickBot="1" x14ac:dyDescent="0.3">
      <c r="A5" s="412"/>
      <c r="B5" s="422"/>
      <c r="C5" s="422"/>
      <c r="D5" s="425"/>
      <c r="E5" s="167">
        <v>2</v>
      </c>
      <c r="F5" s="3">
        <v>3</v>
      </c>
      <c r="G5" s="3">
        <v>4</v>
      </c>
      <c r="H5" s="3">
        <v>5</v>
      </c>
      <c r="I5" s="420"/>
      <c r="J5" s="4"/>
      <c r="K5" s="80" t="s">
        <v>122</v>
      </c>
      <c r="L5" s="206" t="s">
        <v>131</v>
      </c>
      <c r="M5" s="206" t="s">
        <v>132</v>
      </c>
      <c r="N5" s="206" t="s">
        <v>133</v>
      </c>
      <c r="O5" s="206" t="s">
        <v>134</v>
      </c>
    </row>
    <row r="6" spans="1:16" ht="15" customHeight="1" thickBot="1" x14ac:dyDescent="0.3">
      <c r="A6" s="28"/>
      <c r="B6" s="29"/>
      <c r="C6" s="29" t="s">
        <v>99</v>
      </c>
      <c r="D6" s="191">
        <f>D7+D16+D29+D47+D67+D82+D113</f>
        <v>3142</v>
      </c>
      <c r="E6" s="128">
        <f>AVERAGE(E8:E15,E17:E28,E30:E46,E48:E66,E68:E81,E83:E112,E114:E122)</f>
        <v>2.4701132094420992</v>
      </c>
      <c r="F6" s="128">
        <f t="shared" ref="F6:H6" si="0">AVERAGE(F8:F15,F17:F28,F30:F46,F48:F66,F68:F81,F83:F112,F114:F122)</f>
        <v>21.944107886076701</v>
      </c>
      <c r="G6" s="128">
        <f t="shared" si="0"/>
        <v>41.329827449714273</v>
      </c>
      <c r="H6" s="128">
        <f t="shared" si="0"/>
        <v>34.255951454766908</v>
      </c>
      <c r="I6" s="202">
        <v>4.0999999999999996</v>
      </c>
      <c r="J6" s="20"/>
      <c r="K6" s="249">
        <f t="shared" ref="K6:K38" si="1">D6</f>
        <v>3142</v>
      </c>
      <c r="L6" s="250">
        <f>L7+L16+L29+L47+L67+L82+L113</f>
        <v>2429</v>
      </c>
      <c r="M6" s="171">
        <f t="shared" ref="M6:M38" si="2">SUM(G6:H6)</f>
        <v>75.585778904481174</v>
      </c>
      <c r="N6" s="250">
        <f>N7+N16+N29+N47+N67+N82+N113</f>
        <v>67</v>
      </c>
      <c r="O6" s="278">
        <f t="shared" ref="O6:O38" si="3">E6</f>
        <v>2.4701132094420992</v>
      </c>
      <c r="P6" s="57"/>
    </row>
    <row r="7" spans="1:16" ht="15" customHeight="1" thickBot="1" x14ac:dyDescent="0.3">
      <c r="A7" s="31"/>
      <c r="B7" s="24"/>
      <c r="C7" s="192" t="s">
        <v>100</v>
      </c>
      <c r="D7" s="192">
        <f>SUM(D8:D15)</f>
        <v>235</v>
      </c>
      <c r="E7" s="204">
        <f t="shared" ref="E7:H7" si="4">AVERAGE(E8:E15)</f>
        <v>2.9220779220779223</v>
      </c>
      <c r="F7" s="204">
        <f t="shared" si="4"/>
        <v>18.968954495117284</v>
      </c>
      <c r="G7" s="204">
        <f t="shared" si="4"/>
        <v>38.551730972515855</v>
      </c>
      <c r="H7" s="204">
        <f t="shared" si="4"/>
        <v>39.557236610288939</v>
      </c>
      <c r="I7" s="196">
        <f>AVERAGE(I8:I15)</f>
        <v>4.1474412627101582</v>
      </c>
      <c r="J7" s="20"/>
      <c r="K7" s="264">
        <f t="shared" si="1"/>
        <v>235</v>
      </c>
      <c r="L7" s="265">
        <f>SUM(L8:L15)</f>
        <v>192</v>
      </c>
      <c r="M7" s="276">
        <f t="shared" si="2"/>
        <v>78.108967582804794</v>
      </c>
      <c r="N7" s="265">
        <f>SUM(N8:N15)</f>
        <v>5</v>
      </c>
      <c r="O7" s="272">
        <f t="shared" si="3"/>
        <v>2.9220779220779223</v>
      </c>
      <c r="P7" s="66"/>
    </row>
    <row r="8" spans="1:16" s="1" customFormat="1" ht="15" customHeight="1" x14ac:dyDescent="0.25">
      <c r="A8" s="11">
        <v>1</v>
      </c>
      <c r="B8" s="47">
        <v>10002</v>
      </c>
      <c r="C8" s="18" t="s">
        <v>5</v>
      </c>
      <c r="D8" s="172">
        <v>48</v>
      </c>
      <c r="E8" s="208">
        <v>0</v>
      </c>
      <c r="F8" s="208">
        <v>8.3333333333333339</v>
      </c>
      <c r="G8" s="208">
        <v>43.75</v>
      </c>
      <c r="H8" s="208">
        <v>47.916666666666664</v>
      </c>
      <c r="I8" s="198">
        <f t="shared" ref="I8:I15" si="5">(H8*5+G8*4+F8*3+E8*2)/100</f>
        <v>4.395833333333333</v>
      </c>
      <c r="J8" s="20"/>
      <c r="K8" s="89">
        <f t="shared" si="1"/>
        <v>48</v>
      </c>
      <c r="L8" s="90">
        <f t="shared" ref="L8:L71" si="6">M8*K8/100</f>
        <v>44</v>
      </c>
      <c r="M8" s="91">
        <f t="shared" si="2"/>
        <v>91.666666666666657</v>
      </c>
      <c r="N8" s="90">
        <f t="shared" ref="N8:N71" si="7">O8*K8/100</f>
        <v>0</v>
      </c>
      <c r="O8" s="92">
        <f t="shared" si="3"/>
        <v>0</v>
      </c>
      <c r="P8" s="60"/>
    </row>
    <row r="9" spans="1:16" s="1" customFormat="1" ht="15" customHeight="1" x14ac:dyDescent="0.25">
      <c r="A9" s="11">
        <v>2</v>
      </c>
      <c r="B9" s="47">
        <v>10090</v>
      </c>
      <c r="C9" s="18" t="s">
        <v>7</v>
      </c>
      <c r="D9" s="166">
        <v>43</v>
      </c>
      <c r="E9" s="208">
        <v>0</v>
      </c>
      <c r="F9" s="208">
        <v>6.9767441860465116</v>
      </c>
      <c r="G9" s="208">
        <v>37.209302325581397</v>
      </c>
      <c r="H9" s="208">
        <v>55.813953488372093</v>
      </c>
      <c r="I9" s="198">
        <f t="shared" si="5"/>
        <v>4.4883720930232558</v>
      </c>
      <c r="J9" s="20"/>
      <c r="K9" s="89">
        <f t="shared" si="1"/>
        <v>43</v>
      </c>
      <c r="L9" s="90">
        <f t="shared" si="6"/>
        <v>40</v>
      </c>
      <c r="M9" s="91">
        <f t="shared" si="2"/>
        <v>93.023255813953483</v>
      </c>
      <c r="N9" s="90">
        <f t="shared" si="7"/>
        <v>0</v>
      </c>
      <c r="O9" s="92">
        <f t="shared" si="3"/>
        <v>0</v>
      </c>
      <c r="P9" s="60"/>
    </row>
    <row r="10" spans="1:16" s="1" customFormat="1" ht="15" customHeight="1" x14ac:dyDescent="0.25">
      <c r="A10" s="11">
        <v>3</v>
      </c>
      <c r="B10" s="49">
        <v>10004</v>
      </c>
      <c r="C10" s="21" t="s">
        <v>6</v>
      </c>
      <c r="D10" s="166">
        <v>25</v>
      </c>
      <c r="E10" s="145">
        <v>0</v>
      </c>
      <c r="F10" s="145">
        <v>4</v>
      </c>
      <c r="G10" s="145">
        <v>40</v>
      </c>
      <c r="H10" s="145">
        <v>56</v>
      </c>
      <c r="I10" s="201">
        <f t="shared" si="5"/>
        <v>4.5199999999999996</v>
      </c>
      <c r="J10" s="20"/>
      <c r="K10" s="89">
        <f t="shared" si="1"/>
        <v>25</v>
      </c>
      <c r="L10" s="90">
        <f t="shared" si="6"/>
        <v>24</v>
      </c>
      <c r="M10" s="91">
        <f t="shared" si="2"/>
        <v>96</v>
      </c>
      <c r="N10" s="90">
        <f t="shared" si="7"/>
        <v>0</v>
      </c>
      <c r="O10" s="92">
        <f t="shared" si="3"/>
        <v>0</v>
      </c>
      <c r="P10" s="60"/>
    </row>
    <row r="11" spans="1:16" s="1" customFormat="1" ht="14.25" customHeight="1" x14ac:dyDescent="0.25">
      <c r="A11" s="11">
        <v>4</v>
      </c>
      <c r="B11" s="47">
        <v>10001</v>
      </c>
      <c r="C11" s="18" t="s">
        <v>4</v>
      </c>
      <c r="D11" s="166">
        <v>25</v>
      </c>
      <c r="E11" s="145">
        <v>0</v>
      </c>
      <c r="F11" s="145">
        <v>4</v>
      </c>
      <c r="G11" s="145">
        <v>32</v>
      </c>
      <c r="H11" s="145">
        <v>64</v>
      </c>
      <c r="I11" s="198">
        <f t="shared" si="5"/>
        <v>4.5999999999999996</v>
      </c>
      <c r="J11" s="20"/>
      <c r="K11" s="89">
        <f t="shared" si="1"/>
        <v>25</v>
      </c>
      <c r="L11" s="90">
        <f t="shared" si="6"/>
        <v>24</v>
      </c>
      <c r="M11" s="91">
        <f t="shared" si="2"/>
        <v>96</v>
      </c>
      <c r="N11" s="90">
        <f t="shared" si="7"/>
        <v>0</v>
      </c>
      <c r="O11" s="92">
        <f t="shared" si="3"/>
        <v>0</v>
      </c>
      <c r="P11" s="60"/>
    </row>
    <row r="12" spans="1:16" s="1" customFormat="1" ht="15" customHeight="1" x14ac:dyDescent="0.25">
      <c r="A12" s="11">
        <v>5</v>
      </c>
      <c r="B12" s="47">
        <v>10120</v>
      </c>
      <c r="C12" s="18" t="s">
        <v>8</v>
      </c>
      <c r="D12" s="172">
        <v>21</v>
      </c>
      <c r="E12" s="145">
        <v>0</v>
      </c>
      <c r="F12" s="145">
        <v>38.095238095238095</v>
      </c>
      <c r="G12" s="145">
        <v>38.095238095238095</v>
      </c>
      <c r="H12" s="145">
        <v>23.80952380952381</v>
      </c>
      <c r="I12" s="198">
        <f t="shared" si="5"/>
        <v>3.8571428571428572</v>
      </c>
      <c r="J12" s="20"/>
      <c r="K12" s="89">
        <f t="shared" si="1"/>
        <v>21</v>
      </c>
      <c r="L12" s="90">
        <f t="shared" si="6"/>
        <v>13</v>
      </c>
      <c r="M12" s="91">
        <f t="shared" si="2"/>
        <v>61.904761904761905</v>
      </c>
      <c r="N12" s="90">
        <f t="shared" si="7"/>
        <v>0</v>
      </c>
      <c r="O12" s="92">
        <f t="shared" si="3"/>
        <v>0</v>
      </c>
      <c r="P12" s="60"/>
    </row>
    <row r="13" spans="1:16" s="1" customFormat="1" ht="15" customHeight="1" x14ac:dyDescent="0.25">
      <c r="A13" s="11">
        <v>6</v>
      </c>
      <c r="B13" s="47">
        <v>10190</v>
      </c>
      <c r="C13" s="18" t="s">
        <v>9</v>
      </c>
      <c r="D13" s="166">
        <v>30</v>
      </c>
      <c r="E13" s="208">
        <v>0</v>
      </c>
      <c r="F13" s="208">
        <v>20</v>
      </c>
      <c r="G13" s="208">
        <v>43.333333333333336</v>
      </c>
      <c r="H13" s="208">
        <v>36.666666666666664</v>
      </c>
      <c r="I13" s="198">
        <f t="shared" si="5"/>
        <v>4.1666666666666661</v>
      </c>
      <c r="J13" s="20"/>
      <c r="K13" s="89">
        <f t="shared" si="1"/>
        <v>30</v>
      </c>
      <c r="L13" s="90">
        <f t="shared" si="6"/>
        <v>24</v>
      </c>
      <c r="M13" s="91">
        <f t="shared" si="2"/>
        <v>80</v>
      </c>
      <c r="N13" s="90">
        <f t="shared" si="7"/>
        <v>0</v>
      </c>
      <c r="O13" s="92">
        <f t="shared" si="3"/>
        <v>0</v>
      </c>
      <c r="P13" s="65"/>
    </row>
    <row r="14" spans="1:16" s="1" customFormat="1" ht="15" customHeight="1" x14ac:dyDescent="0.25">
      <c r="A14" s="11">
        <v>7</v>
      </c>
      <c r="B14" s="47">
        <v>10320</v>
      </c>
      <c r="C14" s="18" t="s">
        <v>10</v>
      </c>
      <c r="D14" s="166">
        <v>21</v>
      </c>
      <c r="E14" s="145">
        <v>14.285714285714286</v>
      </c>
      <c r="F14" s="145">
        <v>47.61904761904762</v>
      </c>
      <c r="G14" s="145">
        <v>28.571428571428573</v>
      </c>
      <c r="H14" s="145">
        <v>9.5238095238095237</v>
      </c>
      <c r="I14" s="198">
        <f t="shared" si="5"/>
        <v>3.3333333333333339</v>
      </c>
      <c r="J14" s="20"/>
      <c r="K14" s="89">
        <f t="shared" si="1"/>
        <v>21</v>
      </c>
      <c r="L14" s="90">
        <f t="shared" si="6"/>
        <v>8</v>
      </c>
      <c r="M14" s="91">
        <f t="shared" si="2"/>
        <v>38.095238095238095</v>
      </c>
      <c r="N14" s="90">
        <f t="shared" si="7"/>
        <v>3</v>
      </c>
      <c r="O14" s="92">
        <f t="shared" si="3"/>
        <v>14.285714285714286</v>
      </c>
      <c r="P14" s="60"/>
    </row>
    <row r="15" spans="1:16" s="1" customFormat="1" ht="15" customHeight="1" thickBot="1" x14ac:dyDescent="0.3">
      <c r="A15" s="12">
        <v>8</v>
      </c>
      <c r="B15" s="51">
        <v>10860</v>
      </c>
      <c r="C15" s="19" t="s">
        <v>111</v>
      </c>
      <c r="D15" s="166">
        <v>22</v>
      </c>
      <c r="E15" s="145">
        <v>9.0909090909090917</v>
      </c>
      <c r="F15" s="145">
        <v>22.727272727272727</v>
      </c>
      <c r="G15" s="145">
        <v>45.454545454545453</v>
      </c>
      <c r="H15" s="145">
        <v>22.727272727272727</v>
      </c>
      <c r="I15" s="200">
        <f t="shared" si="5"/>
        <v>3.8181818181818183</v>
      </c>
      <c r="J15" s="20"/>
      <c r="K15" s="93">
        <f t="shared" si="1"/>
        <v>22</v>
      </c>
      <c r="L15" s="94">
        <f t="shared" si="6"/>
        <v>15</v>
      </c>
      <c r="M15" s="95">
        <f t="shared" si="2"/>
        <v>68.181818181818187</v>
      </c>
      <c r="N15" s="94">
        <f t="shared" si="7"/>
        <v>2.0000000000000004</v>
      </c>
      <c r="O15" s="96">
        <f t="shared" si="3"/>
        <v>9.0909090909090917</v>
      </c>
      <c r="P15" s="60"/>
    </row>
    <row r="16" spans="1:16" s="1" customFormat="1" ht="15" customHeight="1" thickBot="1" x14ac:dyDescent="0.3">
      <c r="A16" s="34"/>
      <c r="B16" s="50"/>
      <c r="C16" s="36" t="s">
        <v>101</v>
      </c>
      <c r="D16" s="173">
        <f>SUM(D17:D28)</f>
        <v>345</v>
      </c>
      <c r="E16" s="194">
        <f t="shared" ref="E16:H16" si="8">AVERAGE(E17:E28)</f>
        <v>2.9042582417582414</v>
      </c>
      <c r="F16" s="194">
        <f t="shared" si="8"/>
        <v>20.188489819004523</v>
      </c>
      <c r="G16" s="194">
        <f t="shared" si="8"/>
        <v>37.758088022658455</v>
      </c>
      <c r="H16" s="194">
        <f t="shared" si="8"/>
        <v>39.149163916578779</v>
      </c>
      <c r="I16" s="195">
        <f>AVERAGE(I17:I28)</f>
        <v>4.1315215761405781</v>
      </c>
      <c r="J16" s="20"/>
      <c r="K16" s="264">
        <f t="shared" si="1"/>
        <v>345</v>
      </c>
      <c r="L16" s="265">
        <f>SUM(L17:L28)</f>
        <v>262</v>
      </c>
      <c r="M16" s="276">
        <f t="shared" si="2"/>
        <v>76.907251939237227</v>
      </c>
      <c r="N16" s="265">
        <f>SUM(N17:N28)</f>
        <v>10</v>
      </c>
      <c r="O16" s="272">
        <f t="shared" si="3"/>
        <v>2.9042582417582414</v>
      </c>
      <c r="P16" s="60"/>
    </row>
    <row r="17" spans="1:16" s="1" customFormat="1" ht="15" customHeight="1" x14ac:dyDescent="0.25">
      <c r="A17" s="10">
        <v>1</v>
      </c>
      <c r="B17" s="48">
        <v>20040</v>
      </c>
      <c r="C17" s="13" t="s">
        <v>11</v>
      </c>
      <c r="D17" s="166">
        <v>64</v>
      </c>
      <c r="E17" s="208">
        <v>3.125</v>
      </c>
      <c r="F17" s="208">
        <v>20.3125</v>
      </c>
      <c r="G17" s="208">
        <v>45.3125</v>
      </c>
      <c r="H17" s="208">
        <v>31.25</v>
      </c>
      <c r="I17" s="197">
        <f t="shared" ref="I17:I28" si="9">(H17*5+G17*4+F17*3+E17*2)/100</f>
        <v>4.046875</v>
      </c>
      <c r="J17" s="20"/>
      <c r="K17" s="85">
        <f t="shared" si="1"/>
        <v>64</v>
      </c>
      <c r="L17" s="86">
        <f t="shared" ref="L17:L19" si="10">M17*K17/100</f>
        <v>49</v>
      </c>
      <c r="M17" s="87">
        <f t="shared" si="2"/>
        <v>76.5625</v>
      </c>
      <c r="N17" s="86">
        <f t="shared" ref="N17:N19" si="11">O17*K17/100</f>
        <v>2</v>
      </c>
      <c r="O17" s="88">
        <f t="shared" si="3"/>
        <v>3.125</v>
      </c>
      <c r="P17" s="60"/>
    </row>
    <row r="18" spans="1:16" s="1" customFormat="1" ht="15" customHeight="1" x14ac:dyDescent="0.25">
      <c r="A18" s="16">
        <v>2</v>
      </c>
      <c r="B18" s="47">
        <v>20061</v>
      </c>
      <c r="C18" s="18" t="s">
        <v>13</v>
      </c>
      <c r="D18" s="172">
        <v>34</v>
      </c>
      <c r="E18" s="208">
        <v>0</v>
      </c>
      <c r="F18" s="208">
        <v>11.764705882352942</v>
      </c>
      <c r="G18" s="208">
        <v>35.294117647058826</v>
      </c>
      <c r="H18" s="208">
        <v>52.941176470588232</v>
      </c>
      <c r="I18" s="198">
        <f t="shared" si="9"/>
        <v>4.4117647058823533</v>
      </c>
      <c r="J18" s="20"/>
      <c r="K18" s="89">
        <f t="shared" si="1"/>
        <v>34</v>
      </c>
      <c r="L18" s="90">
        <f t="shared" si="10"/>
        <v>30</v>
      </c>
      <c r="M18" s="91">
        <f t="shared" si="2"/>
        <v>88.235294117647058</v>
      </c>
      <c r="N18" s="90">
        <f t="shared" si="11"/>
        <v>0</v>
      </c>
      <c r="O18" s="92">
        <f t="shared" si="3"/>
        <v>0</v>
      </c>
      <c r="P18" s="60"/>
    </row>
    <row r="19" spans="1:16" s="1" customFormat="1" ht="15" customHeight="1" x14ac:dyDescent="0.25">
      <c r="A19" s="16">
        <v>3</v>
      </c>
      <c r="B19" s="47">
        <v>21020</v>
      </c>
      <c r="C19" s="18" t="s">
        <v>21</v>
      </c>
      <c r="D19" s="166">
        <v>40</v>
      </c>
      <c r="E19" s="208">
        <v>2.5</v>
      </c>
      <c r="F19" s="208">
        <v>12.5</v>
      </c>
      <c r="G19" s="208">
        <v>27.5</v>
      </c>
      <c r="H19" s="208">
        <v>57.5</v>
      </c>
      <c r="I19" s="198">
        <f t="shared" si="9"/>
        <v>4.4000000000000004</v>
      </c>
      <c r="J19" s="20"/>
      <c r="K19" s="89">
        <f t="shared" si="1"/>
        <v>40</v>
      </c>
      <c r="L19" s="90">
        <f t="shared" si="10"/>
        <v>34</v>
      </c>
      <c r="M19" s="91">
        <f t="shared" si="2"/>
        <v>85</v>
      </c>
      <c r="N19" s="90">
        <f t="shared" si="11"/>
        <v>1</v>
      </c>
      <c r="O19" s="92">
        <f t="shared" si="3"/>
        <v>2.5</v>
      </c>
      <c r="P19" s="60"/>
    </row>
    <row r="20" spans="1:16" s="1" customFormat="1" ht="15" customHeight="1" x14ac:dyDescent="0.25">
      <c r="A20" s="11">
        <v>4</v>
      </c>
      <c r="B20" s="47">
        <v>20060</v>
      </c>
      <c r="C20" s="18" t="s">
        <v>12</v>
      </c>
      <c r="D20" s="166">
        <v>20</v>
      </c>
      <c r="E20" s="145">
        <v>0</v>
      </c>
      <c r="F20" s="145">
        <v>25</v>
      </c>
      <c r="G20" s="145">
        <v>35</v>
      </c>
      <c r="H20" s="145">
        <v>40</v>
      </c>
      <c r="I20" s="198">
        <f t="shared" si="9"/>
        <v>4.1500000000000004</v>
      </c>
      <c r="J20" s="20"/>
      <c r="K20" s="89">
        <f t="shared" si="1"/>
        <v>20</v>
      </c>
      <c r="L20" s="90">
        <f t="shared" si="6"/>
        <v>15</v>
      </c>
      <c r="M20" s="91">
        <f t="shared" si="2"/>
        <v>75</v>
      </c>
      <c r="N20" s="90">
        <f t="shared" si="7"/>
        <v>0</v>
      </c>
      <c r="O20" s="92">
        <f t="shared" si="3"/>
        <v>0</v>
      </c>
      <c r="P20" s="60"/>
    </row>
    <row r="21" spans="1:16" s="1" customFormat="1" ht="15" customHeight="1" x14ac:dyDescent="0.25">
      <c r="A21" s="11">
        <v>5</v>
      </c>
      <c r="B21" s="47">
        <v>20400</v>
      </c>
      <c r="C21" s="18" t="s">
        <v>15</v>
      </c>
      <c r="D21" s="166">
        <v>28</v>
      </c>
      <c r="E21" s="145">
        <v>3.5714285714285716</v>
      </c>
      <c r="F21" s="145">
        <v>0</v>
      </c>
      <c r="G21" s="145">
        <v>53.571428571428569</v>
      </c>
      <c r="H21" s="145">
        <v>42.857142857142854</v>
      </c>
      <c r="I21" s="198">
        <f t="shared" si="9"/>
        <v>4.3571428571428577</v>
      </c>
      <c r="J21" s="20"/>
      <c r="K21" s="89">
        <f t="shared" si="1"/>
        <v>28</v>
      </c>
      <c r="L21" s="90">
        <f t="shared" si="6"/>
        <v>26.999999999999996</v>
      </c>
      <c r="M21" s="91">
        <f t="shared" si="2"/>
        <v>96.428571428571416</v>
      </c>
      <c r="N21" s="90">
        <f t="shared" si="7"/>
        <v>1</v>
      </c>
      <c r="O21" s="92">
        <f t="shared" si="3"/>
        <v>3.5714285714285716</v>
      </c>
      <c r="P21" s="60"/>
    </row>
    <row r="22" spans="1:16" s="1" customFormat="1" ht="15" customHeight="1" x14ac:dyDescent="0.25">
      <c r="A22" s="11">
        <v>6</v>
      </c>
      <c r="B22" s="47">
        <v>20080</v>
      </c>
      <c r="C22" s="18" t="s">
        <v>14</v>
      </c>
      <c r="D22" s="166">
        <v>52</v>
      </c>
      <c r="E22" s="143">
        <v>3.8461538461538463</v>
      </c>
      <c r="F22" s="143">
        <v>42.307692307692307</v>
      </c>
      <c r="G22" s="143">
        <v>32.692307692307693</v>
      </c>
      <c r="H22" s="143">
        <v>21.153846153846153</v>
      </c>
      <c r="I22" s="198">
        <f t="shared" si="9"/>
        <v>3.7115384615384612</v>
      </c>
      <c r="J22" s="20"/>
      <c r="K22" s="89">
        <f t="shared" si="1"/>
        <v>52</v>
      </c>
      <c r="L22" s="90">
        <f t="shared" si="6"/>
        <v>28</v>
      </c>
      <c r="M22" s="91">
        <f t="shared" si="2"/>
        <v>53.846153846153847</v>
      </c>
      <c r="N22" s="90">
        <f t="shared" si="7"/>
        <v>2</v>
      </c>
      <c r="O22" s="92">
        <f t="shared" si="3"/>
        <v>3.8461538461538463</v>
      </c>
    </row>
    <row r="23" spans="1:16" s="1" customFormat="1" ht="15" customHeight="1" x14ac:dyDescent="0.25">
      <c r="A23" s="11">
        <v>7</v>
      </c>
      <c r="B23" s="47">
        <v>20460</v>
      </c>
      <c r="C23" s="18" t="s">
        <v>16</v>
      </c>
      <c r="D23" s="166">
        <v>19</v>
      </c>
      <c r="E23" s="208">
        <v>0</v>
      </c>
      <c r="F23" s="208">
        <v>26.315789473684209</v>
      </c>
      <c r="G23" s="208">
        <v>42.10526315789474</v>
      </c>
      <c r="H23" s="208">
        <v>31.578947368421051</v>
      </c>
      <c r="I23" s="198">
        <f t="shared" si="9"/>
        <v>4.052631578947369</v>
      </c>
      <c r="J23" s="189"/>
      <c r="K23" s="89">
        <f t="shared" si="1"/>
        <v>19</v>
      </c>
      <c r="L23" s="90">
        <f t="shared" si="6"/>
        <v>14</v>
      </c>
      <c r="M23" s="91">
        <f t="shared" si="2"/>
        <v>73.684210526315795</v>
      </c>
      <c r="N23" s="90">
        <f t="shared" si="7"/>
        <v>0</v>
      </c>
      <c r="O23" s="92">
        <f t="shared" si="3"/>
        <v>0</v>
      </c>
    </row>
    <row r="24" spans="1:16" s="1" customFormat="1" ht="15" customHeight="1" x14ac:dyDescent="0.25">
      <c r="A24" s="11">
        <v>8</v>
      </c>
      <c r="B24" s="47">
        <v>20550</v>
      </c>
      <c r="C24" s="18" t="s">
        <v>17</v>
      </c>
      <c r="D24" s="144"/>
      <c r="E24" s="145"/>
      <c r="F24" s="145"/>
      <c r="G24" s="145"/>
      <c r="H24" s="145"/>
      <c r="I24" s="198"/>
      <c r="J24" s="20"/>
      <c r="K24" s="89"/>
      <c r="L24" s="90"/>
      <c r="M24" s="91"/>
      <c r="N24" s="103"/>
      <c r="O24" s="92"/>
    </row>
    <row r="25" spans="1:16" s="1" customFormat="1" ht="15" customHeight="1" x14ac:dyDescent="0.25">
      <c r="A25" s="11">
        <v>9</v>
      </c>
      <c r="B25" s="47">
        <v>20630</v>
      </c>
      <c r="C25" s="18" t="s">
        <v>18</v>
      </c>
      <c r="D25" s="144"/>
      <c r="E25" s="145"/>
      <c r="F25" s="145"/>
      <c r="G25" s="145"/>
      <c r="H25" s="145"/>
      <c r="I25" s="198"/>
      <c r="J25" s="20"/>
      <c r="K25" s="89"/>
      <c r="L25" s="90"/>
      <c r="M25" s="91"/>
      <c r="N25" s="103"/>
      <c r="O25" s="92"/>
    </row>
    <row r="26" spans="1:16" s="1" customFormat="1" ht="15" customHeight="1" x14ac:dyDescent="0.25">
      <c r="A26" s="11">
        <v>10</v>
      </c>
      <c r="B26" s="47">
        <v>20810</v>
      </c>
      <c r="C26" s="18" t="s">
        <v>19</v>
      </c>
      <c r="D26" s="207">
        <v>25</v>
      </c>
      <c r="E26" s="208">
        <v>12</v>
      </c>
      <c r="F26" s="208">
        <v>36</v>
      </c>
      <c r="G26" s="208">
        <v>44</v>
      </c>
      <c r="H26" s="208">
        <v>8</v>
      </c>
      <c r="I26" s="198">
        <f t="shared" si="9"/>
        <v>3.48</v>
      </c>
      <c r="J26" s="20"/>
      <c r="K26" s="89">
        <f t="shared" si="1"/>
        <v>25</v>
      </c>
      <c r="L26" s="90">
        <f t="shared" si="6"/>
        <v>13</v>
      </c>
      <c r="M26" s="91">
        <f t="shared" si="2"/>
        <v>52</v>
      </c>
      <c r="N26" s="103">
        <f t="shared" si="7"/>
        <v>3</v>
      </c>
      <c r="O26" s="92">
        <f t="shared" si="3"/>
        <v>12</v>
      </c>
    </row>
    <row r="27" spans="1:16" s="1" customFormat="1" ht="15" customHeight="1" x14ac:dyDescent="0.25">
      <c r="A27" s="11">
        <v>11</v>
      </c>
      <c r="B27" s="47">
        <v>20900</v>
      </c>
      <c r="C27" s="18" t="s">
        <v>20</v>
      </c>
      <c r="D27" s="207">
        <v>38</v>
      </c>
      <c r="E27" s="208">
        <v>0</v>
      </c>
      <c r="F27" s="208">
        <v>23.684210526315791</v>
      </c>
      <c r="G27" s="208">
        <v>42.10526315789474</v>
      </c>
      <c r="H27" s="208">
        <v>34.210526315789473</v>
      </c>
      <c r="I27" s="198">
        <f t="shared" si="9"/>
        <v>4.1052631578947372</v>
      </c>
      <c r="J27" s="20"/>
      <c r="K27" s="89">
        <f t="shared" si="1"/>
        <v>38</v>
      </c>
      <c r="L27" s="90">
        <f t="shared" si="6"/>
        <v>29.000000000000004</v>
      </c>
      <c r="M27" s="91">
        <f t="shared" si="2"/>
        <v>76.31578947368422</v>
      </c>
      <c r="N27" s="103">
        <f t="shared" si="7"/>
        <v>0</v>
      </c>
      <c r="O27" s="92">
        <f t="shared" si="3"/>
        <v>0</v>
      </c>
    </row>
    <row r="28" spans="1:16" s="1" customFormat="1" ht="15" customHeight="1" thickBot="1" x14ac:dyDescent="0.3">
      <c r="A28" s="12">
        <v>12</v>
      </c>
      <c r="B28" s="51">
        <v>21350</v>
      </c>
      <c r="C28" s="19" t="s">
        <v>22</v>
      </c>
      <c r="D28" s="211">
        <v>25</v>
      </c>
      <c r="E28" s="212">
        <v>4</v>
      </c>
      <c r="F28" s="212">
        <v>4</v>
      </c>
      <c r="G28" s="212">
        <v>20</v>
      </c>
      <c r="H28" s="212">
        <v>72</v>
      </c>
      <c r="I28" s="200">
        <f t="shared" si="9"/>
        <v>4.5999999999999996</v>
      </c>
      <c r="J28" s="20"/>
      <c r="K28" s="93">
        <f t="shared" si="1"/>
        <v>25</v>
      </c>
      <c r="L28" s="94">
        <f t="shared" si="6"/>
        <v>23</v>
      </c>
      <c r="M28" s="95">
        <f t="shared" si="2"/>
        <v>92</v>
      </c>
      <c r="N28" s="125">
        <f t="shared" si="7"/>
        <v>1</v>
      </c>
      <c r="O28" s="96">
        <f t="shared" si="3"/>
        <v>4</v>
      </c>
    </row>
    <row r="29" spans="1:16" s="1" customFormat="1" ht="15" customHeight="1" thickBot="1" x14ac:dyDescent="0.3">
      <c r="A29" s="34"/>
      <c r="B29" s="50"/>
      <c r="C29" s="36" t="s">
        <v>102</v>
      </c>
      <c r="D29" s="193">
        <f>SUM(D30:D46)</f>
        <v>397</v>
      </c>
      <c r="E29" s="194">
        <f t="shared" ref="E29:H29" si="12">AVERAGE(E30:E46)</f>
        <v>2.8431606707468777</v>
      </c>
      <c r="F29" s="194">
        <f t="shared" si="12"/>
        <v>22.526184415239886</v>
      </c>
      <c r="G29" s="194">
        <f t="shared" si="12"/>
        <v>47.712136706889325</v>
      </c>
      <c r="H29" s="194">
        <f t="shared" si="12"/>
        <v>26.918518207123899</v>
      </c>
      <c r="I29" s="195">
        <f>AVERAGE(I30:I46)</f>
        <v>3.9870601245039023</v>
      </c>
      <c r="J29" s="20"/>
      <c r="K29" s="264">
        <f t="shared" si="1"/>
        <v>397</v>
      </c>
      <c r="L29" s="265">
        <f>SUM(L30:L46)</f>
        <v>297</v>
      </c>
      <c r="M29" s="276">
        <f t="shared" si="2"/>
        <v>74.63065491401322</v>
      </c>
      <c r="N29" s="265">
        <f>SUM(N30:N46)</f>
        <v>11</v>
      </c>
      <c r="O29" s="272">
        <f t="shared" si="3"/>
        <v>2.8431606707468777</v>
      </c>
    </row>
    <row r="30" spans="1:16" s="1" customFormat="1" ht="15" customHeight="1" x14ac:dyDescent="0.25">
      <c r="A30" s="10">
        <v>1</v>
      </c>
      <c r="B30" s="48">
        <v>30070</v>
      </c>
      <c r="C30" s="13" t="s">
        <v>24</v>
      </c>
      <c r="D30" s="144">
        <v>37</v>
      </c>
      <c r="E30" s="145">
        <v>0</v>
      </c>
      <c r="F30" s="145">
        <v>8.1081081081081088</v>
      </c>
      <c r="G30" s="145">
        <v>56.756756756756758</v>
      </c>
      <c r="H30" s="145">
        <v>35.135135135135137</v>
      </c>
      <c r="I30" s="197">
        <f t="shared" ref="I30:I46" si="13">(H30*5+G30*4+F30*3+E30*2)/100</f>
        <v>4.2702702702702702</v>
      </c>
      <c r="J30" s="7"/>
      <c r="K30" s="85">
        <f t="shared" si="1"/>
        <v>37</v>
      </c>
      <c r="L30" s="86">
        <f t="shared" si="6"/>
        <v>34.000000000000007</v>
      </c>
      <c r="M30" s="87">
        <f t="shared" si="2"/>
        <v>91.891891891891902</v>
      </c>
      <c r="N30" s="86">
        <f t="shared" si="7"/>
        <v>0</v>
      </c>
      <c r="O30" s="88">
        <f t="shared" si="3"/>
        <v>0</v>
      </c>
    </row>
    <row r="31" spans="1:16" s="1" customFormat="1" ht="15" customHeight="1" x14ac:dyDescent="0.25">
      <c r="A31" s="11">
        <v>2</v>
      </c>
      <c r="B31" s="47">
        <v>30480</v>
      </c>
      <c r="C31" s="18" t="s">
        <v>110</v>
      </c>
      <c r="D31" s="207">
        <v>26</v>
      </c>
      <c r="E31" s="208">
        <v>0</v>
      </c>
      <c r="F31" s="208">
        <v>11.538461538461538</v>
      </c>
      <c r="G31" s="208">
        <v>34.615384615384613</v>
      </c>
      <c r="H31" s="208">
        <v>53.846153846153847</v>
      </c>
      <c r="I31" s="198">
        <f t="shared" si="13"/>
        <v>4.4230769230769225</v>
      </c>
      <c r="J31" s="7"/>
      <c r="K31" s="89">
        <f t="shared" si="1"/>
        <v>26</v>
      </c>
      <c r="L31" s="90">
        <f t="shared" si="6"/>
        <v>23</v>
      </c>
      <c r="M31" s="91">
        <f t="shared" si="2"/>
        <v>88.461538461538453</v>
      </c>
      <c r="N31" s="90">
        <f t="shared" si="7"/>
        <v>0</v>
      </c>
      <c r="O31" s="92">
        <f t="shared" si="3"/>
        <v>0</v>
      </c>
    </row>
    <row r="32" spans="1:16" s="1" customFormat="1" ht="15" customHeight="1" x14ac:dyDescent="0.25">
      <c r="A32" s="11">
        <v>3</v>
      </c>
      <c r="B32" s="49">
        <v>30460</v>
      </c>
      <c r="C32" s="21" t="s">
        <v>29</v>
      </c>
      <c r="D32" s="144">
        <v>23</v>
      </c>
      <c r="E32" s="145">
        <v>0</v>
      </c>
      <c r="F32" s="145">
        <v>17.391304347826086</v>
      </c>
      <c r="G32" s="145">
        <v>52.173913043478258</v>
      </c>
      <c r="H32" s="145">
        <v>30.434782608695652</v>
      </c>
      <c r="I32" s="201">
        <f t="shared" si="13"/>
        <v>4.1304347826086953</v>
      </c>
      <c r="J32" s="7"/>
      <c r="K32" s="89">
        <f t="shared" si="1"/>
        <v>23</v>
      </c>
      <c r="L32" s="90">
        <f t="shared" si="6"/>
        <v>18.999999999999996</v>
      </c>
      <c r="M32" s="91">
        <f t="shared" si="2"/>
        <v>82.608695652173907</v>
      </c>
      <c r="N32" s="90">
        <f t="shared" si="7"/>
        <v>0</v>
      </c>
      <c r="O32" s="92">
        <f t="shared" si="3"/>
        <v>0</v>
      </c>
    </row>
    <row r="33" spans="1:15" s="1" customFormat="1" ht="15" customHeight="1" x14ac:dyDescent="0.25">
      <c r="A33" s="11">
        <v>4</v>
      </c>
      <c r="B33" s="47">
        <v>30030</v>
      </c>
      <c r="C33" s="18" t="s">
        <v>23</v>
      </c>
      <c r="D33" s="144">
        <v>22</v>
      </c>
      <c r="E33" s="145">
        <v>0</v>
      </c>
      <c r="F33" s="145">
        <v>18.181818181818183</v>
      </c>
      <c r="G33" s="145">
        <v>50</v>
      </c>
      <c r="H33" s="145">
        <v>31.818181818181817</v>
      </c>
      <c r="I33" s="198">
        <f t="shared" si="13"/>
        <v>4.1363636363636367</v>
      </c>
      <c r="J33" s="7"/>
      <c r="K33" s="89">
        <f t="shared" si="1"/>
        <v>22</v>
      </c>
      <c r="L33" s="90">
        <f t="shared" si="6"/>
        <v>18</v>
      </c>
      <c r="M33" s="91">
        <f t="shared" si="2"/>
        <v>81.818181818181813</v>
      </c>
      <c r="N33" s="90">
        <f t="shared" si="7"/>
        <v>0</v>
      </c>
      <c r="O33" s="92">
        <f t="shared" si="3"/>
        <v>0</v>
      </c>
    </row>
    <row r="34" spans="1:15" s="1" customFormat="1" ht="15" customHeight="1" x14ac:dyDescent="0.25">
      <c r="A34" s="11">
        <v>5</v>
      </c>
      <c r="B34" s="47">
        <v>31000</v>
      </c>
      <c r="C34" s="18" t="s">
        <v>37</v>
      </c>
      <c r="D34" s="144">
        <v>24</v>
      </c>
      <c r="E34" s="145">
        <v>0</v>
      </c>
      <c r="F34" s="145">
        <v>8.3333333333333339</v>
      </c>
      <c r="G34" s="145">
        <v>50</v>
      </c>
      <c r="H34" s="145">
        <v>41.666666666666664</v>
      </c>
      <c r="I34" s="198">
        <f t="shared" si="13"/>
        <v>4.333333333333333</v>
      </c>
      <c r="J34" s="7"/>
      <c r="K34" s="89">
        <f t="shared" si="1"/>
        <v>24</v>
      </c>
      <c r="L34" s="90">
        <f t="shared" si="6"/>
        <v>22</v>
      </c>
      <c r="M34" s="91">
        <f t="shared" si="2"/>
        <v>91.666666666666657</v>
      </c>
      <c r="N34" s="90">
        <f t="shared" si="7"/>
        <v>0</v>
      </c>
      <c r="O34" s="92">
        <f t="shared" si="3"/>
        <v>0</v>
      </c>
    </row>
    <row r="35" spans="1:15" s="1" customFormat="1" ht="15" customHeight="1" x14ac:dyDescent="0.25">
      <c r="A35" s="11">
        <v>6</v>
      </c>
      <c r="B35" s="47">
        <v>30130</v>
      </c>
      <c r="C35" s="18" t="s">
        <v>25</v>
      </c>
      <c r="D35" s="207">
        <v>22</v>
      </c>
      <c r="E35" s="208">
        <v>9.0909090909090917</v>
      </c>
      <c r="F35" s="208">
        <v>13.636363636363637</v>
      </c>
      <c r="G35" s="208">
        <v>63.636363636363633</v>
      </c>
      <c r="H35" s="208">
        <v>13.636363636363637</v>
      </c>
      <c r="I35" s="198">
        <f t="shared" si="13"/>
        <v>3.8181818181818183</v>
      </c>
      <c r="J35" s="7"/>
      <c r="K35" s="89">
        <f t="shared" si="1"/>
        <v>22</v>
      </c>
      <c r="L35" s="90">
        <f t="shared" si="6"/>
        <v>16.999999999999996</v>
      </c>
      <c r="M35" s="91">
        <f t="shared" si="2"/>
        <v>77.272727272727266</v>
      </c>
      <c r="N35" s="90">
        <f t="shared" si="7"/>
        <v>2.0000000000000004</v>
      </c>
      <c r="O35" s="92">
        <f t="shared" si="3"/>
        <v>9.0909090909090917</v>
      </c>
    </row>
    <row r="36" spans="1:15" s="1" customFormat="1" ht="15" customHeight="1" x14ac:dyDescent="0.25">
      <c r="A36" s="11">
        <v>7</v>
      </c>
      <c r="B36" s="47">
        <v>30160</v>
      </c>
      <c r="C36" s="18" t="s">
        <v>26</v>
      </c>
      <c r="D36" s="144"/>
      <c r="E36" s="145"/>
      <c r="F36" s="145"/>
      <c r="G36" s="145"/>
      <c r="H36" s="145"/>
      <c r="I36" s="198"/>
      <c r="J36" s="7"/>
      <c r="K36" s="89"/>
      <c r="L36" s="90"/>
      <c r="M36" s="91"/>
      <c r="N36" s="103"/>
      <c r="O36" s="92"/>
    </row>
    <row r="37" spans="1:15" s="1" customFormat="1" ht="15" customHeight="1" x14ac:dyDescent="0.25">
      <c r="A37" s="11">
        <v>8</v>
      </c>
      <c r="B37" s="47">
        <v>30310</v>
      </c>
      <c r="C37" s="18" t="s">
        <v>27</v>
      </c>
      <c r="D37" s="207">
        <v>29</v>
      </c>
      <c r="E37" s="208">
        <v>3.4482758620689653</v>
      </c>
      <c r="F37" s="208">
        <v>44.827586206896555</v>
      </c>
      <c r="G37" s="208">
        <v>37.931034482758619</v>
      </c>
      <c r="H37" s="208">
        <v>13.793103448275861</v>
      </c>
      <c r="I37" s="198">
        <f t="shared" si="13"/>
        <v>3.6206896551724133</v>
      </c>
      <c r="J37" s="7"/>
      <c r="K37" s="89">
        <f t="shared" si="1"/>
        <v>29</v>
      </c>
      <c r="L37" s="90">
        <f t="shared" si="6"/>
        <v>14.999999999999998</v>
      </c>
      <c r="M37" s="91">
        <f t="shared" si="2"/>
        <v>51.724137931034477</v>
      </c>
      <c r="N37" s="103">
        <f t="shared" si="7"/>
        <v>1</v>
      </c>
      <c r="O37" s="92">
        <f t="shared" si="3"/>
        <v>3.4482758620689653</v>
      </c>
    </row>
    <row r="38" spans="1:15" s="1" customFormat="1" ht="15" customHeight="1" x14ac:dyDescent="0.25">
      <c r="A38" s="11">
        <v>9</v>
      </c>
      <c r="B38" s="47">
        <v>30440</v>
      </c>
      <c r="C38" s="18" t="s">
        <v>28</v>
      </c>
      <c r="D38" s="207">
        <v>20</v>
      </c>
      <c r="E38" s="208">
        <v>0</v>
      </c>
      <c r="F38" s="208">
        <v>20</v>
      </c>
      <c r="G38" s="208">
        <v>50</v>
      </c>
      <c r="H38" s="208">
        <v>30</v>
      </c>
      <c r="I38" s="198">
        <f t="shared" si="13"/>
        <v>4.0999999999999996</v>
      </c>
      <c r="J38" s="7"/>
      <c r="K38" s="89">
        <f t="shared" si="1"/>
        <v>20</v>
      </c>
      <c r="L38" s="90">
        <f t="shared" si="6"/>
        <v>16</v>
      </c>
      <c r="M38" s="91">
        <f t="shared" si="2"/>
        <v>80</v>
      </c>
      <c r="N38" s="103">
        <f t="shared" si="7"/>
        <v>0</v>
      </c>
      <c r="O38" s="92">
        <f t="shared" si="3"/>
        <v>0</v>
      </c>
    </row>
    <row r="39" spans="1:15" s="1" customFormat="1" ht="15" customHeight="1" x14ac:dyDescent="0.25">
      <c r="A39" s="11">
        <v>10</v>
      </c>
      <c r="B39" s="47">
        <v>30500</v>
      </c>
      <c r="C39" s="18" t="s">
        <v>30</v>
      </c>
      <c r="D39" s="207"/>
      <c r="E39" s="208"/>
      <c r="F39" s="208"/>
      <c r="G39" s="208"/>
      <c r="H39" s="208"/>
      <c r="I39" s="198"/>
      <c r="J39" s="7"/>
      <c r="K39" s="89"/>
      <c r="L39" s="90"/>
      <c r="M39" s="91"/>
      <c r="N39" s="103"/>
      <c r="O39" s="92"/>
    </row>
    <row r="40" spans="1:15" s="1" customFormat="1" ht="15" customHeight="1" x14ac:dyDescent="0.25">
      <c r="A40" s="11">
        <v>11</v>
      </c>
      <c r="B40" s="47">
        <v>30530</v>
      </c>
      <c r="C40" s="18" t="s">
        <v>31</v>
      </c>
      <c r="D40" s="144">
        <v>28</v>
      </c>
      <c r="E40" s="145">
        <v>0</v>
      </c>
      <c r="F40" s="145">
        <v>39.285714285714285</v>
      </c>
      <c r="G40" s="145">
        <v>35.714285714285715</v>
      </c>
      <c r="H40" s="145">
        <v>25</v>
      </c>
      <c r="I40" s="198">
        <f t="shared" si="13"/>
        <v>3.8571428571428577</v>
      </c>
      <c r="J40" s="7"/>
      <c r="K40" s="89">
        <f t="shared" ref="K40:K58" si="14">D40</f>
        <v>28</v>
      </c>
      <c r="L40" s="90">
        <f t="shared" ref="L40:L46" si="15">M40*K40/100</f>
        <v>17</v>
      </c>
      <c r="M40" s="91">
        <f t="shared" ref="M40:M58" si="16">SUM(G40:H40)</f>
        <v>60.714285714285715</v>
      </c>
      <c r="N40" s="103">
        <f t="shared" ref="N40:N46" si="17">O40*K40/100</f>
        <v>0</v>
      </c>
      <c r="O40" s="92">
        <f t="shared" ref="O40:O58" si="18">E40</f>
        <v>0</v>
      </c>
    </row>
    <row r="41" spans="1:15" s="1" customFormat="1" ht="15" customHeight="1" x14ac:dyDescent="0.25">
      <c r="A41" s="11">
        <v>12</v>
      </c>
      <c r="B41" s="47">
        <v>30640</v>
      </c>
      <c r="C41" s="18" t="s">
        <v>32</v>
      </c>
      <c r="D41" s="207">
        <v>26</v>
      </c>
      <c r="E41" s="208">
        <v>0</v>
      </c>
      <c r="F41" s="208">
        <v>19.23076923076923</v>
      </c>
      <c r="G41" s="208">
        <v>65.384615384615387</v>
      </c>
      <c r="H41" s="208">
        <v>15.384615384615385</v>
      </c>
      <c r="I41" s="198">
        <f t="shared" si="13"/>
        <v>3.9615384615384612</v>
      </c>
      <c r="J41" s="7"/>
      <c r="K41" s="89">
        <f t="shared" si="14"/>
        <v>26</v>
      </c>
      <c r="L41" s="90">
        <f t="shared" si="15"/>
        <v>21</v>
      </c>
      <c r="M41" s="91">
        <f t="shared" si="16"/>
        <v>80.769230769230774</v>
      </c>
      <c r="N41" s="90">
        <f t="shared" si="17"/>
        <v>0</v>
      </c>
      <c r="O41" s="92">
        <f t="shared" si="18"/>
        <v>0</v>
      </c>
    </row>
    <row r="42" spans="1:15" s="1" customFormat="1" ht="15" customHeight="1" x14ac:dyDescent="0.25">
      <c r="A42" s="11">
        <v>13</v>
      </c>
      <c r="B42" s="47">
        <v>30650</v>
      </c>
      <c r="C42" s="18" t="s">
        <v>33</v>
      </c>
      <c r="D42" s="144">
        <v>24</v>
      </c>
      <c r="E42" s="145">
        <v>4.166666666666667</v>
      </c>
      <c r="F42" s="145">
        <v>33.333333333333336</v>
      </c>
      <c r="G42" s="145">
        <v>41.666666666666664</v>
      </c>
      <c r="H42" s="145">
        <v>20.833333333333332</v>
      </c>
      <c r="I42" s="198">
        <f t="shared" si="13"/>
        <v>3.7916666666666661</v>
      </c>
      <c r="J42" s="7"/>
      <c r="K42" s="89">
        <f t="shared" si="14"/>
        <v>24</v>
      </c>
      <c r="L42" s="90">
        <f t="shared" si="15"/>
        <v>15</v>
      </c>
      <c r="M42" s="91">
        <f t="shared" si="16"/>
        <v>62.5</v>
      </c>
      <c r="N42" s="90">
        <f t="shared" si="17"/>
        <v>1</v>
      </c>
      <c r="O42" s="92">
        <f t="shared" si="18"/>
        <v>4.166666666666667</v>
      </c>
    </row>
    <row r="43" spans="1:15" s="1" customFormat="1" ht="15" customHeight="1" x14ac:dyDescent="0.25">
      <c r="A43" s="11">
        <v>14</v>
      </c>
      <c r="B43" s="47">
        <v>30790</v>
      </c>
      <c r="C43" s="18" t="s">
        <v>34</v>
      </c>
      <c r="D43" s="207">
        <v>28</v>
      </c>
      <c r="E43" s="208">
        <v>10.714285714285714</v>
      </c>
      <c r="F43" s="208">
        <v>28.571428571428573</v>
      </c>
      <c r="G43" s="208">
        <v>50</v>
      </c>
      <c r="H43" s="208">
        <v>10.714285714285714</v>
      </c>
      <c r="I43" s="198">
        <f t="shared" si="13"/>
        <v>3.6071428571428572</v>
      </c>
      <c r="J43" s="7"/>
      <c r="K43" s="89">
        <f t="shared" si="14"/>
        <v>28</v>
      </c>
      <c r="L43" s="90">
        <f t="shared" si="15"/>
        <v>17</v>
      </c>
      <c r="M43" s="91">
        <f t="shared" si="16"/>
        <v>60.714285714285715</v>
      </c>
      <c r="N43" s="103">
        <f t="shared" si="17"/>
        <v>3</v>
      </c>
      <c r="O43" s="92">
        <f t="shared" si="18"/>
        <v>10.714285714285714</v>
      </c>
    </row>
    <row r="44" spans="1:15" s="1" customFormat="1" ht="15" customHeight="1" x14ac:dyDescent="0.25">
      <c r="A44" s="11">
        <v>15</v>
      </c>
      <c r="B44" s="47">
        <v>30890</v>
      </c>
      <c r="C44" s="18" t="s">
        <v>35</v>
      </c>
      <c r="D44" s="207">
        <v>15</v>
      </c>
      <c r="E44" s="208">
        <v>6.666666666666667</v>
      </c>
      <c r="F44" s="208">
        <v>33.333333333333336</v>
      </c>
      <c r="G44" s="208">
        <v>26.666666666666668</v>
      </c>
      <c r="H44" s="208">
        <v>33.333333333333336</v>
      </c>
      <c r="I44" s="198">
        <f t="shared" si="13"/>
        <v>3.8666666666666667</v>
      </c>
      <c r="J44" s="7"/>
      <c r="K44" s="89">
        <f t="shared" si="14"/>
        <v>15</v>
      </c>
      <c r="L44" s="90">
        <f t="shared" si="15"/>
        <v>9</v>
      </c>
      <c r="M44" s="91">
        <f t="shared" si="16"/>
        <v>60</v>
      </c>
      <c r="N44" s="90">
        <f t="shared" si="17"/>
        <v>1</v>
      </c>
      <c r="O44" s="92">
        <f t="shared" si="18"/>
        <v>6.666666666666667</v>
      </c>
    </row>
    <row r="45" spans="1:15" s="1" customFormat="1" ht="15" customHeight="1" x14ac:dyDescent="0.25">
      <c r="A45" s="11">
        <v>16</v>
      </c>
      <c r="B45" s="47">
        <v>30940</v>
      </c>
      <c r="C45" s="18" t="s">
        <v>36</v>
      </c>
      <c r="D45" s="142">
        <v>40</v>
      </c>
      <c r="E45" s="143">
        <v>2.5</v>
      </c>
      <c r="F45" s="143">
        <v>30</v>
      </c>
      <c r="G45" s="143">
        <v>37.5</v>
      </c>
      <c r="H45" s="143">
        <v>30</v>
      </c>
      <c r="I45" s="198">
        <f t="shared" si="13"/>
        <v>3.95</v>
      </c>
      <c r="J45" s="7"/>
      <c r="K45" s="89">
        <f t="shared" si="14"/>
        <v>40</v>
      </c>
      <c r="L45" s="90">
        <f t="shared" si="15"/>
        <v>27</v>
      </c>
      <c r="M45" s="91">
        <f t="shared" si="16"/>
        <v>67.5</v>
      </c>
      <c r="N45" s="90">
        <f t="shared" si="17"/>
        <v>1</v>
      </c>
      <c r="O45" s="92">
        <f t="shared" si="18"/>
        <v>2.5</v>
      </c>
    </row>
    <row r="46" spans="1:15" s="1" customFormat="1" ht="15" customHeight="1" thickBot="1" x14ac:dyDescent="0.3">
      <c r="A46" s="11">
        <v>17</v>
      </c>
      <c r="B46" s="51">
        <v>31480</v>
      </c>
      <c r="C46" s="19" t="s">
        <v>38</v>
      </c>
      <c r="D46" s="211">
        <v>33</v>
      </c>
      <c r="E46" s="212">
        <v>6.0606060606060606</v>
      </c>
      <c r="F46" s="212">
        <v>12.121212121212121</v>
      </c>
      <c r="G46" s="212">
        <v>63.636363636363633</v>
      </c>
      <c r="H46" s="212">
        <v>18.181818181818183</v>
      </c>
      <c r="I46" s="200">
        <f t="shared" si="13"/>
        <v>3.9393939393939394</v>
      </c>
      <c r="J46" s="7"/>
      <c r="K46" s="93">
        <f t="shared" si="14"/>
        <v>33</v>
      </c>
      <c r="L46" s="94">
        <f t="shared" si="15"/>
        <v>27</v>
      </c>
      <c r="M46" s="95">
        <f t="shared" si="16"/>
        <v>81.818181818181813</v>
      </c>
      <c r="N46" s="94">
        <f t="shared" si="17"/>
        <v>2</v>
      </c>
      <c r="O46" s="96">
        <f t="shared" si="18"/>
        <v>6.0606060606060606</v>
      </c>
    </row>
    <row r="47" spans="1:15" s="1" customFormat="1" ht="15" customHeight="1" thickBot="1" x14ac:dyDescent="0.3">
      <c r="A47" s="34"/>
      <c r="B47" s="50"/>
      <c r="C47" s="36" t="s">
        <v>103</v>
      </c>
      <c r="D47" s="193">
        <f>SUM(D48:D66)</f>
        <v>490</v>
      </c>
      <c r="E47" s="205">
        <f t="shared" ref="E47:H47" si="19">AVERAGE(E48:E66)</f>
        <v>0.95964442364036695</v>
      </c>
      <c r="F47" s="205">
        <f t="shared" si="19"/>
        <v>19.766710977035132</v>
      </c>
      <c r="G47" s="205">
        <f t="shared" si="19"/>
        <v>40.687910319126274</v>
      </c>
      <c r="H47" s="205">
        <f t="shared" si="19"/>
        <v>38.585734280198224</v>
      </c>
      <c r="I47" s="196">
        <f>AVERAGE(I48:I66)</f>
        <v>4.1689973445588233</v>
      </c>
      <c r="J47" s="20"/>
      <c r="K47" s="264">
        <f t="shared" si="14"/>
        <v>490</v>
      </c>
      <c r="L47" s="265">
        <f>SUM(L48:L66)</f>
        <v>397</v>
      </c>
      <c r="M47" s="276">
        <f t="shared" si="16"/>
        <v>79.273644599324498</v>
      </c>
      <c r="N47" s="265">
        <f>SUM(N48:N66)</f>
        <v>5</v>
      </c>
      <c r="O47" s="272">
        <f t="shared" si="18"/>
        <v>0.95964442364036695</v>
      </c>
    </row>
    <row r="48" spans="1:15" s="1" customFormat="1" ht="15" customHeight="1" x14ac:dyDescent="0.25">
      <c r="A48" s="58">
        <v>1</v>
      </c>
      <c r="B48" s="48">
        <v>40010</v>
      </c>
      <c r="C48" s="13" t="s">
        <v>39</v>
      </c>
      <c r="D48" s="144">
        <v>87</v>
      </c>
      <c r="E48" s="145">
        <v>1.1494252873563218</v>
      </c>
      <c r="F48" s="145">
        <v>10.344827586206897</v>
      </c>
      <c r="G48" s="145">
        <v>42.52873563218391</v>
      </c>
      <c r="H48" s="145">
        <v>45.977011494252871</v>
      </c>
      <c r="I48" s="197">
        <f t="shared" ref="I48:I66" si="20">(H48*5+G48*4+F48*3+E48*2)/100</f>
        <v>4.333333333333333</v>
      </c>
      <c r="J48" s="20"/>
      <c r="K48" s="85">
        <f t="shared" si="14"/>
        <v>87</v>
      </c>
      <c r="L48" s="86">
        <f t="shared" ref="L48:L55" si="21">M48*K48/100</f>
        <v>76.999999999999986</v>
      </c>
      <c r="M48" s="87">
        <f t="shared" si="16"/>
        <v>88.505747126436773</v>
      </c>
      <c r="N48" s="86">
        <f t="shared" ref="N48:N55" si="22">O48*K48/100</f>
        <v>1</v>
      </c>
      <c r="O48" s="88">
        <f t="shared" si="18"/>
        <v>1.1494252873563218</v>
      </c>
    </row>
    <row r="49" spans="1:15" s="1" customFormat="1" ht="15" customHeight="1" x14ac:dyDescent="0.25">
      <c r="A49" s="22">
        <v>2</v>
      </c>
      <c r="B49" s="47">
        <v>40030</v>
      </c>
      <c r="C49" s="18" t="s">
        <v>41</v>
      </c>
      <c r="D49" s="207">
        <v>34</v>
      </c>
      <c r="E49" s="208">
        <v>0</v>
      </c>
      <c r="F49" s="208">
        <v>23.529411764705884</v>
      </c>
      <c r="G49" s="208">
        <v>44.117647058823529</v>
      </c>
      <c r="H49" s="208">
        <v>32.352941176470587</v>
      </c>
      <c r="I49" s="198">
        <f t="shared" si="20"/>
        <v>4.0882352941176476</v>
      </c>
      <c r="J49" s="20"/>
      <c r="K49" s="89">
        <f t="shared" si="14"/>
        <v>34</v>
      </c>
      <c r="L49" s="90">
        <f t="shared" si="21"/>
        <v>26</v>
      </c>
      <c r="M49" s="91">
        <f t="shared" si="16"/>
        <v>76.470588235294116</v>
      </c>
      <c r="N49" s="90">
        <f t="shared" si="22"/>
        <v>0</v>
      </c>
      <c r="O49" s="92">
        <f t="shared" si="18"/>
        <v>0</v>
      </c>
    </row>
    <row r="50" spans="1:15" s="1" customFormat="1" ht="15" customHeight="1" x14ac:dyDescent="0.25">
      <c r="A50" s="22">
        <v>3</v>
      </c>
      <c r="B50" s="47">
        <v>40410</v>
      </c>
      <c r="C50" s="18" t="s">
        <v>48</v>
      </c>
      <c r="D50" s="207">
        <v>43</v>
      </c>
      <c r="E50" s="208">
        <v>0</v>
      </c>
      <c r="F50" s="208">
        <v>11.627906976744185</v>
      </c>
      <c r="G50" s="208">
        <v>39.534883720930232</v>
      </c>
      <c r="H50" s="208">
        <v>48.837209302325583</v>
      </c>
      <c r="I50" s="198">
        <f t="shared" si="20"/>
        <v>4.3720930232558146</v>
      </c>
      <c r="J50" s="20"/>
      <c r="K50" s="89">
        <f t="shared" si="14"/>
        <v>43</v>
      </c>
      <c r="L50" s="90">
        <f t="shared" si="21"/>
        <v>38</v>
      </c>
      <c r="M50" s="91">
        <f t="shared" si="16"/>
        <v>88.372093023255815</v>
      </c>
      <c r="N50" s="90">
        <f t="shared" si="22"/>
        <v>0</v>
      </c>
      <c r="O50" s="92">
        <f t="shared" si="18"/>
        <v>0</v>
      </c>
    </row>
    <row r="51" spans="1:15" s="1" customFormat="1" ht="15" customHeight="1" x14ac:dyDescent="0.25">
      <c r="A51" s="22">
        <v>4</v>
      </c>
      <c r="B51" s="47">
        <v>40011</v>
      </c>
      <c r="C51" s="18" t="s">
        <v>40</v>
      </c>
      <c r="D51" s="207">
        <v>80</v>
      </c>
      <c r="E51" s="208">
        <v>1.25</v>
      </c>
      <c r="F51" s="208">
        <v>20</v>
      </c>
      <c r="G51" s="208">
        <v>42.5</v>
      </c>
      <c r="H51" s="208">
        <v>36.25</v>
      </c>
      <c r="I51" s="198">
        <f t="shared" si="20"/>
        <v>4.1375000000000002</v>
      </c>
      <c r="J51" s="20"/>
      <c r="K51" s="89">
        <f t="shared" si="14"/>
        <v>80</v>
      </c>
      <c r="L51" s="90">
        <f t="shared" si="21"/>
        <v>63</v>
      </c>
      <c r="M51" s="91">
        <f t="shared" si="16"/>
        <v>78.75</v>
      </c>
      <c r="N51" s="90">
        <f t="shared" si="22"/>
        <v>1</v>
      </c>
      <c r="O51" s="92">
        <f t="shared" si="18"/>
        <v>1.25</v>
      </c>
    </row>
    <row r="52" spans="1:15" s="1" customFormat="1" ht="15" customHeight="1" x14ac:dyDescent="0.25">
      <c r="A52" s="22">
        <v>5</v>
      </c>
      <c r="B52" s="47">
        <v>40080</v>
      </c>
      <c r="C52" s="18" t="s">
        <v>95</v>
      </c>
      <c r="D52" s="144">
        <v>21</v>
      </c>
      <c r="E52" s="145">
        <v>0</v>
      </c>
      <c r="F52" s="145">
        <v>9.5238095238095237</v>
      </c>
      <c r="G52" s="145">
        <v>52.38095238095238</v>
      </c>
      <c r="H52" s="145">
        <v>38.095238095238095</v>
      </c>
      <c r="I52" s="198">
        <f t="shared" si="20"/>
        <v>4.2857142857142856</v>
      </c>
      <c r="J52" s="20"/>
      <c r="K52" s="89">
        <f t="shared" si="14"/>
        <v>21</v>
      </c>
      <c r="L52" s="90">
        <f t="shared" si="21"/>
        <v>19</v>
      </c>
      <c r="M52" s="91">
        <f t="shared" si="16"/>
        <v>90.476190476190482</v>
      </c>
      <c r="N52" s="90">
        <f t="shared" si="22"/>
        <v>0</v>
      </c>
      <c r="O52" s="92">
        <f t="shared" si="18"/>
        <v>0</v>
      </c>
    </row>
    <row r="53" spans="1:15" s="1" customFormat="1" ht="15" customHeight="1" x14ac:dyDescent="0.25">
      <c r="A53" s="22">
        <v>6</v>
      </c>
      <c r="B53" s="47">
        <v>40100</v>
      </c>
      <c r="C53" s="18" t="s">
        <v>42</v>
      </c>
      <c r="D53" s="144">
        <v>24</v>
      </c>
      <c r="E53" s="145">
        <v>0</v>
      </c>
      <c r="F53" s="145">
        <v>29.166666666666668</v>
      </c>
      <c r="G53" s="145">
        <v>45.833333333333336</v>
      </c>
      <c r="H53" s="145">
        <v>25</v>
      </c>
      <c r="I53" s="198">
        <f t="shared" si="20"/>
        <v>3.9583333333333339</v>
      </c>
      <c r="J53" s="20"/>
      <c r="K53" s="89">
        <f t="shared" si="14"/>
        <v>24</v>
      </c>
      <c r="L53" s="90">
        <f t="shared" si="21"/>
        <v>17.000000000000004</v>
      </c>
      <c r="M53" s="91">
        <f t="shared" si="16"/>
        <v>70.833333333333343</v>
      </c>
      <c r="N53" s="90">
        <f t="shared" si="22"/>
        <v>0</v>
      </c>
      <c r="O53" s="92">
        <f t="shared" si="18"/>
        <v>0</v>
      </c>
    </row>
    <row r="54" spans="1:15" s="1" customFormat="1" ht="15" customHeight="1" x14ac:dyDescent="0.25">
      <c r="A54" s="22">
        <v>7</v>
      </c>
      <c r="B54" s="47">
        <v>40020</v>
      </c>
      <c r="C54" s="18" t="s">
        <v>109</v>
      </c>
      <c r="D54" s="207">
        <v>16</v>
      </c>
      <c r="E54" s="208">
        <v>0</v>
      </c>
      <c r="F54" s="208">
        <v>6.25</v>
      </c>
      <c r="G54" s="208">
        <v>50</v>
      </c>
      <c r="H54" s="208">
        <v>43.75</v>
      </c>
      <c r="I54" s="198">
        <f t="shared" si="20"/>
        <v>4.375</v>
      </c>
      <c r="J54" s="20"/>
      <c r="K54" s="89">
        <f t="shared" si="14"/>
        <v>16</v>
      </c>
      <c r="L54" s="90">
        <f t="shared" si="21"/>
        <v>15</v>
      </c>
      <c r="M54" s="91">
        <f t="shared" si="16"/>
        <v>93.75</v>
      </c>
      <c r="N54" s="103">
        <f t="shared" si="22"/>
        <v>0</v>
      </c>
      <c r="O54" s="92">
        <f t="shared" si="18"/>
        <v>0</v>
      </c>
    </row>
    <row r="55" spans="1:15" s="1" customFormat="1" ht="15" customHeight="1" x14ac:dyDescent="0.25">
      <c r="A55" s="22">
        <v>8</v>
      </c>
      <c r="B55" s="47">
        <v>40031</v>
      </c>
      <c r="C55" s="18" t="s">
        <v>112</v>
      </c>
      <c r="D55" s="207">
        <v>13</v>
      </c>
      <c r="E55" s="208">
        <v>0</v>
      </c>
      <c r="F55" s="208">
        <v>7.6923076923076925</v>
      </c>
      <c r="G55" s="208">
        <v>23.076923076923077</v>
      </c>
      <c r="H55" s="208">
        <v>69.230769230769226</v>
      </c>
      <c r="I55" s="198">
        <f t="shared" si="20"/>
        <v>4.6153846153846159</v>
      </c>
      <c r="J55" s="20"/>
      <c r="K55" s="89">
        <f t="shared" si="14"/>
        <v>13</v>
      </c>
      <c r="L55" s="90">
        <f t="shared" si="21"/>
        <v>12</v>
      </c>
      <c r="M55" s="91">
        <f t="shared" si="16"/>
        <v>92.307692307692307</v>
      </c>
      <c r="N55" s="90">
        <f t="shared" si="22"/>
        <v>0</v>
      </c>
      <c r="O55" s="92">
        <f t="shared" si="18"/>
        <v>0</v>
      </c>
    </row>
    <row r="56" spans="1:15" s="1" customFormat="1" ht="15" customHeight="1" x14ac:dyDescent="0.25">
      <c r="A56" s="22">
        <v>9</v>
      </c>
      <c r="B56" s="47">
        <v>40210</v>
      </c>
      <c r="C56" s="18" t="s">
        <v>44</v>
      </c>
      <c r="D56" s="144">
        <v>13</v>
      </c>
      <c r="E56" s="145">
        <v>7.6923076923076925</v>
      </c>
      <c r="F56" s="145">
        <v>46.153846153846153</v>
      </c>
      <c r="G56" s="145">
        <v>38.46153846153846</v>
      </c>
      <c r="H56" s="145">
        <v>7.6923076923076925</v>
      </c>
      <c r="I56" s="198">
        <f t="shared" si="20"/>
        <v>3.4615384615384608</v>
      </c>
      <c r="J56" s="20"/>
      <c r="K56" s="89">
        <f t="shared" si="14"/>
        <v>13</v>
      </c>
      <c r="L56" s="90">
        <f t="shared" si="6"/>
        <v>6</v>
      </c>
      <c r="M56" s="91">
        <f t="shared" si="16"/>
        <v>46.153846153846153</v>
      </c>
      <c r="N56" s="103">
        <f t="shared" si="7"/>
        <v>1</v>
      </c>
      <c r="O56" s="92">
        <f t="shared" si="18"/>
        <v>7.6923076923076925</v>
      </c>
    </row>
    <row r="57" spans="1:15" s="1" customFormat="1" ht="15" customHeight="1" x14ac:dyDescent="0.25">
      <c r="A57" s="22">
        <v>10</v>
      </c>
      <c r="B57" s="47">
        <v>40300</v>
      </c>
      <c r="C57" s="18" t="s">
        <v>45</v>
      </c>
      <c r="D57" s="144"/>
      <c r="E57" s="145"/>
      <c r="F57" s="145"/>
      <c r="G57" s="145"/>
      <c r="H57" s="145"/>
      <c r="I57" s="198"/>
      <c r="J57" s="20"/>
      <c r="K57" s="89"/>
      <c r="L57" s="90"/>
      <c r="M57" s="91"/>
      <c r="N57" s="90"/>
      <c r="O57" s="92"/>
    </row>
    <row r="58" spans="1:15" s="1" customFormat="1" ht="15" customHeight="1" x14ac:dyDescent="0.25">
      <c r="A58" s="22">
        <v>11</v>
      </c>
      <c r="B58" s="47">
        <v>40360</v>
      </c>
      <c r="C58" s="18" t="s">
        <v>46</v>
      </c>
      <c r="D58" s="207">
        <v>21</v>
      </c>
      <c r="E58" s="208">
        <v>0</v>
      </c>
      <c r="F58" s="208">
        <v>14.285714285714286</v>
      </c>
      <c r="G58" s="208">
        <v>47.61904761904762</v>
      </c>
      <c r="H58" s="208">
        <v>38.095238095238095</v>
      </c>
      <c r="I58" s="198">
        <f t="shared" si="20"/>
        <v>4.2380952380952381</v>
      </c>
      <c r="J58" s="20"/>
      <c r="K58" s="89">
        <f t="shared" si="14"/>
        <v>21</v>
      </c>
      <c r="L58" s="90">
        <f t="shared" si="6"/>
        <v>18.000000000000004</v>
      </c>
      <c r="M58" s="91">
        <f t="shared" si="16"/>
        <v>85.714285714285722</v>
      </c>
      <c r="N58" s="90">
        <f t="shared" si="7"/>
        <v>0</v>
      </c>
      <c r="O58" s="92">
        <f t="shared" si="18"/>
        <v>0</v>
      </c>
    </row>
    <row r="59" spans="1:15" s="1" customFormat="1" ht="15" customHeight="1" x14ac:dyDescent="0.25">
      <c r="A59" s="22">
        <v>12</v>
      </c>
      <c r="B59" s="47">
        <v>40390</v>
      </c>
      <c r="C59" s="18" t="s">
        <v>47</v>
      </c>
      <c r="D59" s="207"/>
      <c r="E59" s="208"/>
      <c r="F59" s="208"/>
      <c r="G59" s="208"/>
      <c r="H59" s="208"/>
      <c r="I59" s="198"/>
      <c r="J59" s="20"/>
      <c r="K59" s="89"/>
      <c r="L59" s="90"/>
      <c r="M59" s="91"/>
      <c r="N59" s="90"/>
      <c r="O59" s="92"/>
    </row>
    <row r="60" spans="1:15" s="1" customFormat="1" ht="15" customHeight="1" x14ac:dyDescent="0.25">
      <c r="A60" s="22">
        <v>13</v>
      </c>
      <c r="B60" s="47">
        <v>40720</v>
      </c>
      <c r="C60" s="18" t="s">
        <v>108</v>
      </c>
      <c r="D60" s="207">
        <v>25</v>
      </c>
      <c r="E60" s="208">
        <v>4</v>
      </c>
      <c r="F60" s="208">
        <v>4</v>
      </c>
      <c r="G60" s="208">
        <v>44</v>
      </c>
      <c r="H60" s="208">
        <v>48</v>
      </c>
      <c r="I60" s="198">
        <f t="shared" si="20"/>
        <v>4.3600000000000003</v>
      </c>
      <c r="J60" s="20"/>
      <c r="K60" s="89">
        <f t="shared" ref="K60:K80" si="23">D60</f>
        <v>25</v>
      </c>
      <c r="L60" s="90">
        <f t="shared" ref="L60:L62" si="24">M60*K60/100</f>
        <v>23</v>
      </c>
      <c r="M60" s="91">
        <f t="shared" ref="M60:M80" si="25">SUM(G60:H60)</f>
        <v>92</v>
      </c>
      <c r="N60" s="90">
        <f t="shared" ref="N60:N62" si="26">O60*K60/100</f>
        <v>1</v>
      </c>
      <c r="O60" s="92">
        <f t="shared" ref="O60:O80" si="27">E60</f>
        <v>4</v>
      </c>
    </row>
    <row r="61" spans="1:15" s="1" customFormat="1" ht="15" customHeight="1" x14ac:dyDescent="0.25">
      <c r="A61" s="22">
        <v>14</v>
      </c>
      <c r="B61" s="47">
        <v>40730</v>
      </c>
      <c r="C61" s="18" t="s">
        <v>49</v>
      </c>
      <c r="D61" s="144">
        <v>6</v>
      </c>
      <c r="E61" s="145">
        <v>0</v>
      </c>
      <c r="F61" s="145">
        <v>33.333333333333336</v>
      </c>
      <c r="G61" s="145">
        <v>33.333333333333336</v>
      </c>
      <c r="H61" s="208">
        <v>33.333333333333336</v>
      </c>
      <c r="I61" s="198">
        <f t="shared" si="20"/>
        <v>4</v>
      </c>
      <c r="J61" s="20"/>
      <c r="K61" s="89">
        <f t="shared" si="23"/>
        <v>6</v>
      </c>
      <c r="L61" s="90">
        <f t="shared" si="24"/>
        <v>4</v>
      </c>
      <c r="M61" s="91">
        <f t="shared" si="25"/>
        <v>66.666666666666671</v>
      </c>
      <c r="N61" s="103">
        <f t="shared" si="26"/>
        <v>0</v>
      </c>
      <c r="O61" s="92">
        <f t="shared" si="27"/>
        <v>0</v>
      </c>
    </row>
    <row r="62" spans="1:15" s="1" customFormat="1" ht="15" customHeight="1" x14ac:dyDescent="0.25">
      <c r="A62" s="22">
        <v>15</v>
      </c>
      <c r="B62" s="47">
        <v>40820</v>
      </c>
      <c r="C62" s="18" t="s">
        <v>50</v>
      </c>
      <c r="D62" s="207">
        <v>8</v>
      </c>
      <c r="E62" s="208">
        <v>0</v>
      </c>
      <c r="F62" s="208">
        <v>37.5</v>
      </c>
      <c r="G62" s="181">
        <v>37.5</v>
      </c>
      <c r="H62" s="208">
        <v>25</v>
      </c>
      <c r="I62" s="198">
        <f t="shared" si="20"/>
        <v>3.875</v>
      </c>
      <c r="J62" s="20"/>
      <c r="K62" s="89">
        <f t="shared" si="23"/>
        <v>8</v>
      </c>
      <c r="L62" s="90">
        <f t="shared" si="24"/>
        <v>5</v>
      </c>
      <c r="M62" s="91">
        <f t="shared" si="25"/>
        <v>62.5</v>
      </c>
      <c r="N62" s="103">
        <f t="shared" si="26"/>
        <v>0</v>
      </c>
      <c r="O62" s="92">
        <f t="shared" si="27"/>
        <v>0</v>
      </c>
    </row>
    <row r="63" spans="1:15" s="1" customFormat="1" ht="15" customHeight="1" x14ac:dyDescent="0.25">
      <c r="A63" s="22">
        <v>16</v>
      </c>
      <c r="B63" s="47">
        <v>40840</v>
      </c>
      <c r="C63" s="18" t="s">
        <v>51</v>
      </c>
      <c r="D63" s="144">
        <v>12</v>
      </c>
      <c r="E63" s="145">
        <v>0</v>
      </c>
      <c r="F63" s="182">
        <v>8.3333333333333339</v>
      </c>
      <c r="G63" s="178">
        <v>33.333333333333336</v>
      </c>
      <c r="H63" s="138">
        <v>58.333333333333336</v>
      </c>
      <c r="I63" s="198">
        <f t="shared" si="20"/>
        <v>4.5</v>
      </c>
      <c r="J63" s="20"/>
      <c r="K63" s="89">
        <f t="shared" si="23"/>
        <v>12</v>
      </c>
      <c r="L63" s="90">
        <f t="shared" si="6"/>
        <v>11</v>
      </c>
      <c r="M63" s="91">
        <f t="shared" si="25"/>
        <v>91.666666666666671</v>
      </c>
      <c r="N63" s="103">
        <f t="shared" si="7"/>
        <v>0</v>
      </c>
      <c r="O63" s="92">
        <f t="shared" si="27"/>
        <v>0</v>
      </c>
    </row>
    <row r="64" spans="1:15" s="1" customFormat="1" ht="15" customHeight="1" x14ac:dyDescent="0.25">
      <c r="A64" s="22">
        <v>17</v>
      </c>
      <c r="B64" s="47">
        <v>40950</v>
      </c>
      <c r="C64" s="18" t="s">
        <v>52</v>
      </c>
      <c r="D64" s="144">
        <v>20</v>
      </c>
      <c r="E64" s="145">
        <v>0</v>
      </c>
      <c r="F64" s="145">
        <v>25</v>
      </c>
      <c r="G64" s="180">
        <v>50</v>
      </c>
      <c r="H64" s="145">
        <v>25</v>
      </c>
      <c r="I64" s="198">
        <f t="shared" si="20"/>
        <v>4</v>
      </c>
      <c r="J64" s="20"/>
      <c r="K64" s="89">
        <f t="shared" si="23"/>
        <v>20</v>
      </c>
      <c r="L64" s="90">
        <f t="shared" si="6"/>
        <v>15</v>
      </c>
      <c r="M64" s="91">
        <f t="shared" si="25"/>
        <v>75</v>
      </c>
      <c r="N64" s="103">
        <f t="shared" si="7"/>
        <v>0</v>
      </c>
      <c r="O64" s="92">
        <f t="shared" si="27"/>
        <v>0</v>
      </c>
    </row>
    <row r="65" spans="1:15" s="1" customFormat="1" ht="15" customHeight="1" x14ac:dyDescent="0.25">
      <c r="A65" s="22">
        <v>18</v>
      </c>
      <c r="B65" s="49">
        <v>40990</v>
      </c>
      <c r="C65" s="21" t="s">
        <v>53</v>
      </c>
      <c r="D65" s="144">
        <v>22</v>
      </c>
      <c r="E65" s="145">
        <v>0</v>
      </c>
      <c r="F65" s="145">
        <v>18.181818181818183</v>
      </c>
      <c r="G65" s="145">
        <v>36.363636363636367</v>
      </c>
      <c r="H65" s="145">
        <v>45.454545454545453</v>
      </c>
      <c r="I65" s="201">
        <f t="shared" si="20"/>
        <v>4.2727272727272734</v>
      </c>
      <c r="J65" s="20"/>
      <c r="K65" s="89">
        <f t="shared" si="23"/>
        <v>22</v>
      </c>
      <c r="L65" s="90">
        <f t="shared" si="6"/>
        <v>18</v>
      </c>
      <c r="M65" s="91">
        <f t="shared" si="25"/>
        <v>81.818181818181813</v>
      </c>
      <c r="N65" s="103">
        <f t="shared" si="7"/>
        <v>0</v>
      </c>
      <c r="O65" s="92">
        <f t="shared" si="27"/>
        <v>0</v>
      </c>
    </row>
    <row r="66" spans="1:15" s="1" customFormat="1" ht="15" customHeight="1" thickBot="1" x14ac:dyDescent="0.3">
      <c r="A66" s="23">
        <v>19</v>
      </c>
      <c r="B66" s="47">
        <v>40133</v>
      </c>
      <c r="C66" s="18" t="s">
        <v>43</v>
      </c>
      <c r="D66" s="144">
        <v>45</v>
      </c>
      <c r="E66" s="145">
        <v>2.2222222222222223</v>
      </c>
      <c r="F66" s="145">
        <v>31.111111111111111</v>
      </c>
      <c r="G66" s="145">
        <v>31.111111111111111</v>
      </c>
      <c r="H66" s="145">
        <v>35.555555555555557</v>
      </c>
      <c r="I66" s="198">
        <f t="shared" si="20"/>
        <v>4</v>
      </c>
      <c r="J66" s="20"/>
      <c r="K66" s="93">
        <f t="shared" si="23"/>
        <v>45</v>
      </c>
      <c r="L66" s="94">
        <f t="shared" si="6"/>
        <v>30</v>
      </c>
      <c r="M66" s="95">
        <f t="shared" si="25"/>
        <v>66.666666666666671</v>
      </c>
      <c r="N66" s="125">
        <f t="shared" si="7"/>
        <v>1</v>
      </c>
      <c r="O66" s="96">
        <f t="shared" si="27"/>
        <v>2.2222222222222223</v>
      </c>
    </row>
    <row r="67" spans="1:15" s="1" customFormat="1" ht="15" customHeight="1" thickBot="1" x14ac:dyDescent="0.3">
      <c r="A67" s="34"/>
      <c r="B67" s="50"/>
      <c r="C67" s="36" t="s">
        <v>104</v>
      </c>
      <c r="D67" s="193">
        <f>SUM(D68:D81)</f>
        <v>380</v>
      </c>
      <c r="E67" s="194">
        <f t="shared" ref="E67:H67" si="28">AVERAGE(E68:E81)</f>
        <v>4.7557584041574188</v>
      </c>
      <c r="F67" s="194">
        <f t="shared" si="28"/>
        <v>23.884545790424522</v>
      </c>
      <c r="G67" s="194">
        <f t="shared" si="28"/>
        <v>39.235806421676457</v>
      </c>
      <c r="H67" s="194">
        <f t="shared" si="28"/>
        <v>32.123889383741599</v>
      </c>
      <c r="I67" s="195">
        <f>AVERAGE(I68:I81)</f>
        <v>3.9872782678500229</v>
      </c>
      <c r="J67" s="20"/>
      <c r="K67" s="264">
        <f t="shared" si="23"/>
        <v>380</v>
      </c>
      <c r="L67" s="265">
        <f>SUM(L68:L81)</f>
        <v>280</v>
      </c>
      <c r="M67" s="276">
        <f t="shared" si="25"/>
        <v>71.359695805418056</v>
      </c>
      <c r="N67" s="277">
        <f>SUM(N68:N81)</f>
        <v>15</v>
      </c>
      <c r="O67" s="272">
        <f t="shared" si="27"/>
        <v>4.7557584041574188</v>
      </c>
    </row>
    <row r="68" spans="1:15" s="1" customFormat="1" ht="15" customHeight="1" x14ac:dyDescent="0.25">
      <c r="A68" s="16">
        <v>1</v>
      </c>
      <c r="B68" s="47">
        <v>50040</v>
      </c>
      <c r="C68" s="18" t="s">
        <v>54</v>
      </c>
      <c r="D68" s="144">
        <v>35</v>
      </c>
      <c r="E68" s="145">
        <v>2.8571428571428572</v>
      </c>
      <c r="F68" s="145">
        <v>22.857142857142858</v>
      </c>
      <c r="G68" s="145">
        <v>25.714285714285715</v>
      </c>
      <c r="H68" s="145">
        <v>48.571428571428569</v>
      </c>
      <c r="I68" s="198">
        <f t="shared" ref="I68:I81" si="29">(H68*5+G68*4+F68*3+E68*2)/100</f>
        <v>4.1999999999999993</v>
      </c>
      <c r="J68" s="20"/>
      <c r="K68" s="85">
        <f t="shared" si="23"/>
        <v>35</v>
      </c>
      <c r="L68" s="86">
        <f t="shared" si="6"/>
        <v>25.999999999999996</v>
      </c>
      <c r="M68" s="87">
        <f t="shared" si="25"/>
        <v>74.285714285714278</v>
      </c>
      <c r="N68" s="169">
        <f t="shared" si="7"/>
        <v>1</v>
      </c>
      <c r="O68" s="88">
        <f t="shared" si="27"/>
        <v>2.8571428571428572</v>
      </c>
    </row>
    <row r="69" spans="1:15" s="1" customFormat="1" ht="15" customHeight="1" x14ac:dyDescent="0.25">
      <c r="A69" s="11">
        <v>2</v>
      </c>
      <c r="B69" s="47">
        <v>50003</v>
      </c>
      <c r="C69" s="18" t="s">
        <v>96</v>
      </c>
      <c r="D69" s="144">
        <v>32</v>
      </c>
      <c r="E69" s="145">
        <v>0</v>
      </c>
      <c r="F69" s="145">
        <v>15.625</v>
      </c>
      <c r="G69" s="145">
        <v>40.625</v>
      </c>
      <c r="H69" s="145">
        <v>43.75</v>
      </c>
      <c r="I69" s="198">
        <f t="shared" si="29"/>
        <v>4.28125</v>
      </c>
      <c r="J69" s="20"/>
      <c r="K69" s="89">
        <f t="shared" si="23"/>
        <v>32</v>
      </c>
      <c r="L69" s="90">
        <f t="shared" si="6"/>
        <v>27</v>
      </c>
      <c r="M69" s="91">
        <f t="shared" si="25"/>
        <v>84.375</v>
      </c>
      <c r="N69" s="90">
        <f t="shared" si="7"/>
        <v>0</v>
      </c>
      <c r="O69" s="92">
        <f t="shared" si="27"/>
        <v>0</v>
      </c>
    </row>
    <row r="70" spans="1:15" s="1" customFormat="1" ht="15" customHeight="1" x14ac:dyDescent="0.25">
      <c r="A70" s="11">
        <v>3</v>
      </c>
      <c r="B70" s="47">
        <v>50060</v>
      </c>
      <c r="C70" s="18" t="s">
        <v>125</v>
      </c>
      <c r="D70" s="207">
        <v>26</v>
      </c>
      <c r="E70" s="208">
        <v>0</v>
      </c>
      <c r="F70" s="208">
        <v>7.6923076923076925</v>
      </c>
      <c r="G70" s="208">
        <v>38.46153846153846</v>
      </c>
      <c r="H70" s="208">
        <v>53.846153846153847</v>
      </c>
      <c r="I70" s="198">
        <f t="shared" si="29"/>
        <v>4.4615384615384617</v>
      </c>
      <c r="J70" s="20"/>
      <c r="K70" s="89">
        <f t="shared" si="23"/>
        <v>26</v>
      </c>
      <c r="L70" s="90">
        <f t="shared" si="6"/>
        <v>24</v>
      </c>
      <c r="M70" s="91">
        <f t="shared" si="25"/>
        <v>92.307692307692307</v>
      </c>
      <c r="N70" s="90">
        <f t="shared" si="7"/>
        <v>0</v>
      </c>
      <c r="O70" s="92">
        <f t="shared" si="27"/>
        <v>0</v>
      </c>
    </row>
    <row r="71" spans="1:15" s="1" customFormat="1" ht="15" customHeight="1" x14ac:dyDescent="0.25">
      <c r="A71" s="11">
        <v>4</v>
      </c>
      <c r="B71" s="53">
        <v>50170</v>
      </c>
      <c r="C71" s="18" t="s">
        <v>56</v>
      </c>
      <c r="D71" s="207">
        <v>20</v>
      </c>
      <c r="E71" s="208">
        <v>5</v>
      </c>
      <c r="F71" s="208">
        <v>20</v>
      </c>
      <c r="G71" s="208">
        <v>55</v>
      </c>
      <c r="H71" s="208">
        <v>20</v>
      </c>
      <c r="I71" s="198">
        <f t="shared" si="29"/>
        <v>3.9</v>
      </c>
      <c r="J71" s="20"/>
      <c r="K71" s="89">
        <f t="shared" si="23"/>
        <v>20</v>
      </c>
      <c r="L71" s="90">
        <f t="shared" si="6"/>
        <v>15</v>
      </c>
      <c r="M71" s="91">
        <f t="shared" si="25"/>
        <v>75</v>
      </c>
      <c r="N71" s="103">
        <f t="shared" si="7"/>
        <v>1</v>
      </c>
      <c r="O71" s="92">
        <f t="shared" si="27"/>
        <v>5</v>
      </c>
    </row>
    <row r="72" spans="1:15" s="1" customFormat="1" ht="15" customHeight="1" x14ac:dyDescent="0.25">
      <c r="A72" s="11">
        <v>5</v>
      </c>
      <c r="B72" s="47">
        <v>50230</v>
      </c>
      <c r="C72" s="18" t="s">
        <v>57</v>
      </c>
      <c r="D72" s="144">
        <v>22</v>
      </c>
      <c r="E72" s="145">
        <v>0</v>
      </c>
      <c r="F72" s="145">
        <v>22.727272727272727</v>
      </c>
      <c r="G72" s="145">
        <v>54.545454545454547</v>
      </c>
      <c r="H72" s="145">
        <v>22.727272727272727</v>
      </c>
      <c r="I72" s="198">
        <f t="shared" si="29"/>
        <v>4</v>
      </c>
      <c r="J72" s="20"/>
      <c r="K72" s="89">
        <f t="shared" si="23"/>
        <v>22</v>
      </c>
      <c r="L72" s="90">
        <f t="shared" ref="L72:L121" si="30">M72*K72/100</f>
        <v>17.000000000000004</v>
      </c>
      <c r="M72" s="91">
        <f t="shared" si="25"/>
        <v>77.27272727272728</v>
      </c>
      <c r="N72" s="90">
        <f t="shared" ref="N72:N80" si="31">O72*K72/100</f>
        <v>0</v>
      </c>
      <c r="O72" s="92">
        <f t="shared" si="27"/>
        <v>0</v>
      </c>
    </row>
    <row r="73" spans="1:15" s="1" customFormat="1" ht="15" customHeight="1" x14ac:dyDescent="0.25">
      <c r="A73" s="11">
        <v>6</v>
      </c>
      <c r="B73" s="47">
        <v>50340</v>
      </c>
      <c r="C73" s="18" t="s">
        <v>58</v>
      </c>
      <c r="D73" s="207">
        <v>32</v>
      </c>
      <c r="E73" s="208">
        <v>18.75</v>
      </c>
      <c r="F73" s="208">
        <v>37.5</v>
      </c>
      <c r="G73" s="208">
        <v>25</v>
      </c>
      <c r="H73" s="208">
        <v>18.75</v>
      </c>
      <c r="I73" s="198">
        <f t="shared" si="29"/>
        <v>3.4375</v>
      </c>
      <c r="J73" s="20"/>
      <c r="K73" s="89">
        <f t="shared" si="23"/>
        <v>32</v>
      </c>
      <c r="L73" s="90">
        <f t="shared" si="30"/>
        <v>14</v>
      </c>
      <c r="M73" s="91">
        <f t="shared" si="25"/>
        <v>43.75</v>
      </c>
      <c r="N73" s="90">
        <f t="shared" si="31"/>
        <v>6</v>
      </c>
      <c r="O73" s="92">
        <f t="shared" si="27"/>
        <v>18.75</v>
      </c>
    </row>
    <row r="74" spans="1:15" s="1" customFormat="1" ht="15" customHeight="1" x14ac:dyDescent="0.25">
      <c r="A74" s="11">
        <v>7</v>
      </c>
      <c r="B74" s="47">
        <v>50420</v>
      </c>
      <c r="C74" s="18" t="s">
        <v>59</v>
      </c>
      <c r="D74" s="207">
        <v>26</v>
      </c>
      <c r="E74" s="208">
        <v>0</v>
      </c>
      <c r="F74" s="208">
        <v>26.923076923076923</v>
      </c>
      <c r="G74" s="208">
        <v>53.846153846153847</v>
      </c>
      <c r="H74" s="208">
        <v>19.23076923076923</v>
      </c>
      <c r="I74" s="198">
        <f t="shared" si="29"/>
        <v>3.9230769230769234</v>
      </c>
      <c r="J74" s="20"/>
      <c r="K74" s="89">
        <f t="shared" si="23"/>
        <v>26</v>
      </c>
      <c r="L74" s="90">
        <f t="shared" si="30"/>
        <v>19</v>
      </c>
      <c r="M74" s="91">
        <f t="shared" si="25"/>
        <v>73.07692307692308</v>
      </c>
      <c r="N74" s="90">
        <f t="shared" si="31"/>
        <v>0</v>
      </c>
      <c r="O74" s="92">
        <f t="shared" si="27"/>
        <v>0</v>
      </c>
    </row>
    <row r="75" spans="1:15" s="1" customFormat="1" ht="15" customHeight="1" x14ac:dyDescent="0.25">
      <c r="A75" s="11">
        <v>8</v>
      </c>
      <c r="B75" s="47">
        <v>50450</v>
      </c>
      <c r="C75" s="18" t="s">
        <v>60</v>
      </c>
      <c r="D75" s="142">
        <v>29</v>
      </c>
      <c r="E75" s="143">
        <v>3.4482758620689653</v>
      </c>
      <c r="F75" s="143">
        <v>24.137931034482758</v>
      </c>
      <c r="G75" s="143">
        <v>51.724137931034484</v>
      </c>
      <c r="H75" s="143">
        <v>20.689655172413794</v>
      </c>
      <c r="I75" s="198">
        <f t="shared" si="29"/>
        <v>3.8965517241379306</v>
      </c>
      <c r="J75" s="20"/>
      <c r="K75" s="89">
        <f t="shared" si="23"/>
        <v>29</v>
      </c>
      <c r="L75" s="90">
        <f t="shared" si="30"/>
        <v>21.000000000000004</v>
      </c>
      <c r="M75" s="91">
        <f t="shared" si="25"/>
        <v>72.413793103448285</v>
      </c>
      <c r="N75" s="90">
        <f t="shared" si="31"/>
        <v>1</v>
      </c>
      <c r="O75" s="92">
        <f t="shared" si="27"/>
        <v>3.4482758620689653</v>
      </c>
    </row>
    <row r="76" spans="1:15" s="1" customFormat="1" ht="15" customHeight="1" x14ac:dyDescent="0.25">
      <c r="A76" s="11">
        <v>9</v>
      </c>
      <c r="B76" s="47">
        <v>50620</v>
      </c>
      <c r="C76" s="18" t="s">
        <v>61</v>
      </c>
      <c r="D76" s="142">
        <v>29</v>
      </c>
      <c r="E76" s="143">
        <v>3.4482758620689653</v>
      </c>
      <c r="F76" s="143">
        <v>48.275862068965516</v>
      </c>
      <c r="G76" s="143">
        <v>34.482758620689658</v>
      </c>
      <c r="H76" s="143">
        <v>13.793103448275861</v>
      </c>
      <c r="I76" s="198">
        <f t="shared" si="29"/>
        <v>3.5862068965517238</v>
      </c>
      <c r="J76" s="20"/>
      <c r="K76" s="89">
        <f t="shared" si="23"/>
        <v>29</v>
      </c>
      <c r="L76" s="90">
        <f t="shared" si="30"/>
        <v>14.000000000000002</v>
      </c>
      <c r="M76" s="91">
        <f t="shared" si="25"/>
        <v>48.275862068965523</v>
      </c>
      <c r="N76" s="90">
        <f t="shared" si="31"/>
        <v>1</v>
      </c>
      <c r="O76" s="92">
        <f t="shared" si="27"/>
        <v>3.4482758620689653</v>
      </c>
    </row>
    <row r="77" spans="1:15" s="1" customFormat="1" ht="15" customHeight="1" x14ac:dyDescent="0.25">
      <c r="A77" s="11">
        <v>10</v>
      </c>
      <c r="B77" s="47">
        <v>50760</v>
      </c>
      <c r="C77" s="18" t="s">
        <v>62</v>
      </c>
      <c r="D77" s="142">
        <v>34</v>
      </c>
      <c r="E77" s="143">
        <v>0</v>
      </c>
      <c r="F77" s="143">
        <v>11.764705882352942</v>
      </c>
      <c r="G77" s="143">
        <v>38.235294117647058</v>
      </c>
      <c r="H77" s="143">
        <v>50</v>
      </c>
      <c r="I77" s="198">
        <f t="shared" si="29"/>
        <v>4.382352941176471</v>
      </c>
      <c r="J77" s="20"/>
      <c r="K77" s="89">
        <f t="shared" si="23"/>
        <v>34</v>
      </c>
      <c r="L77" s="90">
        <f t="shared" si="30"/>
        <v>30</v>
      </c>
      <c r="M77" s="91">
        <f t="shared" si="25"/>
        <v>88.235294117647058</v>
      </c>
      <c r="N77" s="103">
        <f t="shared" si="31"/>
        <v>0</v>
      </c>
      <c r="O77" s="92">
        <f t="shared" si="27"/>
        <v>0</v>
      </c>
    </row>
    <row r="78" spans="1:15" s="1" customFormat="1" ht="15" customHeight="1" x14ac:dyDescent="0.25">
      <c r="A78" s="11">
        <v>11</v>
      </c>
      <c r="B78" s="47">
        <v>50780</v>
      </c>
      <c r="C78" s="18" t="s">
        <v>63</v>
      </c>
      <c r="D78" s="207">
        <v>13</v>
      </c>
      <c r="E78" s="208">
        <v>23.076923076923077</v>
      </c>
      <c r="F78" s="208">
        <v>69.230769230769226</v>
      </c>
      <c r="G78" s="208">
        <v>7.6923076923076925</v>
      </c>
      <c r="H78" s="208">
        <v>0</v>
      </c>
      <c r="I78" s="198">
        <f t="shared" si="29"/>
        <v>2.8461538461538458</v>
      </c>
      <c r="J78" s="20"/>
      <c r="K78" s="89">
        <f t="shared" si="23"/>
        <v>13</v>
      </c>
      <c r="L78" s="90">
        <f t="shared" si="30"/>
        <v>1</v>
      </c>
      <c r="M78" s="91">
        <f t="shared" si="25"/>
        <v>7.6923076923076925</v>
      </c>
      <c r="N78" s="103">
        <f t="shared" si="31"/>
        <v>3</v>
      </c>
      <c r="O78" s="92">
        <f t="shared" si="27"/>
        <v>23.076923076923077</v>
      </c>
    </row>
    <row r="79" spans="1:15" s="1" customFormat="1" ht="15" customHeight="1" x14ac:dyDescent="0.25">
      <c r="A79" s="11">
        <v>12</v>
      </c>
      <c r="B79" s="47">
        <v>50930</v>
      </c>
      <c r="C79" s="18" t="s">
        <v>64</v>
      </c>
      <c r="D79" s="207">
        <v>20</v>
      </c>
      <c r="E79" s="208">
        <v>10</v>
      </c>
      <c r="F79" s="208">
        <v>5</v>
      </c>
      <c r="G79" s="208">
        <v>40</v>
      </c>
      <c r="H79" s="208">
        <v>45</v>
      </c>
      <c r="I79" s="198">
        <f t="shared" si="29"/>
        <v>4.2</v>
      </c>
      <c r="J79" s="20"/>
      <c r="K79" s="89">
        <f t="shared" si="23"/>
        <v>20</v>
      </c>
      <c r="L79" s="90">
        <f t="shared" si="30"/>
        <v>17</v>
      </c>
      <c r="M79" s="91">
        <f t="shared" si="25"/>
        <v>85</v>
      </c>
      <c r="N79" s="90">
        <f t="shared" si="31"/>
        <v>2</v>
      </c>
      <c r="O79" s="92">
        <f t="shared" si="27"/>
        <v>10</v>
      </c>
    </row>
    <row r="80" spans="1:15" s="1" customFormat="1" ht="15" customHeight="1" x14ac:dyDescent="0.25">
      <c r="A80" s="15">
        <v>13</v>
      </c>
      <c r="B80" s="49">
        <v>51370</v>
      </c>
      <c r="C80" s="21" t="s">
        <v>65</v>
      </c>
      <c r="D80" s="207">
        <v>26</v>
      </c>
      <c r="E80" s="208">
        <v>0</v>
      </c>
      <c r="F80" s="208">
        <v>11.538461538461538</v>
      </c>
      <c r="G80" s="208">
        <v>42.307692307692307</v>
      </c>
      <c r="H80" s="208">
        <v>46.153846153846153</v>
      </c>
      <c r="I80" s="201">
        <f t="shared" si="29"/>
        <v>4.3461538461538467</v>
      </c>
      <c r="J80" s="20"/>
      <c r="K80" s="89">
        <f t="shared" si="23"/>
        <v>26</v>
      </c>
      <c r="L80" s="90">
        <f t="shared" si="30"/>
        <v>23</v>
      </c>
      <c r="M80" s="91">
        <f t="shared" si="25"/>
        <v>88.461538461538453</v>
      </c>
      <c r="N80" s="90">
        <f t="shared" si="31"/>
        <v>0</v>
      </c>
      <c r="O80" s="92">
        <f t="shared" si="27"/>
        <v>0</v>
      </c>
    </row>
    <row r="81" spans="1:16" s="1" customFormat="1" ht="15" customHeight="1" thickBot="1" x14ac:dyDescent="0.3">
      <c r="A81" s="15">
        <v>14</v>
      </c>
      <c r="B81" s="49">
        <v>51400</v>
      </c>
      <c r="C81" s="21" t="s">
        <v>141</v>
      </c>
      <c r="D81" s="209">
        <v>36</v>
      </c>
      <c r="E81" s="210">
        <v>0</v>
      </c>
      <c r="F81" s="210">
        <v>11.111111111111111</v>
      </c>
      <c r="G81" s="210">
        <v>41.666666666666664</v>
      </c>
      <c r="H81" s="210">
        <v>47.222222222222221</v>
      </c>
      <c r="I81" s="201">
        <f t="shared" si="29"/>
        <v>4.3611111111111107</v>
      </c>
      <c r="J81" s="20"/>
      <c r="K81" s="93">
        <f t="shared" ref="K81" si="32">D81</f>
        <v>36</v>
      </c>
      <c r="L81" s="94">
        <f t="shared" ref="L81" si="33">M81*K81/100</f>
        <v>32</v>
      </c>
      <c r="M81" s="95">
        <f t="shared" ref="M81" si="34">SUM(G81:H81)</f>
        <v>88.888888888888886</v>
      </c>
      <c r="N81" s="94">
        <f t="shared" ref="N81" si="35">O81*K81/100</f>
        <v>0</v>
      </c>
      <c r="O81" s="96">
        <f t="shared" ref="O81" si="36">E81</f>
        <v>0</v>
      </c>
    </row>
    <row r="82" spans="1:16" s="1" customFormat="1" ht="15" customHeight="1" thickBot="1" x14ac:dyDescent="0.3">
      <c r="A82" s="34"/>
      <c r="B82" s="50"/>
      <c r="C82" s="36" t="s">
        <v>105</v>
      </c>
      <c r="D82" s="193">
        <f>SUM(D83:D112)</f>
        <v>974</v>
      </c>
      <c r="E82" s="194">
        <f>AVERAGE(E83:E112)</f>
        <v>2.0387246852764096</v>
      </c>
      <c r="F82" s="194">
        <f>AVERAGE(F83:F112)</f>
        <v>24.906157747692699</v>
      </c>
      <c r="G82" s="194">
        <f>AVERAGE(G83:G112)</f>
        <v>40.326895614751365</v>
      </c>
      <c r="H82" s="194">
        <f>AVERAGE(H83:H112)</f>
        <v>32.728221952279526</v>
      </c>
      <c r="I82" s="195">
        <f>AVERAGE(I83:I112)</f>
        <v>4.0374461483403401</v>
      </c>
      <c r="J82" s="20"/>
      <c r="K82" s="264">
        <f t="shared" ref="K82:K88" si="37">D82</f>
        <v>974</v>
      </c>
      <c r="L82" s="265">
        <f>SUM(L83:L112)</f>
        <v>743</v>
      </c>
      <c r="M82" s="276">
        <f t="shared" ref="M82:M88" si="38">SUM(G82:H82)</f>
        <v>73.055117567030891</v>
      </c>
      <c r="N82" s="265">
        <f>SUM(N83:N112)</f>
        <v>15</v>
      </c>
      <c r="O82" s="272">
        <f t="shared" ref="O82:O88" si="39">E82</f>
        <v>2.0387246852764096</v>
      </c>
    </row>
    <row r="83" spans="1:16" s="1" customFormat="1" ht="15" customHeight="1" x14ac:dyDescent="0.25">
      <c r="A83" s="58">
        <v>1</v>
      </c>
      <c r="B83" s="52">
        <v>60010</v>
      </c>
      <c r="C83" s="18" t="s">
        <v>67</v>
      </c>
      <c r="D83" s="144">
        <v>24</v>
      </c>
      <c r="E83" s="145">
        <v>4.166666666666667</v>
      </c>
      <c r="F83" s="145">
        <v>33.333333333333336</v>
      </c>
      <c r="G83" s="145">
        <v>25</v>
      </c>
      <c r="H83" s="145">
        <v>37.5</v>
      </c>
      <c r="I83" s="198">
        <f t="shared" ref="I83:I122" si="40">(H83*5+G83*4+F83*3+E83*2)/100</f>
        <v>3.958333333333333</v>
      </c>
      <c r="J83" s="20"/>
      <c r="K83" s="85">
        <f t="shared" si="37"/>
        <v>24</v>
      </c>
      <c r="L83" s="86">
        <f t="shared" si="30"/>
        <v>15</v>
      </c>
      <c r="M83" s="87">
        <f t="shared" si="38"/>
        <v>62.5</v>
      </c>
      <c r="N83" s="86">
        <f t="shared" ref="N83:N110" si="41">O83*K83/100</f>
        <v>1</v>
      </c>
      <c r="O83" s="88">
        <f t="shared" si="39"/>
        <v>4.166666666666667</v>
      </c>
    </row>
    <row r="84" spans="1:16" s="1" customFormat="1" ht="15" customHeight="1" x14ac:dyDescent="0.25">
      <c r="A84" s="22">
        <v>2</v>
      </c>
      <c r="B84" s="47">
        <v>60020</v>
      </c>
      <c r="C84" s="18" t="s">
        <v>68</v>
      </c>
      <c r="D84" s="207"/>
      <c r="E84" s="208"/>
      <c r="F84" s="208"/>
      <c r="G84" s="208"/>
      <c r="H84" s="208"/>
      <c r="I84" s="198"/>
      <c r="J84" s="20"/>
      <c r="K84" s="89"/>
      <c r="L84" s="90"/>
      <c r="M84" s="91"/>
      <c r="N84" s="103"/>
      <c r="O84" s="92"/>
    </row>
    <row r="85" spans="1:16" s="1" customFormat="1" ht="15" customHeight="1" x14ac:dyDescent="0.25">
      <c r="A85" s="22">
        <v>3</v>
      </c>
      <c r="B85" s="47">
        <v>60050</v>
      </c>
      <c r="C85" s="18" t="s">
        <v>69</v>
      </c>
      <c r="D85" s="207">
        <v>32</v>
      </c>
      <c r="E85" s="208">
        <v>9.375</v>
      </c>
      <c r="F85" s="208">
        <v>34.375</v>
      </c>
      <c r="G85" s="208">
        <v>31.25</v>
      </c>
      <c r="H85" s="208">
        <v>25</v>
      </c>
      <c r="I85" s="198">
        <f t="shared" si="40"/>
        <v>3.71875</v>
      </c>
      <c r="J85" s="20"/>
      <c r="K85" s="89">
        <f t="shared" si="37"/>
        <v>32</v>
      </c>
      <c r="L85" s="90">
        <f t="shared" si="30"/>
        <v>18</v>
      </c>
      <c r="M85" s="91">
        <f t="shared" si="38"/>
        <v>56.25</v>
      </c>
      <c r="N85" s="90">
        <f t="shared" si="41"/>
        <v>3</v>
      </c>
      <c r="O85" s="92">
        <f t="shared" si="39"/>
        <v>9.375</v>
      </c>
    </row>
    <row r="86" spans="1:16" s="1" customFormat="1" ht="15" customHeight="1" x14ac:dyDescent="0.25">
      <c r="A86" s="22">
        <v>4</v>
      </c>
      <c r="B86" s="47">
        <v>60070</v>
      </c>
      <c r="C86" s="18" t="s">
        <v>70</v>
      </c>
      <c r="D86" s="207">
        <v>27</v>
      </c>
      <c r="E86" s="208">
        <v>0</v>
      </c>
      <c r="F86" s="208">
        <v>25.925925925925927</v>
      </c>
      <c r="G86" s="208">
        <v>33.333333333333336</v>
      </c>
      <c r="H86" s="208">
        <v>40.74074074074074</v>
      </c>
      <c r="I86" s="198">
        <f t="shared" si="40"/>
        <v>4.1481481481481488</v>
      </c>
      <c r="J86" s="20"/>
      <c r="K86" s="89">
        <f t="shared" si="37"/>
        <v>27</v>
      </c>
      <c r="L86" s="90">
        <f t="shared" si="30"/>
        <v>20</v>
      </c>
      <c r="M86" s="91">
        <f t="shared" si="38"/>
        <v>74.074074074074076</v>
      </c>
      <c r="N86" s="90">
        <f t="shared" si="41"/>
        <v>0</v>
      </c>
      <c r="O86" s="92">
        <f t="shared" si="39"/>
        <v>0</v>
      </c>
    </row>
    <row r="87" spans="1:16" s="1" customFormat="1" ht="15" customHeight="1" x14ac:dyDescent="0.25">
      <c r="A87" s="22">
        <v>5</v>
      </c>
      <c r="B87" s="47">
        <v>60180</v>
      </c>
      <c r="C87" s="18" t="s">
        <v>71</v>
      </c>
      <c r="D87" s="207">
        <v>32</v>
      </c>
      <c r="E87" s="208">
        <v>3.125</v>
      </c>
      <c r="F87" s="208">
        <v>40.625</v>
      </c>
      <c r="G87" s="208">
        <v>37.5</v>
      </c>
      <c r="H87" s="208">
        <v>18.75</v>
      </c>
      <c r="I87" s="198">
        <f t="shared" si="40"/>
        <v>3.71875</v>
      </c>
      <c r="J87" s="20"/>
      <c r="K87" s="89">
        <f t="shared" si="37"/>
        <v>32</v>
      </c>
      <c r="L87" s="90">
        <f t="shared" si="30"/>
        <v>18</v>
      </c>
      <c r="M87" s="91">
        <f t="shared" si="38"/>
        <v>56.25</v>
      </c>
      <c r="N87" s="90">
        <f t="shared" si="41"/>
        <v>1</v>
      </c>
      <c r="O87" s="92">
        <f t="shared" si="39"/>
        <v>3.125</v>
      </c>
    </row>
    <row r="88" spans="1:16" s="1" customFormat="1" ht="15" customHeight="1" x14ac:dyDescent="0.25">
      <c r="A88" s="22">
        <v>6</v>
      </c>
      <c r="B88" s="47">
        <v>60240</v>
      </c>
      <c r="C88" s="18" t="s">
        <v>72</v>
      </c>
      <c r="D88" s="207">
        <v>45</v>
      </c>
      <c r="E88" s="208">
        <v>0</v>
      </c>
      <c r="F88" s="208">
        <v>24.444444444444443</v>
      </c>
      <c r="G88" s="208">
        <v>53.333333333333336</v>
      </c>
      <c r="H88" s="208">
        <v>22.222222222222221</v>
      </c>
      <c r="I88" s="198">
        <f t="shared" si="40"/>
        <v>3.9777777777777779</v>
      </c>
      <c r="J88" s="20"/>
      <c r="K88" s="89">
        <f t="shared" si="37"/>
        <v>45</v>
      </c>
      <c r="L88" s="90">
        <f t="shared" si="30"/>
        <v>34</v>
      </c>
      <c r="M88" s="91">
        <f t="shared" si="38"/>
        <v>75.555555555555557</v>
      </c>
      <c r="N88" s="103">
        <f t="shared" si="41"/>
        <v>0</v>
      </c>
      <c r="O88" s="92">
        <f t="shared" si="39"/>
        <v>0</v>
      </c>
    </row>
    <row r="89" spans="1:16" s="1" customFormat="1" ht="15" customHeight="1" x14ac:dyDescent="0.25">
      <c r="A89" s="22">
        <v>7</v>
      </c>
      <c r="B89" s="47">
        <v>60560</v>
      </c>
      <c r="C89" s="18" t="s">
        <v>73</v>
      </c>
      <c r="D89" s="142">
        <v>15</v>
      </c>
      <c r="E89" s="143">
        <v>0</v>
      </c>
      <c r="F89" s="143">
        <v>13.333333333333334</v>
      </c>
      <c r="G89" s="143">
        <v>60</v>
      </c>
      <c r="H89" s="143">
        <v>26.666666666666668</v>
      </c>
      <c r="I89" s="198">
        <f t="shared" si="40"/>
        <v>4.1333333333333337</v>
      </c>
      <c r="J89" s="20"/>
      <c r="K89" s="89">
        <f t="shared" ref="K89" si="42">D89</f>
        <v>15</v>
      </c>
      <c r="L89" s="90">
        <f t="shared" ref="L89" si="43">M89*K89/100</f>
        <v>13</v>
      </c>
      <c r="M89" s="91">
        <f t="shared" ref="M89" si="44">SUM(G89:H89)</f>
        <v>86.666666666666671</v>
      </c>
      <c r="N89" s="90">
        <f t="shared" ref="N89" si="45">O89*K89/100</f>
        <v>0</v>
      </c>
      <c r="O89" s="92">
        <f t="shared" ref="O89" si="46">E89</f>
        <v>0</v>
      </c>
    </row>
    <row r="90" spans="1:16" s="1" customFormat="1" ht="15" customHeight="1" x14ac:dyDescent="0.25">
      <c r="A90" s="22">
        <v>8</v>
      </c>
      <c r="B90" s="47">
        <v>60660</v>
      </c>
      <c r="C90" s="18" t="s">
        <v>74</v>
      </c>
      <c r="D90" s="142">
        <v>12</v>
      </c>
      <c r="E90" s="143">
        <v>0</v>
      </c>
      <c r="F90" s="143">
        <v>0</v>
      </c>
      <c r="G90" s="143">
        <v>33.333333333333336</v>
      </c>
      <c r="H90" s="143">
        <v>66.666666666666671</v>
      </c>
      <c r="I90" s="198">
        <f t="shared" si="40"/>
        <v>4.6666666666666679</v>
      </c>
      <c r="J90" s="20"/>
      <c r="K90" s="89">
        <f t="shared" ref="K90:K110" si="47">D90</f>
        <v>12</v>
      </c>
      <c r="L90" s="90">
        <f t="shared" si="30"/>
        <v>12</v>
      </c>
      <c r="M90" s="91">
        <f t="shared" ref="M90:M110" si="48">SUM(G90:H90)</f>
        <v>100</v>
      </c>
      <c r="N90" s="103">
        <f t="shared" si="41"/>
        <v>0</v>
      </c>
      <c r="O90" s="92">
        <f t="shared" ref="O90:O110" si="49">E90</f>
        <v>0</v>
      </c>
    </row>
    <row r="91" spans="1:16" s="1" customFormat="1" ht="15" customHeight="1" x14ac:dyDescent="0.25">
      <c r="A91" s="22">
        <v>9</v>
      </c>
      <c r="B91" s="54">
        <v>60001</v>
      </c>
      <c r="C91" s="14" t="s">
        <v>66</v>
      </c>
      <c r="D91" s="142">
        <v>16</v>
      </c>
      <c r="E91" s="143">
        <v>0</v>
      </c>
      <c r="F91" s="143">
        <v>43.75</v>
      </c>
      <c r="G91" s="143">
        <v>18.75</v>
      </c>
      <c r="H91" s="143">
        <v>37.5</v>
      </c>
      <c r="I91" s="198">
        <f t="shared" si="40"/>
        <v>3.9375</v>
      </c>
      <c r="J91" s="20"/>
      <c r="K91" s="89">
        <f t="shared" si="47"/>
        <v>16</v>
      </c>
      <c r="L91" s="90">
        <f t="shared" si="30"/>
        <v>9</v>
      </c>
      <c r="M91" s="91">
        <f t="shared" si="48"/>
        <v>56.25</v>
      </c>
      <c r="N91" s="103">
        <f t="shared" si="41"/>
        <v>0</v>
      </c>
      <c r="O91" s="92">
        <f t="shared" si="49"/>
        <v>0</v>
      </c>
      <c r="P91" s="65"/>
    </row>
    <row r="92" spans="1:16" s="1" customFormat="1" ht="15" customHeight="1" x14ac:dyDescent="0.25">
      <c r="A92" s="22">
        <v>10</v>
      </c>
      <c r="B92" s="47">
        <v>60850</v>
      </c>
      <c r="C92" s="18" t="s">
        <v>76</v>
      </c>
      <c r="D92" s="142">
        <v>25</v>
      </c>
      <c r="E92" s="143">
        <v>0</v>
      </c>
      <c r="F92" s="143">
        <v>20</v>
      </c>
      <c r="G92" s="143">
        <v>48</v>
      </c>
      <c r="H92" s="143">
        <v>32</v>
      </c>
      <c r="I92" s="199">
        <f t="shared" si="40"/>
        <v>4.12</v>
      </c>
      <c r="J92" s="20"/>
      <c r="K92" s="89">
        <f t="shared" si="47"/>
        <v>25</v>
      </c>
      <c r="L92" s="90">
        <f t="shared" si="30"/>
        <v>20</v>
      </c>
      <c r="M92" s="91">
        <f t="shared" si="48"/>
        <v>80</v>
      </c>
      <c r="N92" s="103">
        <f t="shared" si="41"/>
        <v>0</v>
      </c>
      <c r="O92" s="92">
        <f t="shared" si="49"/>
        <v>0</v>
      </c>
    </row>
    <row r="93" spans="1:16" s="1" customFormat="1" ht="15" customHeight="1" x14ac:dyDescent="0.25">
      <c r="A93" s="22">
        <v>11</v>
      </c>
      <c r="B93" s="47">
        <v>60910</v>
      </c>
      <c r="C93" s="18" t="s">
        <v>77</v>
      </c>
      <c r="D93" s="142">
        <v>16</v>
      </c>
      <c r="E93" s="143">
        <v>0</v>
      </c>
      <c r="F93" s="143">
        <v>18.75</v>
      </c>
      <c r="G93" s="143">
        <v>43.75</v>
      </c>
      <c r="H93" s="143">
        <v>37.5</v>
      </c>
      <c r="I93" s="198">
        <f t="shared" si="40"/>
        <v>4.1875</v>
      </c>
      <c r="J93" s="20"/>
      <c r="K93" s="89">
        <f t="shared" si="47"/>
        <v>16</v>
      </c>
      <c r="L93" s="90">
        <f t="shared" si="30"/>
        <v>13</v>
      </c>
      <c r="M93" s="91">
        <f t="shared" si="48"/>
        <v>81.25</v>
      </c>
      <c r="N93" s="103">
        <f t="shared" si="41"/>
        <v>0</v>
      </c>
      <c r="O93" s="92">
        <f t="shared" si="49"/>
        <v>0</v>
      </c>
    </row>
    <row r="94" spans="1:16" s="1" customFormat="1" ht="15" customHeight="1" x14ac:dyDescent="0.25">
      <c r="A94" s="22">
        <v>12</v>
      </c>
      <c r="B94" s="47">
        <v>60980</v>
      </c>
      <c r="C94" s="18" t="s">
        <v>78</v>
      </c>
      <c r="D94" s="207">
        <v>21</v>
      </c>
      <c r="E94" s="208">
        <v>0</v>
      </c>
      <c r="F94" s="208">
        <v>23.80952380952381</v>
      </c>
      <c r="G94" s="208">
        <v>47.61904761904762</v>
      </c>
      <c r="H94" s="208">
        <v>28.571428571428573</v>
      </c>
      <c r="I94" s="198">
        <f t="shared" si="40"/>
        <v>4.0476190476190483</v>
      </c>
      <c r="J94" s="20"/>
      <c r="K94" s="89">
        <f t="shared" si="47"/>
        <v>21</v>
      </c>
      <c r="L94" s="90">
        <f t="shared" si="30"/>
        <v>16</v>
      </c>
      <c r="M94" s="91">
        <f t="shared" si="48"/>
        <v>76.19047619047619</v>
      </c>
      <c r="N94" s="90">
        <f t="shared" si="41"/>
        <v>0</v>
      </c>
      <c r="O94" s="92">
        <f t="shared" si="49"/>
        <v>0</v>
      </c>
    </row>
    <row r="95" spans="1:16" s="1" customFormat="1" ht="15" customHeight="1" x14ac:dyDescent="0.25">
      <c r="A95" s="22">
        <v>13</v>
      </c>
      <c r="B95" s="47">
        <v>61080</v>
      </c>
      <c r="C95" s="18" t="s">
        <v>79</v>
      </c>
      <c r="D95" s="142">
        <v>35</v>
      </c>
      <c r="E95" s="143">
        <v>0</v>
      </c>
      <c r="F95" s="143">
        <v>14.285714285714286</v>
      </c>
      <c r="G95" s="143">
        <v>48.571428571428569</v>
      </c>
      <c r="H95" s="143">
        <v>37.142857142857146</v>
      </c>
      <c r="I95" s="198">
        <f t="shared" si="40"/>
        <v>4.2285714285714286</v>
      </c>
      <c r="J95" s="20"/>
      <c r="K95" s="89">
        <f t="shared" si="47"/>
        <v>35</v>
      </c>
      <c r="L95" s="90">
        <f t="shared" si="30"/>
        <v>30.000000000000004</v>
      </c>
      <c r="M95" s="91">
        <f t="shared" si="48"/>
        <v>85.714285714285722</v>
      </c>
      <c r="N95" s="90">
        <f t="shared" si="41"/>
        <v>0</v>
      </c>
      <c r="O95" s="92">
        <f t="shared" si="49"/>
        <v>0</v>
      </c>
    </row>
    <row r="96" spans="1:16" s="1" customFormat="1" ht="15" customHeight="1" x14ac:dyDescent="0.25">
      <c r="A96" s="22">
        <v>14</v>
      </c>
      <c r="B96" s="47">
        <v>61150</v>
      </c>
      <c r="C96" s="18" t="s">
        <v>80</v>
      </c>
      <c r="D96" s="144">
        <v>24</v>
      </c>
      <c r="E96" s="145">
        <v>4.166666666666667</v>
      </c>
      <c r="F96" s="145">
        <v>29.166666666666668</v>
      </c>
      <c r="G96" s="145">
        <v>54.166666666666664</v>
      </c>
      <c r="H96" s="145">
        <v>12.5</v>
      </c>
      <c r="I96" s="198">
        <f t="shared" si="40"/>
        <v>3.7499999999999996</v>
      </c>
      <c r="J96" s="20"/>
      <c r="K96" s="89">
        <f t="shared" si="47"/>
        <v>24</v>
      </c>
      <c r="L96" s="90">
        <f t="shared" si="30"/>
        <v>15.999999999999998</v>
      </c>
      <c r="M96" s="91">
        <f t="shared" si="48"/>
        <v>66.666666666666657</v>
      </c>
      <c r="N96" s="90">
        <f t="shared" si="41"/>
        <v>1</v>
      </c>
      <c r="O96" s="92">
        <f t="shared" si="49"/>
        <v>4.166666666666667</v>
      </c>
    </row>
    <row r="97" spans="1:15" s="1" customFormat="1" ht="15" customHeight="1" x14ac:dyDescent="0.25">
      <c r="A97" s="22">
        <v>15</v>
      </c>
      <c r="B97" s="47">
        <v>61210</v>
      </c>
      <c r="C97" s="18" t="s">
        <v>81</v>
      </c>
      <c r="D97" s="207">
        <v>20</v>
      </c>
      <c r="E97" s="208">
        <v>10</v>
      </c>
      <c r="F97" s="208">
        <v>40</v>
      </c>
      <c r="G97" s="208">
        <v>35</v>
      </c>
      <c r="H97" s="208">
        <v>15</v>
      </c>
      <c r="I97" s="198">
        <f t="shared" si="40"/>
        <v>3.55</v>
      </c>
      <c r="J97" s="20"/>
      <c r="K97" s="89">
        <f t="shared" si="47"/>
        <v>20</v>
      </c>
      <c r="L97" s="90">
        <f t="shared" si="30"/>
        <v>10</v>
      </c>
      <c r="M97" s="91">
        <f t="shared" si="48"/>
        <v>50</v>
      </c>
      <c r="N97" s="90">
        <f t="shared" si="41"/>
        <v>2</v>
      </c>
      <c r="O97" s="92">
        <f t="shared" si="49"/>
        <v>10</v>
      </c>
    </row>
    <row r="98" spans="1:15" s="1" customFormat="1" ht="15" customHeight="1" x14ac:dyDescent="0.25">
      <c r="A98" s="22">
        <v>16</v>
      </c>
      <c r="B98" s="47">
        <v>61290</v>
      </c>
      <c r="C98" s="18" t="s">
        <v>82</v>
      </c>
      <c r="D98" s="207">
        <v>10</v>
      </c>
      <c r="E98" s="208">
        <v>20</v>
      </c>
      <c r="F98" s="208">
        <v>30</v>
      </c>
      <c r="G98" s="208">
        <v>30</v>
      </c>
      <c r="H98" s="208">
        <v>20</v>
      </c>
      <c r="I98" s="198">
        <f t="shared" si="40"/>
        <v>3.5</v>
      </c>
      <c r="J98" s="20"/>
      <c r="K98" s="89">
        <f t="shared" si="47"/>
        <v>10</v>
      </c>
      <c r="L98" s="90">
        <f t="shared" si="30"/>
        <v>5</v>
      </c>
      <c r="M98" s="91">
        <f t="shared" si="48"/>
        <v>50</v>
      </c>
      <c r="N98" s="90">
        <f t="shared" si="41"/>
        <v>2</v>
      </c>
      <c r="O98" s="92">
        <f t="shared" si="49"/>
        <v>20</v>
      </c>
    </row>
    <row r="99" spans="1:15" s="1" customFormat="1" ht="15" customHeight="1" x14ac:dyDescent="0.25">
      <c r="A99" s="22">
        <v>17</v>
      </c>
      <c r="B99" s="47">
        <v>61340</v>
      </c>
      <c r="C99" s="18" t="s">
        <v>83</v>
      </c>
      <c r="D99" s="207">
        <v>32</v>
      </c>
      <c r="E99" s="208">
        <v>0</v>
      </c>
      <c r="F99" s="208">
        <v>43.75</v>
      </c>
      <c r="G99" s="208">
        <v>37.5</v>
      </c>
      <c r="H99" s="208">
        <v>18.75</v>
      </c>
      <c r="I99" s="198">
        <f t="shared" si="40"/>
        <v>3.75</v>
      </c>
      <c r="J99" s="20"/>
      <c r="K99" s="89">
        <f t="shared" si="47"/>
        <v>32</v>
      </c>
      <c r="L99" s="90">
        <f t="shared" si="30"/>
        <v>18</v>
      </c>
      <c r="M99" s="91">
        <f t="shared" si="48"/>
        <v>56.25</v>
      </c>
      <c r="N99" s="103">
        <f t="shared" si="41"/>
        <v>0</v>
      </c>
      <c r="O99" s="92">
        <f t="shared" si="49"/>
        <v>0</v>
      </c>
    </row>
    <row r="100" spans="1:15" s="1" customFormat="1" ht="15" customHeight="1" x14ac:dyDescent="0.25">
      <c r="A100" s="22">
        <v>18</v>
      </c>
      <c r="B100" s="47">
        <v>61390</v>
      </c>
      <c r="C100" s="18" t="s">
        <v>84</v>
      </c>
      <c r="D100" s="207">
        <v>11</v>
      </c>
      <c r="E100" s="208">
        <v>0</v>
      </c>
      <c r="F100" s="208">
        <v>36.363636363636367</v>
      </c>
      <c r="G100" s="208">
        <v>36.363636363636367</v>
      </c>
      <c r="H100" s="208">
        <v>27.272727272727273</v>
      </c>
      <c r="I100" s="198">
        <f t="shared" si="40"/>
        <v>3.9090909090909101</v>
      </c>
      <c r="J100" s="20"/>
      <c r="K100" s="89">
        <f t="shared" si="47"/>
        <v>11</v>
      </c>
      <c r="L100" s="90">
        <f t="shared" si="30"/>
        <v>7</v>
      </c>
      <c r="M100" s="91">
        <f t="shared" si="48"/>
        <v>63.63636363636364</v>
      </c>
      <c r="N100" s="103">
        <f t="shared" si="41"/>
        <v>0</v>
      </c>
      <c r="O100" s="92">
        <f t="shared" si="49"/>
        <v>0</v>
      </c>
    </row>
    <row r="101" spans="1:15" s="1" customFormat="1" ht="15" customHeight="1" x14ac:dyDescent="0.25">
      <c r="A101" s="58">
        <v>19</v>
      </c>
      <c r="B101" s="47">
        <v>61410</v>
      </c>
      <c r="C101" s="18" t="s">
        <v>85</v>
      </c>
      <c r="D101" s="144">
        <v>35</v>
      </c>
      <c r="E101" s="145">
        <v>0</v>
      </c>
      <c r="F101" s="145">
        <v>17.142857142857142</v>
      </c>
      <c r="G101" s="145">
        <v>42.857142857142854</v>
      </c>
      <c r="H101" s="145">
        <v>40</v>
      </c>
      <c r="I101" s="198">
        <f t="shared" si="40"/>
        <v>4.2285714285714286</v>
      </c>
      <c r="J101" s="20"/>
      <c r="K101" s="89">
        <f t="shared" si="47"/>
        <v>35</v>
      </c>
      <c r="L101" s="90">
        <f t="shared" si="30"/>
        <v>29</v>
      </c>
      <c r="M101" s="91">
        <f t="shared" si="48"/>
        <v>82.857142857142861</v>
      </c>
      <c r="N101" s="90">
        <f t="shared" si="41"/>
        <v>0</v>
      </c>
      <c r="O101" s="92">
        <f t="shared" si="49"/>
        <v>0</v>
      </c>
    </row>
    <row r="102" spans="1:15" s="1" customFormat="1" ht="15" customHeight="1" x14ac:dyDescent="0.25">
      <c r="A102" s="16">
        <v>20</v>
      </c>
      <c r="B102" s="47">
        <v>61430</v>
      </c>
      <c r="C102" s="18" t="s">
        <v>113</v>
      </c>
      <c r="D102" s="207">
        <v>50</v>
      </c>
      <c r="E102" s="208">
        <v>2</v>
      </c>
      <c r="F102" s="208">
        <v>20</v>
      </c>
      <c r="G102" s="208">
        <v>38</v>
      </c>
      <c r="H102" s="208">
        <v>40</v>
      </c>
      <c r="I102" s="198">
        <f t="shared" si="40"/>
        <v>4.16</v>
      </c>
      <c r="J102" s="20"/>
      <c r="K102" s="89">
        <f t="shared" si="47"/>
        <v>50</v>
      </c>
      <c r="L102" s="90">
        <f t="shared" si="30"/>
        <v>39</v>
      </c>
      <c r="M102" s="91">
        <f t="shared" si="48"/>
        <v>78</v>
      </c>
      <c r="N102" s="90">
        <f t="shared" si="41"/>
        <v>1</v>
      </c>
      <c r="O102" s="92">
        <f t="shared" si="49"/>
        <v>2</v>
      </c>
    </row>
    <row r="103" spans="1:15" s="1" customFormat="1" ht="15" customHeight="1" x14ac:dyDescent="0.25">
      <c r="A103" s="11">
        <v>21</v>
      </c>
      <c r="B103" s="47">
        <v>61440</v>
      </c>
      <c r="C103" s="18" t="s">
        <v>86</v>
      </c>
      <c r="D103" s="144">
        <v>107</v>
      </c>
      <c r="E103" s="145">
        <v>0</v>
      </c>
      <c r="F103" s="145">
        <v>6.5420560747663554</v>
      </c>
      <c r="G103" s="145">
        <v>31.77570093457944</v>
      </c>
      <c r="H103" s="145">
        <v>61.682242990654203</v>
      </c>
      <c r="I103" s="198">
        <f t="shared" si="40"/>
        <v>4.5514018691588793</v>
      </c>
      <c r="J103" s="20"/>
      <c r="K103" s="89">
        <f t="shared" si="47"/>
        <v>107</v>
      </c>
      <c r="L103" s="90">
        <f t="shared" si="30"/>
        <v>100</v>
      </c>
      <c r="M103" s="91">
        <f t="shared" si="48"/>
        <v>93.45794392523365</v>
      </c>
      <c r="N103" s="90">
        <f t="shared" si="41"/>
        <v>0</v>
      </c>
      <c r="O103" s="92">
        <f t="shared" si="49"/>
        <v>0</v>
      </c>
    </row>
    <row r="104" spans="1:15" s="1" customFormat="1" ht="15" customHeight="1" x14ac:dyDescent="0.25">
      <c r="A104" s="11">
        <v>22</v>
      </c>
      <c r="B104" s="47">
        <v>61450</v>
      </c>
      <c r="C104" s="18" t="s">
        <v>114</v>
      </c>
      <c r="D104" s="207">
        <v>36</v>
      </c>
      <c r="E104" s="208">
        <v>2.7777777777777777</v>
      </c>
      <c r="F104" s="208">
        <v>25</v>
      </c>
      <c r="G104" s="208">
        <v>44.444444444444443</v>
      </c>
      <c r="H104" s="208">
        <v>27.777777777777779</v>
      </c>
      <c r="I104" s="198">
        <f t="shared" si="40"/>
        <v>3.9722222222222219</v>
      </c>
      <c r="J104" s="20"/>
      <c r="K104" s="89">
        <f t="shared" si="47"/>
        <v>36</v>
      </c>
      <c r="L104" s="90">
        <f t="shared" si="30"/>
        <v>26</v>
      </c>
      <c r="M104" s="91">
        <f t="shared" si="48"/>
        <v>72.222222222222229</v>
      </c>
      <c r="N104" s="90">
        <f t="shared" si="41"/>
        <v>1</v>
      </c>
      <c r="O104" s="92">
        <f t="shared" si="49"/>
        <v>2.7777777777777777</v>
      </c>
    </row>
    <row r="105" spans="1:15" s="1" customFormat="1" ht="15" customHeight="1" x14ac:dyDescent="0.25">
      <c r="A105" s="11">
        <v>23</v>
      </c>
      <c r="B105" s="47">
        <v>61470</v>
      </c>
      <c r="C105" s="18" t="s">
        <v>87</v>
      </c>
      <c r="D105" s="207">
        <v>25</v>
      </c>
      <c r="E105" s="208">
        <v>0</v>
      </c>
      <c r="F105" s="208">
        <v>24</v>
      </c>
      <c r="G105" s="208">
        <v>32</v>
      </c>
      <c r="H105" s="208">
        <v>44</v>
      </c>
      <c r="I105" s="198">
        <f t="shared" si="40"/>
        <v>4.2</v>
      </c>
      <c r="J105" s="20"/>
      <c r="K105" s="89">
        <f t="shared" si="47"/>
        <v>25</v>
      </c>
      <c r="L105" s="90">
        <f t="shared" si="30"/>
        <v>19</v>
      </c>
      <c r="M105" s="91">
        <f t="shared" si="48"/>
        <v>76</v>
      </c>
      <c r="N105" s="90">
        <f t="shared" si="41"/>
        <v>0</v>
      </c>
      <c r="O105" s="92">
        <f t="shared" si="49"/>
        <v>0</v>
      </c>
    </row>
    <row r="106" spans="1:15" s="1" customFormat="1" ht="15" customHeight="1" x14ac:dyDescent="0.25">
      <c r="A106" s="11">
        <v>24</v>
      </c>
      <c r="B106" s="47">
        <v>61490</v>
      </c>
      <c r="C106" s="18" t="s">
        <v>115</v>
      </c>
      <c r="D106" s="207">
        <v>51</v>
      </c>
      <c r="E106" s="208">
        <v>0</v>
      </c>
      <c r="F106" s="208">
        <v>19.607843137254903</v>
      </c>
      <c r="G106" s="208">
        <v>41.176470588235297</v>
      </c>
      <c r="H106" s="208">
        <v>39.215686274509807</v>
      </c>
      <c r="I106" s="198">
        <f t="shared" si="40"/>
        <v>4.1960784313725492</v>
      </c>
      <c r="J106" s="20"/>
      <c r="K106" s="89">
        <f t="shared" si="47"/>
        <v>51</v>
      </c>
      <c r="L106" s="90">
        <f t="shared" si="30"/>
        <v>41.000000000000007</v>
      </c>
      <c r="M106" s="91">
        <f t="shared" si="48"/>
        <v>80.392156862745111</v>
      </c>
      <c r="N106" s="90">
        <f t="shared" si="41"/>
        <v>0</v>
      </c>
      <c r="O106" s="92">
        <f t="shared" si="49"/>
        <v>0</v>
      </c>
    </row>
    <row r="107" spans="1:15" s="1" customFormat="1" ht="15" customHeight="1" x14ac:dyDescent="0.25">
      <c r="A107" s="11">
        <v>25</v>
      </c>
      <c r="B107" s="47">
        <v>61500</v>
      </c>
      <c r="C107" s="18" t="s">
        <v>116</v>
      </c>
      <c r="D107" s="144">
        <v>70</v>
      </c>
      <c r="E107" s="145">
        <v>1.4285714285714286</v>
      </c>
      <c r="F107" s="145">
        <v>14.285714285714286</v>
      </c>
      <c r="G107" s="145">
        <v>48.571428571428569</v>
      </c>
      <c r="H107" s="145">
        <v>35.714285714285715</v>
      </c>
      <c r="I107" s="198">
        <f t="shared" si="40"/>
        <v>4.1857142857142859</v>
      </c>
      <c r="J107" s="20"/>
      <c r="K107" s="89">
        <f t="shared" si="47"/>
        <v>70</v>
      </c>
      <c r="L107" s="90">
        <f t="shared" si="30"/>
        <v>58.999999999999993</v>
      </c>
      <c r="M107" s="91">
        <f t="shared" si="48"/>
        <v>84.285714285714278</v>
      </c>
      <c r="N107" s="90">
        <f t="shared" si="41"/>
        <v>1</v>
      </c>
      <c r="O107" s="92">
        <f t="shared" si="49"/>
        <v>1.4285714285714286</v>
      </c>
    </row>
    <row r="108" spans="1:15" s="1" customFormat="1" ht="15" customHeight="1" x14ac:dyDescent="0.25">
      <c r="A108" s="11">
        <v>26</v>
      </c>
      <c r="B108" s="47">
        <v>61510</v>
      </c>
      <c r="C108" s="18" t="s">
        <v>88</v>
      </c>
      <c r="D108" s="144">
        <v>96</v>
      </c>
      <c r="E108" s="145">
        <v>2.0833333333333335</v>
      </c>
      <c r="F108" s="145">
        <v>15.625</v>
      </c>
      <c r="G108" s="145">
        <v>40.625</v>
      </c>
      <c r="H108" s="145">
        <v>41.666666666666664</v>
      </c>
      <c r="I108" s="198">
        <f t="shared" si="40"/>
        <v>4.21875</v>
      </c>
      <c r="J108" s="20"/>
      <c r="K108" s="89">
        <f t="shared" si="47"/>
        <v>96</v>
      </c>
      <c r="L108" s="90">
        <f t="shared" si="30"/>
        <v>78.999999999999986</v>
      </c>
      <c r="M108" s="91">
        <f t="shared" si="48"/>
        <v>82.291666666666657</v>
      </c>
      <c r="N108" s="90">
        <f t="shared" si="41"/>
        <v>2</v>
      </c>
      <c r="O108" s="92">
        <f t="shared" si="49"/>
        <v>2.0833333333333335</v>
      </c>
    </row>
    <row r="109" spans="1:15" s="1" customFormat="1" ht="15" customHeight="1" x14ac:dyDescent="0.25">
      <c r="A109" s="11">
        <v>27</v>
      </c>
      <c r="B109" s="49">
        <v>61520</v>
      </c>
      <c r="C109" s="21" t="s">
        <v>117</v>
      </c>
      <c r="D109" s="144">
        <v>23</v>
      </c>
      <c r="E109" s="145">
        <v>0</v>
      </c>
      <c r="F109" s="145">
        <v>13.043478260869565</v>
      </c>
      <c r="G109" s="145">
        <v>39.130434782608695</v>
      </c>
      <c r="H109" s="145">
        <v>47.826086956521742</v>
      </c>
      <c r="I109" s="198">
        <f t="shared" si="40"/>
        <v>4.3478260869565215</v>
      </c>
      <c r="J109" s="20"/>
      <c r="K109" s="89">
        <f t="shared" si="47"/>
        <v>23</v>
      </c>
      <c r="L109" s="90">
        <f t="shared" si="30"/>
        <v>20</v>
      </c>
      <c r="M109" s="91">
        <f t="shared" si="48"/>
        <v>86.956521739130437</v>
      </c>
      <c r="N109" s="90">
        <f t="shared" si="41"/>
        <v>0</v>
      </c>
      <c r="O109" s="92">
        <f t="shared" si="49"/>
        <v>0</v>
      </c>
    </row>
    <row r="110" spans="1:15" s="1" customFormat="1" ht="15" customHeight="1" x14ac:dyDescent="0.25">
      <c r="A110" s="11">
        <v>28</v>
      </c>
      <c r="B110" s="49">
        <v>61540</v>
      </c>
      <c r="C110" s="21" t="s">
        <v>124</v>
      </c>
      <c r="D110" s="144">
        <v>24</v>
      </c>
      <c r="E110" s="145">
        <v>0</v>
      </c>
      <c r="F110" s="145">
        <v>20.833333333333332</v>
      </c>
      <c r="G110" s="145">
        <v>50</v>
      </c>
      <c r="H110" s="145">
        <v>29.166666666666668</v>
      </c>
      <c r="I110" s="198">
        <f t="shared" si="40"/>
        <v>4.0833333333333339</v>
      </c>
      <c r="J110" s="20"/>
      <c r="K110" s="89">
        <f t="shared" si="47"/>
        <v>24</v>
      </c>
      <c r="L110" s="90">
        <f t="shared" si="30"/>
        <v>19</v>
      </c>
      <c r="M110" s="91">
        <f t="shared" si="48"/>
        <v>79.166666666666671</v>
      </c>
      <c r="N110" s="90">
        <f t="shared" si="41"/>
        <v>0</v>
      </c>
      <c r="O110" s="92">
        <f t="shared" si="49"/>
        <v>0</v>
      </c>
    </row>
    <row r="111" spans="1:15" s="1" customFormat="1" ht="15" customHeight="1" x14ac:dyDescent="0.25">
      <c r="A111" s="15">
        <v>29</v>
      </c>
      <c r="B111" s="49">
        <v>61560</v>
      </c>
      <c r="C111" s="21" t="s">
        <v>119</v>
      </c>
      <c r="D111" s="213">
        <v>35</v>
      </c>
      <c r="E111" s="214">
        <v>0</v>
      </c>
      <c r="F111" s="214">
        <v>34.285714285714285</v>
      </c>
      <c r="G111" s="214">
        <v>51.428571428571431</v>
      </c>
      <c r="H111" s="214">
        <v>14.285714285714286</v>
      </c>
      <c r="I111" s="201">
        <f t="shared" si="40"/>
        <v>3.8</v>
      </c>
      <c r="J111" s="20"/>
      <c r="K111" s="89">
        <f t="shared" ref="K111:K112" si="50">D111</f>
        <v>35</v>
      </c>
      <c r="L111" s="90">
        <f t="shared" ref="L111:L112" si="51">M111*K111/100</f>
        <v>23.000000000000004</v>
      </c>
      <c r="M111" s="91">
        <f t="shared" ref="M111:M112" si="52">SUM(G111:H111)</f>
        <v>65.714285714285722</v>
      </c>
      <c r="N111" s="90">
        <f t="shared" ref="N111:N112" si="53">O111*K111/100</f>
        <v>0</v>
      </c>
      <c r="O111" s="92">
        <f t="shared" ref="O111:O112" si="54">E111</f>
        <v>0</v>
      </c>
    </row>
    <row r="112" spans="1:15" s="1" customFormat="1" ht="15" customHeight="1" thickBot="1" x14ac:dyDescent="0.3">
      <c r="A112" s="15">
        <v>30</v>
      </c>
      <c r="B112" s="49">
        <v>61570</v>
      </c>
      <c r="C112" s="21" t="s">
        <v>121</v>
      </c>
      <c r="D112" s="144">
        <v>25</v>
      </c>
      <c r="E112" s="145">
        <v>0</v>
      </c>
      <c r="F112" s="145">
        <v>40</v>
      </c>
      <c r="G112" s="145">
        <v>36</v>
      </c>
      <c r="H112" s="145">
        <v>24</v>
      </c>
      <c r="I112" s="201">
        <f t="shared" si="40"/>
        <v>3.84</v>
      </c>
      <c r="J112" s="20"/>
      <c r="K112" s="89">
        <f t="shared" si="50"/>
        <v>25</v>
      </c>
      <c r="L112" s="90">
        <f t="shared" si="51"/>
        <v>15</v>
      </c>
      <c r="M112" s="91">
        <f t="shared" si="52"/>
        <v>60</v>
      </c>
      <c r="N112" s="103">
        <f t="shared" si="53"/>
        <v>0</v>
      </c>
      <c r="O112" s="92">
        <f t="shared" si="54"/>
        <v>0</v>
      </c>
    </row>
    <row r="113" spans="1:15" s="1" customFormat="1" ht="15" customHeight="1" thickBot="1" x14ac:dyDescent="0.3">
      <c r="A113" s="39"/>
      <c r="B113" s="55"/>
      <c r="C113" s="36" t="s">
        <v>106</v>
      </c>
      <c r="D113" s="203">
        <f>SUM(D114:D122)</f>
        <v>321</v>
      </c>
      <c r="E113" s="194">
        <f t="shared" ref="E113:H113" si="55">AVERAGE(E114:E122)</f>
        <v>1.6519269749532475</v>
      </c>
      <c r="F113" s="194">
        <f t="shared" si="55"/>
        <v>17.119266849068197</v>
      </c>
      <c r="G113" s="194">
        <f t="shared" si="55"/>
        <v>44.832209233821928</v>
      </c>
      <c r="H113" s="194">
        <f t="shared" si="55"/>
        <v>36.396596942156634</v>
      </c>
      <c r="I113" s="195">
        <f>AVERAGE(I114:I122)</f>
        <v>4.1597347614318192</v>
      </c>
      <c r="J113" s="20"/>
      <c r="K113" s="264">
        <f t="shared" ref="K113:K122" si="56">D113</f>
        <v>321</v>
      </c>
      <c r="L113" s="265">
        <f>SUM(L114:L122)</f>
        <v>258</v>
      </c>
      <c r="M113" s="276">
        <f t="shared" ref="M113:M121" si="57">SUM(G113:H113)</f>
        <v>81.228806175978562</v>
      </c>
      <c r="N113" s="265">
        <f>SUM(N114:N122)</f>
        <v>6</v>
      </c>
      <c r="O113" s="272">
        <f t="shared" ref="O113:O120" si="58">E113</f>
        <v>1.6519269749532475</v>
      </c>
    </row>
    <row r="114" spans="1:15" s="1" customFormat="1" ht="15" customHeight="1" x14ac:dyDescent="0.25">
      <c r="A114" s="10">
        <v>1</v>
      </c>
      <c r="B114" s="48">
        <v>70020</v>
      </c>
      <c r="C114" s="13" t="s">
        <v>89</v>
      </c>
      <c r="D114" s="215">
        <v>47</v>
      </c>
      <c r="E114" s="216">
        <v>0</v>
      </c>
      <c r="F114" s="216">
        <v>4.2553191489361701</v>
      </c>
      <c r="G114" s="216">
        <v>38.297872340425535</v>
      </c>
      <c r="H114" s="216">
        <v>57.446808510638299</v>
      </c>
      <c r="I114" s="197">
        <f t="shared" si="40"/>
        <v>4.5319148936170217</v>
      </c>
      <c r="J114" s="20"/>
      <c r="K114" s="85">
        <f t="shared" si="56"/>
        <v>47</v>
      </c>
      <c r="L114" s="86">
        <f t="shared" ref="L114:L118" si="59">M114*K114/100</f>
        <v>45</v>
      </c>
      <c r="M114" s="87">
        <f t="shared" si="57"/>
        <v>95.744680851063833</v>
      </c>
      <c r="N114" s="86">
        <f t="shared" ref="N114:N122" si="60">O114*K114/100</f>
        <v>0</v>
      </c>
      <c r="O114" s="88">
        <f t="shared" si="58"/>
        <v>0</v>
      </c>
    </row>
    <row r="115" spans="1:15" s="1" customFormat="1" ht="15" customHeight="1" x14ac:dyDescent="0.25">
      <c r="A115" s="16">
        <v>2</v>
      </c>
      <c r="B115" s="47">
        <v>70110</v>
      </c>
      <c r="C115" s="18" t="s">
        <v>92</v>
      </c>
      <c r="D115" s="207">
        <v>46</v>
      </c>
      <c r="E115" s="208">
        <v>2.1739130434782608</v>
      </c>
      <c r="F115" s="208">
        <v>17.391304347826086</v>
      </c>
      <c r="G115" s="208">
        <v>45.652173913043477</v>
      </c>
      <c r="H115" s="208">
        <v>34.782608695652172</v>
      </c>
      <c r="I115" s="198">
        <f t="shared" si="40"/>
        <v>4.1304347826086953</v>
      </c>
      <c r="J115" s="20"/>
      <c r="K115" s="89">
        <f t="shared" si="56"/>
        <v>46</v>
      </c>
      <c r="L115" s="90">
        <f t="shared" si="59"/>
        <v>37</v>
      </c>
      <c r="M115" s="91">
        <f t="shared" si="57"/>
        <v>80.434782608695656</v>
      </c>
      <c r="N115" s="90">
        <f t="shared" si="60"/>
        <v>1</v>
      </c>
      <c r="O115" s="92">
        <f t="shared" si="58"/>
        <v>2.1739130434782608</v>
      </c>
    </row>
    <row r="116" spans="1:15" s="1" customFormat="1" ht="15" customHeight="1" x14ac:dyDescent="0.25">
      <c r="A116" s="11">
        <v>3</v>
      </c>
      <c r="B116" s="47">
        <v>70021</v>
      </c>
      <c r="C116" s="18" t="s">
        <v>90</v>
      </c>
      <c r="D116" s="144">
        <v>35</v>
      </c>
      <c r="E116" s="145">
        <v>0</v>
      </c>
      <c r="F116" s="145">
        <v>8.5714285714285712</v>
      </c>
      <c r="G116" s="145">
        <v>42.857142857142854</v>
      </c>
      <c r="H116" s="145">
        <v>48.571428571428569</v>
      </c>
      <c r="I116" s="198">
        <f t="shared" si="40"/>
        <v>4.3999999999999995</v>
      </c>
      <c r="J116" s="20"/>
      <c r="K116" s="89">
        <f t="shared" si="56"/>
        <v>35</v>
      </c>
      <c r="L116" s="90">
        <f t="shared" si="59"/>
        <v>31.999999999999996</v>
      </c>
      <c r="M116" s="91">
        <f t="shared" si="57"/>
        <v>91.428571428571416</v>
      </c>
      <c r="N116" s="90">
        <f t="shared" si="60"/>
        <v>0</v>
      </c>
      <c r="O116" s="92">
        <f t="shared" si="58"/>
        <v>0</v>
      </c>
    </row>
    <row r="117" spans="1:15" s="1" customFormat="1" ht="15" customHeight="1" x14ac:dyDescent="0.25">
      <c r="A117" s="11">
        <v>4</v>
      </c>
      <c r="B117" s="47">
        <v>70040</v>
      </c>
      <c r="C117" s="18" t="s">
        <v>91</v>
      </c>
      <c r="D117" s="207">
        <v>14</v>
      </c>
      <c r="E117" s="208">
        <v>0</v>
      </c>
      <c r="F117" s="208">
        <v>7.1428571428571432</v>
      </c>
      <c r="G117" s="208">
        <v>42.857142857142854</v>
      </c>
      <c r="H117" s="208">
        <v>50</v>
      </c>
      <c r="I117" s="198">
        <f t="shared" si="40"/>
        <v>4.4285714285714288</v>
      </c>
      <c r="J117" s="20"/>
      <c r="K117" s="89">
        <f t="shared" si="56"/>
        <v>14</v>
      </c>
      <c r="L117" s="90">
        <f t="shared" si="59"/>
        <v>13</v>
      </c>
      <c r="M117" s="91">
        <f t="shared" si="57"/>
        <v>92.857142857142861</v>
      </c>
      <c r="N117" s="90">
        <f t="shared" si="60"/>
        <v>0</v>
      </c>
      <c r="O117" s="92">
        <f t="shared" si="58"/>
        <v>0</v>
      </c>
    </row>
    <row r="118" spans="1:15" s="1" customFormat="1" ht="15" customHeight="1" x14ac:dyDescent="0.25">
      <c r="A118" s="11">
        <v>5</v>
      </c>
      <c r="B118" s="47">
        <v>70100</v>
      </c>
      <c r="C118" s="18" t="s">
        <v>107</v>
      </c>
      <c r="D118" s="207">
        <v>31</v>
      </c>
      <c r="E118" s="208">
        <v>0</v>
      </c>
      <c r="F118" s="208">
        <v>16.129032258064516</v>
      </c>
      <c r="G118" s="208">
        <v>58.064516129032256</v>
      </c>
      <c r="H118" s="208">
        <v>25.806451612903224</v>
      </c>
      <c r="I118" s="198">
        <f t="shared" si="40"/>
        <v>4.096774193548387</v>
      </c>
      <c r="J118" s="20"/>
      <c r="K118" s="89">
        <f t="shared" si="56"/>
        <v>31</v>
      </c>
      <c r="L118" s="90">
        <f t="shared" si="59"/>
        <v>26</v>
      </c>
      <c r="M118" s="91">
        <f t="shared" si="57"/>
        <v>83.870967741935488</v>
      </c>
      <c r="N118" s="90">
        <f t="shared" si="60"/>
        <v>0</v>
      </c>
      <c r="O118" s="92">
        <f t="shared" si="58"/>
        <v>0</v>
      </c>
    </row>
    <row r="119" spans="1:15" s="1" customFormat="1" ht="15" customHeight="1" x14ac:dyDescent="0.25">
      <c r="A119" s="11">
        <v>6</v>
      </c>
      <c r="B119" s="47">
        <v>70270</v>
      </c>
      <c r="C119" s="18" t="s">
        <v>93</v>
      </c>
      <c r="D119" s="144">
        <v>32</v>
      </c>
      <c r="E119" s="145">
        <v>6.25</v>
      </c>
      <c r="F119" s="145">
        <v>31.25</v>
      </c>
      <c r="G119" s="145">
        <v>25</v>
      </c>
      <c r="H119" s="145">
        <v>37.5</v>
      </c>
      <c r="I119" s="198">
        <f t="shared" si="40"/>
        <v>3.9375</v>
      </c>
      <c r="J119" s="20"/>
      <c r="K119" s="89">
        <f t="shared" si="56"/>
        <v>32</v>
      </c>
      <c r="L119" s="90">
        <f t="shared" si="30"/>
        <v>20</v>
      </c>
      <c r="M119" s="91">
        <f t="shared" si="57"/>
        <v>62.5</v>
      </c>
      <c r="N119" s="90">
        <f t="shared" si="60"/>
        <v>2</v>
      </c>
      <c r="O119" s="92">
        <f t="shared" si="58"/>
        <v>6.25</v>
      </c>
    </row>
    <row r="120" spans="1:15" s="1" customFormat="1" ht="15" customHeight="1" x14ac:dyDescent="0.25">
      <c r="A120" s="11">
        <v>7</v>
      </c>
      <c r="B120" s="47">
        <v>70510</v>
      </c>
      <c r="C120" s="18" t="s">
        <v>94</v>
      </c>
      <c r="D120" s="144">
        <v>16</v>
      </c>
      <c r="E120" s="145">
        <v>0</v>
      </c>
      <c r="F120" s="145">
        <v>18.75</v>
      </c>
      <c r="G120" s="145">
        <v>50</v>
      </c>
      <c r="H120" s="145">
        <v>31.25</v>
      </c>
      <c r="I120" s="198">
        <f t="shared" si="40"/>
        <v>4.125</v>
      </c>
      <c r="J120" s="20"/>
      <c r="K120" s="89">
        <f t="shared" si="56"/>
        <v>16</v>
      </c>
      <c r="L120" s="90">
        <f t="shared" si="30"/>
        <v>13</v>
      </c>
      <c r="M120" s="91">
        <f t="shared" si="57"/>
        <v>81.25</v>
      </c>
      <c r="N120" s="90">
        <f t="shared" si="60"/>
        <v>0</v>
      </c>
      <c r="O120" s="97">
        <f t="shared" si="58"/>
        <v>0</v>
      </c>
    </row>
    <row r="121" spans="1:15" s="1" customFormat="1" ht="15" customHeight="1" x14ac:dyDescent="0.25">
      <c r="A121" s="15">
        <v>8</v>
      </c>
      <c r="B121" s="49">
        <v>10880</v>
      </c>
      <c r="C121" s="21" t="s">
        <v>118</v>
      </c>
      <c r="D121" s="142">
        <v>73</v>
      </c>
      <c r="E121" s="143">
        <v>2.7397260273972601</v>
      </c>
      <c r="F121" s="143">
        <v>24.657534246575342</v>
      </c>
      <c r="G121" s="143">
        <v>45.205479452054796</v>
      </c>
      <c r="H121" s="143">
        <v>27.397260273972602</v>
      </c>
      <c r="I121" s="201">
        <f t="shared" si="40"/>
        <v>3.9726027397260277</v>
      </c>
      <c r="J121" s="20"/>
      <c r="K121" s="89">
        <f t="shared" si="56"/>
        <v>73</v>
      </c>
      <c r="L121" s="90">
        <f t="shared" si="30"/>
        <v>53</v>
      </c>
      <c r="M121" s="91">
        <f t="shared" si="57"/>
        <v>72.602739726027394</v>
      </c>
      <c r="N121" s="90">
        <f t="shared" si="60"/>
        <v>2</v>
      </c>
      <c r="O121" s="92">
        <f>E121</f>
        <v>2.7397260273972601</v>
      </c>
    </row>
    <row r="122" spans="1:15" s="1" customFormat="1" ht="15" customHeight="1" thickBot="1" x14ac:dyDescent="0.3">
      <c r="A122" s="12">
        <v>9</v>
      </c>
      <c r="B122" s="51">
        <v>10890</v>
      </c>
      <c r="C122" s="19" t="s">
        <v>120</v>
      </c>
      <c r="D122" s="140">
        <v>27</v>
      </c>
      <c r="E122" s="141">
        <v>3.7037037037037037</v>
      </c>
      <c r="F122" s="141">
        <v>25.925925925925927</v>
      </c>
      <c r="G122" s="141">
        <v>55.555555555555557</v>
      </c>
      <c r="H122" s="141">
        <v>14.814814814814815</v>
      </c>
      <c r="I122" s="200">
        <f t="shared" si="40"/>
        <v>3.8148148148148149</v>
      </c>
      <c r="J122" s="20"/>
      <c r="K122" s="98">
        <f t="shared" si="56"/>
        <v>27</v>
      </c>
      <c r="L122" s="99">
        <f t="shared" ref="L122" si="61">M122*K122/100</f>
        <v>19</v>
      </c>
      <c r="M122" s="100">
        <f t="shared" ref="M122" si="62">SUM(G122:H122)</f>
        <v>70.370370370370367</v>
      </c>
      <c r="N122" s="99">
        <f t="shared" si="60"/>
        <v>1</v>
      </c>
      <c r="O122" s="101">
        <f t="shared" ref="O122" si="63">E122</f>
        <v>3.7037037037037037</v>
      </c>
    </row>
    <row r="123" spans="1:15" ht="15" customHeight="1" x14ac:dyDescent="0.25">
      <c r="A123" s="6"/>
      <c r="B123" s="6"/>
      <c r="C123" s="6"/>
      <c r="D123" s="423" t="s">
        <v>97</v>
      </c>
      <c r="E123" s="423"/>
      <c r="F123" s="423"/>
      <c r="G123" s="423"/>
      <c r="H123" s="423"/>
      <c r="I123" s="56">
        <f>AVERAGE(I8:I15,I17:I28,I30:I46,I48:I66,I68:I81,I83:I112,I114:I122)</f>
        <v>4.0737161714980603</v>
      </c>
      <c r="J123" s="4"/>
      <c r="M123" s="102"/>
      <c r="N123" s="102"/>
      <c r="O123" s="102"/>
    </row>
    <row r="124" spans="1:15" ht="15" customHeight="1" x14ac:dyDescent="0.25">
      <c r="A124" s="6"/>
      <c r="B124" s="6"/>
      <c r="C124" s="6"/>
      <c r="D124" s="6"/>
      <c r="E124" s="7"/>
      <c r="F124" s="7"/>
      <c r="G124" s="7"/>
      <c r="H124" s="8"/>
      <c r="I124" s="9"/>
      <c r="J124" s="4"/>
    </row>
  </sheetData>
  <mergeCells count="8">
    <mergeCell ref="I4:I5"/>
    <mergeCell ref="D123:H123"/>
    <mergeCell ref="C2:D2"/>
    <mergeCell ref="A4:A5"/>
    <mergeCell ref="B4:B5"/>
    <mergeCell ref="C4:C5"/>
    <mergeCell ref="D4:D5"/>
    <mergeCell ref="E4:H4"/>
  </mergeCells>
  <conditionalFormatting sqref="N7:N122">
    <cfRule type="containsBlanks" dxfId="221" priority="9">
      <formula>LEN(TRIM(N7))=0</formula>
    </cfRule>
    <cfRule type="cellIs" dxfId="220" priority="10" operator="greaterThanOrEqual">
      <formula>10</formula>
    </cfRule>
    <cfRule type="cellIs" dxfId="219" priority="12" operator="between">
      <formula>0.99</formula>
      <formula>10</formula>
    </cfRule>
    <cfRule type="cellIs" dxfId="218" priority="13" operator="equal">
      <formula>0</formula>
    </cfRule>
  </conditionalFormatting>
  <conditionalFormatting sqref="O7:O122">
    <cfRule type="containsBlanks" dxfId="217" priority="11">
      <formula>LEN(TRIM(O7))=0</formula>
    </cfRule>
    <cfRule type="cellIs" dxfId="216" priority="15" operator="equal">
      <formula>10</formula>
    </cfRule>
    <cfRule type="cellIs" dxfId="215" priority="16" operator="equal">
      <formula>0</formula>
    </cfRule>
    <cfRule type="cellIs" dxfId="214" priority="17" operator="between">
      <formula>0.1</formula>
      <formula>10</formula>
    </cfRule>
    <cfRule type="cellIs" dxfId="213" priority="18" operator="greaterThanOrEqual">
      <formula>10</formula>
    </cfRule>
  </conditionalFormatting>
  <conditionalFormatting sqref="M7:M122">
    <cfRule type="containsBlanks" dxfId="212" priority="1">
      <formula>LEN(TRIM(M7))=0</formula>
    </cfRule>
    <cfRule type="cellIs" dxfId="211" priority="14" operator="equal">
      <formula>90</formula>
    </cfRule>
    <cfRule type="cellIs" dxfId="210" priority="19" operator="lessThan">
      <formula>50</formula>
    </cfRule>
    <cfRule type="cellIs" dxfId="209" priority="20" operator="between">
      <formula>$M$6</formula>
      <formula>50</formula>
    </cfRule>
    <cfRule type="cellIs" dxfId="208" priority="21" operator="between">
      <formula>$M$6</formula>
      <formula>90</formula>
    </cfRule>
    <cfRule type="cellIs" dxfId="207" priority="22" operator="greaterThanOrEqual">
      <formula>90</formula>
    </cfRule>
  </conditionalFormatting>
  <conditionalFormatting sqref="I20:I39">
    <cfRule type="cellIs" dxfId="206" priority="63" stopIfTrue="1" operator="equal">
      <formula>4.5</formula>
    </cfRule>
  </conditionalFormatting>
  <conditionalFormatting sqref="I6:I123">
    <cfRule type="containsBlanks" dxfId="205" priority="84" stopIfTrue="1">
      <formula>LEN(TRIM(I6))=0</formula>
    </cfRule>
    <cfRule type="cellIs" dxfId="204" priority="85" stopIfTrue="1" operator="equal">
      <formula>$I$123</formula>
    </cfRule>
    <cfRule type="cellIs" dxfId="203" priority="86" stopIfTrue="1" operator="lessThan">
      <formula>3.5</formula>
    </cfRule>
    <cfRule type="cellIs" dxfId="202" priority="87" stopIfTrue="1" operator="between">
      <formula>3.5</formula>
      <formula>$I$123</formula>
    </cfRule>
    <cfRule type="cellIs" dxfId="201" priority="88" stopIfTrue="1" operator="between">
      <formula>$I$123</formula>
      <formula>4.5</formula>
    </cfRule>
    <cfRule type="cellIs" dxfId="200" priority="89" stopIfTrue="1" operator="greaterThanOrEqual">
      <formula>4.5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4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3.7109375" style="283" customWidth="1"/>
    <col min="2" max="2" width="8.7109375" style="284" customWidth="1"/>
    <col min="3" max="3" width="31.7109375" style="285" customWidth="1"/>
    <col min="4" max="4" width="7.7109375" style="283" customWidth="1"/>
    <col min="5" max="8" width="7.28515625" style="283" customWidth="1"/>
    <col min="9" max="9" width="8.7109375" style="283" customWidth="1"/>
    <col min="10" max="10" width="6.7109375" style="283" customWidth="1"/>
    <col min="11" max="11" width="10.85546875" style="283" customWidth="1"/>
    <col min="12" max="12" width="9.7109375" style="283" customWidth="1"/>
    <col min="13" max="13" width="8.7109375" style="283" customWidth="1"/>
    <col min="14" max="15" width="7.7109375" style="283" customWidth="1"/>
    <col min="16" max="16384" width="9.140625" style="283"/>
  </cols>
  <sheetData>
    <row r="1" spans="1:15" ht="18.75" customHeight="1" x14ac:dyDescent="0.25">
      <c r="K1" s="286"/>
      <c r="L1" s="287" t="s">
        <v>142</v>
      </c>
      <c r="M1" s="287"/>
    </row>
    <row r="2" spans="1:15" ht="16.899999999999999" customHeight="1" x14ac:dyDescent="0.25">
      <c r="A2" s="434" t="s">
        <v>143</v>
      </c>
      <c r="B2" s="435"/>
      <c r="C2" s="435"/>
      <c r="D2" s="435"/>
      <c r="E2" s="435"/>
      <c r="F2" s="435"/>
      <c r="G2" s="435"/>
      <c r="H2" s="435"/>
      <c r="I2" s="288">
        <v>2023</v>
      </c>
      <c r="K2" s="289"/>
      <c r="L2" s="287" t="s">
        <v>144</v>
      </c>
      <c r="M2" s="287"/>
    </row>
    <row r="3" spans="1:15" ht="15.75" thickBot="1" x14ac:dyDescent="0.3">
      <c r="K3" s="290"/>
      <c r="L3" s="287" t="s">
        <v>145</v>
      </c>
      <c r="M3" s="287"/>
    </row>
    <row r="4" spans="1:15" ht="17.25" customHeight="1" thickBot="1" x14ac:dyDescent="0.3">
      <c r="A4" s="436" t="s">
        <v>0</v>
      </c>
      <c r="B4" s="438" t="s">
        <v>1</v>
      </c>
      <c r="C4" s="438" t="s">
        <v>2</v>
      </c>
      <c r="D4" s="440" t="s">
        <v>146</v>
      </c>
      <c r="E4" s="442" t="s">
        <v>147</v>
      </c>
      <c r="F4" s="443"/>
      <c r="G4" s="443"/>
      <c r="H4" s="444"/>
      <c r="I4" s="428" t="s">
        <v>98</v>
      </c>
      <c r="K4" s="291"/>
      <c r="L4" s="287" t="s">
        <v>148</v>
      </c>
      <c r="M4" s="287"/>
    </row>
    <row r="5" spans="1:15" ht="40.5" customHeight="1" thickBot="1" x14ac:dyDescent="0.3">
      <c r="A5" s="437"/>
      <c r="B5" s="439" t="s">
        <v>149</v>
      </c>
      <c r="C5" s="439"/>
      <c r="D5" s="441" t="s">
        <v>3</v>
      </c>
      <c r="E5" s="292">
        <v>2</v>
      </c>
      <c r="F5" s="292">
        <v>3</v>
      </c>
      <c r="G5" s="292">
        <v>4</v>
      </c>
      <c r="H5" s="292">
        <v>5</v>
      </c>
      <c r="I5" s="429"/>
      <c r="K5" s="80" t="s">
        <v>122</v>
      </c>
      <c r="L5" s="206" t="s">
        <v>131</v>
      </c>
      <c r="M5" s="206" t="s">
        <v>132</v>
      </c>
      <c r="N5" s="206" t="s">
        <v>133</v>
      </c>
      <c r="O5" s="206" t="s">
        <v>134</v>
      </c>
    </row>
    <row r="6" spans="1:15" ht="15" customHeight="1" thickBot="1" x14ac:dyDescent="0.3">
      <c r="A6" s="293"/>
      <c r="B6" s="430" t="s">
        <v>99</v>
      </c>
      <c r="C6" s="431"/>
      <c r="D6" s="294">
        <f>D7+D16+D29+D47+D67+D82+D113</f>
        <v>3046</v>
      </c>
      <c r="E6" s="294">
        <f>E7+E16+E29+E47+E67+E82+E113</f>
        <v>58</v>
      </c>
      <c r="F6" s="294">
        <f>F7+F16+F29+F47+F67+F82+F113</f>
        <v>799</v>
      </c>
      <c r="G6" s="294">
        <f>G7+G16+G29+G47+G67+G82+G113</f>
        <v>1274</v>
      </c>
      <c r="H6" s="294">
        <f>H7+H16+H29+H47+H67+H82+H113</f>
        <v>915</v>
      </c>
      <c r="I6" s="295">
        <f t="shared" ref="I6:I14" si="0">(E6*2+F6*3+G6*4+H6*5)/D6</f>
        <v>4</v>
      </c>
      <c r="K6" s="249">
        <f t="shared" ref="K6:K38" si="1">D6</f>
        <v>3046</v>
      </c>
      <c r="L6" s="250">
        <f>L7+L16+L29+L47+L67+L82+L113</f>
        <v>2189</v>
      </c>
      <c r="M6" s="171">
        <f t="shared" ref="M6:M69" si="2">L6*100/K6</f>
        <v>71.864740643466845</v>
      </c>
      <c r="N6" s="250">
        <f>N7+N16+N29+N47+N67+N82+N113</f>
        <v>58</v>
      </c>
      <c r="O6" s="278">
        <f t="shared" ref="O6:O7" si="3">N6*100/K6</f>
        <v>1.9041365725541695</v>
      </c>
    </row>
    <row r="7" spans="1:15" ht="16.5" customHeight="1" thickBot="1" x14ac:dyDescent="0.3">
      <c r="A7" s="296"/>
      <c r="B7" s="297" t="s">
        <v>100</v>
      </c>
      <c r="C7" s="298"/>
      <c r="D7" s="299">
        <f>SUM(D8:D15)</f>
        <v>207</v>
      </c>
      <c r="E7" s="300">
        <f>SUM(E8:E15)</f>
        <v>3</v>
      </c>
      <c r="F7" s="300">
        <f>SUM(F8:F15)</f>
        <v>58</v>
      </c>
      <c r="G7" s="300">
        <f>SUM(G8:G15)</f>
        <v>72</v>
      </c>
      <c r="H7" s="300">
        <f>SUM(H8:H15)</f>
        <v>74</v>
      </c>
      <c r="I7" s="301">
        <f>AVERAGE(I8:I15)</f>
        <v>4.0261322011322012</v>
      </c>
      <c r="K7" s="264">
        <f t="shared" si="1"/>
        <v>207</v>
      </c>
      <c r="L7" s="265">
        <f>SUM(L8:L15)</f>
        <v>146</v>
      </c>
      <c r="M7" s="276">
        <f t="shared" si="2"/>
        <v>70.531400966183568</v>
      </c>
      <c r="N7" s="265">
        <f>SUM(N8:N15)</f>
        <v>3</v>
      </c>
      <c r="O7" s="272">
        <f t="shared" si="3"/>
        <v>1.4492753623188406</v>
      </c>
    </row>
    <row r="8" spans="1:15" ht="15" customHeight="1" x14ac:dyDescent="0.25">
      <c r="A8" s="302">
        <v>1</v>
      </c>
      <c r="B8" s="303">
        <v>10002</v>
      </c>
      <c r="C8" s="304" t="s">
        <v>150</v>
      </c>
      <c r="D8" s="305">
        <v>32</v>
      </c>
      <c r="E8" s="305">
        <v>1</v>
      </c>
      <c r="F8" s="305">
        <v>3</v>
      </c>
      <c r="G8" s="305">
        <v>11</v>
      </c>
      <c r="H8" s="305">
        <v>17</v>
      </c>
      <c r="I8" s="306">
        <f t="shared" si="0"/>
        <v>4.375</v>
      </c>
      <c r="J8" s="307"/>
      <c r="K8" s="89">
        <f t="shared" si="1"/>
        <v>32</v>
      </c>
      <c r="L8" s="90">
        <f>H8+G8</f>
        <v>28</v>
      </c>
      <c r="M8" s="91">
        <f t="shared" si="2"/>
        <v>87.5</v>
      </c>
      <c r="N8" s="90">
        <f t="shared" ref="N8:N14" si="4">E8</f>
        <v>1</v>
      </c>
      <c r="O8" s="92">
        <f>N8*100/K8</f>
        <v>3.125</v>
      </c>
    </row>
    <row r="9" spans="1:15" ht="15" customHeight="1" x14ac:dyDescent="0.25">
      <c r="A9" s="302">
        <v>2</v>
      </c>
      <c r="B9" s="308">
        <v>10090</v>
      </c>
      <c r="C9" s="309" t="s">
        <v>151</v>
      </c>
      <c r="D9" s="310">
        <v>50</v>
      </c>
      <c r="E9" s="310"/>
      <c r="F9" s="310">
        <v>9</v>
      </c>
      <c r="G9" s="310">
        <v>22</v>
      </c>
      <c r="H9" s="310">
        <v>19</v>
      </c>
      <c r="I9" s="311">
        <f t="shared" si="0"/>
        <v>4.2</v>
      </c>
      <c r="J9" s="307"/>
      <c r="K9" s="89">
        <f t="shared" si="1"/>
        <v>50</v>
      </c>
      <c r="L9" s="90">
        <f t="shared" ref="L9:L14" si="5">H9+G9</f>
        <v>41</v>
      </c>
      <c r="M9" s="91">
        <f t="shared" si="2"/>
        <v>82</v>
      </c>
      <c r="N9" s="90">
        <f t="shared" si="4"/>
        <v>0</v>
      </c>
      <c r="O9" s="92">
        <f t="shared" ref="O9:O72" si="6">N9*100/K9</f>
        <v>0</v>
      </c>
    </row>
    <row r="10" spans="1:15" ht="15" customHeight="1" x14ac:dyDescent="0.25">
      <c r="A10" s="302">
        <v>3</v>
      </c>
      <c r="B10" s="312">
        <v>10004</v>
      </c>
      <c r="C10" s="309" t="s">
        <v>152</v>
      </c>
      <c r="D10" s="310">
        <v>23</v>
      </c>
      <c r="E10" s="310"/>
      <c r="F10" s="310">
        <v>3</v>
      </c>
      <c r="G10" s="310">
        <v>6</v>
      </c>
      <c r="H10" s="310">
        <v>14</v>
      </c>
      <c r="I10" s="311">
        <f t="shared" si="0"/>
        <v>4.4782608695652177</v>
      </c>
      <c r="J10" s="307"/>
      <c r="K10" s="89">
        <f t="shared" si="1"/>
        <v>23</v>
      </c>
      <c r="L10" s="90">
        <f t="shared" si="5"/>
        <v>20</v>
      </c>
      <c r="M10" s="91">
        <f t="shared" si="2"/>
        <v>86.956521739130437</v>
      </c>
      <c r="N10" s="90">
        <f t="shared" si="4"/>
        <v>0</v>
      </c>
      <c r="O10" s="92">
        <f t="shared" si="6"/>
        <v>0</v>
      </c>
    </row>
    <row r="11" spans="1:15" ht="15" customHeight="1" x14ac:dyDescent="0.25">
      <c r="A11" s="302">
        <v>4</v>
      </c>
      <c r="B11" s="303">
        <v>10001</v>
      </c>
      <c r="C11" s="304" t="s">
        <v>4</v>
      </c>
      <c r="D11" s="305">
        <v>26</v>
      </c>
      <c r="E11" s="305"/>
      <c r="F11" s="305">
        <v>4</v>
      </c>
      <c r="G11" s="305">
        <v>7</v>
      </c>
      <c r="H11" s="305">
        <v>15</v>
      </c>
      <c r="I11" s="306">
        <f t="shared" si="0"/>
        <v>4.4230769230769234</v>
      </c>
      <c r="J11" s="307"/>
      <c r="K11" s="89">
        <f t="shared" si="1"/>
        <v>26</v>
      </c>
      <c r="L11" s="90">
        <f t="shared" si="5"/>
        <v>22</v>
      </c>
      <c r="M11" s="91">
        <f t="shared" si="2"/>
        <v>84.615384615384613</v>
      </c>
      <c r="N11" s="90">
        <f t="shared" si="4"/>
        <v>0</v>
      </c>
      <c r="O11" s="92">
        <f t="shared" si="6"/>
        <v>0</v>
      </c>
    </row>
    <row r="12" spans="1:15" ht="15" customHeight="1" x14ac:dyDescent="0.25">
      <c r="A12" s="302">
        <v>5</v>
      </c>
      <c r="B12" s="308">
        <v>10120</v>
      </c>
      <c r="C12" s="309" t="s">
        <v>153</v>
      </c>
      <c r="D12" s="310">
        <v>23</v>
      </c>
      <c r="E12" s="310"/>
      <c r="F12" s="310">
        <v>13</v>
      </c>
      <c r="G12" s="310">
        <v>8</v>
      </c>
      <c r="H12" s="310">
        <v>2</v>
      </c>
      <c r="I12" s="311">
        <f t="shared" si="0"/>
        <v>3.5217391304347827</v>
      </c>
      <c r="J12" s="307"/>
      <c r="K12" s="89">
        <f t="shared" si="1"/>
        <v>23</v>
      </c>
      <c r="L12" s="90">
        <f t="shared" si="5"/>
        <v>10</v>
      </c>
      <c r="M12" s="91">
        <f t="shared" si="2"/>
        <v>43.478260869565219</v>
      </c>
      <c r="N12" s="90">
        <f t="shared" si="4"/>
        <v>0</v>
      </c>
      <c r="O12" s="92">
        <f t="shared" si="6"/>
        <v>0</v>
      </c>
    </row>
    <row r="13" spans="1:15" ht="15" customHeight="1" x14ac:dyDescent="0.25">
      <c r="A13" s="302">
        <v>6</v>
      </c>
      <c r="B13" s="308">
        <v>10190</v>
      </c>
      <c r="C13" s="309" t="s">
        <v>154</v>
      </c>
      <c r="D13" s="310">
        <v>20</v>
      </c>
      <c r="E13" s="310"/>
      <c r="F13" s="310">
        <v>7</v>
      </c>
      <c r="G13" s="310">
        <v>12</v>
      </c>
      <c r="H13" s="310">
        <v>1</v>
      </c>
      <c r="I13" s="311">
        <f t="shared" si="0"/>
        <v>3.7</v>
      </c>
      <c r="J13" s="307"/>
      <c r="K13" s="89">
        <f t="shared" si="1"/>
        <v>20</v>
      </c>
      <c r="L13" s="90">
        <f t="shared" si="5"/>
        <v>13</v>
      </c>
      <c r="M13" s="91">
        <f t="shared" si="2"/>
        <v>65</v>
      </c>
      <c r="N13" s="90">
        <f t="shared" si="4"/>
        <v>0</v>
      </c>
      <c r="O13" s="92">
        <f t="shared" si="6"/>
        <v>0</v>
      </c>
    </row>
    <row r="14" spans="1:15" ht="15" customHeight="1" x14ac:dyDescent="0.25">
      <c r="A14" s="313">
        <v>7</v>
      </c>
      <c r="B14" s="308">
        <v>10320</v>
      </c>
      <c r="C14" s="309" t="s">
        <v>10</v>
      </c>
      <c r="D14" s="310">
        <v>33</v>
      </c>
      <c r="E14" s="310">
        <v>2</v>
      </c>
      <c r="F14" s="310">
        <v>19</v>
      </c>
      <c r="G14" s="310">
        <v>6</v>
      </c>
      <c r="H14" s="310">
        <v>6</v>
      </c>
      <c r="I14" s="311">
        <f t="shared" si="0"/>
        <v>3.4848484848484849</v>
      </c>
      <c r="J14" s="307"/>
      <c r="K14" s="89">
        <f t="shared" si="1"/>
        <v>33</v>
      </c>
      <c r="L14" s="90">
        <f t="shared" si="5"/>
        <v>12</v>
      </c>
      <c r="M14" s="91">
        <f t="shared" si="2"/>
        <v>36.363636363636367</v>
      </c>
      <c r="N14" s="90">
        <f t="shared" si="4"/>
        <v>2</v>
      </c>
      <c r="O14" s="92">
        <f t="shared" si="6"/>
        <v>6.0606060606060606</v>
      </c>
    </row>
    <row r="15" spans="1:15" ht="15.75" thickBot="1" x14ac:dyDescent="0.3">
      <c r="A15" s="314">
        <v>8</v>
      </c>
      <c r="B15" s="315">
        <v>10860</v>
      </c>
      <c r="C15" s="316" t="s">
        <v>111</v>
      </c>
      <c r="D15" s="317"/>
      <c r="E15" s="317"/>
      <c r="F15" s="317"/>
      <c r="G15" s="317"/>
      <c r="H15" s="317"/>
      <c r="I15" s="318"/>
      <c r="J15" s="307"/>
      <c r="K15" s="93"/>
      <c r="L15" s="94"/>
      <c r="M15" s="95"/>
      <c r="N15" s="94"/>
      <c r="O15" s="96"/>
    </row>
    <row r="16" spans="1:15" ht="16.5" thickBot="1" x14ac:dyDescent="0.3">
      <c r="A16" s="296"/>
      <c r="B16" s="319" t="s">
        <v>101</v>
      </c>
      <c r="C16" s="320"/>
      <c r="D16" s="321">
        <f>SUM(D17:D28)</f>
        <v>271</v>
      </c>
      <c r="E16" s="321">
        <f>SUM(E17:E28)</f>
        <v>4</v>
      </c>
      <c r="F16" s="321">
        <f>SUM(F17:F28)</f>
        <v>65</v>
      </c>
      <c r="G16" s="321">
        <f>SUM(G17:G28)</f>
        <v>119</v>
      </c>
      <c r="H16" s="321">
        <f>SUM(H17:H28)</f>
        <v>83</v>
      </c>
      <c r="I16" s="301">
        <f>AVERAGE(I17:I28)</f>
        <v>4.0072659875777497</v>
      </c>
      <c r="J16" s="307"/>
      <c r="K16" s="264">
        <f t="shared" si="1"/>
        <v>271</v>
      </c>
      <c r="L16" s="265">
        <f>SUM(L17:L28)</f>
        <v>202</v>
      </c>
      <c r="M16" s="276">
        <f t="shared" si="2"/>
        <v>74.538745387453872</v>
      </c>
      <c r="N16" s="265">
        <f>SUM(N17:N28)</f>
        <v>4</v>
      </c>
      <c r="O16" s="272">
        <f t="shared" si="6"/>
        <v>1.4760147601476015</v>
      </c>
    </row>
    <row r="17" spans="1:15" x14ac:dyDescent="0.25">
      <c r="A17" s="322">
        <v>1</v>
      </c>
      <c r="B17" s="323">
        <v>20040</v>
      </c>
      <c r="C17" s="324" t="s">
        <v>11</v>
      </c>
      <c r="D17" s="325">
        <v>59</v>
      </c>
      <c r="E17" s="325">
        <v>1</v>
      </c>
      <c r="F17" s="325">
        <v>13</v>
      </c>
      <c r="G17" s="325">
        <v>26</v>
      </c>
      <c r="H17" s="325">
        <v>19</v>
      </c>
      <c r="I17" s="326">
        <f t="shared" ref="I17:I28" si="7">(E17*2+F17*3+G17*4+H17*5)/D17</f>
        <v>4.0677966101694913</v>
      </c>
      <c r="J17" s="307"/>
      <c r="K17" s="85">
        <f t="shared" si="1"/>
        <v>59</v>
      </c>
      <c r="L17" s="86">
        <f t="shared" ref="L17:L28" si="8">H17+G17</f>
        <v>45</v>
      </c>
      <c r="M17" s="87">
        <f t="shared" si="2"/>
        <v>76.271186440677965</v>
      </c>
      <c r="N17" s="86">
        <f t="shared" ref="N17:N28" si="9">E17</f>
        <v>1</v>
      </c>
      <c r="O17" s="88">
        <f t="shared" si="6"/>
        <v>1.6949152542372881</v>
      </c>
    </row>
    <row r="18" spans="1:15" x14ac:dyDescent="0.25">
      <c r="A18" s="302">
        <v>2</v>
      </c>
      <c r="B18" s="308">
        <v>20061</v>
      </c>
      <c r="C18" s="309" t="s">
        <v>13</v>
      </c>
      <c r="D18" s="310">
        <v>19</v>
      </c>
      <c r="E18" s="310"/>
      <c r="F18" s="310">
        <v>3</v>
      </c>
      <c r="G18" s="310">
        <v>7</v>
      </c>
      <c r="H18" s="310">
        <v>9</v>
      </c>
      <c r="I18" s="311">
        <f>(E18*2+F18*3+G18*4+H18*5)/D18</f>
        <v>4.3157894736842106</v>
      </c>
      <c r="J18" s="307"/>
      <c r="K18" s="89">
        <f t="shared" si="1"/>
        <v>19</v>
      </c>
      <c r="L18" s="90">
        <f t="shared" si="8"/>
        <v>16</v>
      </c>
      <c r="M18" s="91">
        <f t="shared" si="2"/>
        <v>84.21052631578948</v>
      </c>
      <c r="N18" s="90">
        <f t="shared" si="9"/>
        <v>0</v>
      </c>
      <c r="O18" s="92">
        <f t="shared" si="6"/>
        <v>0</v>
      </c>
    </row>
    <row r="19" spans="1:15" x14ac:dyDescent="0.25">
      <c r="A19" s="302">
        <v>3</v>
      </c>
      <c r="B19" s="308">
        <v>21020</v>
      </c>
      <c r="C19" s="309" t="s">
        <v>21</v>
      </c>
      <c r="D19" s="310">
        <v>18</v>
      </c>
      <c r="E19" s="310"/>
      <c r="F19" s="310">
        <v>5</v>
      </c>
      <c r="G19" s="310">
        <v>7</v>
      </c>
      <c r="H19" s="310">
        <v>6</v>
      </c>
      <c r="I19" s="311">
        <f t="shared" si="7"/>
        <v>4.0555555555555554</v>
      </c>
      <c r="J19" s="307"/>
      <c r="K19" s="89">
        <f t="shared" si="1"/>
        <v>18</v>
      </c>
      <c r="L19" s="90">
        <f t="shared" si="8"/>
        <v>13</v>
      </c>
      <c r="M19" s="91">
        <f t="shared" si="2"/>
        <v>72.222222222222229</v>
      </c>
      <c r="N19" s="90">
        <f t="shared" si="9"/>
        <v>0</v>
      </c>
      <c r="O19" s="92">
        <f t="shared" si="6"/>
        <v>0</v>
      </c>
    </row>
    <row r="20" spans="1:15" ht="15" customHeight="1" x14ac:dyDescent="0.25">
      <c r="A20" s="302">
        <v>4</v>
      </c>
      <c r="B20" s="308">
        <v>20060</v>
      </c>
      <c r="C20" s="309" t="s">
        <v>155</v>
      </c>
      <c r="D20" s="310">
        <v>32</v>
      </c>
      <c r="E20" s="310"/>
      <c r="F20" s="310">
        <v>1</v>
      </c>
      <c r="G20" s="310">
        <v>17</v>
      </c>
      <c r="H20" s="310">
        <v>14</v>
      </c>
      <c r="I20" s="311">
        <f t="shared" si="7"/>
        <v>4.40625</v>
      </c>
      <c r="J20" s="307"/>
      <c r="K20" s="89">
        <f t="shared" si="1"/>
        <v>32</v>
      </c>
      <c r="L20" s="90">
        <f t="shared" si="8"/>
        <v>31</v>
      </c>
      <c r="M20" s="91">
        <f t="shared" si="2"/>
        <v>96.875</v>
      </c>
      <c r="N20" s="90">
        <f t="shared" si="9"/>
        <v>0</v>
      </c>
      <c r="O20" s="92">
        <f t="shared" si="6"/>
        <v>0</v>
      </c>
    </row>
    <row r="21" spans="1:15" x14ac:dyDescent="0.25">
      <c r="A21" s="302">
        <v>5</v>
      </c>
      <c r="B21" s="308">
        <v>20400</v>
      </c>
      <c r="C21" s="309" t="s">
        <v>15</v>
      </c>
      <c r="D21" s="310">
        <v>18</v>
      </c>
      <c r="E21" s="310"/>
      <c r="F21" s="310">
        <v>6</v>
      </c>
      <c r="G21" s="310">
        <v>5</v>
      </c>
      <c r="H21" s="310">
        <v>7</v>
      </c>
      <c r="I21" s="311">
        <f t="shared" si="7"/>
        <v>4.0555555555555554</v>
      </c>
      <c r="J21" s="307"/>
      <c r="K21" s="89">
        <f t="shared" si="1"/>
        <v>18</v>
      </c>
      <c r="L21" s="90">
        <f t="shared" si="8"/>
        <v>12</v>
      </c>
      <c r="M21" s="91">
        <f t="shared" si="2"/>
        <v>66.666666666666671</v>
      </c>
      <c r="N21" s="90">
        <f t="shared" si="9"/>
        <v>0</v>
      </c>
      <c r="O21" s="92">
        <f t="shared" si="6"/>
        <v>0</v>
      </c>
    </row>
    <row r="22" spans="1:15" x14ac:dyDescent="0.25">
      <c r="A22" s="302">
        <v>6</v>
      </c>
      <c r="B22" s="308">
        <v>20080</v>
      </c>
      <c r="C22" s="309" t="s">
        <v>156</v>
      </c>
      <c r="D22" s="310">
        <v>34</v>
      </c>
      <c r="E22" s="310"/>
      <c r="F22" s="310">
        <v>10</v>
      </c>
      <c r="G22" s="310">
        <v>16</v>
      </c>
      <c r="H22" s="310">
        <v>8</v>
      </c>
      <c r="I22" s="311">
        <f t="shared" si="7"/>
        <v>3.9411764705882355</v>
      </c>
      <c r="J22" s="307"/>
      <c r="K22" s="89">
        <f t="shared" si="1"/>
        <v>34</v>
      </c>
      <c r="L22" s="90">
        <f t="shared" si="8"/>
        <v>24</v>
      </c>
      <c r="M22" s="91">
        <f t="shared" si="2"/>
        <v>70.588235294117652</v>
      </c>
      <c r="N22" s="90">
        <f t="shared" si="9"/>
        <v>0</v>
      </c>
      <c r="O22" s="92">
        <f t="shared" si="6"/>
        <v>0</v>
      </c>
    </row>
    <row r="23" spans="1:15" x14ac:dyDescent="0.25">
      <c r="A23" s="302">
        <v>7</v>
      </c>
      <c r="B23" s="308">
        <v>20460</v>
      </c>
      <c r="C23" s="309" t="s">
        <v>197</v>
      </c>
      <c r="D23" s="310">
        <v>17</v>
      </c>
      <c r="E23" s="310"/>
      <c r="F23" s="310">
        <v>5</v>
      </c>
      <c r="G23" s="310">
        <v>7</v>
      </c>
      <c r="H23" s="310">
        <v>5</v>
      </c>
      <c r="I23" s="311">
        <f t="shared" si="7"/>
        <v>4</v>
      </c>
      <c r="J23" s="307"/>
      <c r="K23" s="89">
        <f t="shared" si="1"/>
        <v>17</v>
      </c>
      <c r="L23" s="90">
        <f t="shared" si="8"/>
        <v>12</v>
      </c>
      <c r="M23" s="91">
        <f t="shared" si="2"/>
        <v>70.588235294117652</v>
      </c>
      <c r="N23" s="90">
        <f t="shared" si="9"/>
        <v>0</v>
      </c>
      <c r="O23" s="92">
        <f t="shared" si="6"/>
        <v>0</v>
      </c>
    </row>
    <row r="24" spans="1:15" x14ac:dyDescent="0.25">
      <c r="A24" s="302">
        <v>8</v>
      </c>
      <c r="B24" s="308">
        <v>20550</v>
      </c>
      <c r="C24" s="309" t="s">
        <v>17</v>
      </c>
      <c r="D24" s="310">
        <v>13</v>
      </c>
      <c r="E24" s="310"/>
      <c r="F24" s="310">
        <v>5</v>
      </c>
      <c r="G24" s="310">
        <v>6</v>
      </c>
      <c r="H24" s="310">
        <v>2</v>
      </c>
      <c r="I24" s="311">
        <f t="shared" si="7"/>
        <v>3.7692307692307692</v>
      </c>
      <c r="J24" s="307"/>
      <c r="K24" s="89">
        <f t="shared" si="1"/>
        <v>13</v>
      </c>
      <c r="L24" s="90">
        <f t="shared" si="8"/>
        <v>8</v>
      </c>
      <c r="M24" s="91">
        <f t="shared" si="2"/>
        <v>61.53846153846154</v>
      </c>
      <c r="N24" s="103">
        <f t="shared" si="9"/>
        <v>0</v>
      </c>
      <c r="O24" s="92">
        <f t="shared" si="6"/>
        <v>0</v>
      </c>
    </row>
    <row r="25" spans="1:15" x14ac:dyDescent="0.25">
      <c r="A25" s="302">
        <v>9</v>
      </c>
      <c r="B25" s="308">
        <v>20630</v>
      </c>
      <c r="C25" s="309" t="s">
        <v>18</v>
      </c>
      <c r="D25" s="310">
        <v>8</v>
      </c>
      <c r="E25" s="310"/>
      <c r="F25" s="310">
        <v>4</v>
      </c>
      <c r="G25" s="310">
        <v>2</v>
      </c>
      <c r="H25" s="310">
        <v>2</v>
      </c>
      <c r="I25" s="311">
        <f t="shared" si="7"/>
        <v>3.75</v>
      </c>
      <c r="J25" s="307"/>
      <c r="K25" s="89">
        <f t="shared" si="1"/>
        <v>8</v>
      </c>
      <c r="L25" s="90">
        <f t="shared" si="8"/>
        <v>4</v>
      </c>
      <c r="M25" s="91">
        <f t="shared" si="2"/>
        <v>50</v>
      </c>
      <c r="N25" s="103">
        <f t="shared" si="9"/>
        <v>0</v>
      </c>
      <c r="O25" s="92">
        <f t="shared" si="6"/>
        <v>0</v>
      </c>
    </row>
    <row r="26" spans="1:15" x14ac:dyDescent="0.25">
      <c r="A26" s="302">
        <v>10</v>
      </c>
      <c r="B26" s="308">
        <v>20810</v>
      </c>
      <c r="C26" s="309" t="s">
        <v>196</v>
      </c>
      <c r="D26" s="310"/>
      <c r="E26" s="310"/>
      <c r="F26" s="310"/>
      <c r="G26" s="310"/>
      <c r="H26" s="310"/>
      <c r="I26" s="311"/>
      <c r="J26" s="307"/>
      <c r="K26" s="89"/>
      <c r="L26" s="90"/>
      <c r="M26" s="91"/>
      <c r="N26" s="103"/>
      <c r="O26" s="92"/>
    </row>
    <row r="27" spans="1:15" x14ac:dyDescent="0.25">
      <c r="A27" s="302">
        <v>11</v>
      </c>
      <c r="B27" s="308">
        <v>20900</v>
      </c>
      <c r="C27" s="309" t="s">
        <v>157</v>
      </c>
      <c r="D27" s="310">
        <v>28</v>
      </c>
      <c r="E27" s="310">
        <v>2</v>
      </c>
      <c r="F27" s="310">
        <v>8</v>
      </c>
      <c r="G27" s="310">
        <v>15</v>
      </c>
      <c r="H27" s="310">
        <v>3</v>
      </c>
      <c r="I27" s="311">
        <f t="shared" si="7"/>
        <v>3.6785714285714284</v>
      </c>
      <c r="J27" s="307"/>
      <c r="K27" s="89">
        <f t="shared" si="1"/>
        <v>28</v>
      </c>
      <c r="L27" s="90">
        <f t="shared" si="8"/>
        <v>18</v>
      </c>
      <c r="M27" s="91">
        <f t="shared" si="2"/>
        <v>64.285714285714292</v>
      </c>
      <c r="N27" s="103">
        <f t="shared" si="9"/>
        <v>2</v>
      </c>
      <c r="O27" s="92">
        <f t="shared" si="6"/>
        <v>7.1428571428571432</v>
      </c>
    </row>
    <row r="28" spans="1:15" ht="15.75" thickBot="1" x14ac:dyDescent="0.3">
      <c r="A28" s="327">
        <v>12</v>
      </c>
      <c r="B28" s="328">
        <v>21350</v>
      </c>
      <c r="C28" s="329" t="s">
        <v>158</v>
      </c>
      <c r="D28" s="330">
        <v>25</v>
      </c>
      <c r="E28" s="330">
        <v>1</v>
      </c>
      <c r="F28" s="330">
        <v>5</v>
      </c>
      <c r="G28" s="330">
        <v>11</v>
      </c>
      <c r="H28" s="330">
        <v>8</v>
      </c>
      <c r="I28" s="331">
        <f t="shared" si="7"/>
        <v>4.04</v>
      </c>
      <c r="J28" s="307"/>
      <c r="K28" s="93">
        <f t="shared" si="1"/>
        <v>25</v>
      </c>
      <c r="L28" s="94">
        <f t="shared" si="8"/>
        <v>19</v>
      </c>
      <c r="M28" s="95">
        <f t="shared" si="2"/>
        <v>76</v>
      </c>
      <c r="N28" s="125">
        <f t="shared" si="9"/>
        <v>1</v>
      </c>
      <c r="O28" s="96">
        <f t="shared" si="6"/>
        <v>4</v>
      </c>
    </row>
    <row r="29" spans="1:15" ht="16.5" thickBot="1" x14ac:dyDescent="0.3">
      <c r="A29" s="296"/>
      <c r="B29" s="319" t="s">
        <v>102</v>
      </c>
      <c r="C29" s="320"/>
      <c r="D29" s="321">
        <f>SUM(D30:D46)</f>
        <v>356</v>
      </c>
      <c r="E29" s="300">
        <f>SUM(E30:E46)</f>
        <v>11</v>
      </c>
      <c r="F29" s="300">
        <f>SUM(F30:F46)</f>
        <v>107</v>
      </c>
      <c r="G29" s="300">
        <f>SUM(G30:G46)</f>
        <v>150</v>
      </c>
      <c r="H29" s="300">
        <f>SUM(H30:H46)</f>
        <v>88</v>
      </c>
      <c r="I29" s="301">
        <f>AVERAGE(I30:I46)</f>
        <v>3.8484892586167794</v>
      </c>
      <c r="J29" s="307"/>
      <c r="K29" s="264">
        <f t="shared" si="1"/>
        <v>356</v>
      </c>
      <c r="L29" s="265">
        <f>SUM(L30:L46)</f>
        <v>238</v>
      </c>
      <c r="M29" s="276">
        <f t="shared" si="2"/>
        <v>66.853932584269657</v>
      </c>
      <c r="N29" s="265">
        <f>SUM(N30:N46)</f>
        <v>11</v>
      </c>
      <c r="O29" s="272">
        <f t="shared" si="6"/>
        <v>3.0898876404494384</v>
      </c>
    </row>
    <row r="30" spans="1:15" x14ac:dyDescent="0.25">
      <c r="A30" s="302">
        <v>1</v>
      </c>
      <c r="B30" s="303">
        <v>30070</v>
      </c>
      <c r="C30" s="304" t="s">
        <v>24</v>
      </c>
      <c r="D30" s="305">
        <v>45</v>
      </c>
      <c r="E30" s="305"/>
      <c r="F30" s="305">
        <v>6</v>
      </c>
      <c r="G30" s="305">
        <v>18</v>
      </c>
      <c r="H30" s="305">
        <v>21</v>
      </c>
      <c r="I30" s="306">
        <f t="shared" ref="I30:I99" si="10">(E30*2+F30*3+G30*4+H30*5)/D30</f>
        <v>4.333333333333333</v>
      </c>
      <c r="J30" s="307"/>
      <c r="K30" s="85">
        <f t="shared" si="1"/>
        <v>45</v>
      </c>
      <c r="L30" s="86">
        <f t="shared" ref="L30:L46" si="11">H30+G30</f>
        <v>39</v>
      </c>
      <c r="M30" s="87">
        <f t="shared" si="2"/>
        <v>86.666666666666671</v>
      </c>
      <c r="N30" s="86">
        <f t="shared" ref="N30:N46" si="12">E30</f>
        <v>0</v>
      </c>
      <c r="O30" s="88">
        <f t="shared" si="6"/>
        <v>0</v>
      </c>
    </row>
    <row r="31" spans="1:15" x14ac:dyDescent="0.25">
      <c r="A31" s="302">
        <v>2</v>
      </c>
      <c r="B31" s="312">
        <v>30480</v>
      </c>
      <c r="C31" s="309" t="s">
        <v>110</v>
      </c>
      <c r="D31" s="310">
        <v>24</v>
      </c>
      <c r="E31" s="310"/>
      <c r="F31" s="310">
        <v>6</v>
      </c>
      <c r="G31" s="310">
        <v>8</v>
      </c>
      <c r="H31" s="310">
        <v>10</v>
      </c>
      <c r="I31" s="311">
        <f t="shared" si="10"/>
        <v>4.166666666666667</v>
      </c>
      <c r="J31" s="307"/>
      <c r="K31" s="89">
        <f t="shared" si="1"/>
        <v>24</v>
      </c>
      <c r="L31" s="90">
        <f t="shared" si="11"/>
        <v>18</v>
      </c>
      <c r="M31" s="91">
        <f t="shared" si="2"/>
        <v>75</v>
      </c>
      <c r="N31" s="90">
        <f t="shared" si="12"/>
        <v>0</v>
      </c>
      <c r="O31" s="92">
        <f t="shared" si="6"/>
        <v>0</v>
      </c>
    </row>
    <row r="32" spans="1:15" ht="15" customHeight="1" x14ac:dyDescent="0.25">
      <c r="A32" s="302">
        <v>3</v>
      </c>
      <c r="B32" s="308">
        <v>30460</v>
      </c>
      <c r="C32" s="309" t="s">
        <v>29</v>
      </c>
      <c r="D32" s="310">
        <v>21</v>
      </c>
      <c r="E32" s="310"/>
      <c r="F32" s="310">
        <v>4</v>
      </c>
      <c r="G32" s="310">
        <v>13</v>
      </c>
      <c r="H32" s="310">
        <v>4</v>
      </c>
      <c r="I32" s="311">
        <f t="shared" si="10"/>
        <v>4</v>
      </c>
      <c r="J32" s="307"/>
      <c r="K32" s="89">
        <f t="shared" si="1"/>
        <v>21</v>
      </c>
      <c r="L32" s="90">
        <f t="shared" si="11"/>
        <v>17</v>
      </c>
      <c r="M32" s="91">
        <f t="shared" si="2"/>
        <v>80.952380952380949</v>
      </c>
      <c r="N32" s="90">
        <f t="shared" si="12"/>
        <v>0</v>
      </c>
      <c r="O32" s="92">
        <f t="shared" si="6"/>
        <v>0</v>
      </c>
    </row>
    <row r="33" spans="1:15" x14ac:dyDescent="0.25">
      <c r="A33" s="302">
        <v>4</v>
      </c>
      <c r="B33" s="303">
        <v>30030</v>
      </c>
      <c r="C33" s="304" t="s">
        <v>159</v>
      </c>
      <c r="D33" s="305">
        <v>15</v>
      </c>
      <c r="E33" s="305">
        <v>1</v>
      </c>
      <c r="F33" s="305">
        <v>2</v>
      </c>
      <c r="G33" s="305">
        <v>11</v>
      </c>
      <c r="H33" s="305">
        <v>1</v>
      </c>
      <c r="I33" s="306">
        <f t="shared" si="10"/>
        <v>3.8</v>
      </c>
      <c r="J33" s="307"/>
      <c r="K33" s="89">
        <f t="shared" si="1"/>
        <v>15</v>
      </c>
      <c r="L33" s="90">
        <f t="shared" si="11"/>
        <v>12</v>
      </c>
      <c r="M33" s="91">
        <f t="shared" si="2"/>
        <v>80</v>
      </c>
      <c r="N33" s="90">
        <f t="shared" si="12"/>
        <v>1</v>
      </c>
      <c r="O33" s="92">
        <f t="shared" si="6"/>
        <v>6.666666666666667</v>
      </c>
    </row>
    <row r="34" spans="1:15" x14ac:dyDescent="0.25">
      <c r="A34" s="302">
        <v>5</v>
      </c>
      <c r="B34" s="308">
        <v>31000</v>
      </c>
      <c r="C34" s="309" t="s">
        <v>37</v>
      </c>
      <c r="D34" s="332">
        <v>32</v>
      </c>
      <c r="E34" s="310">
        <v>1</v>
      </c>
      <c r="F34" s="310">
        <v>7</v>
      </c>
      <c r="G34" s="310">
        <v>13</v>
      </c>
      <c r="H34" s="310">
        <v>11</v>
      </c>
      <c r="I34" s="311">
        <f t="shared" si="10"/>
        <v>4.0625</v>
      </c>
      <c r="J34" s="307"/>
      <c r="K34" s="89">
        <f t="shared" si="1"/>
        <v>32</v>
      </c>
      <c r="L34" s="90">
        <f t="shared" si="11"/>
        <v>24</v>
      </c>
      <c r="M34" s="91">
        <f t="shared" si="2"/>
        <v>75</v>
      </c>
      <c r="N34" s="90">
        <f t="shared" si="12"/>
        <v>1</v>
      </c>
      <c r="O34" s="92">
        <f t="shared" si="6"/>
        <v>3.125</v>
      </c>
    </row>
    <row r="35" spans="1:15" x14ac:dyDescent="0.25">
      <c r="A35" s="302">
        <v>6</v>
      </c>
      <c r="B35" s="308">
        <v>30130</v>
      </c>
      <c r="C35" s="309" t="s">
        <v>25</v>
      </c>
      <c r="D35" s="310">
        <v>16</v>
      </c>
      <c r="E35" s="310">
        <v>1</v>
      </c>
      <c r="F35" s="310">
        <v>10</v>
      </c>
      <c r="G35" s="310">
        <v>4</v>
      </c>
      <c r="H35" s="310">
        <v>1</v>
      </c>
      <c r="I35" s="311">
        <f t="shared" si="10"/>
        <v>3.3125</v>
      </c>
      <c r="J35" s="307"/>
      <c r="K35" s="89">
        <f t="shared" si="1"/>
        <v>16</v>
      </c>
      <c r="L35" s="90">
        <f t="shared" si="11"/>
        <v>5</v>
      </c>
      <c r="M35" s="91">
        <f t="shared" si="2"/>
        <v>31.25</v>
      </c>
      <c r="N35" s="90">
        <f t="shared" si="12"/>
        <v>1</v>
      </c>
      <c r="O35" s="92">
        <f t="shared" si="6"/>
        <v>6.25</v>
      </c>
    </row>
    <row r="36" spans="1:15" x14ac:dyDescent="0.25">
      <c r="A36" s="302">
        <v>7</v>
      </c>
      <c r="B36" s="308">
        <v>30160</v>
      </c>
      <c r="C36" s="309" t="s">
        <v>160</v>
      </c>
      <c r="D36" s="310"/>
      <c r="E36" s="310"/>
      <c r="F36" s="310"/>
      <c r="G36" s="310"/>
      <c r="H36" s="310"/>
      <c r="I36" s="311"/>
      <c r="J36" s="307"/>
      <c r="K36" s="89"/>
      <c r="L36" s="90"/>
      <c r="M36" s="91"/>
      <c r="N36" s="103"/>
      <c r="O36" s="92"/>
    </row>
    <row r="37" spans="1:15" x14ac:dyDescent="0.25">
      <c r="A37" s="302">
        <v>8</v>
      </c>
      <c r="B37" s="308">
        <v>30310</v>
      </c>
      <c r="C37" s="309" t="s">
        <v>27</v>
      </c>
      <c r="D37" s="310"/>
      <c r="E37" s="310"/>
      <c r="F37" s="310"/>
      <c r="G37" s="310"/>
      <c r="H37" s="310"/>
      <c r="I37" s="311"/>
      <c r="J37" s="307"/>
      <c r="K37" s="89"/>
      <c r="L37" s="90"/>
      <c r="M37" s="91"/>
      <c r="N37" s="103"/>
      <c r="O37" s="92"/>
    </row>
    <row r="38" spans="1:15" x14ac:dyDescent="0.25">
      <c r="A38" s="302">
        <v>9</v>
      </c>
      <c r="B38" s="308">
        <v>30440</v>
      </c>
      <c r="C38" s="309" t="s">
        <v>28</v>
      </c>
      <c r="D38" s="310">
        <v>11</v>
      </c>
      <c r="E38" s="310"/>
      <c r="F38" s="310">
        <v>3</v>
      </c>
      <c r="G38" s="310">
        <v>6</v>
      </c>
      <c r="H38" s="310">
        <v>2</v>
      </c>
      <c r="I38" s="311">
        <f t="shared" si="10"/>
        <v>3.9090909090909092</v>
      </c>
      <c r="J38" s="307"/>
      <c r="K38" s="89">
        <f t="shared" si="1"/>
        <v>11</v>
      </c>
      <c r="L38" s="90">
        <f t="shared" si="11"/>
        <v>8</v>
      </c>
      <c r="M38" s="91">
        <f t="shared" si="2"/>
        <v>72.727272727272734</v>
      </c>
      <c r="N38" s="103">
        <f t="shared" si="12"/>
        <v>0</v>
      </c>
      <c r="O38" s="92">
        <f t="shared" si="6"/>
        <v>0</v>
      </c>
    </row>
    <row r="39" spans="1:15" x14ac:dyDescent="0.25">
      <c r="A39" s="302">
        <v>10</v>
      </c>
      <c r="B39" s="308">
        <v>30500</v>
      </c>
      <c r="C39" s="309" t="s">
        <v>161</v>
      </c>
      <c r="D39" s="310"/>
      <c r="E39" s="310"/>
      <c r="F39" s="310"/>
      <c r="G39" s="310"/>
      <c r="H39" s="310"/>
      <c r="I39" s="311"/>
      <c r="J39" s="307"/>
      <c r="K39" s="89"/>
      <c r="L39" s="90"/>
      <c r="M39" s="91"/>
      <c r="N39" s="103"/>
      <c r="O39" s="92"/>
    </row>
    <row r="40" spans="1:15" x14ac:dyDescent="0.25">
      <c r="A40" s="302">
        <v>11</v>
      </c>
      <c r="B40" s="308">
        <v>30530</v>
      </c>
      <c r="C40" s="309" t="s">
        <v>162</v>
      </c>
      <c r="D40" s="310">
        <v>25</v>
      </c>
      <c r="E40" s="310">
        <v>2</v>
      </c>
      <c r="F40" s="310">
        <v>13</v>
      </c>
      <c r="G40" s="310">
        <v>7</v>
      </c>
      <c r="H40" s="310">
        <v>3</v>
      </c>
      <c r="I40" s="311">
        <f t="shared" si="10"/>
        <v>3.44</v>
      </c>
      <c r="J40" s="307"/>
      <c r="K40" s="89">
        <f t="shared" ref="K40:K58" si="13">D40</f>
        <v>25</v>
      </c>
      <c r="L40" s="90">
        <f t="shared" si="11"/>
        <v>10</v>
      </c>
      <c r="M40" s="91">
        <f t="shared" si="2"/>
        <v>40</v>
      </c>
      <c r="N40" s="103">
        <f t="shared" si="12"/>
        <v>2</v>
      </c>
      <c r="O40" s="92">
        <f t="shared" si="6"/>
        <v>8</v>
      </c>
    </row>
    <row r="41" spans="1:15" x14ac:dyDescent="0.25">
      <c r="A41" s="302">
        <v>12</v>
      </c>
      <c r="B41" s="308">
        <v>30640</v>
      </c>
      <c r="C41" s="309" t="s">
        <v>32</v>
      </c>
      <c r="D41" s="310">
        <v>21</v>
      </c>
      <c r="E41" s="310"/>
      <c r="F41" s="310">
        <v>3</v>
      </c>
      <c r="G41" s="310">
        <v>6</v>
      </c>
      <c r="H41" s="310">
        <v>12</v>
      </c>
      <c r="I41" s="311">
        <f t="shared" si="10"/>
        <v>4.4285714285714288</v>
      </c>
      <c r="J41" s="307"/>
      <c r="K41" s="89">
        <f t="shared" si="13"/>
        <v>21</v>
      </c>
      <c r="L41" s="90">
        <f t="shared" si="11"/>
        <v>18</v>
      </c>
      <c r="M41" s="91">
        <f t="shared" si="2"/>
        <v>85.714285714285708</v>
      </c>
      <c r="N41" s="90">
        <f t="shared" si="12"/>
        <v>0</v>
      </c>
      <c r="O41" s="92">
        <f t="shared" si="6"/>
        <v>0</v>
      </c>
    </row>
    <row r="42" spans="1:15" x14ac:dyDescent="0.25">
      <c r="A42" s="302">
        <v>13</v>
      </c>
      <c r="B42" s="308">
        <v>30650</v>
      </c>
      <c r="C42" s="309" t="s">
        <v>163</v>
      </c>
      <c r="D42" s="310">
        <v>17</v>
      </c>
      <c r="E42" s="310"/>
      <c r="F42" s="310">
        <v>9</v>
      </c>
      <c r="G42" s="310">
        <v>6</v>
      </c>
      <c r="H42" s="310">
        <v>2</v>
      </c>
      <c r="I42" s="311">
        <f t="shared" si="10"/>
        <v>3.5882352941176472</v>
      </c>
      <c r="J42" s="307"/>
      <c r="K42" s="89">
        <f t="shared" si="13"/>
        <v>17</v>
      </c>
      <c r="L42" s="90">
        <f t="shared" si="11"/>
        <v>8</v>
      </c>
      <c r="M42" s="91">
        <f t="shared" si="2"/>
        <v>47.058823529411768</v>
      </c>
      <c r="N42" s="90">
        <f t="shared" si="12"/>
        <v>0</v>
      </c>
      <c r="O42" s="92">
        <f t="shared" si="6"/>
        <v>0</v>
      </c>
    </row>
    <row r="43" spans="1:15" x14ac:dyDescent="0.25">
      <c r="A43" s="302">
        <v>14</v>
      </c>
      <c r="B43" s="308">
        <v>30790</v>
      </c>
      <c r="C43" s="309" t="s">
        <v>34</v>
      </c>
      <c r="D43" s="310">
        <v>17</v>
      </c>
      <c r="E43" s="310"/>
      <c r="F43" s="310">
        <v>7</v>
      </c>
      <c r="G43" s="310">
        <v>8</v>
      </c>
      <c r="H43" s="310">
        <v>2</v>
      </c>
      <c r="I43" s="311">
        <f t="shared" si="10"/>
        <v>3.7058823529411766</v>
      </c>
      <c r="J43" s="307"/>
      <c r="K43" s="89">
        <f t="shared" si="13"/>
        <v>17</v>
      </c>
      <c r="L43" s="90">
        <f t="shared" si="11"/>
        <v>10</v>
      </c>
      <c r="M43" s="91">
        <f t="shared" si="2"/>
        <v>58.823529411764703</v>
      </c>
      <c r="N43" s="103">
        <f t="shared" si="12"/>
        <v>0</v>
      </c>
      <c r="O43" s="92">
        <f t="shared" si="6"/>
        <v>0</v>
      </c>
    </row>
    <row r="44" spans="1:15" x14ac:dyDescent="0.25">
      <c r="A44" s="302">
        <v>15</v>
      </c>
      <c r="B44" s="308">
        <v>30890</v>
      </c>
      <c r="C44" s="309" t="s">
        <v>164</v>
      </c>
      <c r="D44" s="310">
        <v>23</v>
      </c>
      <c r="E44" s="310">
        <v>2</v>
      </c>
      <c r="F44" s="310">
        <v>8</v>
      </c>
      <c r="G44" s="310">
        <v>10</v>
      </c>
      <c r="H44" s="310">
        <v>3</v>
      </c>
      <c r="I44" s="311">
        <f t="shared" si="10"/>
        <v>3.6086956521739131</v>
      </c>
      <c r="J44" s="307"/>
      <c r="K44" s="89">
        <f t="shared" si="13"/>
        <v>23</v>
      </c>
      <c r="L44" s="90">
        <f t="shared" si="11"/>
        <v>13</v>
      </c>
      <c r="M44" s="91">
        <f t="shared" si="2"/>
        <v>56.521739130434781</v>
      </c>
      <c r="N44" s="90">
        <f t="shared" si="12"/>
        <v>2</v>
      </c>
      <c r="O44" s="92">
        <f t="shared" si="6"/>
        <v>8.695652173913043</v>
      </c>
    </row>
    <row r="45" spans="1:15" x14ac:dyDescent="0.25">
      <c r="A45" s="302">
        <v>16</v>
      </c>
      <c r="B45" s="308">
        <v>30940</v>
      </c>
      <c r="C45" s="309" t="s">
        <v>36</v>
      </c>
      <c r="D45" s="333">
        <v>41</v>
      </c>
      <c r="E45" s="310">
        <v>3</v>
      </c>
      <c r="F45" s="310">
        <v>14</v>
      </c>
      <c r="G45" s="310">
        <v>15</v>
      </c>
      <c r="H45" s="310">
        <v>9</v>
      </c>
      <c r="I45" s="311">
        <f t="shared" si="10"/>
        <v>3.7317073170731709</v>
      </c>
      <c r="J45" s="307"/>
      <c r="K45" s="89">
        <f t="shared" si="13"/>
        <v>41</v>
      </c>
      <c r="L45" s="90">
        <f t="shared" si="11"/>
        <v>24</v>
      </c>
      <c r="M45" s="91">
        <f t="shared" si="2"/>
        <v>58.536585365853661</v>
      </c>
      <c r="N45" s="90">
        <f t="shared" si="12"/>
        <v>3</v>
      </c>
      <c r="O45" s="92">
        <f t="shared" si="6"/>
        <v>7.3170731707317076</v>
      </c>
    </row>
    <row r="46" spans="1:15" ht="15.75" thickBot="1" x14ac:dyDescent="0.3">
      <c r="A46" s="302">
        <v>17</v>
      </c>
      <c r="B46" s="334">
        <v>31480</v>
      </c>
      <c r="C46" s="335" t="s">
        <v>38</v>
      </c>
      <c r="D46" s="336">
        <v>48</v>
      </c>
      <c r="E46" s="337">
        <v>1</v>
      </c>
      <c r="F46" s="337">
        <v>15</v>
      </c>
      <c r="G46" s="337">
        <v>25</v>
      </c>
      <c r="H46" s="337">
        <v>7</v>
      </c>
      <c r="I46" s="338">
        <f t="shared" si="10"/>
        <v>3.7916666666666665</v>
      </c>
      <c r="J46" s="307"/>
      <c r="K46" s="93">
        <f t="shared" si="13"/>
        <v>48</v>
      </c>
      <c r="L46" s="94">
        <f t="shared" si="11"/>
        <v>32</v>
      </c>
      <c r="M46" s="95">
        <f t="shared" si="2"/>
        <v>66.666666666666671</v>
      </c>
      <c r="N46" s="94">
        <f t="shared" si="12"/>
        <v>1</v>
      </c>
      <c r="O46" s="96">
        <f t="shared" si="6"/>
        <v>2.0833333333333335</v>
      </c>
    </row>
    <row r="47" spans="1:15" ht="16.5" thickBot="1" x14ac:dyDescent="0.3">
      <c r="A47" s="296"/>
      <c r="B47" s="319" t="s">
        <v>103</v>
      </c>
      <c r="C47" s="339"/>
      <c r="D47" s="340">
        <f>SUM(D48:D66)</f>
        <v>458</v>
      </c>
      <c r="E47" s="340">
        <f>SUM(E48:E66)</f>
        <v>4</v>
      </c>
      <c r="F47" s="340">
        <f>SUM(F48:F66)</f>
        <v>90</v>
      </c>
      <c r="G47" s="340">
        <f>SUM(G48:G66)</f>
        <v>197</v>
      </c>
      <c r="H47" s="340">
        <f>SUM(H48:H66)</f>
        <v>167</v>
      </c>
      <c r="I47" s="341">
        <f>AVERAGE(I48:I66)</f>
        <v>4.1073957188725956</v>
      </c>
      <c r="J47" s="307"/>
      <c r="K47" s="264">
        <f t="shared" si="13"/>
        <v>458</v>
      </c>
      <c r="L47" s="265">
        <f>SUM(L48:L66)</f>
        <v>364</v>
      </c>
      <c r="M47" s="276">
        <f t="shared" si="2"/>
        <v>79.47598253275109</v>
      </c>
      <c r="N47" s="265">
        <f>SUM(N48:N66)</f>
        <v>4</v>
      </c>
      <c r="O47" s="272">
        <f t="shared" si="6"/>
        <v>0.8733624454148472</v>
      </c>
    </row>
    <row r="48" spans="1:15" x14ac:dyDescent="0.25">
      <c r="A48" s="322">
        <v>1</v>
      </c>
      <c r="B48" s="323">
        <v>40010</v>
      </c>
      <c r="C48" s="324" t="s">
        <v>165</v>
      </c>
      <c r="D48" s="342">
        <v>95</v>
      </c>
      <c r="E48" s="325"/>
      <c r="F48" s="325">
        <v>13</v>
      </c>
      <c r="G48" s="325">
        <v>39</v>
      </c>
      <c r="H48" s="325">
        <v>43</v>
      </c>
      <c r="I48" s="343">
        <f t="shared" si="10"/>
        <v>4.3157894736842106</v>
      </c>
      <c r="J48" s="307"/>
      <c r="K48" s="85">
        <f t="shared" si="13"/>
        <v>95</v>
      </c>
      <c r="L48" s="86">
        <f t="shared" ref="L48:L66" si="14">H48+G48</f>
        <v>82</v>
      </c>
      <c r="M48" s="87">
        <f t="shared" si="2"/>
        <v>86.315789473684205</v>
      </c>
      <c r="N48" s="86">
        <f t="shared" ref="N48:N66" si="15">E48</f>
        <v>0</v>
      </c>
      <c r="O48" s="88">
        <f t="shared" si="6"/>
        <v>0</v>
      </c>
    </row>
    <row r="49" spans="1:15" x14ac:dyDescent="0.25">
      <c r="A49" s="302">
        <v>2</v>
      </c>
      <c r="B49" s="308">
        <v>40030</v>
      </c>
      <c r="C49" s="309" t="s">
        <v>41</v>
      </c>
      <c r="D49" s="332">
        <v>28</v>
      </c>
      <c r="E49" s="310"/>
      <c r="F49" s="310">
        <v>4</v>
      </c>
      <c r="G49" s="310">
        <v>10</v>
      </c>
      <c r="H49" s="310">
        <v>14</v>
      </c>
      <c r="I49" s="344">
        <f t="shared" si="10"/>
        <v>4.3571428571428568</v>
      </c>
      <c r="J49" s="307"/>
      <c r="K49" s="89">
        <f t="shared" si="13"/>
        <v>28</v>
      </c>
      <c r="L49" s="90">
        <f t="shared" si="14"/>
        <v>24</v>
      </c>
      <c r="M49" s="91">
        <f t="shared" si="2"/>
        <v>85.714285714285708</v>
      </c>
      <c r="N49" s="90">
        <f t="shared" si="15"/>
        <v>0</v>
      </c>
      <c r="O49" s="92">
        <f t="shared" si="6"/>
        <v>0</v>
      </c>
    </row>
    <row r="50" spans="1:15" x14ac:dyDescent="0.25">
      <c r="A50" s="302">
        <v>3</v>
      </c>
      <c r="B50" s="308">
        <v>40410</v>
      </c>
      <c r="C50" s="309" t="s">
        <v>48</v>
      </c>
      <c r="D50" s="332">
        <v>52</v>
      </c>
      <c r="E50" s="310"/>
      <c r="F50" s="310">
        <v>5</v>
      </c>
      <c r="G50" s="310">
        <v>28</v>
      </c>
      <c r="H50" s="310">
        <v>19</v>
      </c>
      <c r="I50" s="344">
        <f t="shared" si="10"/>
        <v>4.2692307692307692</v>
      </c>
      <c r="J50" s="307"/>
      <c r="K50" s="89">
        <f t="shared" si="13"/>
        <v>52</v>
      </c>
      <c r="L50" s="90">
        <f t="shared" si="14"/>
        <v>47</v>
      </c>
      <c r="M50" s="91">
        <f t="shared" si="2"/>
        <v>90.384615384615387</v>
      </c>
      <c r="N50" s="90">
        <f t="shared" si="15"/>
        <v>0</v>
      </c>
      <c r="O50" s="92">
        <f t="shared" si="6"/>
        <v>0</v>
      </c>
    </row>
    <row r="51" spans="1:15" x14ac:dyDescent="0.25">
      <c r="A51" s="302">
        <v>4</v>
      </c>
      <c r="B51" s="308">
        <v>40011</v>
      </c>
      <c r="C51" s="309" t="s">
        <v>40</v>
      </c>
      <c r="D51" s="345">
        <v>63</v>
      </c>
      <c r="E51" s="310"/>
      <c r="F51" s="310">
        <v>12</v>
      </c>
      <c r="G51" s="310">
        <v>25</v>
      </c>
      <c r="H51" s="310">
        <v>26</v>
      </c>
      <c r="I51" s="344">
        <f t="shared" si="10"/>
        <v>4.2222222222222223</v>
      </c>
      <c r="J51" s="307"/>
      <c r="K51" s="89">
        <f t="shared" si="13"/>
        <v>63</v>
      </c>
      <c r="L51" s="90">
        <f t="shared" si="14"/>
        <v>51</v>
      </c>
      <c r="M51" s="91">
        <f t="shared" si="2"/>
        <v>80.952380952380949</v>
      </c>
      <c r="N51" s="90">
        <f t="shared" si="15"/>
        <v>0</v>
      </c>
      <c r="O51" s="92">
        <f t="shared" si="6"/>
        <v>0</v>
      </c>
    </row>
    <row r="52" spans="1:15" x14ac:dyDescent="0.25">
      <c r="A52" s="302">
        <v>5</v>
      </c>
      <c r="B52" s="308">
        <v>40080</v>
      </c>
      <c r="C52" s="309" t="s">
        <v>95</v>
      </c>
      <c r="D52" s="332">
        <v>28</v>
      </c>
      <c r="E52" s="310"/>
      <c r="F52" s="310">
        <v>4</v>
      </c>
      <c r="G52" s="310">
        <v>15</v>
      </c>
      <c r="H52" s="310">
        <v>9</v>
      </c>
      <c r="I52" s="344">
        <f t="shared" si="10"/>
        <v>4.1785714285714288</v>
      </c>
      <c r="J52" s="307"/>
      <c r="K52" s="89">
        <f t="shared" si="13"/>
        <v>28</v>
      </c>
      <c r="L52" s="90">
        <f t="shared" si="14"/>
        <v>24</v>
      </c>
      <c r="M52" s="91">
        <f t="shared" si="2"/>
        <v>85.714285714285708</v>
      </c>
      <c r="N52" s="90">
        <f t="shared" si="15"/>
        <v>0</v>
      </c>
      <c r="O52" s="92">
        <f t="shared" si="6"/>
        <v>0</v>
      </c>
    </row>
    <row r="53" spans="1:15" x14ac:dyDescent="0.25">
      <c r="A53" s="302">
        <v>6</v>
      </c>
      <c r="B53" s="308">
        <v>40100</v>
      </c>
      <c r="C53" s="309" t="s">
        <v>42</v>
      </c>
      <c r="D53" s="332">
        <v>12</v>
      </c>
      <c r="E53" s="310"/>
      <c r="F53" s="310">
        <v>4</v>
      </c>
      <c r="G53" s="310">
        <v>5</v>
      </c>
      <c r="H53" s="310">
        <v>3</v>
      </c>
      <c r="I53" s="344">
        <f t="shared" si="10"/>
        <v>3.9166666666666665</v>
      </c>
      <c r="J53" s="307"/>
      <c r="K53" s="89">
        <f t="shared" si="13"/>
        <v>12</v>
      </c>
      <c r="L53" s="90">
        <f t="shared" si="14"/>
        <v>8</v>
      </c>
      <c r="M53" s="91">
        <f t="shared" si="2"/>
        <v>66.666666666666671</v>
      </c>
      <c r="N53" s="90">
        <f t="shared" si="15"/>
        <v>0</v>
      </c>
      <c r="O53" s="92">
        <f t="shared" si="6"/>
        <v>0</v>
      </c>
    </row>
    <row r="54" spans="1:15" ht="15.75" customHeight="1" x14ac:dyDescent="0.25">
      <c r="A54" s="302">
        <v>7</v>
      </c>
      <c r="B54" s="308">
        <v>40020</v>
      </c>
      <c r="C54" s="309" t="s">
        <v>166</v>
      </c>
      <c r="D54" s="332">
        <v>15</v>
      </c>
      <c r="E54" s="310"/>
      <c r="F54" s="310">
        <v>2</v>
      </c>
      <c r="G54" s="310">
        <v>8</v>
      </c>
      <c r="H54" s="310">
        <v>5</v>
      </c>
      <c r="I54" s="344">
        <f t="shared" si="10"/>
        <v>4.2</v>
      </c>
      <c r="J54" s="307"/>
      <c r="K54" s="89">
        <f t="shared" si="13"/>
        <v>15</v>
      </c>
      <c r="L54" s="90">
        <f t="shared" si="14"/>
        <v>13</v>
      </c>
      <c r="M54" s="91">
        <f t="shared" si="2"/>
        <v>86.666666666666671</v>
      </c>
      <c r="N54" s="103">
        <f t="shared" si="15"/>
        <v>0</v>
      </c>
      <c r="O54" s="92">
        <f t="shared" si="6"/>
        <v>0</v>
      </c>
    </row>
    <row r="55" spans="1:15" x14ac:dyDescent="0.25">
      <c r="A55" s="302">
        <v>8</v>
      </c>
      <c r="B55" s="308">
        <v>40031</v>
      </c>
      <c r="C55" s="309" t="s">
        <v>167</v>
      </c>
      <c r="D55" s="332">
        <v>14</v>
      </c>
      <c r="E55" s="310"/>
      <c r="F55" s="310">
        <v>3</v>
      </c>
      <c r="G55" s="310">
        <v>3</v>
      </c>
      <c r="H55" s="310">
        <v>8</v>
      </c>
      <c r="I55" s="344">
        <f t="shared" si="10"/>
        <v>4.3571428571428568</v>
      </c>
      <c r="J55" s="307"/>
      <c r="K55" s="89">
        <f t="shared" si="13"/>
        <v>14</v>
      </c>
      <c r="L55" s="90">
        <f t="shared" si="14"/>
        <v>11</v>
      </c>
      <c r="M55" s="91">
        <f t="shared" si="2"/>
        <v>78.571428571428569</v>
      </c>
      <c r="N55" s="90">
        <f t="shared" si="15"/>
        <v>0</v>
      </c>
      <c r="O55" s="92">
        <f t="shared" si="6"/>
        <v>0</v>
      </c>
    </row>
    <row r="56" spans="1:15" x14ac:dyDescent="0.25">
      <c r="A56" s="302">
        <v>9</v>
      </c>
      <c r="B56" s="308">
        <v>40210</v>
      </c>
      <c r="C56" s="309" t="s">
        <v>44</v>
      </c>
      <c r="D56" s="332">
        <v>17</v>
      </c>
      <c r="E56" s="310"/>
      <c r="F56" s="310">
        <v>6</v>
      </c>
      <c r="G56" s="310">
        <v>8</v>
      </c>
      <c r="H56" s="310">
        <v>3</v>
      </c>
      <c r="I56" s="344">
        <f t="shared" si="10"/>
        <v>3.8235294117647061</v>
      </c>
      <c r="J56" s="307"/>
      <c r="K56" s="89">
        <f t="shared" si="13"/>
        <v>17</v>
      </c>
      <c r="L56" s="90">
        <f t="shared" si="14"/>
        <v>11</v>
      </c>
      <c r="M56" s="91">
        <f t="shared" si="2"/>
        <v>64.705882352941174</v>
      </c>
      <c r="N56" s="103">
        <f t="shared" si="15"/>
        <v>0</v>
      </c>
      <c r="O56" s="92">
        <f t="shared" si="6"/>
        <v>0</v>
      </c>
    </row>
    <row r="57" spans="1:15" x14ac:dyDescent="0.25">
      <c r="A57" s="302">
        <v>10</v>
      </c>
      <c r="B57" s="308">
        <v>40300</v>
      </c>
      <c r="C57" s="309" t="s">
        <v>45</v>
      </c>
      <c r="D57" s="332"/>
      <c r="E57" s="310"/>
      <c r="F57" s="310"/>
      <c r="G57" s="310"/>
      <c r="H57" s="310"/>
      <c r="I57" s="344"/>
      <c r="J57" s="307"/>
      <c r="K57" s="89"/>
      <c r="L57" s="90"/>
      <c r="M57" s="91"/>
      <c r="N57" s="90"/>
      <c r="O57" s="92"/>
    </row>
    <row r="58" spans="1:15" x14ac:dyDescent="0.25">
      <c r="A58" s="302">
        <v>11</v>
      </c>
      <c r="B58" s="308">
        <v>40360</v>
      </c>
      <c r="C58" s="309" t="s">
        <v>46</v>
      </c>
      <c r="D58" s="332">
        <v>11</v>
      </c>
      <c r="E58" s="310"/>
      <c r="F58" s="310">
        <v>3</v>
      </c>
      <c r="G58" s="310">
        <v>6</v>
      </c>
      <c r="H58" s="310">
        <v>2</v>
      </c>
      <c r="I58" s="344">
        <f t="shared" si="10"/>
        <v>3.9090909090909092</v>
      </c>
      <c r="J58" s="307"/>
      <c r="K58" s="89">
        <f t="shared" si="13"/>
        <v>11</v>
      </c>
      <c r="L58" s="90">
        <f t="shared" si="14"/>
        <v>8</v>
      </c>
      <c r="M58" s="91">
        <f t="shared" si="2"/>
        <v>72.727272727272734</v>
      </c>
      <c r="N58" s="90">
        <f t="shared" si="15"/>
        <v>0</v>
      </c>
      <c r="O58" s="92">
        <f t="shared" si="6"/>
        <v>0</v>
      </c>
    </row>
    <row r="59" spans="1:15" x14ac:dyDescent="0.25">
      <c r="A59" s="302">
        <v>12</v>
      </c>
      <c r="B59" s="308">
        <v>40390</v>
      </c>
      <c r="C59" s="309" t="s">
        <v>47</v>
      </c>
      <c r="D59" s="332"/>
      <c r="E59" s="310"/>
      <c r="F59" s="310"/>
      <c r="G59" s="310"/>
      <c r="H59" s="310"/>
      <c r="I59" s="344"/>
      <c r="J59" s="307"/>
      <c r="K59" s="89"/>
      <c r="L59" s="90"/>
      <c r="M59" s="91"/>
      <c r="N59" s="90"/>
      <c r="O59" s="92"/>
    </row>
    <row r="60" spans="1:15" x14ac:dyDescent="0.25">
      <c r="A60" s="302">
        <v>13</v>
      </c>
      <c r="B60" s="308">
        <v>40720</v>
      </c>
      <c r="C60" s="309" t="s">
        <v>108</v>
      </c>
      <c r="D60" s="332">
        <v>26</v>
      </c>
      <c r="E60" s="310"/>
      <c r="F60" s="310">
        <v>10</v>
      </c>
      <c r="G60" s="310">
        <v>10</v>
      </c>
      <c r="H60" s="310">
        <v>6</v>
      </c>
      <c r="I60" s="344">
        <f t="shared" si="10"/>
        <v>3.8461538461538463</v>
      </c>
      <c r="J60" s="307"/>
      <c r="K60" s="89">
        <f t="shared" ref="K60:K122" si="16">D60</f>
        <v>26</v>
      </c>
      <c r="L60" s="90">
        <f t="shared" si="14"/>
        <v>16</v>
      </c>
      <c r="M60" s="91">
        <f t="shared" si="2"/>
        <v>61.53846153846154</v>
      </c>
      <c r="N60" s="90">
        <f t="shared" si="15"/>
        <v>0</v>
      </c>
      <c r="O60" s="92">
        <f t="shared" si="6"/>
        <v>0</v>
      </c>
    </row>
    <row r="61" spans="1:15" x14ac:dyDescent="0.25">
      <c r="A61" s="302">
        <v>14</v>
      </c>
      <c r="B61" s="308">
        <v>40730</v>
      </c>
      <c r="C61" s="309" t="s">
        <v>49</v>
      </c>
      <c r="D61" s="332"/>
      <c r="E61" s="310"/>
      <c r="F61" s="310"/>
      <c r="G61" s="310"/>
      <c r="H61" s="310"/>
      <c r="I61" s="344"/>
      <c r="J61" s="307"/>
      <c r="K61" s="89"/>
      <c r="L61" s="90"/>
      <c r="M61" s="91"/>
      <c r="N61" s="103"/>
      <c r="O61" s="92"/>
    </row>
    <row r="62" spans="1:15" ht="15" customHeight="1" x14ac:dyDescent="0.25">
      <c r="A62" s="302">
        <v>15</v>
      </c>
      <c r="B62" s="308">
        <v>40820</v>
      </c>
      <c r="C62" s="309" t="s">
        <v>168</v>
      </c>
      <c r="D62" s="332">
        <v>15</v>
      </c>
      <c r="E62" s="310"/>
      <c r="F62" s="310">
        <v>2</v>
      </c>
      <c r="G62" s="310">
        <v>8</v>
      </c>
      <c r="H62" s="310">
        <v>5</v>
      </c>
      <c r="I62" s="344">
        <f t="shared" si="10"/>
        <v>4.2</v>
      </c>
      <c r="J62" s="307"/>
      <c r="K62" s="89">
        <f t="shared" si="16"/>
        <v>15</v>
      </c>
      <c r="L62" s="90">
        <f t="shared" si="14"/>
        <v>13</v>
      </c>
      <c r="M62" s="91">
        <f t="shared" si="2"/>
        <v>86.666666666666671</v>
      </c>
      <c r="N62" s="103">
        <f t="shared" si="15"/>
        <v>0</v>
      </c>
      <c r="O62" s="92">
        <f t="shared" si="6"/>
        <v>0</v>
      </c>
    </row>
    <row r="63" spans="1:15" x14ac:dyDescent="0.25">
      <c r="A63" s="302">
        <v>16</v>
      </c>
      <c r="B63" s="308">
        <v>40840</v>
      </c>
      <c r="C63" s="309" t="s">
        <v>51</v>
      </c>
      <c r="D63" s="332">
        <v>16</v>
      </c>
      <c r="E63" s="310"/>
      <c r="F63" s="310">
        <v>7</v>
      </c>
      <c r="G63" s="310">
        <v>6</v>
      </c>
      <c r="H63" s="310">
        <v>3</v>
      </c>
      <c r="I63" s="344">
        <f t="shared" si="10"/>
        <v>3.75</v>
      </c>
      <c r="J63" s="307"/>
      <c r="K63" s="89">
        <f t="shared" si="16"/>
        <v>16</v>
      </c>
      <c r="L63" s="90">
        <f t="shared" si="14"/>
        <v>9</v>
      </c>
      <c r="M63" s="91">
        <f t="shared" si="2"/>
        <v>56.25</v>
      </c>
      <c r="N63" s="103">
        <f t="shared" si="15"/>
        <v>0</v>
      </c>
      <c r="O63" s="92">
        <f t="shared" si="6"/>
        <v>0</v>
      </c>
    </row>
    <row r="64" spans="1:15" s="349" customFormat="1" ht="15" customHeight="1" x14ac:dyDescent="0.25">
      <c r="A64" s="313">
        <v>17</v>
      </c>
      <c r="B64" s="346">
        <v>40950</v>
      </c>
      <c r="C64" s="347" t="s">
        <v>52</v>
      </c>
      <c r="D64" s="332">
        <v>13</v>
      </c>
      <c r="E64" s="348"/>
      <c r="F64" s="348">
        <v>1</v>
      </c>
      <c r="G64" s="348">
        <v>6</v>
      </c>
      <c r="H64" s="348">
        <v>6</v>
      </c>
      <c r="I64" s="344">
        <f t="shared" si="10"/>
        <v>4.384615384615385</v>
      </c>
      <c r="J64" s="307"/>
      <c r="K64" s="89">
        <f t="shared" si="16"/>
        <v>13</v>
      </c>
      <c r="L64" s="90">
        <f t="shared" si="14"/>
        <v>12</v>
      </c>
      <c r="M64" s="91">
        <f t="shared" si="2"/>
        <v>92.307692307692307</v>
      </c>
      <c r="N64" s="103">
        <f t="shared" si="15"/>
        <v>0</v>
      </c>
      <c r="O64" s="92">
        <f t="shared" si="6"/>
        <v>0</v>
      </c>
    </row>
    <row r="65" spans="1:15" x14ac:dyDescent="0.25">
      <c r="A65" s="302">
        <v>18</v>
      </c>
      <c r="B65" s="308">
        <v>40990</v>
      </c>
      <c r="C65" s="309" t="s">
        <v>53</v>
      </c>
      <c r="D65" s="332">
        <v>16</v>
      </c>
      <c r="E65" s="310"/>
      <c r="F65" s="310">
        <v>2</v>
      </c>
      <c r="G65" s="310">
        <v>7</v>
      </c>
      <c r="H65" s="310">
        <v>7</v>
      </c>
      <c r="I65" s="344">
        <f t="shared" si="10"/>
        <v>4.3125</v>
      </c>
      <c r="J65" s="307"/>
      <c r="K65" s="89">
        <f t="shared" si="16"/>
        <v>16</v>
      </c>
      <c r="L65" s="90">
        <f t="shared" si="14"/>
        <v>14</v>
      </c>
      <c r="M65" s="91">
        <f t="shared" si="2"/>
        <v>87.5</v>
      </c>
      <c r="N65" s="103">
        <f t="shared" si="15"/>
        <v>0</v>
      </c>
      <c r="O65" s="92">
        <f t="shared" si="6"/>
        <v>0</v>
      </c>
    </row>
    <row r="66" spans="1:15" ht="15.75" thickBot="1" x14ac:dyDescent="0.3">
      <c r="A66" s="302">
        <v>19</v>
      </c>
      <c r="B66" s="308">
        <v>40133</v>
      </c>
      <c r="C66" s="309" t="s">
        <v>169</v>
      </c>
      <c r="D66" s="333">
        <v>37</v>
      </c>
      <c r="E66" s="310">
        <v>4</v>
      </c>
      <c r="F66" s="310">
        <v>12</v>
      </c>
      <c r="G66" s="310">
        <v>13</v>
      </c>
      <c r="H66" s="310">
        <v>8</v>
      </c>
      <c r="I66" s="344">
        <f t="shared" si="10"/>
        <v>3.6756756756756759</v>
      </c>
      <c r="J66" s="307"/>
      <c r="K66" s="93">
        <f t="shared" si="16"/>
        <v>37</v>
      </c>
      <c r="L66" s="94">
        <f t="shared" si="14"/>
        <v>21</v>
      </c>
      <c r="M66" s="95">
        <f t="shared" si="2"/>
        <v>56.756756756756758</v>
      </c>
      <c r="N66" s="125">
        <f t="shared" si="15"/>
        <v>4</v>
      </c>
      <c r="O66" s="96">
        <f t="shared" si="6"/>
        <v>10.810810810810811</v>
      </c>
    </row>
    <row r="67" spans="1:15" ht="16.5" thickBot="1" x14ac:dyDescent="0.3">
      <c r="A67" s="296"/>
      <c r="B67" s="319" t="s">
        <v>104</v>
      </c>
      <c r="C67" s="320"/>
      <c r="D67" s="340">
        <f>SUM(D68:D81)</f>
        <v>364</v>
      </c>
      <c r="E67" s="300">
        <f>SUM(E68:E81)</f>
        <v>4</v>
      </c>
      <c r="F67" s="300">
        <f>SUM(F68:F81)</f>
        <v>89</v>
      </c>
      <c r="G67" s="300">
        <f>SUM(G68:G81)</f>
        <v>150</v>
      </c>
      <c r="H67" s="300">
        <f>SUM(H68:H81)</f>
        <v>121</v>
      </c>
      <c r="I67" s="341">
        <f>AVERAGE(I68:I81)</f>
        <v>4.0606092450915705</v>
      </c>
      <c r="J67" s="307"/>
      <c r="K67" s="264">
        <f t="shared" si="16"/>
        <v>364</v>
      </c>
      <c r="L67" s="265">
        <f>SUM(L68:L81)</f>
        <v>271</v>
      </c>
      <c r="M67" s="276">
        <f t="shared" si="2"/>
        <v>74.450549450549445</v>
      </c>
      <c r="N67" s="277">
        <f>SUM(N68:N81)</f>
        <v>4</v>
      </c>
      <c r="O67" s="272">
        <f t="shared" si="6"/>
        <v>1.098901098901099</v>
      </c>
    </row>
    <row r="68" spans="1:15" x14ac:dyDescent="0.25">
      <c r="A68" s="302">
        <v>1</v>
      </c>
      <c r="B68" s="303">
        <v>50040</v>
      </c>
      <c r="C68" s="316" t="s">
        <v>54</v>
      </c>
      <c r="D68" s="336">
        <v>28</v>
      </c>
      <c r="E68" s="317"/>
      <c r="F68" s="317">
        <v>7</v>
      </c>
      <c r="G68" s="317">
        <v>14</v>
      </c>
      <c r="H68" s="317">
        <v>7</v>
      </c>
      <c r="I68" s="350">
        <f t="shared" si="10"/>
        <v>4</v>
      </c>
      <c r="J68" s="307"/>
      <c r="K68" s="85">
        <f t="shared" si="16"/>
        <v>28</v>
      </c>
      <c r="L68" s="86">
        <f t="shared" ref="L68:L80" si="17">H68+G68</f>
        <v>21</v>
      </c>
      <c r="M68" s="87">
        <f t="shared" si="2"/>
        <v>75</v>
      </c>
      <c r="N68" s="169">
        <f t="shared" ref="N68:N81" si="18">E68</f>
        <v>0</v>
      </c>
      <c r="O68" s="88">
        <f t="shared" si="6"/>
        <v>0</v>
      </c>
    </row>
    <row r="69" spans="1:15" x14ac:dyDescent="0.25">
      <c r="A69" s="302">
        <v>2</v>
      </c>
      <c r="B69" s="308">
        <v>50003</v>
      </c>
      <c r="C69" s="309" t="s">
        <v>96</v>
      </c>
      <c r="D69" s="333">
        <v>39</v>
      </c>
      <c r="E69" s="310">
        <v>1</v>
      </c>
      <c r="F69" s="310">
        <v>4</v>
      </c>
      <c r="G69" s="310">
        <v>17</v>
      </c>
      <c r="H69" s="310">
        <v>17</v>
      </c>
      <c r="I69" s="344">
        <f t="shared" si="10"/>
        <v>4.2820512820512819</v>
      </c>
      <c r="J69" s="307"/>
      <c r="K69" s="89">
        <f t="shared" si="16"/>
        <v>39</v>
      </c>
      <c r="L69" s="90">
        <f t="shared" si="17"/>
        <v>34</v>
      </c>
      <c r="M69" s="91">
        <f t="shared" si="2"/>
        <v>87.179487179487182</v>
      </c>
      <c r="N69" s="90">
        <f t="shared" si="18"/>
        <v>1</v>
      </c>
      <c r="O69" s="92">
        <f t="shared" si="6"/>
        <v>2.5641025641025643</v>
      </c>
    </row>
    <row r="70" spans="1:15" x14ac:dyDescent="0.25">
      <c r="A70" s="302">
        <v>3</v>
      </c>
      <c r="B70" s="308">
        <v>50060</v>
      </c>
      <c r="C70" s="309" t="s">
        <v>125</v>
      </c>
      <c r="D70" s="332">
        <v>32</v>
      </c>
      <c r="E70" s="310"/>
      <c r="F70" s="310">
        <v>4</v>
      </c>
      <c r="G70" s="310">
        <v>10</v>
      </c>
      <c r="H70" s="310">
        <v>18</v>
      </c>
      <c r="I70" s="344">
        <f t="shared" si="10"/>
        <v>4.4375</v>
      </c>
      <c r="J70" s="307"/>
      <c r="K70" s="89">
        <f t="shared" si="16"/>
        <v>32</v>
      </c>
      <c r="L70" s="90">
        <f t="shared" si="17"/>
        <v>28</v>
      </c>
      <c r="M70" s="91">
        <f t="shared" ref="M70:M121" si="19">L70*100/K70</f>
        <v>87.5</v>
      </c>
      <c r="N70" s="90">
        <f t="shared" si="18"/>
        <v>0</v>
      </c>
      <c r="O70" s="92">
        <f t="shared" si="6"/>
        <v>0</v>
      </c>
    </row>
    <row r="71" spans="1:15" x14ac:dyDescent="0.25">
      <c r="A71" s="302">
        <v>4</v>
      </c>
      <c r="B71" s="308">
        <v>50170</v>
      </c>
      <c r="C71" s="309" t="s">
        <v>170</v>
      </c>
      <c r="D71" s="332">
        <v>15</v>
      </c>
      <c r="E71" s="310"/>
      <c r="F71" s="310">
        <v>3</v>
      </c>
      <c r="G71" s="310">
        <v>7</v>
      </c>
      <c r="H71" s="310">
        <v>5</v>
      </c>
      <c r="I71" s="344">
        <f t="shared" si="10"/>
        <v>4.1333333333333337</v>
      </c>
      <c r="J71" s="307"/>
      <c r="K71" s="89">
        <f t="shared" si="16"/>
        <v>15</v>
      </c>
      <c r="L71" s="90">
        <f t="shared" si="17"/>
        <v>12</v>
      </c>
      <c r="M71" s="91">
        <f t="shared" si="19"/>
        <v>80</v>
      </c>
      <c r="N71" s="103">
        <f t="shared" si="18"/>
        <v>0</v>
      </c>
      <c r="O71" s="92">
        <f t="shared" si="6"/>
        <v>0</v>
      </c>
    </row>
    <row r="72" spans="1:15" ht="15" customHeight="1" x14ac:dyDescent="0.25">
      <c r="A72" s="302">
        <v>5</v>
      </c>
      <c r="B72" s="308">
        <v>50230</v>
      </c>
      <c r="C72" s="309" t="s">
        <v>57</v>
      </c>
      <c r="D72" s="332">
        <v>28</v>
      </c>
      <c r="E72" s="310">
        <v>1</v>
      </c>
      <c r="F72" s="310">
        <v>6</v>
      </c>
      <c r="G72" s="310">
        <v>15</v>
      </c>
      <c r="H72" s="310">
        <v>6</v>
      </c>
      <c r="I72" s="344">
        <f t="shared" si="10"/>
        <v>3.9285714285714284</v>
      </c>
      <c r="J72" s="307"/>
      <c r="K72" s="89">
        <f t="shared" si="16"/>
        <v>28</v>
      </c>
      <c r="L72" s="90">
        <f t="shared" si="17"/>
        <v>21</v>
      </c>
      <c r="M72" s="91">
        <f t="shared" si="19"/>
        <v>75</v>
      </c>
      <c r="N72" s="90">
        <f t="shared" si="18"/>
        <v>1</v>
      </c>
      <c r="O72" s="92">
        <f t="shared" si="6"/>
        <v>3.5714285714285716</v>
      </c>
    </row>
    <row r="73" spans="1:15" x14ac:dyDescent="0.25">
      <c r="A73" s="302">
        <v>6</v>
      </c>
      <c r="B73" s="308">
        <v>50340</v>
      </c>
      <c r="C73" s="309" t="s">
        <v>171</v>
      </c>
      <c r="D73" s="332">
        <v>12</v>
      </c>
      <c r="E73" s="310">
        <v>1</v>
      </c>
      <c r="F73" s="310">
        <v>4</v>
      </c>
      <c r="G73" s="310">
        <v>3</v>
      </c>
      <c r="H73" s="310">
        <v>4</v>
      </c>
      <c r="I73" s="344">
        <f t="shared" si="10"/>
        <v>3.8333333333333335</v>
      </c>
      <c r="J73" s="307"/>
      <c r="K73" s="89">
        <f t="shared" si="16"/>
        <v>12</v>
      </c>
      <c r="L73" s="90">
        <f t="shared" si="17"/>
        <v>7</v>
      </c>
      <c r="M73" s="91">
        <f t="shared" si="19"/>
        <v>58.333333333333336</v>
      </c>
      <c r="N73" s="90">
        <f t="shared" si="18"/>
        <v>1</v>
      </c>
      <c r="O73" s="92">
        <f t="shared" ref="O73:O122" si="20">N73*100/K73</f>
        <v>8.3333333333333339</v>
      </c>
    </row>
    <row r="74" spans="1:15" x14ac:dyDescent="0.25">
      <c r="A74" s="302">
        <v>7</v>
      </c>
      <c r="B74" s="308">
        <v>50420</v>
      </c>
      <c r="C74" s="309" t="s">
        <v>172</v>
      </c>
      <c r="D74" s="332">
        <v>18</v>
      </c>
      <c r="E74" s="310"/>
      <c r="F74" s="310">
        <v>2</v>
      </c>
      <c r="G74" s="310">
        <v>6</v>
      </c>
      <c r="H74" s="310">
        <v>10</v>
      </c>
      <c r="I74" s="344">
        <f t="shared" si="10"/>
        <v>4.4444444444444446</v>
      </c>
      <c r="J74" s="307"/>
      <c r="K74" s="89">
        <f t="shared" si="16"/>
        <v>18</v>
      </c>
      <c r="L74" s="90">
        <f t="shared" si="17"/>
        <v>16</v>
      </c>
      <c r="M74" s="91">
        <f t="shared" si="19"/>
        <v>88.888888888888886</v>
      </c>
      <c r="N74" s="90">
        <f t="shared" si="18"/>
        <v>0</v>
      </c>
      <c r="O74" s="92">
        <f t="shared" si="20"/>
        <v>0</v>
      </c>
    </row>
    <row r="75" spans="1:15" x14ac:dyDescent="0.25">
      <c r="A75" s="302">
        <v>8</v>
      </c>
      <c r="B75" s="308">
        <v>50450</v>
      </c>
      <c r="C75" s="309" t="s">
        <v>173</v>
      </c>
      <c r="D75" s="332">
        <v>23</v>
      </c>
      <c r="E75" s="310"/>
      <c r="F75" s="310">
        <v>7</v>
      </c>
      <c r="G75" s="310">
        <v>12</v>
      </c>
      <c r="H75" s="310">
        <v>4</v>
      </c>
      <c r="I75" s="344">
        <f t="shared" si="10"/>
        <v>3.8695652173913042</v>
      </c>
      <c r="J75" s="307"/>
      <c r="K75" s="89">
        <f t="shared" si="16"/>
        <v>23</v>
      </c>
      <c r="L75" s="90">
        <f t="shared" si="17"/>
        <v>16</v>
      </c>
      <c r="M75" s="91">
        <f t="shared" si="19"/>
        <v>69.565217391304344</v>
      </c>
      <c r="N75" s="90">
        <f t="shared" si="18"/>
        <v>0</v>
      </c>
      <c r="O75" s="92">
        <f t="shared" si="20"/>
        <v>0</v>
      </c>
    </row>
    <row r="76" spans="1:15" x14ac:dyDescent="0.25">
      <c r="A76" s="302">
        <v>9</v>
      </c>
      <c r="B76" s="308">
        <v>50620</v>
      </c>
      <c r="C76" s="309" t="s">
        <v>61</v>
      </c>
      <c r="D76" s="332">
        <v>12</v>
      </c>
      <c r="E76" s="310"/>
      <c r="F76" s="310">
        <v>3</v>
      </c>
      <c r="G76" s="310">
        <v>5</v>
      </c>
      <c r="H76" s="310">
        <v>4</v>
      </c>
      <c r="I76" s="344">
        <f t="shared" si="10"/>
        <v>4.083333333333333</v>
      </c>
      <c r="J76" s="307"/>
      <c r="K76" s="89">
        <f t="shared" si="16"/>
        <v>12</v>
      </c>
      <c r="L76" s="90">
        <f t="shared" si="17"/>
        <v>9</v>
      </c>
      <c r="M76" s="91">
        <f t="shared" si="19"/>
        <v>75</v>
      </c>
      <c r="N76" s="90">
        <f t="shared" si="18"/>
        <v>0</v>
      </c>
      <c r="O76" s="92">
        <f t="shared" si="20"/>
        <v>0</v>
      </c>
    </row>
    <row r="77" spans="1:15" x14ac:dyDescent="0.25">
      <c r="A77" s="302">
        <v>10</v>
      </c>
      <c r="B77" s="308">
        <v>50760</v>
      </c>
      <c r="C77" s="309" t="s">
        <v>174</v>
      </c>
      <c r="D77" s="351">
        <v>40</v>
      </c>
      <c r="E77" s="310"/>
      <c r="F77" s="310">
        <v>6</v>
      </c>
      <c r="G77" s="310">
        <v>22</v>
      </c>
      <c r="H77" s="310">
        <v>12</v>
      </c>
      <c r="I77" s="344">
        <f t="shared" si="10"/>
        <v>4.1500000000000004</v>
      </c>
      <c r="J77" s="307"/>
      <c r="K77" s="89">
        <f t="shared" si="16"/>
        <v>40</v>
      </c>
      <c r="L77" s="90">
        <f t="shared" si="17"/>
        <v>34</v>
      </c>
      <c r="M77" s="91">
        <f t="shared" si="19"/>
        <v>85</v>
      </c>
      <c r="N77" s="103">
        <f t="shared" si="18"/>
        <v>0</v>
      </c>
      <c r="O77" s="92">
        <f t="shared" si="20"/>
        <v>0</v>
      </c>
    </row>
    <row r="78" spans="1:15" x14ac:dyDescent="0.25">
      <c r="A78" s="313">
        <v>11</v>
      </c>
      <c r="B78" s="308">
        <v>50780</v>
      </c>
      <c r="C78" s="309" t="s">
        <v>175</v>
      </c>
      <c r="D78" s="351">
        <v>16</v>
      </c>
      <c r="E78" s="310"/>
      <c r="F78" s="310">
        <v>11</v>
      </c>
      <c r="G78" s="310">
        <v>4</v>
      </c>
      <c r="H78" s="310">
        <v>1</v>
      </c>
      <c r="I78" s="344">
        <f t="shared" si="10"/>
        <v>3.375</v>
      </c>
      <c r="J78" s="307"/>
      <c r="K78" s="89">
        <f t="shared" si="16"/>
        <v>16</v>
      </c>
      <c r="L78" s="90">
        <f t="shared" si="17"/>
        <v>5</v>
      </c>
      <c r="M78" s="91">
        <f t="shared" si="19"/>
        <v>31.25</v>
      </c>
      <c r="N78" s="103">
        <f t="shared" si="18"/>
        <v>0</v>
      </c>
      <c r="O78" s="92">
        <f t="shared" si="20"/>
        <v>0</v>
      </c>
    </row>
    <row r="79" spans="1:15" x14ac:dyDescent="0.25">
      <c r="A79" s="302">
        <v>12</v>
      </c>
      <c r="B79" s="308">
        <v>50930</v>
      </c>
      <c r="C79" s="309" t="s">
        <v>176</v>
      </c>
      <c r="D79" s="333">
        <v>17</v>
      </c>
      <c r="E79" s="310"/>
      <c r="F79" s="310">
        <v>4</v>
      </c>
      <c r="G79" s="310">
        <v>7</v>
      </c>
      <c r="H79" s="310">
        <v>6</v>
      </c>
      <c r="I79" s="344">
        <f t="shared" si="10"/>
        <v>4.117647058823529</v>
      </c>
      <c r="J79" s="307"/>
      <c r="K79" s="89">
        <f t="shared" si="16"/>
        <v>17</v>
      </c>
      <c r="L79" s="90">
        <f t="shared" si="17"/>
        <v>13</v>
      </c>
      <c r="M79" s="91">
        <f t="shared" si="19"/>
        <v>76.470588235294116</v>
      </c>
      <c r="N79" s="90">
        <f t="shared" si="18"/>
        <v>0</v>
      </c>
      <c r="O79" s="92">
        <f t="shared" si="20"/>
        <v>0</v>
      </c>
    </row>
    <row r="80" spans="1:15" ht="15" customHeight="1" x14ac:dyDescent="0.25">
      <c r="A80" s="302">
        <v>13</v>
      </c>
      <c r="B80" s="308">
        <v>51370</v>
      </c>
      <c r="C80" s="309" t="s">
        <v>65</v>
      </c>
      <c r="D80" s="310">
        <v>20</v>
      </c>
      <c r="E80" s="310"/>
      <c r="F80" s="310">
        <v>3</v>
      </c>
      <c r="G80" s="310">
        <v>7</v>
      </c>
      <c r="H80" s="310">
        <v>10</v>
      </c>
      <c r="I80" s="344">
        <f t="shared" si="10"/>
        <v>4.3499999999999996</v>
      </c>
      <c r="J80" s="307"/>
      <c r="K80" s="89">
        <f t="shared" si="16"/>
        <v>20</v>
      </c>
      <c r="L80" s="90">
        <f t="shared" si="17"/>
        <v>17</v>
      </c>
      <c r="M80" s="91">
        <f t="shared" si="19"/>
        <v>85</v>
      </c>
      <c r="N80" s="90">
        <f t="shared" si="18"/>
        <v>0</v>
      </c>
      <c r="O80" s="92">
        <f t="shared" si="20"/>
        <v>0</v>
      </c>
    </row>
    <row r="81" spans="1:15" ht="15.75" thickBot="1" x14ac:dyDescent="0.3">
      <c r="A81" s="313">
        <v>14</v>
      </c>
      <c r="B81" s="334">
        <v>51580</v>
      </c>
      <c r="C81" s="335" t="s">
        <v>141</v>
      </c>
      <c r="D81" s="310">
        <v>64</v>
      </c>
      <c r="E81" s="310">
        <v>1</v>
      </c>
      <c r="F81" s="310">
        <v>25</v>
      </c>
      <c r="G81" s="310">
        <v>21</v>
      </c>
      <c r="H81" s="310">
        <v>17</v>
      </c>
      <c r="I81" s="344">
        <f t="shared" si="10"/>
        <v>3.84375</v>
      </c>
      <c r="J81" s="307"/>
      <c r="K81" s="93">
        <f t="shared" si="16"/>
        <v>64</v>
      </c>
      <c r="L81" s="94">
        <f>H81+G81</f>
        <v>38</v>
      </c>
      <c r="M81" s="95">
        <f t="shared" si="19"/>
        <v>59.375</v>
      </c>
      <c r="N81" s="94">
        <f t="shared" si="18"/>
        <v>1</v>
      </c>
      <c r="O81" s="96">
        <f t="shared" si="20"/>
        <v>1.5625</v>
      </c>
    </row>
    <row r="82" spans="1:15" ht="16.5" thickBot="1" x14ac:dyDescent="0.3">
      <c r="A82" s="296"/>
      <c r="B82" s="319" t="s">
        <v>105</v>
      </c>
      <c r="C82" s="339"/>
      <c r="D82" s="300">
        <f>SUM(D83:D112)</f>
        <v>1074</v>
      </c>
      <c r="E82" s="300">
        <f>SUM(E83:E112)</f>
        <v>27</v>
      </c>
      <c r="F82" s="300">
        <f>SUM(F83:F112)</f>
        <v>311</v>
      </c>
      <c r="G82" s="300">
        <f>SUM(G83:G112)</f>
        <v>450</v>
      </c>
      <c r="H82" s="300">
        <f>SUM(H83:H112)</f>
        <v>286</v>
      </c>
      <c r="I82" s="341">
        <f>AVERAGE(I83:I112)</f>
        <v>3.8755820157864895</v>
      </c>
      <c r="J82" s="307"/>
      <c r="K82" s="264">
        <f t="shared" si="16"/>
        <v>1074</v>
      </c>
      <c r="L82" s="265">
        <f>SUM(L83:L112)</f>
        <v>736</v>
      </c>
      <c r="M82" s="276">
        <f t="shared" si="19"/>
        <v>68.528864059590319</v>
      </c>
      <c r="N82" s="265">
        <f>SUM(N83:N112)</f>
        <v>27</v>
      </c>
      <c r="O82" s="272">
        <f t="shared" si="20"/>
        <v>2.5139664804469275</v>
      </c>
    </row>
    <row r="83" spans="1:15" x14ac:dyDescent="0.25">
      <c r="A83" s="322">
        <v>1</v>
      </c>
      <c r="B83" s="323">
        <v>60010</v>
      </c>
      <c r="C83" s="324" t="s">
        <v>177</v>
      </c>
      <c r="D83" s="325">
        <v>30</v>
      </c>
      <c r="E83" s="325">
        <v>2</v>
      </c>
      <c r="F83" s="325">
        <v>11</v>
      </c>
      <c r="G83" s="325">
        <v>12</v>
      </c>
      <c r="H83" s="325">
        <v>5</v>
      </c>
      <c r="I83" s="326">
        <f t="shared" si="10"/>
        <v>3.6666666666666665</v>
      </c>
      <c r="J83" s="307"/>
      <c r="K83" s="85">
        <f t="shared" si="16"/>
        <v>30</v>
      </c>
      <c r="L83" s="86">
        <f t="shared" ref="L83:L112" si="21">H83+G83</f>
        <v>17</v>
      </c>
      <c r="M83" s="87">
        <f t="shared" si="19"/>
        <v>56.666666666666664</v>
      </c>
      <c r="N83" s="86">
        <f t="shared" ref="N83:N112" si="22">E83</f>
        <v>2</v>
      </c>
      <c r="O83" s="88">
        <f t="shared" si="20"/>
        <v>6.666666666666667</v>
      </c>
    </row>
    <row r="84" spans="1:15" x14ac:dyDescent="0.25">
      <c r="A84" s="302">
        <v>2</v>
      </c>
      <c r="B84" s="303">
        <v>60020</v>
      </c>
      <c r="C84" s="304" t="s">
        <v>68</v>
      </c>
      <c r="D84" s="305">
        <v>13</v>
      </c>
      <c r="E84" s="305">
        <v>2</v>
      </c>
      <c r="F84" s="305">
        <v>7</v>
      </c>
      <c r="G84" s="305">
        <v>3</v>
      </c>
      <c r="H84" s="305">
        <v>1</v>
      </c>
      <c r="I84" s="306">
        <f t="shared" si="10"/>
        <v>3.2307692307692308</v>
      </c>
      <c r="J84" s="307"/>
      <c r="K84" s="89">
        <f t="shared" si="16"/>
        <v>13</v>
      </c>
      <c r="L84" s="90">
        <f t="shared" si="21"/>
        <v>4</v>
      </c>
      <c r="M84" s="91">
        <f t="shared" si="19"/>
        <v>30.76923076923077</v>
      </c>
      <c r="N84" s="103">
        <f t="shared" si="22"/>
        <v>2</v>
      </c>
      <c r="O84" s="92">
        <f t="shared" si="20"/>
        <v>15.384615384615385</v>
      </c>
    </row>
    <row r="85" spans="1:15" x14ac:dyDescent="0.25">
      <c r="A85" s="302">
        <v>3</v>
      </c>
      <c r="B85" s="308">
        <v>60050</v>
      </c>
      <c r="C85" s="309" t="s">
        <v>178</v>
      </c>
      <c r="D85" s="310">
        <v>36</v>
      </c>
      <c r="E85" s="310"/>
      <c r="F85" s="310">
        <v>15</v>
      </c>
      <c r="G85" s="310">
        <v>18</v>
      </c>
      <c r="H85" s="310">
        <v>3</v>
      </c>
      <c r="I85" s="311">
        <f t="shared" si="10"/>
        <v>3.6666666666666665</v>
      </c>
      <c r="J85" s="307"/>
      <c r="K85" s="89">
        <f t="shared" si="16"/>
        <v>36</v>
      </c>
      <c r="L85" s="90">
        <f t="shared" si="21"/>
        <v>21</v>
      </c>
      <c r="M85" s="91">
        <f t="shared" si="19"/>
        <v>58.333333333333336</v>
      </c>
      <c r="N85" s="90">
        <f t="shared" si="22"/>
        <v>0</v>
      </c>
      <c r="O85" s="92">
        <f t="shared" si="20"/>
        <v>0</v>
      </c>
    </row>
    <row r="86" spans="1:15" x14ac:dyDescent="0.25">
      <c r="A86" s="302">
        <v>4</v>
      </c>
      <c r="B86" s="308">
        <v>60070</v>
      </c>
      <c r="C86" s="309" t="s">
        <v>179</v>
      </c>
      <c r="D86" s="310">
        <v>26</v>
      </c>
      <c r="E86" s="310"/>
      <c r="F86" s="310">
        <v>5</v>
      </c>
      <c r="G86" s="310">
        <v>15</v>
      </c>
      <c r="H86" s="310">
        <v>6</v>
      </c>
      <c r="I86" s="311">
        <f t="shared" si="10"/>
        <v>4.0384615384615383</v>
      </c>
      <c r="J86" s="307"/>
      <c r="K86" s="89">
        <f t="shared" si="16"/>
        <v>26</v>
      </c>
      <c r="L86" s="90">
        <f t="shared" si="21"/>
        <v>21</v>
      </c>
      <c r="M86" s="91">
        <f t="shared" si="19"/>
        <v>80.769230769230774</v>
      </c>
      <c r="N86" s="90">
        <f t="shared" si="22"/>
        <v>0</v>
      </c>
      <c r="O86" s="92">
        <f t="shared" si="20"/>
        <v>0</v>
      </c>
    </row>
    <row r="87" spans="1:15" x14ac:dyDescent="0.25">
      <c r="A87" s="302">
        <v>5</v>
      </c>
      <c r="B87" s="308">
        <v>60180</v>
      </c>
      <c r="C87" s="309" t="s">
        <v>180</v>
      </c>
      <c r="D87" s="310">
        <v>27</v>
      </c>
      <c r="E87" s="310">
        <v>1</v>
      </c>
      <c r="F87" s="310">
        <v>16</v>
      </c>
      <c r="G87" s="310">
        <v>5</v>
      </c>
      <c r="H87" s="310">
        <v>5</v>
      </c>
      <c r="I87" s="311">
        <f t="shared" si="10"/>
        <v>3.5185185185185186</v>
      </c>
      <c r="J87" s="307"/>
      <c r="K87" s="89">
        <f t="shared" si="16"/>
        <v>27</v>
      </c>
      <c r="L87" s="90">
        <f t="shared" si="21"/>
        <v>10</v>
      </c>
      <c r="M87" s="91">
        <f t="shared" si="19"/>
        <v>37.037037037037038</v>
      </c>
      <c r="N87" s="90">
        <f t="shared" si="22"/>
        <v>1</v>
      </c>
      <c r="O87" s="92">
        <f t="shared" si="20"/>
        <v>3.7037037037037037</v>
      </c>
    </row>
    <row r="88" spans="1:15" x14ac:dyDescent="0.25">
      <c r="A88" s="302">
        <v>6</v>
      </c>
      <c r="B88" s="308">
        <v>60240</v>
      </c>
      <c r="C88" s="309" t="s">
        <v>181</v>
      </c>
      <c r="D88" s="310">
        <v>51</v>
      </c>
      <c r="E88" s="310"/>
      <c r="F88" s="310">
        <v>12</v>
      </c>
      <c r="G88" s="310">
        <v>20</v>
      </c>
      <c r="H88" s="310">
        <v>19</v>
      </c>
      <c r="I88" s="311">
        <f t="shared" si="10"/>
        <v>4.1372549019607847</v>
      </c>
      <c r="J88" s="307"/>
      <c r="K88" s="89">
        <f t="shared" si="16"/>
        <v>51</v>
      </c>
      <c r="L88" s="90">
        <f t="shared" si="21"/>
        <v>39</v>
      </c>
      <c r="M88" s="91">
        <f t="shared" si="19"/>
        <v>76.470588235294116</v>
      </c>
      <c r="N88" s="103">
        <f t="shared" si="22"/>
        <v>0</v>
      </c>
      <c r="O88" s="92">
        <f t="shared" si="20"/>
        <v>0</v>
      </c>
    </row>
    <row r="89" spans="1:15" x14ac:dyDescent="0.25">
      <c r="A89" s="302">
        <v>7</v>
      </c>
      <c r="B89" s="308">
        <v>60560</v>
      </c>
      <c r="C89" s="309" t="s">
        <v>73</v>
      </c>
      <c r="D89" s="310">
        <v>13</v>
      </c>
      <c r="E89" s="310"/>
      <c r="F89" s="310">
        <v>2</v>
      </c>
      <c r="G89" s="310">
        <v>8</v>
      </c>
      <c r="H89" s="310">
        <v>3</v>
      </c>
      <c r="I89" s="311">
        <f t="shared" si="10"/>
        <v>4.0769230769230766</v>
      </c>
      <c r="J89" s="307"/>
      <c r="K89" s="89">
        <f t="shared" si="16"/>
        <v>13</v>
      </c>
      <c r="L89" s="90">
        <f t="shared" si="21"/>
        <v>11</v>
      </c>
      <c r="M89" s="91">
        <f t="shared" si="19"/>
        <v>84.615384615384613</v>
      </c>
      <c r="N89" s="90">
        <f t="shared" si="22"/>
        <v>0</v>
      </c>
      <c r="O89" s="92">
        <f t="shared" si="20"/>
        <v>0</v>
      </c>
    </row>
    <row r="90" spans="1:15" x14ac:dyDescent="0.25">
      <c r="A90" s="302">
        <v>8</v>
      </c>
      <c r="B90" s="308">
        <v>60660</v>
      </c>
      <c r="C90" s="309" t="s">
        <v>182</v>
      </c>
      <c r="D90" s="310">
        <v>12</v>
      </c>
      <c r="E90" s="310"/>
      <c r="F90" s="310">
        <v>4</v>
      </c>
      <c r="G90" s="310">
        <v>6</v>
      </c>
      <c r="H90" s="310">
        <v>2</v>
      </c>
      <c r="I90" s="311">
        <f t="shared" si="10"/>
        <v>3.8333333333333335</v>
      </c>
      <c r="J90" s="307"/>
      <c r="K90" s="89">
        <f t="shared" si="16"/>
        <v>12</v>
      </c>
      <c r="L90" s="90">
        <f t="shared" si="21"/>
        <v>8</v>
      </c>
      <c r="M90" s="91">
        <f t="shared" si="19"/>
        <v>66.666666666666671</v>
      </c>
      <c r="N90" s="103">
        <f t="shared" si="22"/>
        <v>0</v>
      </c>
      <c r="O90" s="92">
        <f t="shared" si="20"/>
        <v>0</v>
      </c>
    </row>
    <row r="91" spans="1:15" x14ac:dyDescent="0.25">
      <c r="A91" s="302">
        <v>9</v>
      </c>
      <c r="B91" s="303">
        <v>60001</v>
      </c>
      <c r="C91" s="304" t="s">
        <v>183</v>
      </c>
      <c r="D91" s="310">
        <v>20</v>
      </c>
      <c r="E91" s="310">
        <v>2</v>
      </c>
      <c r="F91" s="310">
        <v>6</v>
      </c>
      <c r="G91" s="310">
        <v>8</v>
      </c>
      <c r="H91" s="310">
        <v>4</v>
      </c>
      <c r="I91" s="311">
        <f t="shared" si="10"/>
        <v>3.7</v>
      </c>
      <c r="J91" s="307"/>
      <c r="K91" s="89">
        <f t="shared" si="16"/>
        <v>20</v>
      </c>
      <c r="L91" s="90">
        <f t="shared" si="21"/>
        <v>12</v>
      </c>
      <c r="M91" s="91">
        <f t="shared" si="19"/>
        <v>60</v>
      </c>
      <c r="N91" s="103">
        <f t="shared" si="22"/>
        <v>2</v>
      </c>
      <c r="O91" s="92">
        <f t="shared" si="20"/>
        <v>10</v>
      </c>
    </row>
    <row r="92" spans="1:15" x14ac:dyDescent="0.25">
      <c r="A92" s="302">
        <v>10</v>
      </c>
      <c r="B92" s="308">
        <v>60850</v>
      </c>
      <c r="C92" s="309" t="s">
        <v>184</v>
      </c>
      <c r="D92" s="305">
        <v>28</v>
      </c>
      <c r="E92" s="305"/>
      <c r="F92" s="305">
        <v>6</v>
      </c>
      <c r="G92" s="305">
        <v>20</v>
      </c>
      <c r="H92" s="305">
        <v>2</v>
      </c>
      <c r="I92" s="306">
        <f t="shared" si="10"/>
        <v>3.8571428571428572</v>
      </c>
      <c r="J92" s="307"/>
      <c r="K92" s="89">
        <f t="shared" si="16"/>
        <v>28</v>
      </c>
      <c r="L92" s="90">
        <f t="shared" si="21"/>
        <v>22</v>
      </c>
      <c r="M92" s="91">
        <f t="shared" si="19"/>
        <v>78.571428571428569</v>
      </c>
      <c r="N92" s="103">
        <f t="shared" si="22"/>
        <v>0</v>
      </c>
      <c r="O92" s="92">
        <f t="shared" si="20"/>
        <v>0</v>
      </c>
    </row>
    <row r="93" spans="1:15" x14ac:dyDescent="0.25">
      <c r="A93" s="302">
        <v>11</v>
      </c>
      <c r="B93" s="308">
        <v>60910</v>
      </c>
      <c r="C93" s="309" t="s">
        <v>77</v>
      </c>
      <c r="D93" s="310">
        <v>10</v>
      </c>
      <c r="E93" s="310"/>
      <c r="F93" s="310">
        <v>3</v>
      </c>
      <c r="G93" s="310">
        <v>4</v>
      </c>
      <c r="H93" s="310">
        <v>3</v>
      </c>
      <c r="I93" s="311">
        <f t="shared" si="10"/>
        <v>4</v>
      </c>
      <c r="J93" s="307"/>
      <c r="K93" s="89">
        <f t="shared" si="16"/>
        <v>10</v>
      </c>
      <c r="L93" s="90">
        <f t="shared" si="21"/>
        <v>7</v>
      </c>
      <c r="M93" s="91">
        <f t="shared" si="19"/>
        <v>70</v>
      </c>
      <c r="N93" s="103">
        <f t="shared" si="22"/>
        <v>0</v>
      </c>
      <c r="O93" s="92">
        <f t="shared" si="20"/>
        <v>0</v>
      </c>
    </row>
    <row r="94" spans="1:15" x14ac:dyDescent="0.25">
      <c r="A94" s="302">
        <v>12</v>
      </c>
      <c r="B94" s="308">
        <v>60980</v>
      </c>
      <c r="C94" s="309" t="s">
        <v>78</v>
      </c>
      <c r="D94" s="310">
        <v>28</v>
      </c>
      <c r="E94" s="310">
        <v>1</v>
      </c>
      <c r="F94" s="310">
        <v>9</v>
      </c>
      <c r="G94" s="310">
        <v>13</v>
      </c>
      <c r="H94" s="310">
        <v>5</v>
      </c>
      <c r="I94" s="311">
        <f t="shared" si="10"/>
        <v>3.7857142857142856</v>
      </c>
      <c r="J94" s="307"/>
      <c r="K94" s="89">
        <f t="shared" si="16"/>
        <v>28</v>
      </c>
      <c r="L94" s="90">
        <f t="shared" si="21"/>
        <v>18</v>
      </c>
      <c r="M94" s="91">
        <f t="shared" si="19"/>
        <v>64.285714285714292</v>
      </c>
      <c r="N94" s="90">
        <f t="shared" si="22"/>
        <v>1</v>
      </c>
      <c r="O94" s="92">
        <f t="shared" si="20"/>
        <v>3.5714285714285716</v>
      </c>
    </row>
    <row r="95" spans="1:15" x14ac:dyDescent="0.25">
      <c r="A95" s="302">
        <v>13</v>
      </c>
      <c r="B95" s="308">
        <v>61080</v>
      </c>
      <c r="C95" s="309" t="s">
        <v>185</v>
      </c>
      <c r="D95" s="310">
        <v>41</v>
      </c>
      <c r="E95" s="310"/>
      <c r="F95" s="310">
        <v>15</v>
      </c>
      <c r="G95" s="310">
        <v>20</v>
      </c>
      <c r="H95" s="310">
        <v>6</v>
      </c>
      <c r="I95" s="311">
        <f t="shared" si="10"/>
        <v>3.7804878048780486</v>
      </c>
      <c r="J95" s="307"/>
      <c r="K95" s="89">
        <f t="shared" si="16"/>
        <v>41</v>
      </c>
      <c r="L95" s="90">
        <f t="shared" si="21"/>
        <v>26</v>
      </c>
      <c r="M95" s="91">
        <f t="shared" si="19"/>
        <v>63.414634146341463</v>
      </c>
      <c r="N95" s="90">
        <f t="shared" si="22"/>
        <v>0</v>
      </c>
      <c r="O95" s="92">
        <f t="shared" si="20"/>
        <v>0</v>
      </c>
    </row>
    <row r="96" spans="1:15" x14ac:dyDescent="0.25">
      <c r="A96" s="313">
        <v>14</v>
      </c>
      <c r="B96" s="308">
        <v>61150</v>
      </c>
      <c r="C96" s="309" t="s">
        <v>186</v>
      </c>
      <c r="D96" s="310">
        <v>26</v>
      </c>
      <c r="E96" s="310"/>
      <c r="F96" s="310">
        <v>5</v>
      </c>
      <c r="G96" s="310">
        <v>12</v>
      </c>
      <c r="H96" s="310">
        <v>9</v>
      </c>
      <c r="I96" s="311">
        <f t="shared" si="10"/>
        <v>4.1538461538461542</v>
      </c>
      <c r="J96" s="307"/>
      <c r="K96" s="89">
        <f t="shared" si="16"/>
        <v>26</v>
      </c>
      <c r="L96" s="90">
        <f t="shared" si="21"/>
        <v>21</v>
      </c>
      <c r="M96" s="91">
        <f t="shared" si="19"/>
        <v>80.769230769230774</v>
      </c>
      <c r="N96" s="90">
        <f t="shared" si="22"/>
        <v>0</v>
      </c>
      <c r="O96" s="92">
        <f t="shared" si="20"/>
        <v>0</v>
      </c>
    </row>
    <row r="97" spans="1:15" x14ac:dyDescent="0.25">
      <c r="A97" s="302">
        <v>15</v>
      </c>
      <c r="B97" s="308">
        <v>61210</v>
      </c>
      <c r="C97" s="309" t="s">
        <v>187</v>
      </c>
      <c r="D97" s="310">
        <v>19</v>
      </c>
      <c r="E97" s="310">
        <v>1</v>
      </c>
      <c r="F97" s="310">
        <v>10</v>
      </c>
      <c r="G97" s="310">
        <v>5</v>
      </c>
      <c r="H97" s="310">
        <v>3</v>
      </c>
      <c r="I97" s="311">
        <f t="shared" si="10"/>
        <v>3.5263157894736841</v>
      </c>
      <c r="J97" s="307"/>
      <c r="K97" s="89">
        <f t="shared" si="16"/>
        <v>19</v>
      </c>
      <c r="L97" s="90">
        <f t="shared" si="21"/>
        <v>8</v>
      </c>
      <c r="M97" s="91">
        <f t="shared" si="19"/>
        <v>42.10526315789474</v>
      </c>
      <c r="N97" s="90">
        <f t="shared" si="22"/>
        <v>1</v>
      </c>
      <c r="O97" s="92">
        <f t="shared" si="20"/>
        <v>5.2631578947368425</v>
      </c>
    </row>
    <row r="98" spans="1:15" x14ac:dyDescent="0.25">
      <c r="A98" s="302">
        <v>16</v>
      </c>
      <c r="B98" s="308">
        <v>61290</v>
      </c>
      <c r="C98" s="309" t="s">
        <v>82</v>
      </c>
      <c r="D98" s="310">
        <v>14</v>
      </c>
      <c r="E98" s="310"/>
      <c r="F98" s="310">
        <v>4</v>
      </c>
      <c r="G98" s="310">
        <v>5</v>
      </c>
      <c r="H98" s="310">
        <v>5</v>
      </c>
      <c r="I98" s="311">
        <f t="shared" si="10"/>
        <v>4.0714285714285712</v>
      </c>
      <c r="J98" s="307"/>
      <c r="K98" s="89">
        <f t="shared" si="16"/>
        <v>14</v>
      </c>
      <c r="L98" s="90">
        <f t="shared" si="21"/>
        <v>10</v>
      </c>
      <c r="M98" s="91">
        <f t="shared" si="19"/>
        <v>71.428571428571431</v>
      </c>
      <c r="N98" s="90">
        <f t="shared" si="22"/>
        <v>0</v>
      </c>
      <c r="O98" s="92">
        <f t="shared" si="20"/>
        <v>0</v>
      </c>
    </row>
    <row r="99" spans="1:15" x14ac:dyDescent="0.25">
      <c r="A99" s="302">
        <v>17</v>
      </c>
      <c r="B99" s="308">
        <v>61340</v>
      </c>
      <c r="C99" s="309" t="s">
        <v>188</v>
      </c>
      <c r="D99" s="310">
        <v>22</v>
      </c>
      <c r="E99" s="310">
        <v>2</v>
      </c>
      <c r="F99" s="310">
        <v>9</v>
      </c>
      <c r="G99" s="310">
        <v>9</v>
      </c>
      <c r="H99" s="310">
        <v>2</v>
      </c>
      <c r="I99" s="311">
        <f t="shared" si="10"/>
        <v>3.5</v>
      </c>
      <c r="J99" s="307"/>
      <c r="K99" s="89">
        <f t="shared" si="16"/>
        <v>22</v>
      </c>
      <c r="L99" s="90">
        <f t="shared" si="21"/>
        <v>11</v>
      </c>
      <c r="M99" s="91">
        <f t="shared" si="19"/>
        <v>50</v>
      </c>
      <c r="N99" s="103">
        <f t="shared" si="22"/>
        <v>2</v>
      </c>
      <c r="O99" s="92">
        <f t="shared" si="20"/>
        <v>9.0909090909090917</v>
      </c>
    </row>
    <row r="100" spans="1:15" x14ac:dyDescent="0.25">
      <c r="A100" s="313">
        <v>18</v>
      </c>
      <c r="B100" s="308">
        <v>61390</v>
      </c>
      <c r="C100" s="309" t="s">
        <v>189</v>
      </c>
      <c r="D100" s="310">
        <v>21</v>
      </c>
      <c r="E100" s="310">
        <v>2</v>
      </c>
      <c r="F100" s="310">
        <v>10</v>
      </c>
      <c r="G100" s="310">
        <v>5</v>
      </c>
      <c r="H100" s="310">
        <v>4</v>
      </c>
      <c r="I100" s="311">
        <f t="shared" ref="I100:I122" si="23">(E100*2+F100*3+G100*4+H100*5)/D100</f>
        <v>3.5238095238095237</v>
      </c>
      <c r="J100" s="307"/>
      <c r="K100" s="89">
        <f t="shared" si="16"/>
        <v>21</v>
      </c>
      <c r="L100" s="90">
        <f t="shared" si="21"/>
        <v>9</v>
      </c>
      <c r="M100" s="91">
        <f t="shared" si="19"/>
        <v>42.857142857142854</v>
      </c>
      <c r="N100" s="103">
        <f t="shared" si="22"/>
        <v>2</v>
      </c>
      <c r="O100" s="92">
        <f t="shared" si="20"/>
        <v>9.5238095238095237</v>
      </c>
    </row>
    <row r="101" spans="1:15" x14ac:dyDescent="0.25">
      <c r="A101" s="302">
        <v>19</v>
      </c>
      <c r="B101" s="308">
        <v>61410</v>
      </c>
      <c r="C101" s="309" t="s">
        <v>190</v>
      </c>
      <c r="D101" s="310">
        <v>23</v>
      </c>
      <c r="E101" s="310"/>
      <c r="F101" s="310">
        <v>5</v>
      </c>
      <c r="G101" s="310">
        <v>11</v>
      </c>
      <c r="H101" s="310">
        <v>7</v>
      </c>
      <c r="I101" s="311">
        <f t="shared" si="23"/>
        <v>4.0869565217391308</v>
      </c>
      <c r="J101" s="307"/>
      <c r="K101" s="89">
        <f t="shared" si="16"/>
        <v>23</v>
      </c>
      <c r="L101" s="90">
        <f t="shared" si="21"/>
        <v>18</v>
      </c>
      <c r="M101" s="91">
        <f t="shared" si="19"/>
        <v>78.260869565217391</v>
      </c>
      <c r="N101" s="90">
        <f t="shared" si="22"/>
        <v>0</v>
      </c>
      <c r="O101" s="92">
        <f t="shared" si="20"/>
        <v>0</v>
      </c>
    </row>
    <row r="102" spans="1:15" x14ac:dyDescent="0.25">
      <c r="A102" s="302">
        <v>20</v>
      </c>
      <c r="B102" s="308">
        <v>61430</v>
      </c>
      <c r="C102" s="309" t="s">
        <v>113</v>
      </c>
      <c r="D102" s="310">
        <v>60</v>
      </c>
      <c r="E102" s="310">
        <v>2</v>
      </c>
      <c r="F102" s="310">
        <v>23</v>
      </c>
      <c r="G102" s="310">
        <v>27</v>
      </c>
      <c r="H102" s="310">
        <v>8</v>
      </c>
      <c r="I102" s="311">
        <f t="shared" si="23"/>
        <v>3.6833333333333331</v>
      </c>
      <c r="J102" s="307"/>
      <c r="K102" s="89">
        <f t="shared" si="16"/>
        <v>60</v>
      </c>
      <c r="L102" s="90">
        <f t="shared" si="21"/>
        <v>35</v>
      </c>
      <c r="M102" s="91">
        <f t="shared" si="19"/>
        <v>58.333333333333336</v>
      </c>
      <c r="N102" s="90">
        <f t="shared" si="22"/>
        <v>2</v>
      </c>
      <c r="O102" s="92">
        <f t="shared" si="20"/>
        <v>3.3333333333333335</v>
      </c>
    </row>
    <row r="103" spans="1:15" x14ac:dyDescent="0.25">
      <c r="A103" s="302">
        <v>21</v>
      </c>
      <c r="B103" s="308">
        <v>61440</v>
      </c>
      <c r="C103" s="309" t="s">
        <v>191</v>
      </c>
      <c r="D103" s="310">
        <v>78</v>
      </c>
      <c r="E103" s="310"/>
      <c r="F103" s="310">
        <v>8</v>
      </c>
      <c r="G103" s="310">
        <v>21</v>
      </c>
      <c r="H103" s="310">
        <v>49</v>
      </c>
      <c r="I103" s="311">
        <f t="shared" si="23"/>
        <v>4.5256410256410255</v>
      </c>
      <c r="J103" s="307"/>
      <c r="K103" s="89">
        <f t="shared" si="16"/>
        <v>78</v>
      </c>
      <c r="L103" s="90">
        <f t="shared" si="21"/>
        <v>70</v>
      </c>
      <c r="M103" s="91">
        <f t="shared" si="19"/>
        <v>89.743589743589737</v>
      </c>
      <c r="N103" s="90">
        <f t="shared" si="22"/>
        <v>0</v>
      </c>
      <c r="O103" s="92">
        <f t="shared" si="20"/>
        <v>0</v>
      </c>
    </row>
    <row r="104" spans="1:15" x14ac:dyDescent="0.25">
      <c r="A104" s="302">
        <v>22</v>
      </c>
      <c r="B104" s="308">
        <v>61450</v>
      </c>
      <c r="C104" s="309" t="s">
        <v>114</v>
      </c>
      <c r="D104" s="310">
        <v>47</v>
      </c>
      <c r="E104" s="310">
        <v>2</v>
      </c>
      <c r="F104" s="310">
        <v>19</v>
      </c>
      <c r="G104" s="310">
        <v>19</v>
      </c>
      <c r="H104" s="310">
        <v>7</v>
      </c>
      <c r="I104" s="311">
        <f t="shared" si="23"/>
        <v>3.6595744680851063</v>
      </c>
      <c r="J104" s="307"/>
      <c r="K104" s="89">
        <f t="shared" si="16"/>
        <v>47</v>
      </c>
      <c r="L104" s="90">
        <f t="shared" si="21"/>
        <v>26</v>
      </c>
      <c r="M104" s="91">
        <f t="shared" si="19"/>
        <v>55.319148936170215</v>
      </c>
      <c r="N104" s="90">
        <f t="shared" si="22"/>
        <v>2</v>
      </c>
      <c r="O104" s="92">
        <f t="shared" si="20"/>
        <v>4.2553191489361701</v>
      </c>
    </row>
    <row r="105" spans="1:15" x14ac:dyDescent="0.25">
      <c r="A105" s="302">
        <v>23</v>
      </c>
      <c r="B105" s="308">
        <v>61470</v>
      </c>
      <c r="C105" s="309" t="s">
        <v>87</v>
      </c>
      <c r="D105" s="310">
        <v>31</v>
      </c>
      <c r="E105" s="310">
        <v>3</v>
      </c>
      <c r="F105" s="310">
        <v>9</v>
      </c>
      <c r="G105" s="310">
        <v>10</v>
      </c>
      <c r="H105" s="310">
        <v>9</v>
      </c>
      <c r="I105" s="311">
        <f t="shared" si="23"/>
        <v>3.806451612903226</v>
      </c>
      <c r="J105" s="307"/>
      <c r="K105" s="89">
        <f t="shared" si="16"/>
        <v>31</v>
      </c>
      <c r="L105" s="90">
        <f t="shared" si="21"/>
        <v>19</v>
      </c>
      <c r="M105" s="91">
        <f t="shared" si="19"/>
        <v>61.29032258064516</v>
      </c>
      <c r="N105" s="90">
        <f t="shared" si="22"/>
        <v>3</v>
      </c>
      <c r="O105" s="92">
        <f t="shared" si="20"/>
        <v>9.67741935483871</v>
      </c>
    </row>
    <row r="106" spans="1:15" x14ac:dyDescent="0.25">
      <c r="A106" s="302">
        <v>24</v>
      </c>
      <c r="B106" s="308">
        <v>61490</v>
      </c>
      <c r="C106" s="309" t="s">
        <v>115</v>
      </c>
      <c r="D106" s="310">
        <v>49</v>
      </c>
      <c r="E106" s="310">
        <v>1</v>
      </c>
      <c r="F106" s="310">
        <v>7</v>
      </c>
      <c r="G106" s="310">
        <v>23</v>
      </c>
      <c r="H106" s="310">
        <v>18</v>
      </c>
      <c r="I106" s="311">
        <f t="shared" si="23"/>
        <v>4.1836734693877551</v>
      </c>
      <c r="J106" s="307"/>
      <c r="K106" s="89">
        <f t="shared" si="16"/>
        <v>49</v>
      </c>
      <c r="L106" s="90">
        <f t="shared" si="21"/>
        <v>41</v>
      </c>
      <c r="M106" s="91">
        <f t="shared" si="19"/>
        <v>83.673469387755105</v>
      </c>
      <c r="N106" s="90">
        <f t="shared" si="22"/>
        <v>1</v>
      </c>
      <c r="O106" s="92">
        <f t="shared" si="20"/>
        <v>2.0408163265306123</v>
      </c>
    </row>
    <row r="107" spans="1:15" x14ac:dyDescent="0.25">
      <c r="A107" s="313">
        <v>25</v>
      </c>
      <c r="B107" s="308">
        <v>61500</v>
      </c>
      <c r="C107" s="309" t="s">
        <v>116</v>
      </c>
      <c r="D107" s="310">
        <v>95</v>
      </c>
      <c r="E107" s="310">
        <v>2</v>
      </c>
      <c r="F107" s="310">
        <v>29</v>
      </c>
      <c r="G107" s="310">
        <v>37</v>
      </c>
      <c r="H107" s="310">
        <v>27</v>
      </c>
      <c r="I107" s="311">
        <f t="shared" si="23"/>
        <v>3.9368421052631577</v>
      </c>
      <c r="J107" s="307"/>
      <c r="K107" s="89">
        <f t="shared" si="16"/>
        <v>95</v>
      </c>
      <c r="L107" s="90">
        <f t="shared" si="21"/>
        <v>64</v>
      </c>
      <c r="M107" s="91">
        <f t="shared" si="19"/>
        <v>67.368421052631575</v>
      </c>
      <c r="N107" s="90">
        <f t="shared" si="22"/>
        <v>2</v>
      </c>
      <c r="O107" s="92">
        <f t="shared" si="20"/>
        <v>2.1052631578947367</v>
      </c>
    </row>
    <row r="108" spans="1:15" x14ac:dyDescent="0.25">
      <c r="A108" s="302">
        <v>26</v>
      </c>
      <c r="B108" s="308">
        <v>61510</v>
      </c>
      <c r="C108" s="309" t="s">
        <v>88</v>
      </c>
      <c r="D108" s="310">
        <v>65</v>
      </c>
      <c r="E108" s="310"/>
      <c r="F108" s="310">
        <v>13</v>
      </c>
      <c r="G108" s="310">
        <v>32</v>
      </c>
      <c r="H108" s="310">
        <v>20</v>
      </c>
      <c r="I108" s="311">
        <f t="shared" si="23"/>
        <v>4.1076923076923073</v>
      </c>
      <c r="J108" s="307"/>
      <c r="K108" s="89">
        <f t="shared" si="16"/>
        <v>65</v>
      </c>
      <c r="L108" s="90">
        <f t="shared" si="21"/>
        <v>52</v>
      </c>
      <c r="M108" s="91">
        <f t="shared" si="19"/>
        <v>80</v>
      </c>
      <c r="N108" s="90">
        <f t="shared" si="22"/>
        <v>0</v>
      </c>
      <c r="O108" s="92">
        <f t="shared" si="20"/>
        <v>0</v>
      </c>
    </row>
    <row r="109" spans="1:15" x14ac:dyDescent="0.25">
      <c r="A109" s="302">
        <v>27</v>
      </c>
      <c r="B109" s="312">
        <v>61520</v>
      </c>
      <c r="C109" s="309" t="s">
        <v>117</v>
      </c>
      <c r="D109" s="310">
        <v>28</v>
      </c>
      <c r="E109" s="310"/>
      <c r="F109" s="310">
        <v>1</v>
      </c>
      <c r="G109" s="310">
        <v>7</v>
      </c>
      <c r="H109" s="310">
        <v>20</v>
      </c>
      <c r="I109" s="311">
        <f t="shared" si="23"/>
        <v>4.6785714285714288</v>
      </c>
      <c r="J109" s="307"/>
      <c r="K109" s="89">
        <f t="shared" si="16"/>
        <v>28</v>
      </c>
      <c r="L109" s="90">
        <f t="shared" si="21"/>
        <v>27</v>
      </c>
      <c r="M109" s="91">
        <f t="shared" si="19"/>
        <v>96.428571428571431</v>
      </c>
      <c r="N109" s="90">
        <f t="shared" si="22"/>
        <v>0</v>
      </c>
      <c r="O109" s="92">
        <f t="shared" si="20"/>
        <v>0</v>
      </c>
    </row>
    <row r="110" spans="1:15" x14ac:dyDescent="0.25">
      <c r="A110" s="313">
        <v>28</v>
      </c>
      <c r="B110" s="303">
        <v>61540</v>
      </c>
      <c r="C110" s="304" t="s">
        <v>124</v>
      </c>
      <c r="D110" s="310">
        <v>66</v>
      </c>
      <c r="E110" s="310">
        <v>1</v>
      </c>
      <c r="F110" s="310">
        <v>18</v>
      </c>
      <c r="G110" s="310">
        <v>32</v>
      </c>
      <c r="H110" s="310">
        <v>15</v>
      </c>
      <c r="I110" s="311">
        <f t="shared" si="23"/>
        <v>3.9242424242424243</v>
      </c>
      <c r="J110" s="307"/>
      <c r="K110" s="89">
        <f t="shared" si="16"/>
        <v>66</v>
      </c>
      <c r="L110" s="90">
        <f t="shared" si="21"/>
        <v>47</v>
      </c>
      <c r="M110" s="91">
        <f t="shared" si="19"/>
        <v>71.212121212121218</v>
      </c>
      <c r="N110" s="90">
        <f t="shared" si="22"/>
        <v>1</v>
      </c>
      <c r="O110" s="92">
        <f t="shared" si="20"/>
        <v>1.5151515151515151</v>
      </c>
    </row>
    <row r="111" spans="1:15" x14ac:dyDescent="0.25">
      <c r="A111" s="313">
        <v>29</v>
      </c>
      <c r="B111" s="315">
        <v>61560</v>
      </c>
      <c r="C111" s="316" t="s">
        <v>192</v>
      </c>
      <c r="D111" s="337">
        <v>32</v>
      </c>
      <c r="E111" s="337">
        <v>2</v>
      </c>
      <c r="F111" s="337">
        <v>10</v>
      </c>
      <c r="G111" s="337">
        <v>14</v>
      </c>
      <c r="H111" s="337">
        <v>6</v>
      </c>
      <c r="I111" s="338">
        <f t="shared" si="23"/>
        <v>3.75</v>
      </c>
      <c r="J111" s="307"/>
      <c r="K111" s="89">
        <f t="shared" si="16"/>
        <v>32</v>
      </c>
      <c r="L111" s="90">
        <f t="shared" si="21"/>
        <v>20</v>
      </c>
      <c r="M111" s="91">
        <f t="shared" si="19"/>
        <v>62.5</v>
      </c>
      <c r="N111" s="90">
        <f t="shared" si="22"/>
        <v>2</v>
      </c>
      <c r="O111" s="92">
        <f t="shared" si="20"/>
        <v>6.25</v>
      </c>
    </row>
    <row r="112" spans="1:15" ht="15.75" thickBot="1" x14ac:dyDescent="0.3">
      <c r="A112" s="327">
        <v>30</v>
      </c>
      <c r="B112" s="328">
        <v>61570</v>
      </c>
      <c r="C112" s="329" t="s">
        <v>193</v>
      </c>
      <c r="D112" s="330">
        <v>63</v>
      </c>
      <c r="E112" s="330">
        <v>1</v>
      </c>
      <c r="F112" s="330">
        <v>20</v>
      </c>
      <c r="G112" s="330">
        <v>29</v>
      </c>
      <c r="H112" s="330">
        <v>13</v>
      </c>
      <c r="I112" s="331">
        <f t="shared" si="23"/>
        <v>3.8571428571428572</v>
      </c>
      <c r="J112" s="307"/>
      <c r="K112" s="89">
        <f t="shared" si="16"/>
        <v>63</v>
      </c>
      <c r="L112" s="90">
        <f t="shared" si="21"/>
        <v>42</v>
      </c>
      <c r="M112" s="91">
        <f t="shared" si="19"/>
        <v>66.666666666666671</v>
      </c>
      <c r="N112" s="103">
        <f t="shared" si="22"/>
        <v>1</v>
      </c>
      <c r="O112" s="92">
        <f t="shared" si="20"/>
        <v>1.5873015873015872</v>
      </c>
    </row>
    <row r="113" spans="1:15" ht="16.5" thickBot="1" x14ac:dyDescent="0.3">
      <c r="A113" s="296"/>
      <c r="B113" s="319" t="s">
        <v>106</v>
      </c>
      <c r="C113" s="320"/>
      <c r="D113" s="321">
        <f>SUM(D114:D122)</f>
        <v>316</v>
      </c>
      <c r="E113" s="300">
        <f>SUM(E114:E122)</f>
        <v>5</v>
      </c>
      <c r="F113" s="300">
        <f>SUM(F114:F122)</f>
        <v>79</v>
      </c>
      <c r="G113" s="300">
        <f>SUM(G114:G122)</f>
        <v>136</v>
      </c>
      <c r="H113" s="300">
        <f>SUM(H114:H122)</f>
        <v>96</v>
      </c>
      <c r="I113" s="301">
        <f>AVERAGE(I114:I122)</f>
        <v>3.9631606326741227</v>
      </c>
      <c r="J113" s="307"/>
      <c r="K113" s="264">
        <f t="shared" si="16"/>
        <v>316</v>
      </c>
      <c r="L113" s="265">
        <f>SUM(L114:L122)</f>
        <v>232</v>
      </c>
      <c r="M113" s="276">
        <f t="shared" si="19"/>
        <v>73.417721518987335</v>
      </c>
      <c r="N113" s="265">
        <f>SUM(N114:N122)</f>
        <v>5</v>
      </c>
      <c r="O113" s="272">
        <f t="shared" si="20"/>
        <v>1.5822784810126582</v>
      </c>
    </row>
    <row r="114" spans="1:15" x14ac:dyDescent="0.25">
      <c r="A114" s="322">
        <v>1</v>
      </c>
      <c r="B114" s="323">
        <v>70020</v>
      </c>
      <c r="C114" s="324" t="s">
        <v>89</v>
      </c>
      <c r="D114" s="325">
        <v>49</v>
      </c>
      <c r="E114" s="325"/>
      <c r="F114" s="325">
        <v>5</v>
      </c>
      <c r="G114" s="325">
        <v>17</v>
      </c>
      <c r="H114" s="325">
        <v>27</v>
      </c>
      <c r="I114" s="326">
        <f t="shared" si="23"/>
        <v>4.4489795918367347</v>
      </c>
      <c r="J114" s="307"/>
      <c r="K114" s="85">
        <f t="shared" si="16"/>
        <v>49</v>
      </c>
      <c r="L114" s="86">
        <f t="shared" ref="L114:L122" si="24">H114+G114</f>
        <v>44</v>
      </c>
      <c r="M114" s="87">
        <f t="shared" si="19"/>
        <v>89.795918367346943</v>
      </c>
      <c r="N114" s="86">
        <f t="shared" ref="N114:N121" si="25">E114</f>
        <v>0</v>
      </c>
      <c r="O114" s="88">
        <f t="shared" si="20"/>
        <v>0</v>
      </c>
    </row>
    <row r="115" spans="1:15" x14ac:dyDescent="0.25">
      <c r="A115" s="302">
        <v>2</v>
      </c>
      <c r="B115" s="308">
        <v>70110</v>
      </c>
      <c r="C115" s="309" t="s">
        <v>194</v>
      </c>
      <c r="D115" s="310">
        <v>43</v>
      </c>
      <c r="E115" s="310"/>
      <c r="F115" s="310">
        <v>12</v>
      </c>
      <c r="G115" s="310">
        <v>19</v>
      </c>
      <c r="H115" s="310">
        <v>12</v>
      </c>
      <c r="I115" s="311">
        <f t="shared" si="23"/>
        <v>4</v>
      </c>
      <c r="J115" s="307"/>
      <c r="K115" s="89">
        <f t="shared" si="16"/>
        <v>43</v>
      </c>
      <c r="L115" s="90">
        <f t="shared" si="24"/>
        <v>31</v>
      </c>
      <c r="M115" s="91">
        <f t="shared" si="19"/>
        <v>72.093023255813947</v>
      </c>
      <c r="N115" s="90">
        <f t="shared" si="25"/>
        <v>0</v>
      </c>
      <c r="O115" s="92">
        <f t="shared" si="20"/>
        <v>0</v>
      </c>
    </row>
    <row r="116" spans="1:15" x14ac:dyDescent="0.25">
      <c r="A116" s="302">
        <v>3</v>
      </c>
      <c r="B116" s="308">
        <v>70021</v>
      </c>
      <c r="C116" s="309" t="s">
        <v>90</v>
      </c>
      <c r="D116" s="310">
        <v>25</v>
      </c>
      <c r="E116" s="310"/>
      <c r="F116" s="310">
        <v>3</v>
      </c>
      <c r="G116" s="310">
        <v>13</v>
      </c>
      <c r="H116" s="310">
        <v>9</v>
      </c>
      <c r="I116" s="311">
        <f t="shared" si="23"/>
        <v>4.24</v>
      </c>
      <c r="J116" s="307"/>
      <c r="K116" s="89">
        <f t="shared" si="16"/>
        <v>25</v>
      </c>
      <c r="L116" s="90">
        <f t="shared" si="24"/>
        <v>22</v>
      </c>
      <c r="M116" s="91">
        <f t="shared" si="19"/>
        <v>88</v>
      </c>
      <c r="N116" s="90">
        <f t="shared" si="25"/>
        <v>0</v>
      </c>
      <c r="O116" s="92">
        <f t="shared" si="20"/>
        <v>0</v>
      </c>
    </row>
    <row r="117" spans="1:15" x14ac:dyDescent="0.25">
      <c r="A117" s="302">
        <v>4</v>
      </c>
      <c r="B117" s="308">
        <v>70040</v>
      </c>
      <c r="C117" s="309" t="s">
        <v>91</v>
      </c>
      <c r="D117" s="310">
        <v>12</v>
      </c>
      <c r="E117" s="310"/>
      <c r="F117" s="310">
        <v>6</v>
      </c>
      <c r="G117" s="310">
        <v>4</v>
      </c>
      <c r="H117" s="310">
        <v>2</v>
      </c>
      <c r="I117" s="311">
        <f t="shared" si="23"/>
        <v>3.6666666666666665</v>
      </c>
      <c r="J117" s="307"/>
      <c r="K117" s="89">
        <f t="shared" si="16"/>
        <v>12</v>
      </c>
      <c r="L117" s="90">
        <f t="shared" si="24"/>
        <v>6</v>
      </c>
      <c r="M117" s="91">
        <f t="shared" si="19"/>
        <v>50</v>
      </c>
      <c r="N117" s="90">
        <f t="shared" si="25"/>
        <v>0</v>
      </c>
      <c r="O117" s="92">
        <f t="shared" si="20"/>
        <v>0</v>
      </c>
    </row>
    <row r="118" spans="1:15" x14ac:dyDescent="0.25">
      <c r="A118" s="302">
        <v>5</v>
      </c>
      <c r="B118" s="308">
        <v>70100</v>
      </c>
      <c r="C118" s="309" t="s">
        <v>107</v>
      </c>
      <c r="D118" s="310">
        <v>45</v>
      </c>
      <c r="E118" s="310"/>
      <c r="F118" s="310">
        <v>8</v>
      </c>
      <c r="G118" s="310">
        <v>17</v>
      </c>
      <c r="H118" s="310">
        <v>20</v>
      </c>
      <c r="I118" s="311">
        <f t="shared" si="23"/>
        <v>4.2666666666666666</v>
      </c>
      <c r="J118" s="307"/>
      <c r="K118" s="89">
        <f t="shared" si="16"/>
        <v>45</v>
      </c>
      <c r="L118" s="90">
        <f t="shared" si="24"/>
        <v>37</v>
      </c>
      <c r="M118" s="91">
        <f t="shared" si="19"/>
        <v>82.222222222222229</v>
      </c>
      <c r="N118" s="90">
        <f t="shared" si="25"/>
        <v>0</v>
      </c>
      <c r="O118" s="92">
        <f t="shared" si="20"/>
        <v>0</v>
      </c>
    </row>
    <row r="119" spans="1:15" x14ac:dyDescent="0.25">
      <c r="A119" s="302">
        <v>6</v>
      </c>
      <c r="B119" s="308">
        <v>70270</v>
      </c>
      <c r="C119" s="309" t="s">
        <v>93</v>
      </c>
      <c r="D119" s="310">
        <v>17</v>
      </c>
      <c r="E119" s="310">
        <v>2</v>
      </c>
      <c r="F119" s="310">
        <v>6</v>
      </c>
      <c r="G119" s="310">
        <v>6</v>
      </c>
      <c r="H119" s="310">
        <v>3</v>
      </c>
      <c r="I119" s="311">
        <f t="shared" si="23"/>
        <v>3.5882352941176472</v>
      </c>
      <c r="J119" s="307"/>
      <c r="K119" s="89">
        <f t="shared" si="16"/>
        <v>17</v>
      </c>
      <c r="L119" s="90">
        <f t="shared" si="24"/>
        <v>9</v>
      </c>
      <c r="M119" s="91">
        <f t="shared" si="19"/>
        <v>52.941176470588232</v>
      </c>
      <c r="N119" s="90">
        <f t="shared" si="25"/>
        <v>2</v>
      </c>
      <c r="O119" s="92">
        <f t="shared" si="20"/>
        <v>11.764705882352942</v>
      </c>
    </row>
    <row r="120" spans="1:15" x14ac:dyDescent="0.25">
      <c r="A120" s="314">
        <v>7</v>
      </c>
      <c r="B120" s="308">
        <v>70510</v>
      </c>
      <c r="C120" s="335" t="s">
        <v>94</v>
      </c>
      <c r="D120" s="337"/>
      <c r="E120" s="337"/>
      <c r="F120" s="337"/>
      <c r="G120" s="337"/>
      <c r="H120" s="337"/>
      <c r="I120" s="338"/>
      <c r="J120" s="307"/>
      <c r="K120" s="89"/>
      <c r="L120" s="90"/>
      <c r="M120" s="91"/>
      <c r="N120" s="90"/>
      <c r="O120" s="97"/>
    </row>
    <row r="121" spans="1:15" ht="15" customHeight="1" x14ac:dyDescent="0.25">
      <c r="A121" s="352">
        <v>8</v>
      </c>
      <c r="B121" s="312">
        <v>10880</v>
      </c>
      <c r="C121" s="335" t="s">
        <v>118</v>
      </c>
      <c r="D121" s="337">
        <v>95</v>
      </c>
      <c r="E121" s="337">
        <v>1</v>
      </c>
      <c r="F121" s="337">
        <v>29</v>
      </c>
      <c r="G121" s="337">
        <v>44</v>
      </c>
      <c r="H121" s="337">
        <v>21</v>
      </c>
      <c r="I121" s="338">
        <f t="shared" si="23"/>
        <v>3.8947368421052633</v>
      </c>
      <c r="J121" s="307"/>
      <c r="K121" s="89">
        <f t="shared" si="16"/>
        <v>95</v>
      </c>
      <c r="L121" s="90">
        <f t="shared" si="24"/>
        <v>65</v>
      </c>
      <c r="M121" s="91">
        <f t="shared" si="19"/>
        <v>68.421052631578945</v>
      </c>
      <c r="N121" s="90">
        <f t="shared" si="25"/>
        <v>1</v>
      </c>
      <c r="O121" s="92">
        <f t="shared" si="20"/>
        <v>1.0526315789473684</v>
      </c>
    </row>
    <row r="122" spans="1:15" ht="15" customHeight="1" thickBot="1" x14ac:dyDescent="0.3">
      <c r="A122" s="353">
        <v>9</v>
      </c>
      <c r="B122" s="354">
        <v>10890</v>
      </c>
      <c r="C122" s="329" t="s">
        <v>120</v>
      </c>
      <c r="D122" s="330">
        <v>30</v>
      </c>
      <c r="E122" s="330">
        <v>2</v>
      </c>
      <c r="F122" s="330">
        <v>10</v>
      </c>
      <c r="G122" s="330">
        <v>16</v>
      </c>
      <c r="H122" s="330">
        <v>2</v>
      </c>
      <c r="I122" s="331">
        <f t="shared" si="23"/>
        <v>3.6</v>
      </c>
      <c r="J122" s="307"/>
      <c r="K122" s="98">
        <f t="shared" si="16"/>
        <v>30</v>
      </c>
      <c r="L122" s="99">
        <f t="shared" si="24"/>
        <v>18</v>
      </c>
      <c r="M122" s="100">
        <f>L122*100/K122</f>
        <v>60</v>
      </c>
      <c r="N122" s="99">
        <f>E122</f>
        <v>2</v>
      </c>
      <c r="O122" s="101">
        <f t="shared" si="20"/>
        <v>6.666666666666667</v>
      </c>
    </row>
    <row r="123" spans="1:15" x14ac:dyDescent="0.25">
      <c r="A123" s="355"/>
      <c r="D123" s="432" t="s">
        <v>195</v>
      </c>
      <c r="E123" s="432"/>
      <c r="F123" s="432"/>
      <c r="G123" s="432"/>
      <c r="H123" s="433"/>
      <c r="I123" s="356">
        <f>AVERAGE(I8:I15,I17:I28,I30:I46,I48:I66,I68:I81,I83:I112,I114:I122)</f>
        <v>3.9668130736014673</v>
      </c>
    </row>
    <row r="124" spans="1:15" x14ac:dyDescent="0.25">
      <c r="A124" s="355"/>
    </row>
  </sheetData>
  <mergeCells count="9">
    <mergeCell ref="I4:I5"/>
    <mergeCell ref="B6:C6"/>
    <mergeCell ref="D123:H123"/>
    <mergeCell ref="A2:H2"/>
    <mergeCell ref="A4:A5"/>
    <mergeCell ref="B4:B5"/>
    <mergeCell ref="C4:C5"/>
    <mergeCell ref="D4:D5"/>
    <mergeCell ref="E4:H4"/>
  </mergeCells>
  <conditionalFormatting sqref="I6:I123">
    <cfRule type="containsBlanks" dxfId="199" priority="16">
      <formula>LEN(TRIM(I6))=0</formula>
    </cfRule>
    <cfRule type="cellIs" dxfId="198" priority="17" stopIfTrue="1" operator="equal">
      <formula>$I$123</formula>
    </cfRule>
    <cfRule type="cellIs" dxfId="197" priority="18" stopIfTrue="1" operator="lessThan">
      <formula>3.5</formula>
    </cfRule>
    <cfRule type="cellIs" dxfId="196" priority="19" stopIfTrue="1" operator="between">
      <formula>$I$123</formula>
      <formula>3.5</formula>
    </cfRule>
    <cfRule type="cellIs" dxfId="195" priority="20" stopIfTrue="1" operator="between">
      <formula>4.495</formula>
      <formula>$I$123</formula>
    </cfRule>
    <cfRule type="cellIs" dxfId="194" priority="21" stopIfTrue="1" operator="between">
      <formula>5</formula>
      <formula>4.5</formula>
    </cfRule>
  </conditionalFormatting>
  <conditionalFormatting sqref="N7:N122">
    <cfRule type="containsBlanks" dxfId="193" priority="2">
      <formula>LEN(TRIM(N7))=0</formula>
    </cfRule>
    <cfRule type="cellIs" dxfId="192" priority="3" operator="greaterThanOrEqual">
      <formula>10</formula>
    </cfRule>
    <cfRule type="cellIs" dxfId="191" priority="5" operator="between">
      <formula>0.99</formula>
      <formula>10</formula>
    </cfRule>
    <cfRule type="cellIs" dxfId="190" priority="6" operator="equal">
      <formula>0</formula>
    </cfRule>
  </conditionalFormatting>
  <conditionalFormatting sqref="O7:O122">
    <cfRule type="containsBlanks" dxfId="189" priority="4">
      <formula>LEN(TRIM(O7))=0</formula>
    </cfRule>
    <cfRule type="cellIs" dxfId="188" priority="8" operator="equal">
      <formula>10</formula>
    </cfRule>
    <cfRule type="cellIs" dxfId="187" priority="9" operator="equal">
      <formula>0</formula>
    </cfRule>
    <cfRule type="cellIs" dxfId="186" priority="10" operator="between">
      <formula>0.1</formula>
      <formula>10</formula>
    </cfRule>
    <cfRule type="cellIs" dxfId="185" priority="11" operator="greaterThanOrEqual">
      <formula>10</formula>
    </cfRule>
  </conditionalFormatting>
  <conditionalFormatting sqref="M7:M122">
    <cfRule type="containsBlanks" dxfId="184" priority="1">
      <formula>LEN(TRIM(M7))=0</formula>
    </cfRule>
    <cfRule type="cellIs" dxfId="183" priority="7" operator="equal">
      <formula>90</formula>
    </cfRule>
    <cfRule type="cellIs" dxfId="182" priority="12" operator="lessThan">
      <formula>50</formula>
    </cfRule>
    <cfRule type="cellIs" dxfId="181" priority="13" operator="between">
      <formula>$M$6</formula>
      <formula>50</formula>
    </cfRule>
    <cfRule type="cellIs" dxfId="180" priority="14" operator="between">
      <formula>$M$6</formula>
      <formula>90</formula>
    </cfRule>
    <cfRule type="cellIs" dxfId="179" priority="15" operator="greaterThanOrEqual">
      <formula>90</formula>
    </cfRule>
  </conditionalFormatting>
  <pageMargins left="0" right="0" top="0" bottom="0" header="0.31496062992125984" footer="0.31496062992125984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4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3.7109375" style="283" customWidth="1"/>
    <col min="2" max="2" width="8.7109375" style="284" customWidth="1"/>
    <col min="3" max="3" width="31.7109375" style="285" customWidth="1"/>
    <col min="4" max="4" width="7.7109375" style="283" customWidth="1"/>
    <col min="5" max="8" width="7.28515625" style="283" customWidth="1"/>
    <col min="9" max="9" width="8.7109375" style="283" customWidth="1"/>
    <col min="10" max="10" width="6.7109375" style="283" customWidth="1"/>
    <col min="11" max="15" width="10.7109375" style="283" customWidth="1"/>
    <col min="16" max="16384" width="9.140625" style="283"/>
  </cols>
  <sheetData>
    <row r="1" spans="1:15" ht="18.75" customHeight="1" x14ac:dyDescent="0.25">
      <c r="K1" s="286"/>
      <c r="L1" s="287" t="s">
        <v>142</v>
      </c>
      <c r="M1" s="287"/>
    </row>
    <row r="2" spans="1:15" ht="16.899999999999999" customHeight="1" x14ac:dyDescent="0.25">
      <c r="A2" s="434" t="s">
        <v>143</v>
      </c>
      <c r="B2" s="435"/>
      <c r="C2" s="435"/>
      <c r="D2" s="435"/>
      <c r="E2" s="435"/>
      <c r="F2" s="435"/>
      <c r="G2" s="435"/>
      <c r="H2" s="435"/>
      <c r="I2" s="288">
        <v>2024</v>
      </c>
      <c r="K2" s="289"/>
      <c r="L2" s="287" t="s">
        <v>144</v>
      </c>
      <c r="M2" s="287"/>
    </row>
    <row r="3" spans="1:15" ht="15.75" thickBot="1" x14ac:dyDescent="0.3">
      <c r="K3" s="290"/>
      <c r="L3" s="287" t="s">
        <v>145</v>
      </c>
      <c r="M3" s="287"/>
    </row>
    <row r="4" spans="1:15" ht="17.25" customHeight="1" thickBot="1" x14ac:dyDescent="0.3">
      <c r="A4" s="436" t="s">
        <v>0</v>
      </c>
      <c r="B4" s="438" t="s">
        <v>1</v>
      </c>
      <c r="C4" s="438" t="s">
        <v>2</v>
      </c>
      <c r="D4" s="440" t="s">
        <v>146</v>
      </c>
      <c r="E4" s="442" t="s">
        <v>147</v>
      </c>
      <c r="F4" s="443"/>
      <c r="G4" s="443"/>
      <c r="H4" s="444"/>
      <c r="I4" s="428" t="s">
        <v>98</v>
      </c>
      <c r="K4" s="291"/>
      <c r="L4" s="287" t="s">
        <v>148</v>
      </c>
      <c r="M4" s="287"/>
    </row>
    <row r="5" spans="1:15" ht="27" customHeight="1" thickBot="1" x14ac:dyDescent="0.3">
      <c r="A5" s="437"/>
      <c r="B5" s="439" t="s">
        <v>149</v>
      </c>
      <c r="C5" s="439"/>
      <c r="D5" s="441" t="s">
        <v>3</v>
      </c>
      <c r="E5" s="292">
        <v>2</v>
      </c>
      <c r="F5" s="292">
        <v>3</v>
      </c>
      <c r="G5" s="292">
        <v>4</v>
      </c>
      <c r="H5" s="292">
        <v>5</v>
      </c>
      <c r="I5" s="429"/>
      <c r="K5" s="80" t="s">
        <v>122</v>
      </c>
      <c r="L5" s="206" t="s">
        <v>131</v>
      </c>
      <c r="M5" s="206" t="s">
        <v>132</v>
      </c>
      <c r="N5" s="206" t="s">
        <v>133</v>
      </c>
      <c r="O5" s="206" t="s">
        <v>134</v>
      </c>
    </row>
    <row r="6" spans="1:15" ht="15" customHeight="1" thickBot="1" x14ac:dyDescent="0.3">
      <c r="A6" s="293"/>
      <c r="B6" s="430" t="s">
        <v>99</v>
      </c>
      <c r="C6" s="431"/>
      <c r="D6" s="294">
        <f>D7+D16+D29+D47+D67+D82+D113</f>
        <v>2815</v>
      </c>
      <c r="E6" s="294">
        <f>E7+E16+E29+E47+E67+E82+E113</f>
        <v>54</v>
      </c>
      <c r="F6" s="294">
        <f>F7+F16+F29+F47+F67+F82+F113</f>
        <v>599</v>
      </c>
      <c r="G6" s="294">
        <f>G7+G16+G29+G47+G67+G82+G113</f>
        <v>1350</v>
      </c>
      <c r="H6" s="294">
        <f>H7+H16+H29+H47+H67+H82+H113</f>
        <v>811</v>
      </c>
      <c r="I6" s="295">
        <f>(E6*2+F6*3+G6*4+H6*5)/D6</f>
        <v>4.035523978685613</v>
      </c>
      <c r="K6" s="249">
        <f t="shared" ref="K6:K38" si="0">D6</f>
        <v>2815</v>
      </c>
      <c r="L6" s="250">
        <f>L7+L16+L29+L47+L67+L82+L113</f>
        <v>2161</v>
      </c>
      <c r="M6" s="171">
        <f t="shared" ref="M6:M69" si="1">L6*100/K6</f>
        <v>76.767317939609242</v>
      </c>
      <c r="N6" s="250">
        <f>N7+N16+N29+N47+N67+N82+N113</f>
        <v>54</v>
      </c>
      <c r="O6" s="278">
        <f t="shared" ref="O6:O7" si="2">N6*100/K6</f>
        <v>1.9182948490230907</v>
      </c>
    </row>
    <row r="7" spans="1:15" ht="16.5" customHeight="1" thickBot="1" x14ac:dyDescent="0.3">
      <c r="A7" s="296"/>
      <c r="B7" s="297" t="s">
        <v>100</v>
      </c>
      <c r="C7" s="298"/>
      <c r="D7" s="299">
        <f>SUM(D8:D15)</f>
        <v>226</v>
      </c>
      <c r="E7" s="300">
        <f>SUM(E8:E15)</f>
        <v>1</v>
      </c>
      <c r="F7" s="300">
        <f>SUM(F8:F15)</f>
        <v>60</v>
      </c>
      <c r="G7" s="300">
        <f>SUM(G8:G15)</f>
        <v>99</v>
      </c>
      <c r="H7" s="300">
        <f>SUM(H8:H15)</f>
        <v>66</v>
      </c>
      <c r="I7" s="301">
        <f>AVERAGE(I8:I15)</f>
        <v>3.9320087527637013</v>
      </c>
      <c r="K7" s="264">
        <f t="shared" si="0"/>
        <v>226</v>
      </c>
      <c r="L7" s="265">
        <f>SUM(L8:L15)</f>
        <v>165</v>
      </c>
      <c r="M7" s="276">
        <f t="shared" si="1"/>
        <v>73.008849557522126</v>
      </c>
      <c r="N7" s="265">
        <f>SUM(N8:N15)</f>
        <v>1</v>
      </c>
      <c r="O7" s="272">
        <f t="shared" si="2"/>
        <v>0.44247787610619471</v>
      </c>
    </row>
    <row r="8" spans="1:15" ht="15" customHeight="1" x14ac:dyDescent="0.25">
      <c r="A8" s="302">
        <v>1</v>
      </c>
      <c r="B8" s="303">
        <v>10002</v>
      </c>
      <c r="C8" s="304" t="s">
        <v>150</v>
      </c>
      <c r="D8" s="305">
        <v>41</v>
      </c>
      <c r="E8" s="305"/>
      <c r="F8" s="305">
        <v>12</v>
      </c>
      <c r="G8" s="305">
        <v>18</v>
      </c>
      <c r="H8" s="305">
        <v>11</v>
      </c>
      <c r="I8" s="306">
        <f t="shared" ref="I8:I15" si="3">(E8*2+F8*3+G8*4+H8*5)/D8</f>
        <v>3.975609756097561</v>
      </c>
      <c r="J8" s="307"/>
      <c r="K8" s="89">
        <f t="shared" si="0"/>
        <v>41</v>
      </c>
      <c r="L8" s="90">
        <f>H8+G8</f>
        <v>29</v>
      </c>
      <c r="M8" s="91">
        <f t="shared" si="1"/>
        <v>70.731707317073173</v>
      </c>
      <c r="N8" s="90">
        <f t="shared" ref="N8:N14" si="4">E8</f>
        <v>0</v>
      </c>
      <c r="O8" s="92">
        <f>N8*100/K8</f>
        <v>0</v>
      </c>
    </row>
    <row r="9" spans="1:15" ht="15" customHeight="1" x14ac:dyDescent="0.25">
      <c r="A9" s="302">
        <v>2</v>
      </c>
      <c r="B9" s="308">
        <v>10090</v>
      </c>
      <c r="C9" s="309" t="s">
        <v>151</v>
      </c>
      <c r="D9" s="310">
        <v>38</v>
      </c>
      <c r="E9" s="310"/>
      <c r="F9" s="310">
        <v>10</v>
      </c>
      <c r="G9" s="310">
        <v>19</v>
      </c>
      <c r="H9" s="310">
        <v>9</v>
      </c>
      <c r="I9" s="311">
        <f t="shared" si="3"/>
        <v>3.9736842105263159</v>
      </c>
      <c r="J9" s="307"/>
      <c r="K9" s="89">
        <f t="shared" si="0"/>
        <v>38</v>
      </c>
      <c r="L9" s="90">
        <f t="shared" ref="L9:L14" si="5">H9+G9</f>
        <v>28</v>
      </c>
      <c r="M9" s="91">
        <f t="shared" si="1"/>
        <v>73.684210526315795</v>
      </c>
      <c r="N9" s="90">
        <f t="shared" si="4"/>
        <v>0</v>
      </c>
      <c r="O9" s="92">
        <f t="shared" ref="O9:O72" si="6">N9*100/K9</f>
        <v>0</v>
      </c>
    </row>
    <row r="10" spans="1:15" ht="15" customHeight="1" x14ac:dyDescent="0.25">
      <c r="A10" s="302">
        <v>3</v>
      </c>
      <c r="B10" s="312">
        <v>10004</v>
      </c>
      <c r="C10" s="309" t="s">
        <v>152</v>
      </c>
      <c r="D10" s="310">
        <v>44</v>
      </c>
      <c r="E10" s="310"/>
      <c r="F10" s="310">
        <v>3</v>
      </c>
      <c r="G10" s="310">
        <v>17</v>
      </c>
      <c r="H10" s="310">
        <v>24</v>
      </c>
      <c r="I10" s="311">
        <f t="shared" si="3"/>
        <v>4.4772727272727275</v>
      </c>
      <c r="J10" s="307"/>
      <c r="K10" s="89">
        <f t="shared" si="0"/>
        <v>44</v>
      </c>
      <c r="L10" s="90">
        <f t="shared" si="5"/>
        <v>41</v>
      </c>
      <c r="M10" s="91">
        <f t="shared" si="1"/>
        <v>93.181818181818187</v>
      </c>
      <c r="N10" s="90">
        <f t="shared" si="4"/>
        <v>0</v>
      </c>
      <c r="O10" s="92">
        <f t="shared" si="6"/>
        <v>0</v>
      </c>
    </row>
    <row r="11" spans="1:15" ht="15" customHeight="1" x14ac:dyDescent="0.25">
      <c r="A11" s="302">
        <v>4</v>
      </c>
      <c r="B11" s="303">
        <v>10001</v>
      </c>
      <c r="C11" s="304" t="s">
        <v>198</v>
      </c>
      <c r="D11" s="305">
        <v>15</v>
      </c>
      <c r="E11" s="305"/>
      <c r="F11" s="305">
        <v>6</v>
      </c>
      <c r="G11" s="305">
        <v>6</v>
      </c>
      <c r="H11" s="305">
        <v>3</v>
      </c>
      <c r="I11" s="306">
        <f t="shared" si="3"/>
        <v>3.8</v>
      </c>
      <c r="J11" s="307"/>
      <c r="K11" s="89">
        <f t="shared" si="0"/>
        <v>15</v>
      </c>
      <c r="L11" s="90">
        <f t="shared" si="5"/>
        <v>9</v>
      </c>
      <c r="M11" s="91">
        <f t="shared" si="1"/>
        <v>60</v>
      </c>
      <c r="N11" s="90">
        <f t="shared" si="4"/>
        <v>0</v>
      </c>
      <c r="O11" s="92">
        <f t="shared" si="6"/>
        <v>0</v>
      </c>
    </row>
    <row r="12" spans="1:15" ht="15" customHeight="1" x14ac:dyDescent="0.25">
      <c r="A12" s="302">
        <v>5</v>
      </c>
      <c r="B12" s="308">
        <v>10120</v>
      </c>
      <c r="C12" s="309" t="s">
        <v>153</v>
      </c>
      <c r="D12" s="310">
        <v>14</v>
      </c>
      <c r="E12" s="310"/>
      <c r="F12" s="310">
        <v>8</v>
      </c>
      <c r="G12" s="310">
        <v>6</v>
      </c>
      <c r="H12" s="310"/>
      <c r="I12" s="311">
        <f t="shared" si="3"/>
        <v>3.4285714285714284</v>
      </c>
      <c r="J12" s="307"/>
      <c r="K12" s="89">
        <f t="shared" si="0"/>
        <v>14</v>
      </c>
      <c r="L12" s="90">
        <f t="shared" si="5"/>
        <v>6</v>
      </c>
      <c r="M12" s="91">
        <f t="shared" si="1"/>
        <v>42.857142857142854</v>
      </c>
      <c r="N12" s="90">
        <f t="shared" si="4"/>
        <v>0</v>
      </c>
      <c r="O12" s="92">
        <f t="shared" si="6"/>
        <v>0</v>
      </c>
    </row>
    <row r="13" spans="1:15" ht="15" customHeight="1" x14ac:dyDescent="0.25">
      <c r="A13" s="302">
        <v>6</v>
      </c>
      <c r="B13" s="308">
        <v>10190</v>
      </c>
      <c r="C13" s="309" t="s">
        <v>154</v>
      </c>
      <c r="D13" s="310">
        <v>25</v>
      </c>
      <c r="E13" s="310"/>
      <c r="F13" s="310">
        <v>5</v>
      </c>
      <c r="G13" s="310">
        <v>9</v>
      </c>
      <c r="H13" s="310">
        <v>11</v>
      </c>
      <c r="I13" s="311">
        <f t="shared" si="3"/>
        <v>4.24</v>
      </c>
      <c r="J13" s="307"/>
      <c r="K13" s="89">
        <f t="shared" si="0"/>
        <v>25</v>
      </c>
      <c r="L13" s="90">
        <f t="shared" si="5"/>
        <v>20</v>
      </c>
      <c r="M13" s="91">
        <f t="shared" si="1"/>
        <v>80</v>
      </c>
      <c r="N13" s="90">
        <f t="shared" si="4"/>
        <v>0</v>
      </c>
      <c r="O13" s="92">
        <f t="shared" si="6"/>
        <v>0</v>
      </c>
    </row>
    <row r="14" spans="1:15" ht="15" customHeight="1" x14ac:dyDescent="0.25">
      <c r="A14" s="313">
        <v>7</v>
      </c>
      <c r="B14" s="308">
        <v>10320</v>
      </c>
      <c r="C14" s="335" t="s">
        <v>10</v>
      </c>
      <c r="D14" s="337">
        <v>31</v>
      </c>
      <c r="E14" s="337">
        <v>1</v>
      </c>
      <c r="F14" s="337">
        <v>8</v>
      </c>
      <c r="G14" s="337">
        <v>17</v>
      </c>
      <c r="H14" s="337">
        <v>5</v>
      </c>
      <c r="I14" s="338">
        <f t="shared" si="3"/>
        <v>3.838709677419355</v>
      </c>
      <c r="J14" s="307"/>
      <c r="K14" s="89">
        <f t="shared" si="0"/>
        <v>31</v>
      </c>
      <c r="L14" s="90">
        <f t="shared" si="5"/>
        <v>22</v>
      </c>
      <c r="M14" s="91">
        <f t="shared" si="1"/>
        <v>70.967741935483872</v>
      </c>
      <c r="N14" s="90">
        <f t="shared" si="4"/>
        <v>1</v>
      </c>
      <c r="O14" s="92">
        <f t="shared" si="6"/>
        <v>3.225806451612903</v>
      </c>
    </row>
    <row r="15" spans="1:15" ht="15.75" thickBot="1" x14ac:dyDescent="0.3">
      <c r="A15" s="314">
        <v>8</v>
      </c>
      <c r="B15" s="315">
        <v>10860</v>
      </c>
      <c r="C15" s="335" t="s">
        <v>111</v>
      </c>
      <c r="D15" s="337">
        <v>18</v>
      </c>
      <c r="E15" s="337"/>
      <c r="F15" s="337">
        <v>8</v>
      </c>
      <c r="G15" s="337">
        <v>7</v>
      </c>
      <c r="H15" s="337">
        <v>3</v>
      </c>
      <c r="I15" s="338">
        <f t="shared" si="3"/>
        <v>3.7222222222222223</v>
      </c>
      <c r="J15" s="307"/>
      <c r="K15" s="93">
        <f t="shared" ref="K15" si="7">D15</f>
        <v>18</v>
      </c>
      <c r="L15" s="94">
        <f t="shared" ref="L15" si="8">H15+G15</f>
        <v>10</v>
      </c>
      <c r="M15" s="95">
        <f t="shared" ref="M15" si="9">L15*100/K15</f>
        <v>55.555555555555557</v>
      </c>
      <c r="N15" s="94">
        <f t="shared" ref="N15" si="10">E15</f>
        <v>0</v>
      </c>
      <c r="O15" s="96">
        <f t="shared" ref="O15" si="11">N15*100/K15</f>
        <v>0</v>
      </c>
    </row>
    <row r="16" spans="1:15" ht="16.5" thickBot="1" x14ac:dyDescent="0.3">
      <c r="A16" s="296"/>
      <c r="B16" s="319" t="s">
        <v>101</v>
      </c>
      <c r="C16" s="320"/>
      <c r="D16" s="321">
        <f>SUM(D17:D28)</f>
        <v>253</v>
      </c>
      <c r="E16" s="321">
        <f>SUM(E17:E28)</f>
        <v>0</v>
      </c>
      <c r="F16" s="321">
        <f>SUM(F17:F28)</f>
        <v>43</v>
      </c>
      <c r="G16" s="321">
        <f>SUM(G17:G28)</f>
        <v>129</v>
      </c>
      <c r="H16" s="321">
        <f>SUM(H17:H28)</f>
        <v>81</v>
      </c>
      <c r="I16" s="301">
        <f>AVERAGE(I17:I28)</f>
        <v>4.1213784884070925</v>
      </c>
      <c r="J16" s="307"/>
      <c r="K16" s="264">
        <f t="shared" si="0"/>
        <v>253</v>
      </c>
      <c r="L16" s="265">
        <f>SUM(L17:L28)</f>
        <v>210</v>
      </c>
      <c r="M16" s="276">
        <f t="shared" si="1"/>
        <v>83.003952569169954</v>
      </c>
      <c r="N16" s="265">
        <f>SUM(N17:N28)</f>
        <v>0</v>
      </c>
      <c r="O16" s="272">
        <f t="shared" si="6"/>
        <v>0</v>
      </c>
    </row>
    <row r="17" spans="1:15" x14ac:dyDescent="0.25">
      <c r="A17" s="322">
        <v>1</v>
      </c>
      <c r="B17" s="323">
        <v>20040</v>
      </c>
      <c r="C17" s="324" t="s">
        <v>11</v>
      </c>
      <c r="D17" s="325">
        <v>26</v>
      </c>
      <c r="E17" s="325"/>
      <c r="F17" s="325">
        <v>5</v>
      </c>
      <c r="G17" s="325">
        <v>12</v>
      </c>
      <c r="H17" s="325">
        <v>9</v>
      </c>
      <c r="I17" s="326">
        <f t="shared" ref="I17:I23" si="12">(E17*2+F17*3+G17*4+H17*5)/D17</f>
        <v>4.1538461538461542</v>
      </c>
      <c r="J17" s="307"/>
      <c r="K17" s="85">
        <f t="shared" si="0"/>
        <v>26</v>
      </c>
      <c r="L17" s="86">
        <f t="shared" ref="L17:L28" si="13">H17+G17</f>
        <v>21</v>
      </c>
      <c r="M17" s="87">
        <f t="shared" si="1"/>
        <v>80.769230769230774</v>
      </c>
      <c r="N17" s="86">
        <f t="shared" ref="N17:N28" si="14">E17</f>
        <v>0</v>
      </c>
      <c r="O17" s="88">
        <f t="shared" si="6"/>
        <v>0</v>
      </c>
    </row>
    <row r="18" spans="1:15" x14ac:dyDescent="0.25">
      <c r="A18" s="302">
        <v>2</v>
      </c>
      <c r="B18" s="308">
        <v>20061</v>
      </c>
      <c r="C18" s="309" t="s">
        <v>13</v>
      </c>
      <c r="D18" s="310">
        <v>24</v>
      </c>
      <c r="E18" s="310"/>
      <c r="F18" s="310">
        <v>4</v>
      </c>
      <c r="G18" s="310">
        <v>9</v>
      </c>
      <c r="H18" s="310">
        <v>11</v>
      </c>
      <c r="I18" s="311">
        <f t="shared" si="12"/>
        <v>4.291666666666667</v>
      </c>
      <c r="J18" s="307"/>
      <c r="K18" s="89">
        <f t="shared" si="0"/>
        <v>24</v>
      </c>
      <c r="L18" s="90">
        <f t="shared" si="13"/>
        <v>20</v>
      </c>
      <c r="M18" s="91">
        <f t="shared" si="1"/>
        <v>83.333333333333329</v>
      </c>
      <c r="N18" s="90">
        <f t="shared" si="14"/>
        <v>0</v>
      </c>
      <c r="O18" s="92">
        <f t="shared" si="6"/>
        <v>0</v>
      </c>
    </row>
    <row r="19" spans="1:15" x14ac:dyDescent="0.25">
      <c r="A19" s="302">
        <v>3</v>
      </c>
      <c r="B19" s="308">
        <v>21020</v>
      </c>
      <c r="C19" s="309" t="s">
        <v>21</v>
      </c>
      <c r="D19" s="310">
        <v>45</v>
      </c>
      <c r="E19" s="310"/>
      <c r="F19" s="310">
        <v>5</v>
      </c>
      <c r="G19" s="310">
        <v>21</v>
      </c>
      <c r="H19" s="310">
        <v>19</v>
      </c>
      <c r="I19" s="311">
        <f t="shared" si="12"/>
        <v>4.3111111111111109</v>
      </c>
      <c r="J19" s="307"/>
      <c r="K19" s="89">
        <f t="shared" si="0"/>
        <v>45</v>
      </c>
      <c r="L19" s="90">
        <f t="shared" si="13"/>
        <v>40</v>
      </c>
      <c r="M19" s="91">
        <f t="shared" si="1"/>
        <v>88.888888888888886</v>
      </c>
      <c r="N19" s="90">
        <f t="shared" si="14"/>
        <v>0</v>
      </c>
      <c r="O19" s="92">
        <f t="shared" si="6"/>
        <v>0</v>
      </c>
    </row>
    <row r="20" spans="1:15" ht="15" customHeight="1" x14ac:dyDescent="0.25">
      <c r="A20" s="302">
        <v>4</v>
      </c>
      <c r="B20" s="308">
        <v>20060</v>
      </c>
      <c r="C20" s="309" t="s">
        <v>155</v>
      </c>
      <c r="D20" s="310">
        <v>38</v>
      </c>
      <c r="E20" s="310"/>
      <c r="F20" s="310">
        <v>3</v>
      </c>
      <c r="G20" s="310">
        <v>20</v>
      </c>
      <c r="H20" s="310">
        <v>15</v>
      </c>
      <c r="I20" s="311">
        <f t="shared" si="12"/>
        <v>4.3157894736842106</v>
      </c>
      <c r="J20" s="307"/>
      <c r="K20" s="89">
        <f t="shared" si="0"/>
        <v>38</v>
      </c>
      <c r="L20" s="90">
        <f t="shared" si="13"/>
        <v>35</v>
      </c>
      <c r="M20" s="91">
        <f t="shared" si="1"/>
        <v>92.10526315789474</v>
      </c>
      <c r="N20" s="90">
        <f t="shared" si="14"/>
        <v>0</v>
      </c>
      <c r="O20" s="92">
        <f t="shared" si="6"/>
        <v>0</v>
      </c>
    </row>
    <row r="21" spans="1:15" x14ac:dyDescent="0.25">
      <c r="A21" s="302">
        <v>5</v>
      </c>
      <c r="B21" s="308">
        <v>20400</v>
      </c>
      <c r="C21" s="309" t="s">
        <v>15</v>
      </c>
      <c r="D21" s="310">
        <v>21</v>
      </c>
      <c r="E21" s="310"/>
      <c r="F21" s="310">
        <v>3</v>
      </c>
      <c r="G21" s="310">
        <v>10</v>
      </c>
      <c r="H21" s="310">
        <v>8</v>
      </c>
      <c r="I21" s="311">
        <f t="shared" si="12"/>
        <v>4.2380952380952381</v>
      </c>
      <c r="J21" s="307"/>
      <c r="K21" s="89">
        <f t="shared" si="0"/>
        <v>21</v>
      </c>
      <c r="L21" s="90">
        <f t="shared" si="13"/>
        <v>18</v>
      </c>
      <c r="M21" s="91">
        <f t="shared" si="1"/>
        <v>85.714285714285708</v>
      </c>
      <c r="N21" s="90">
        <f t="shared" si="14"/>
        <v>0</v>
      </c>
      <c r="O21" s="92">
        <f t="shared" si="6"/>
        <v>0</v>
      </c>
    </row>
    <row r="22" spans="1:15" x14ac:dyDescent="0.25">
      <c r="A22" s="302">
        <v>6</v>
      </c>
      <c r="B22" s="308">
        <v>20080</v>
      </c>
      <c r="C22" s="309" t="s">
        <v>156</v>
      </c>
      <c r="D22" s="310">
        <v>23</v>
      </c>
      <c r="E22" s="310"/>
      <c r="F22" s="310">
        <v>4</v>
      </c>
      <c r="G22" s="310">
        <v>14</v>
      </c>
      <c r="H22" s="310">
        <v>5</v>
      </c>
      <c r="I22" s="311">
        <f t="shared" si="12"/>
        <v>4.0434782608695654</v>
      </c>
      <c r="J22" s="307"/>
      <c r="K22" s="89">
        <f t="shared" si="0"/>
        <v>23</v>
      </c>
      <c r="L22" s="90">
        <f t="shared" si="13"/>
        <v>19</v>
      </c>
      <c r="M22" s="91">
        <f t="shared" si="1"/>
        <v>82.608695652173907</v>
      </c>
      <c r="N22" s="90">
        <f t="shared" si="14"/>
        <v>0</v>
      </c>
      <c r="O22" s="92">
        <f t="shared" si="6"/>
        <v>0</v>
      </c>
    </row>
    <row r="23" spans="1:15" x14ac:dyDescent="0.25">
      <c r="A23" s="302">
        <v>7</v>
      </c>
      <c r="B23" s="308">
        <v>20460</v>
      </c>
      <c r="C23" s="309" t="s">
        <v>197</v>
      </c>
      <c r="D23" s="310">
        <v>22</v>
      </c>
      <c r="E23" s="310"/>
      <c r="F23" s="310">
        <v>7</v>
      </c>
      <c r="G23" s="310">
        <v>10</v>
      </c>
      <c r="H23" s="310">
        <v>5</v>
      </c>
      <c r="I23" s="311">
        <f t="shared" si="12"/>
        <v>3.9090909090909092</v>
      </c>
      <c r="J23" s="307"/>
      <c r="K23" s="89">
        <f t="shared" si="0"/>
        <v>22</v>
      </c>
      <c r="L23" s="90">
        <f t="shared" si="13"/>
        <v>15</v>
      </c>
      <c r="M23" s="91">
        <f t="shared" si="1"/>
        <v>68.181818181818187</v>
      </c>
      <c r="N23" s="90">
        <f t="shared" si="14"/>
        <v>0</v>
      </c>
      <c r="O23" s="92">
        <f t="shared" si="6"/>
        <v>0</v>
      </c>
    </row>
    <row r="24" spans="1:15" x14ac:dyDescent="0.25">
      <c r="A24" s="302">
        <v>8</v>
      </c>
      <c r="B24" s="308">
        <v>20550</v>
      </c>
      <c r="C24" s="309" t="s">
        <v>17</v>
      </c>
      <c r="D24" s="310"/>
      <c r="E24" s="310"/>
      <c r="F24" s="310"/>
      <c r="G24" s="310"/>
      <c r="H24" s="310"/>
      <c r="I24" s="311"/>
      <c r="J24" s="307"/>
      <c r="K24" s="89"/>
      <c r="L24" s="90"/>
      <c r="M24" s="91"/>
      <c r="N24" s="103"/>
      <c r="O24" s="92"/>
    </row>
    <row r="25" spans="1:15" x14ac:dyDescent="0.25">
      <c r="A25" s="302">
        <v>9</v>
      </c>
      <c r="B25" s="308">
        <v>20630</v>
      </c>
      <c r="C25" s="309" t="s">
        <v>205</v>
      </c>
      <c r="D25" s="310"/>
      <c r="E25" s="310"/>
      <c r="F25" s="310"/>
      <c r="G25" s="310"/>
      <c r="H25" s="310"/>
      <c r="I25" s="311"/>
      <c r="J25" s="307"/>
      <c r="K25" s="89"/>
      <c r="L25" s="90"/>
      <c r="M25" s="91"/>
      <c r="N25" s="103"/>
      <c r="O25" s="92"/>
    </row>
    <row r="26" spans="1:15" x14ac:dyDescent="0.25">
      <c r="A26" s="302">
        <v>10</v>
      </c>
      <c r="B26" s="308">
        <v>20810</v>
      </c>
      <c r="C26" s="309" t="s">
        <v>196</v>
      </c>
      <c r="D26" s="310">
        <v>11</v>
      </c>
      <c r="E26" s="310"/>
      <c r="F26" s="310">
        <v>1</v>
      </c>
      <c r="G26" s="310">
        <v>7</v>
      </c>
      <c r="H26" s="310">
        <v>3</v>
      </c>
      <c r="I26" s="311">
        <f>(E26*2+F26*3+G26*4+H26*5)/D26</f>
        <v>4.1818181818181817</v>
      </c>
      <c r="J26" s="307"/>
      <c r="K26" s="89">
        <f t="shared" ref="K26" si="15">D26</f>
        <v>11</v>
      </c>
      <c r="L26" s="90">
        <f t="shared" si="13"/>
        <v>10</v>
      </c>
      <c r="M26" s="91">
        <f t="shared" ref="M26" si="16">L26*100/K26</f>
        <v>90.909090909090907</v>
      </c>
      <c r="N26" s="103">
        <f t="shared" si="14"/>
        <v>0</v>
      </c>
      <c r="O26" s="92">
        <f t="shared" ref="O26" si="17">N26*100/K26</f>
        <v>0</v>
      </c>
    </row>
    <row r="27" spans="1:15" x14ac:dyDescent="0.25">
      <c r="A27" s="302">
        <v>11</v>
      </c>
      <c r="B27" s="308">
        <v>20900</v>
      </c>
      <c r="C27" s="309" t="s">
        <v>157</v>
      </c>
      <c r="D27" s="310">
        <v>25</v>
      </c>
      <c r="E27" s="310"/>
      <c r="F27" s="310">
        <v>7</v>
      </c>
      <c r="G27" s="310">
        <v>14</v>
      </c>
      <c r="H27" s="310">
        <v>4</v>
      </c>
      <c r="I27" s="311">
        <f>(E27*2+F27*3+G27*4+H27*5)/D27</f>
        <v>3.88</v>
      </c>
      <c r="J27" s="307"/>
      <c r="K27" s="89">
        <f t="shared" si="0"/>
        <v>25</v>
      </c>
      <c r="L27" s="90">
        <f t="shared" si="13"/>
        <v>18</v>
      </c>
      <c r="M27" s="91">
        <f t="shared" si="1"/>
        <v>72</v>
      </c>
      <c r="N27" s="103">
        <f t="shared" si="14"/>
        <v>0</v>
      </c>
      <c r="O27" s="92">
        <f t="shared" si="6"/>
        <v>0</v>
      </c>
    </row>
    <row r="28" spans="1:15" ht="15.75" thickBot="1" x14ac:dyDescent="0.3">
      <c r="A28" s="327">
        <v>12</v>
      </c>
      <c r="B28" s="328">
        <v>21350</v>
      </c>
      <c r="C28" s="329" t="s">
        <v>158</v>
      </c>
      <c r="D28" s="330">
        <v>18</v>
      </c>
      <c r="E28" s="330"/>
      <c r="F28" s="330">
        <v>4</v>
      </c>
      <c r="G28" s="330">
        <v>12</v>
      </c>
      <c r="H28" s="330">
        <v>2</v>
      </c>
      <c r="I28" s="331">
        <f>(E28*2+F28*3+G28*4+H28*5)/D28</f>
        <v>3.8888888888888888</v>
      </c>
      <c r="J28" s="307"/>
      <c r="K28" s="93">
        <f t="shared" si="0"/>
        <v>18</v>
      </c>
      <c r="L28" s="94">
        <f t="shared" si="13"/>
        <v>14</v>
      </c>
      <c r="M28" s="95">
        <f t="shared" si="1"/>
        <v>77.777777777777771</v>
      </c>
      <c r="N28" s="125">
        <f t="shared" si="14"/>
        <v>0</v>
      </c>
      <c r="O28" s="96">
        <f t="shared" si="6"/>
        <v>0</v>
      </c>
    </row>
    <row r="29" spans="1:15" ht="16.5" thickBot="1" x14ac:dyDescent="0.3">
      <c r="A29" s="296"/>
      <c r="B29" s="319" t="s">
        <v>102</v>
      </c>
      <c r="C29" s="320"/>
      <c r="D29" s="321">
        <f>SUM(D30:D46)</f>
        <v>342</v>
      </c>
      <c r="E29" s="300">
        <f>SUM(E30:E46)</f>
        <v>14</v>
      </c>
      <c r="F29" s="300">
        <f>SUM(F30:F46)</f>
        <v>87</v>
      </c>
      <c r="G29" s="300">
        <f>SUM(G30:G46)</f>
        <v>162</v>
      </c>
      <c r="H29" s="300">
        <f>SUM(H30:H46)</f>
        <v>79</v>
      </c>
      <c r="I29" s="301">
        <f>AVERAGE(I30:I46)</f>
        <v>3.8389384609605317</v>
      </c>
      <c r="J29" s="307"/>
      <c r="K29" s="264">
        <f t="shared" si="0"/>
        <v>342</v>
      </c>
      <c r="L29" s="265">
        <f>SUM(L30:L46)</f>
        <v>241</v>
      </c>
      <c r="M29" s="276">
        <f t="shared" si="1"/>
        <v>70.467836257309941</v>
      </c>
      <c r="N29" s="265">
        <f>SUM(N30:N46)</f>
        <v>14</v>
      </c>
      <c r="O29" s="272">
        <f t="shared" si="6"/>
        <v>4.0935672514619883</v>
      </c>
    </row>
    <row r="30" spans="1:15" x14ac:dyDescent="0.25">
      <c r="A30" s="302">
        <v>1</v>
      </c>
      <c r="B30" s="303">
        <v>30070</v>
      </c>
      <c r="C30" s="304" t="s">
        <v>24</v>
      </c>
      <c r="D30" s="305">
        <v>42</v>
      </c>
      <c r="E30" s="305"/>
      <c r="F30" s="305">
        <v>5</v>
      </c>
      <c r="G30" s="305">
        <v>17</v>
      </c>
      <c r="H30" s="305">
        <v>20</v>
      </c>
      <c r="I30" s="306">
        <f t="shared" ref="I30:I35" si="18">(E30*2+F30*3+G30*4+H30*5)/D30</f>
        <v>4.3571428571428568</v>
      </c>
      <c r="J30" s="307"/>
      <c r="K30" s="85">
        <f t="shared" si="0"/>
        <v>42</v>
      </c>
      <c r="L30" s="86">
        <f t="shared" ref="L30:L46" si="19">H30+G30</f>
        <v>37</v>
      </c>
      <c r="M30" s="87">
        <f t="shared" si="1"/>
        <v>88.095238095238102</v>
      </c>
      <c r="N30" s="86">
        <f t="shared" ref="N30:N46" si="20">E30</f>
        <v>0</v>
      </c>
      <c r="O30" s="88">
        <f t="shared" si="6"/>
        <v>0</v>
      </c>
    </row>
    <row r="31" spans="1:15" x14ac:dyDescent="0.25">
      <c r="A31" s="302">
        <v>2</v>
      </c>
      <c r="B31" s="312">
        <v>30480</v>
      </c>
      <c r="C31" s="309" t="s">
        <v>110</v>
      </c>
      <c r="D31" s="310">
        <v>24</v>
      </c>
      <c r="E31" s="310"/>
      <c r="F31" s="310">
        <v>5</v>
      </c>
      <c r="G31" s="310">
        <v>9</v>
      </c>
      <c r="H31" s="310">
        <v>10</v>
      </c>
      <c r="I31" s="311">
        <f t="shared" si="18"/>
        <v>4.208333333333333</v>
      </c>
      <c r="J31" s="307"/>
      <c r="K31" s="89">
        <f t="shared" si="0"/>
        <v>24</v>
      </c>
      <c r="L31" s="90">
        <f t="shared" si="19"/>
        <v>19</v>
      </c>
      <c r="M31" s="91">
        <f t="shared" si="1"/>
        <v>79.166666666666671</v>
      </c>
      <c r="N31" s="90">
        <f t="shared" si="20"/>
        <v>0</v>
      </c>
      <c r="O31" s="92">
        <f t="shared" si="6"/>
        <v>0</v>
      </c>
    </row>
    <row r="32" spans="1:15" ht="15" customHeight="1" x14ac:dyDescent="0.25">
      <c r="A32" s="302">
        <v>3</v>
      </c>
      <c r="B32" s="308">
        <v>30460</v>
      </c>
      <c r="C32" s="309" t="s">
        <v>29</v>
      </c>
      <c r="D32" s="310">
        <v>31</v>
      </c>
      <c r="E32" s="310"/>
      <c r="F32" s="310">
        <v>7</v>
      </c>
      <c r="G32" s="310">
        <v>20</v>
      </c>
      <c r="H32" s="310">
        <v>4</v>
      </c>
      <c r="I32" s="311">
        <f t="shared" si="18"/>
        <v>3.903225806451613</v>
      </c>
      <c r="J32" s="307"/>
      <c r="K32" s="89">
        <f t="shared" si="0"/>
        <v>31</v>
      </c>
      <c r="L32" s="90">
        <f t="shared" si="19"/>
        <v>24</v>
      </c>
      <c r="M32" s="91">
        <f t="shared" si="1"/>
        <v>77.41935483870968</v>
      </c>
      <c r="N32" s="90">
        <f t="shared" si="20"/>
        <v>0</v>
      </c>
      <c r="O32" s="92">
        <f t="shared" si="6"/>
        <v>0</v>
      </c>
    </row>
    <row r="33" spans="1:15" x14ac:dyDescent="0.25">
      <c r="A33" s="302">
        <v>4</v>
      </c>
      <c r="B33" s="303">
        <v>30030</v>
      </c>
      <c r="C33" s="304" t="s">
        <v>159</v>
      </c>
      <c r="D33" s="305">
        <v>25</v>
      </c>
      <c r="E33" s="305"/>
      <c r="F33" s="305">
        <v>6</v>
      </c>
      <c r="G33" s="305">
        <v>12</v>
      </c>
      <c r="H33" s="305">
        <v>7</v>
      </c>
      <c r="I33" s="306">
        <f t="shared" si="18"/>
        <v>4.04</v>
      </c>
      <c r="J33" s="307"/>
      <c r="K33" s="89">
        <f t="shared" si="0"/>
        <v>25</v>
      </c>
      <c r="L33" s="90">
        <f t="shared" si="19"/>
        <v>19</v>
      </c>
      <c r="M33" s="91">
        <f t="shared" si="1"/>
        <v>76</v>
      </c>
      <c r="N33" s="90">
        <f t="shared" si="20"/>
        <v>0</v>
      </c>
      <c r="O33" s="92">
        <f t="shared" si="6"/>
        <v>0</v>
      </c>
    </row>
    <row r="34" spans="1:15" x14ac:dyDescent="0.25">
      <c r="A34" s="302">
        <v>5</v>
      </c>
      <c r="B34" s="308">
        <v>31000</v>
      </c>
      <c r="C34" s="309" t="s">
        <v>37</v>
      </c>
      <c r="D34" s="332">
        <v>25</v>
      </c>
      <c r="E34" s="310">
        <v>1</v>
      </c>
      <c r="F34" s="310">
        <v>2</v>
      </c>
      <c r="G34" s="310">
        <v>18</v>
      </c>
      <c r="H34" s="310">
        <v>4</v>
      </c>
      <c r="I34" s="311">
        <f t="shared" si="18"/>
        <v>4</v>
      </c>
      <c r="J34" s="307"/>
      <c r="K34" s="89">
        <f t="shared" si="0"/>
        <v>25</v>
      </c>
      <c r="L34" s="90">
        <f t="shared" si="19"/>
        <v>22</v>
      </c>
      <c r="M34" s="91">
        <f t="shared" si="1"/>
        <v>88</v>
      </c>
      <c r="N34" s="90">
        <f t="shared" si="20"/>
        <v>1</v>
      </c>
      <c r="O34" s="92">
        <f t="shared" si="6"/>
        <v>4</v>
      </c>
    </row>
    <row r="35" spans="1:15" x14ac:dyDescent="0.25">
      <c r="A35" s="302">
        <v>6</v>
      </c>
      <c r="B35" s="308">
        <v>30130</v>
      </c>
      <c r="C35" s="309" t="s">
        <v>25</v>
      </c>
      <c r="D35" s="310">
        <v>11</v>
      </c>
      <c r="E35" s="310">
        <v>2</v>
      </c>
      <c r="F35" s="310">
        <v>6</v>
      </c>
      <c r="G35" s="310">
        <v>1</v>
      </c>
      <c r="H35" s="310">
        <v>2</v>
      </c>
      <c r="I35" s="311">
        <f t="shared" si="18"/>
        <v>3.2727272727272729</v>
      </c>
      <c r="J35" s="307"/>
      <c r="K35" s="89">
        <f t="shared" si="0"/>
        <v>11</v>
      </c>
      <c r="L35" s="90">
        <f t="shared" si="19"/>
        <v>3</v>
      </c>
      <c r="M35" s="91">
        <f t="shared" si="1"/>
        <v>27.272727272727273</v>
      </c>
      <c r="N35" s="90">
        <f t="shared" si="20"/>
        <v>2</v>
      </c>
      <c r="O35" s="92">
        <f t="shared" si="6"/>
        <v>18.181818181818183</v>
      </c>
    </row>
    <row r="36" spans="1:15" x14ac:dyDescent="0.25">
      <c r="A36" s="302">
        <v>7</v>
      </c>
      <c r="B36" s="308">
        <v>30160</v>
      </c>
      <c r="C36" s="309" t="s">
        <v>160</v>
      </c>
      <c r="D36" s="310"/>
      <c r="E36" s="310"/>
      <c r="F36" s="310"/>
      <c r="G36" s="310"/>
      <c r="H36" s="310"/>
      <c r="I36" s="311"/>
      <c r="J36" s="307"/>
      <c r="K36" s="89"/>
      <c r="L36" s="90"/>
      <c r="M36" s="91"/>
      <c r="N36" s="103"/>
      <c r="O36" s="92"/>
    </row>
    <row r="37" spans="1:15" x14ac:dyDescent="0.25">
      <c r="A37" s="302">
        <v>8</v>
      </c>
      <c r="B37" s="308">
        <v>30310</v>
      </c>
      <c r="C37" s="309" t="s">
        <v>27</v>
      </c>
      <c r="D37" s="310">
        <v>12</v>
      </c>
      <c r="E37" s="310">
        <v>1</v>
      </c>
      <c r="F37" s="310">
        <v>3</v>
      </c>
      <c r="G37" s="310">
        <v>4</v>
      </c>
      <c r="H37" s="310">
        <v>4</v>
      </c>
      <c r="I37" s="311">
        <f>(E37*2+F37*3+G37*4+H37*5)/D37</f>
        <v>3.9166666666666665</v>
      </c>
      <c r="J37" s="307"/>
      <c r="K37" s="89">
        <f t="shared" ref="K37" si="21">D37</f>
        <v>12</v>
      </c>
      <c r="L37" s="90">
        <f t="shared" ref="L37" si="22">H37+G37</f>
        <v>8</v>
      </c>
      <c r="M37" s="91">
        <f t="shared" ref="M37" si="23">L37*100/K37</f>
        <v>66.666666666666671</v>
      </c>
      <c r="N37" s="103">
        <f t="shared" ref="N37" si="24">E37</f>
        <v>1</v>
      </c>
      <c r="O37" s="92">
        <f t="shared" ref="O37" si="25">N37*100/K37</f>
        <v>8.3333333333333339</v>
      </c>
    </row>
    <row r="38" spans="1:15" x14ac:dyDescent="0.25">
      <c r="A38" s="302">
        <v>9</v>
      </c>
      <c r="B38" s="308">
        <v>30440</v>
      </c>
      <c r="C38" s="309" t="s">
        <v>28</v>
      </c>
      <c r="D38" s="310">
        <v>19</v>
      </c>
      <c r="E38" s="310">
        <v>1</v>
      </c>
      <c r="F38" s="310">
        <v>5</v>
      </c>
      <c r="G38" s="310">
        <v>12</v>
      </c>
      <c r="H38" s="310">
        <v>1</v>
      </c>
      <c r="I38" s="311">
        <f>(E38*2+F38*3+G38*4+H38*5)/D38</f>
        <v>3.6842105263157894</v>
      </c>
      <c r="J38" s="307"/>
      <c r="K38" s="89">
        <f t="shared" si="0"/>
        <v>19</v>
      </c>
      <c r="L38" s="90">
        <f t="shared" si="19"/>
        <v>13</v>
      </c>
      <c r="M38" s="91">
        <f t="shared" si="1"/>
        <v>68.421052631578945</v>
      </c>
      <c r="N38" s="103">
        <f t="shared" si="20"/>
        <v>1</v>
      </c>
      <c r="O38" s="92">
        <f t="shared" si="6"/>
        <v>5.2631578947368425</v>
      </c>
    </row>
    <row r="39" spans="1:15" x14ac:dyDescent="0.25">
      <c r="A39" s="302">
        <v>10</v>
      </c>
      <c r="B39" s="308">
        <v>30500</v>
      </c>
      <c r="C39" s="309" t="s">
        <v>161</v>
      </c>
      <c r="D39" s="310"/>
      <c r="E39" s="310"/>
      <c r="F39" s="310"/>
      <c r="G39" s="310"/>
      <c r="H39" s="310"/>
      <c r="I39" s="311"/>
      <c r="J39" s="307"/>
      <c r="K39" s="89"/>
      <c r="L39" s="90"/>
      <c r="M39" s="91"/>
      <c r="N39" s="103"/>
      <c r="O39" s="92"/>
    </row>
    <row r="40" spans="1:15" x14ac:dyDescent="0.25">
      <c r="A40" s="302">
        <v>11</v>
      </c>
      <c r="B40" s="308">
        <v>30530</v>
      </c>
      <c r="C40" s="309" t="s">
        <v>162</v>
      </c>
      <c r="D40" s="310">
        <v>26</v>
      </c>
      <c r="E40" s="310">
        <v>1</v>
      </c>
      <c r="F40" s="310">
        <v>11</v>
      </c>
      <c r="G40" s="310">
        <v>7</v>
      </c>
      <c r="H40" s="310">
        <v>7</v>
      </c>
      <c r="I40" s="311">
        <f t="shared" ref="I40:I46" si="26">(E40*2+F40*3+G40*4+H40*5)/D40</f>
        <v>3.7692307692307692</v>
      </c>
      <c r="J40" s="307"/>
      <c r="K40" s="89">
        <f t="shared" ref="K40:K58" si="27">D40</f>
        <v>26</v>
      </c>
      <c r="L40" s="90">
        <f t="shared" si="19"/>
        <v>14</v>
      </c>
      <c r="M40" s="91">
        <f t="shared" si="1"/>
        <v>53.846153846153847</v>
      </c>
      <c r="N40" s="103">
        <f t="shared" si="20"/>
        <v>1</v>
      </c>
      <c r="O40" s="92">
        <f t="shared" si="6"/>
        <v>3.8461538461538463</v>
      </c>
    </row>
    <row r="41" spans="1:15" x14ac:dyDescent="0.25">
      <c r="A41" s="302">
        <v>12</v>
      </c>
      <c r="B41" s="308">
        <v>30640</v>
      </c>
      <c r="C41" s="309" t="s">
        <v>32</v>
      </c>
      <c r="D41" s="310">
        <v>18</v>
      </c>
      <c r="E41" s="310"/>
      <c r="F41" s="310">
        <v>1</v>
      </c>
      <c r="G41" s="310">
        <v>14</v>
      </c>
      <c r="H41" s="310">
        <v>3</v>
      </c>
      <c r="I41" s="311">
        <f t="shared" si="26"/>
        <v>4.1111111111111107</v>
      </c>
      <c r="J41" s="307"/>
      <c r="K41" s="89">
        <f t="shared" si="27"/>
        <v>18</v>
      </c>
      <c r="L41" s="90">
        <f t="shared" si="19"/>
        <v>17</v>
      </c>
      <c r="M41" s="91">
        <f t="shared" si="1"/>
        <v>94.444444444444443</v>
      </c>
      <c r="N41" s="90">
        <f t="shared" si="20"/>
        <v>0</v>
      </c>
      <c r="O41" s="92">
        <f t="shared" si="6"/>
        <v>0</v>
      </c>
    </row>
    <row r="42" spans="1:15" x14ac:dyDescent="0.25">
      <c r="A42" s="302">
        <v>13</v>
      </c>
      <c r="B42" s="308">
        <v>30650</v>
      </c>
      <c r="C42" s="309" t="s">
        <v>163</v>
      </c>
      <c r="D42" s="310">
        <v>15</v>
      </c>
      <c r="E42" s="310">
        <v>1</v>
      </c>
      <c r="F42" s="310">
        <v>5</v>
      </c>
      <c r="G42" s="310">
        <v>8</v>
      </c>
      <c r="H42" s="310">
        <v>1</v>
      </c>
      <c r="I42" s="311">
        <f t="shared" si="26"/>
        <v>3.6</v>
      </c>
      <c r="J42" s="307"/>
      <c r="K42" s="89">
        <f t="shared" si="27"/>
        <v>15</v>
      </c>
      <c r="L42" s="90">
        <f t="shared" si="19"/>
        <v>9</v>
      </c>
      <c r="M42" s="91">
        <f t="shared" si="1"/>
        <v>60</v>
      </c>
      <c r="N42" s="90">
        <f t="shared" si="20"/>
        <v>1</v>
      </c>
      <c r="O42" s="92">
        <f t="shared" si="6"/>
        <v>6.666666666666667</v>
      </c>
    </row>
    <row r="43" spans="1:15" x14ac:dyDescent="0.25">
      <c r="A43" s="302">
        <v>14</v>
      </c>
      <c r="B43" s="308">
        <v>30790</v>
      </c>
      <c r="C43" s="309" t="s">
        <v>34</v>
      </c>
      <c r="D43" s="310">
        <v>20</v>
      </c>
      <c r="E43" s="310">
        <v>1</v>
      </c>
      <c r="F43" s="310">
        <v>10</v>
      </c>
      <c r="G43" s="310">
        <v>7</v>
      </c>
      <c r="H43" s="310">
        <v>2</v>
      </c>
      <c r="I43" s="311">
        <f t="shared" si="26"/>
        <v>3.5</v>
      </c>
      <c r="J43" s="307"/>
      <c r="K43" s="89">
        <f t="shared" si="27"/>
        <v>20</v>
      </c>
      <c r="L43" s="90">
        <f t="shared" si="19"/>
        <v>9</v>
      </c>
      <c r="M43" s="91">
        <f t="shared" si="1"/>
        <v>45</v>
      </c>
      <c r="N43" s="103">
        <f t="shared" si="20"/>
        <v>1</v>
      </c>
      <c r="O43" s="92">
        <f t="shared" si="6"/>
        <v>5</v>
      </c>
    </row>
    <row r="44" spans="1:15" x14ac:dyDescent="0.25">
      <c r="A44" s="302">
        <v>15</v>
      </c>
      <c r="B44" s="308">
        <v>30890</v>
      </c>
      <c r="C44" s="309" t="s">
        <v>164</v>
      </c>
      <c r="D44" s="310">
        <v>16</v>
      </c>
      <c r="E44" s="310">
        <v>1</v>
      </c>
      <c r="F44" s="310">
        <v>5</v>
      </c>
      <c r="G44" s="310">
        <v>7</v>
      </c>
      <c r="H44" s="310">
        <v>3</v>
      </c>
      <c r="I44" s="311">
        <f t="shared" si="26"/>
        <v>3.75</v>
      </c>
      <c r="J44" s="307"/>
      <c r="K44" s="89">
        <f t="shared" si="27"/>
        <v>16</v>
      </c>
      <c r="L44" s="90">
        <f t="shared" si="19"/>
        <v>10</v>
      </c>
      <c r="M44" s="91">
        <f t="shared" si="1"/>
        <v>62.5</v>
      </c>
      <c r="N44" s="90">
        <f t="shared" si="20"/>
        <v>1</v>
      </c>
      <c r="O44" s="92">
        <f t="shared" si="6"/>
        <v>6.25</v>
      </c>
    </row>
    <row r="45" spans="1:15" x14ac:dyDescent="0.25">
      <c r="A45" s="302">
        <v>16</v>
      </c>
      <c r="B45" s="308">
        <v>30940</v>
      </c>
      <c r="C45" s="309" t="s">
        <v>36</v>
      </c>
      <c r="D45" s="333">
        <v>30</v>
      </c>
      <c r="E45" s="310">
        <v>2</v>
      </c>
      <c r="F45" s="310">
        <v>6</v>
      </c>
      <c r="G45" s="310">
        <v>15</v>
      </c>
      <c r="H45" s="310">
        <v>7</v>
      </c>
      <c r="I45" s="311">
        <f t="shared" si="26"/>
        <v>3.9</v>
      </c>
      <c r="J45" s="307"/>
      <c r="K45" s="89">
        <f t="shared" si="27"/>
        <v>30</v>
      </c>
      <c r="L45" s="90">
        <f t="shared" si="19"/>
        <v>22</v>
      </c>
      <c r="M45" s="91">
        <f t="shared" si="1"/>
        <v>73.333333333333329</v>
      </c>
      <c r="N45" s="90">
        <f t="shared" si="20"/>
        <v>2</v>
      </c>
      <c r="O45" s="92">
        <f t="shared" si="6"/>
        <v>6.666666666666667</v>
      </c>
    </row>
    <row r="46" spans="1:15" ht="15.75" thickBot="1" x14ac:dyDescent="0.3">
      <c r="A46" s="302">
        <v>17</v>
      </c>
      <c r="B46" s="334">
        <v>31480</v>
      </c>
      <c r="C46" s="335" t="s">
        <v>38</v>
      </c>
      <c r="D46" s="336">
        <v>28</v>
      </c>
      <c r="E46" s="337">
        <v>3</v>
      </c>
      <c r="F46" s="337">
        <v>10</v>
      </c>
      <c r="G46" s="337">
        <v>11</v>
      </c>
      <c r="H46" s="337">
        <v>4</v>
      </c>
      <c r="I46" s="338">
        <f t="shared" si="26"/>
        <v>3.5714285714285716</v>
      </c>
      <c r="J46" s="307"/>
      <c r="K46" s="93">
        <f t="shared" si="27"/>
        <v>28</v>
      </c>
      <c r="L46" s="94">
        <f t="shared" si="19"/>
        <v>15</v>
      </c>
      <c r="M46" s="95">
        <f t="shared" si="1"/>
        <v>53.571428571428569</v>
      </c>
      <c r="N46" s="94">
        <f t="shared" si="20"/>
        <v>3</v>
      </c>
      <c r="O46" s="96">
        <f t="shared" si="6"/>
        <v>10.714285714285714</v>
      </c>
    </row>
    <row r="47" spans="1:15" ht="16.5" thickBot="1" x14ac:dyDescent="0.3">
      <c r="A47" s="296"/>
      <c r="B47" s="319" t="s">
        <v>103</v>
      </c>
      <c r="C47" s="339"/>
      <c r="D47" s="340">
        <f>SUM(D48:D66)</f>
        <v>438</v>
      </c>
      <c r="E47" s="340">
        <f>SUM(E48:E66)</f>
        <v>9</v>
      </c>
      <c r="F47" s="340">
        <f>SUM(F48:F66)</f>
        <v>79</v>
      </c>
      <c r="G47" s="340">
        <f>SUM(G48:G66)</f>
        <v>235</v>
      </c>
      <c r="H47" s="340">
        <f>SUM(H48:H66)</f>
        <v>114</v>
      </c>
      <c r="I47" s="341">
        <f>AVERAGE(I48:I66)</f>
        <v>3.9790048502353224</v>
      </c>
      <c r="J47" s="307"/>
      <c r="K47" s="264">
        <f t="shared" si="27"/>
        <v>438</v>
      </c>
      <c r="L47" s="265">
        <f>SUM(L48:L66)</f>
        <v>349</v>
      </c>
      <c r="M47" s="276">
        <f t="shared" si="1"/>
        <v>79.680365296803657</v>
      </c>
      <c r="N47" s="265">
        <f>SUM(N48:N66)</f>
        <v>9</v>
      </c>
      <c r="O47" s="272">
        <f t="shared" si="6"/>
        <v>2.0547945205479454</v>
      </c>
    </row>
    <row r="48" spans="1:15" x14ac:dyDescent="0.25">
      <c r="A48" s="322">
        <v>1</v>
      </c>
      <c r="B48" s="323">
        <v>40010</v>
      </c>
      <c r="C48" s="324" t="s">
        <v>165</v>
      </c>
      <c r="D48" s="342">
        <v>66</v>
      </c>
      <c r="E48" s="325">
        <v>2</v>
      </c>
      <c r="F48" s="325">
        <v>8</v>
      </c>
      <c r="G48" s="325">
        <v>39</v>
      </c>
      <c r="H48" s="325">
        <v>17</v>
      </c>
      <c r="I48" s="343">
        <f t="shared" ref="I48:I58" si="28">(E48*2+F48*3+G48*4+H48*5)/D48</f>
        <v>4.0757575757575761</v>
      </c>
      <c r="J48" s="307"/>
      <c r="K48" s="85">
        <f t="shared" si="27"/>
        <v>66</v>
      </c>
      <c r="L48" s="86">
        <f t="shared" ref="L48:L66" si="29">H48+G48</f>
        <v>56</v>
      </c>
      <c r="M48" s="87">
        <f t="shared" si="1"/>
        <v>84.848484848484844</v>
      </c>
      <c r="N48" s="86">
        <f t="shared" ref="N48:N66" si="30">E48</f>
        <v>2</v>
      </c>
      <c r="O48" s="88">
        <f t="shared" si="6"/>
        <v>3.0303030303030303</v>
      </c>
    </row>
    <row r="49" spans="1:15" x14ac:dyDescent="0.25">
      <c r="A49" s="302">
        <v>2</v>
      </c>
      <c r="B49" s="308">
        <v>40030</v>
      </c>
      <c r="C49" s="309" t="s">
        <v>41</v>
      </c>
      <c r="D49" s="332">
        <v>29</v>
      </c>
      <c r="E49" s="310">
        <v>1</v>
      </c>
      <c r="F49" s="310">
        <v>3</v>
      </c>
      <c r="G49" s="310">
        <v>11</v>
      </c>
      <c r="H49" s="310">
        <v>14</v>
      </c>
      <c r="I49" s="344">
        <f t="shared" si="28"/>
        <v>4.3103448275862073</v>
      </c>
      <c r="J49" s="307"/>
      <c r="K49" s="89">
        <f t="shared" si="27"/>
        <v>29</v>
      </c>
      <c r="L49" s="90">
        <f t="shared" si="29"/>
        <v>25</v>
      </c>
      <c r="M49" s="91">
        <f t="shared" si="1"/>
        <v>86.206896551724142</v>
      </c>
      <c r="N49" s="90">
        <f t="shared" si="30"/>
        <v>1</v>
      </c>
      <c r="O49" s="92">
        <f t="shared" si="6"/>
        <v>3.4482758620689653</v>
      </c>
    </row>
    <row r="50" spans="1:15" x14ac:dyDescent="0.25">
      <c r="A50" s="302">
        <v>3</v>
      </c>
      <c r="B50" s="308">
        <v>40410</v>
      </c>
      <c r="C50" s="309" t="s">
        <v>48</v>
      </c>
      <c r="D50" s="332">
        <v>39</v>
      </c>
      <c r="E50" s="310"/>
      <c r="F50" s="310">
        <v>6</v>
      </c>
      <c r="G50" s="310">
        <v>22</v>
      </c>
      <c r="H50" s="310">
        <v>11</v>
      </c>
      <c r="I50" s="344">
        <f t="shared" si="28"/>
        <v>4.1282051282051286</v>
      </c>
      <c r="J50" s="307"/>
      <c r="K50" s="89">
        <f t="shared" si="27"/>
        <v>39</v>
      </c>
      <c r="L50" s="90">
        <f t="shared" si="29"/>
        <v>33</v>
      </c>
      <c r="M50" s="91">
        <f t="shared" si="1"/>
        <v>84.615384615384613</v>
      </c>
      <c r="N50" s="90">
        <f t="shared" si="30"/>
        <v>0</v>
      </c>
      <c r="O50" s="92">
        <f t="shared" si="6"/>
        <v>0</v>
      </c>
    </row>
    <row r="51" spans="1:15" x14ac:dyDescent="0.25">
      <c r="A51" s="302">
        <v>4</v>
      </c>
      <c r="B51" s="308">
        <v>40011</v>
      </c>
      <c r="C51" s="309" t="s">
        <v>40</v>
      </c>
      <c r="D51" s="345">
        <v>63</v>
      </c>
      <c r="E51" s="310"/>
      <c r="F51" s="310">
        <v>11</v>
      </c>
      <c r="G51" s="310">
        <v>37</v>
      </c>
      <c r="H51" s="310">
        <v>15</v>
      </c>
      <c r="I51" s="344">
        <f t="shared" si="28"/>
        <v>4.0634920634920633</v>
      </c>
      <c r="J51" s="307"/>
      <c r="K51" s="89">
        <f t="shared" si="27"/>
        <v>63</v>
      </c>
      <c r="L51" s="90">
        <f t="shared" si="29"/>
        <v>52</v>
      </c>
      <c r="M51" s="91">
        <f t="shared" si="1"/>
        <v>82.539682539682545</v>
      </c>
      <c r="N51" s="90">
        <f t="shared" si="30"/>
        <v>0</v>
      </c>
      <c r="O51" s="92">
        <f t="shared" si="6"/>
        <v>0</v>
      </c>
    </row>
    <row r="52" spans="1:15" x14ac:dyDescent="0.25">
      <c r="A52" s="302">
        <v>5</v>
      </c>
      <c r="B52" s="308">
        <v>40080</v>
      </c>
      <c r="C52" s="309" t="s">
        <v>95</v>
      </c>
      <c r="D52" s="332">
        <v>22</v>
      </c>
      <c r="E52" s="310"/>
      <c r="F52" s="310">
        <v>4</v>
      </c>
      <c r="G52" s="310">
        <v>13</v>
      </c>
      <c r="H52" s="310">
        <v>5</v>
      </c>
      <c r="I52" s="344">
        <f t="shared" si="28"/>
        <v>4.0454545454545459</v>
      </c>
      <c r="J52" s="307"/>
      <c r="K52" s="89">
        <f t="shared" si="27"/>
        <v>22</v>
      </c>
      <c r="L52" s="90">
        <f t="shared" si="29"/>
        <v>18</v>
      </c>
      <c r="M52" s="91">
        <f t="shared" si="1"/>
        <v>81.818181818181813</v>
      </c>
      <c r="N52" s="90">
        <f t="shared" si="30"/>
        <v>0</v>
      </c>
      <c r="O52" s="92">
        <f t="shared" si="6"/>
        <v>0</v>
      </c>
    </row>
    <row r="53" spans="1:15" x14ac:dyDescent="0.25">
      <c r="A53" s="302">
        <v>6</v>
      </c>
      <c r="B53" s="308">
        <v>40100</v>
      </c>
      <c r="C53" s="309" t="s">
        <v>42</v>
      </c>
      <c r="D53" s="332">
        <v>16</v>
      </c>
      <c r="E53" s="310">
        <v>1</v>
      </c>
      <c r="F53" s="310">
        <v>4</v>
      </c>
      <c r="G53" s="310">
        <v>9</v>
      </c>
      <c r="H53" s="310">
        <v>2</v>
      </c>
      <c r="I53" s="344">
        <f t="shared" si="28"/>
        <v>3.75</v>
      </c>
      <c r="J53" s="307"/>
      <c r="K53" s="89">
        <f t="shared" si="27"/>
        <v>16</v>
      </c>
      <c r="L53" s="90">
        <f t="shared" si="29"/>
        <v>11</v>
      </c>
      <c r="M53" s="91">
        <f t="shared" si="1"/>
        <v>68.75</v>
      </c>
      <c r="N53" s="90">
        <f t="shared" si="30"/>
        <v>1</v>
      </c>
      <c r="O53" s="92">
        <f t="shared" si="6"/>
        <v>6.25</v>
      </c>
    </row>
    <row r="54" spans="1:15" ht="15.75" customHeight="1" x14ac:dyDescent="0.25">
      <c r="A54" s="302">
        <v>7</v>
      </c>
      <c r="B54" s="308">
        <v>40020</v>
      </c>
      <c r="C54" s="309" t="s">
        <v>166</v>
      </c>
      <c r="D54" s="332">
        <v>15</v>
      </c>
      <c r="E54" s="310">
        <v>1</v>
      </c>
      <c r="F54" s="310">
        <v>1</v>
      </c>
      <c r="G54" s="310">
        <v>5</v>
      </c>
      <c r="H54" s="310">
        <v>8</v>
      </c>
      <c r="I54" s="344">
        <f t="shared" si="28"/>
        <v>4.333333333333333</v>
      </c>
      <c r="J54" s="307"/>
      <c r="K54" s="89">
        <f t="shared" si="27"/>
        <v>15</v>
      </c>
      <c r="L54" s="90">
        <f t="shared" si="29"/>
        <v>13</v>
      </c>
      <c r="M54" s="91">
        <f t="shared" si="1"/>
        <v>86.666666666666671</v>
      </c>
      <c r="N54" s="103">
        <f t="shared" si="30"/>
        <v>1</v>
      </c>
      <c r="O54" s="92">
        <f t="shared" si="6"/>
        <v>6.666666666666667</v>
      </c>
    </row>
    <row r="55" spans="1:15" x14ac:dyDescent="0.25">
      <c r="A55" s="302">
        <v>8</v>
      </c>
      <c r="B55" s="308">
        <v>40031</v>
      </c>
      <c r="C55" s="309" t="s">
        <v>112</v>
      </c>
      <c r="D55" s="332">
        <v>8</v>
      </c>
      <c r="E55" s="310"/>
      <c r="F55" s="310">
        <v>1</v>
      </c>
      <c r="G55" s="310">
        <v>5</v>
      </c>
      <c r="H55" s="310">
        <v>2</v>
      </c>
      <c r="I55" s="344">
        <f t="shared" si="28"/>
        <v>4.125</v>
      </c>
      <c r="J55" s="307"/>
      <c r="K55" s="89">
        <f t="shared" si="27"/>
        <v>8</v>
      </c>
      <c r="L55" s="90">
        <f t="shared" si="29"/>
        <v>7</v>
      </c>
      <c r="M55" s="91">
        <f t="shared" si="1"/>
        <v>87.5</v>
      </c>
      <c r="N55" s="90">
        <f t="shared" si="30"/>
        <v>0</v>
      </c>
      <c r="O55" s="92">
        <f t="shared" si="6"/>
        <v>0</v>
      </c>
    </row>
    <row r="56" spans="1:15" x14ac:dyDescent="0.25">
      <c r="A56" s="302">
        <v>9</v>
      </c>
      <c r="B56" s="308">
        <v>40210</v>
      </c>
      <c r="C56" s="309" t="s">
        <v>44</v>
      </c>
      <c r="D56" s="332">
        <v>20</v>
      </c>
      <c r="E56" s="310">
        <v>1</v>
      </c>
      <c r="F56" s="310">
        <v>6</v>
      </c>
      <c r="G56" s="310">
        <v>10</v>
      </c>
      <c r="H56" s="310">
        <v>3</v>
      </c>
      <c r="I56" s="344">
        <f t="shared" si="28"/>
        <v>3.75</v>
      </c>
      <c r="J56" s="307"/>
      <c r="K56" s="89">
        <f t="shared" si="27"/>
        <v>20</v>
      </c>
      <c r="L56" s="90">
        <f t="shared" si="29"/>
        <v>13</v>
      </c>
      <c r="M56" s="91">
        <f t="shared" si="1"/>
        <v>65</v>
      </c>
      <c r="N56" s="103">
        <f t="shared" si="30"/>
        <v>1</v>
      </c>
      <c r="O56" s="92">
        <f t="shared" si="6"/>
        <v>5</v>
      </c>
    </row>
    <row r="57" spans="1:15" x14ac:dyDescent="0.25">
      <c r="A57" s="302">
        <v>10</v>
      </c>
      <c r="B57" s="308">
        <v>40300</v>
      </c>
      <c r="C57" s="309" t="s">
        <v>45</v>
      </c>
      <c r="D57" s="332">
        <v>13</v>
      </c>
      <c r="E57" s="310">
        <v>1</v>
      </c>
      <c r="F57" s="310">
        <v>2</v>
      </c>
      <c r="G57" s="310">
        <v>5</v>
      </c>
      <c r="H57" s="310">
        <v>4</v>
      </c>
      <c r="I57" s="344">
        <f t="shared" si="28"/>
        <v>3.6923076923076925</v>
      </c>
      <c r="J57" s="307"/>
      <c r="K57" s="89">
        <f t="shared" si="27"/>
        <v>13</v>
      </c>
      <c r="L57" s="90">
        <f t="shared" si="29"/>
        <v>9</v>
      </c>
      <c r="M57" s="91">
        <f t="shared" ref="M57" si="31">L57*100/K57</f>
        <v>69.230769230769226</v>
      </c>
      <c r="N57" s="90">
        <f t="shared" si="30"/>
        <v>1</v>
      </c>
      <c r="O57" s="92">
        <f t="shared" ref="O57" si="32">N57*100/K57</f>
        <v>7.6923076923076925</v>
      </c>
    </row>
    <row r="58" spans="1:15" x14ac:dyDescent="0.25">
      <c r="A58" s="302">
        <v>11</v>
      </c>
      <c r="B58" s="308">
        <v>40360</v>
      </c>
      <c r="C58" s="309" t="s">
        <v>46</v>
      </c>
      <c r="D58" s="332">
        <v>19</v>
      </c>
      <c r="E58" s="310"/>
      <c r="F58" s="310">
        <v>7</v>
      </c>
      <c r="G58" s="310">
        <v>12</v>
      </c>
      <c r="H58" s="310"/>
      <c r="I58" s="344">
        <f t="shared" si="28"/>
        <v>3.6315789473684212</v>
      </c>
      <c r="J58" s="307"/>
      <c r="K58" s="89">
        <f t="shared" si="27"/>
        <v>19</v>
      </c>
      <c r="L58" s="90">
        <f t="shared" si="29"/>
        <v>12</v>
      </c>
      <c r="M58" s="91">
        <f t="shared" si="1"/>
        <v>63.157894736842103</v>
      </c>
      <c r="N58" s="90">
        <f t="shared" si="30"/>
        <v>0</v>
      </c>
      <c r="O58" s="92">
        <f t="shared" si="6"/>
        <v>0</v>
      </c>
    </row>
    <row r="59" spans="1:15" x14ac:dyDescent="0.25">
      <c r="A59" s="302">
        <v>12</v>
      </c>
      <c r="B59" s="308">
        <v>40390</v>
      </c>
      <c r="C59" s="309" t="s">
        <v>47</v>
      </c>
      <c r="D59" s="332"/>
      <c r="E59" s="310"/>
      <c r="F59" s="310"/>
      <c r="G59" s="310"/>
      <c r="H59" s="310"/>
      <c r="I59" s="344"/>
      <c r="J59" s="307"/>
      <c r="K59" s="89"/>
      <c r="L59" s="90"/>
      <c r="M59" s="91"/>
      <c r="N59" s="90"/>
      <c r="O59" s="92"/>
    </row>
    <row r="60" spans="1:15" x14ac:dyDescent="0.25">
      <c r="A60" s="302">
        <v>13</v>
      </c>
      <c r="B60" s="308">
        <v>40720</v>
      </c>
      <c r="C60" s="309" t="s">
        <v>199</v>
      </c>
      <c r="D60" s="332">
        <v>25</v>
      </c>
      <c r="E60" s="310"/>
      <c r="F60" s="310">
        <v>2</v>
      </c>
      <c r="G60" s="310">
        <v>13</v>
      </c>
      <c r="H60" s="310">
        <v>10</v>
      </c>
      <c r="I60" s="344">
        <f t="shared" ref="I60:I66" si="33">(E60*2+F60*3+G60*4+H60*5)/D60</f>
        <v>4.32</v>
      </c>
      <c r="J60" s="307"/>
      <c r="K60" s="89">
        <f t="shared" ref="K60:K122" si="34">D60</f>
        <v>25</v>
      </c>
      <c r="L60" s="90">
        <f t="shared" si="29"/>
        <v>23</v>
      </c>
      <c r="M60" s="91">
        <f t="shared" si="1"/>
        <v>92</v>
      </c>
      <c r="N60" s="90">
        <f t="shared" si="30"/>
        <v>0</v>
      </c>
      <c r="O60" s="92">
        <f t="shared" si="6"/>
        <v>0</v>
      </c>
    </row>
    <row r="61" spans="1:15" ht="15" customHeight="1" x14ac:dyDescent="0.25">
      <c r="A61" s="302">
        <v>14</v>
      </c>
      <c r="B61" s="308">
        <v>40820</v>
      </c>
      <c r="C61" s="309" t="s">
        <v>168</v>
      </c>
      <c r="D61" s="332">
        <v>14</v>
      </c>
      <c r="E61" s="310"/>
      <c r="F61" s="310">
        <v>4</v>
      </c>
      <c r="G61" s="310">
        <v>6</v>
      </c>
      <c r="H61" s="310">
        <v>4</v>
      </c>
      <c r="I61" s="344">
        <f t="shared" si="33"/>
        <v>4</v>
      </c>
      <c r="J61" s="307"/>
      <c r="K61" s="89">
        <f t="shared" si="34"/>
        <v>14</v>
      </c>
      <c r="L61" s="90">
        <f t="shared" si="29"/>
        <v>10</v>
      </c>
      <c r="M61" s="91">
        <f t="shared" ref="M61" si="35">L61*100/K61</f>
        <v>71.428571428571431</v>
      </c>
      <c r="N61" s="103">
        <f t="shared" si="30"/>
        <v>0</v>
      </c>
      <c r="O61" s="92">
        <f t="shared" ref="O61" si="36">N61*100/K61</f>
        <v>0</v>
      </c>
    </row>
    <row r="62" spans="1:15" x14ac:dyDescent="0.25">
      <c r="A62" s="302">
        <v>15</v>
      </c>
      <c r="B62" s="308">
        <v>40840</v>
      </c>
      <c r="C62" s="309" t="s">
        <v>51</v>
      </c>
      <c r="D62" s="332">
        <v>12</v>
      </c>
      <c r="E62" s="310"/>
      <c r="F62" s="310">
        <v>2</v>
      </c>
      <c r="G62" s="310">
        <v>6</v>
      </c>
      <c r="H62" s="310">
        <v>4</v>
      </c>
      <c r="I62" s="344">
        <f t="shared" si="33"/>
        <v>4.166666666666667</v>
      </c>
      <c r="J62" s="307"/>
      <c r="K62" s="89">
        <f t="shared" si="34"/>
        <v>12</v>
      </c>
      <c r="L62" s="90">
        <f t="shared" si="29"/>
        <v>10</v>
      </c>
      <c r="M62" s="91">
        <f t="shared" si="1"/>
        <v>83.333333333333329</v>
      </c>
      <c r="N62" s="103">
        <f t="shared" si="30"/>
        <v>0</v>
      </c>
      <c r="O62" s="92">
        <f t="shared" si="6"/>
        <v>0</v>
      </c>
    </row>
    <row r="63" spans="1:15" s="349" customFormat="1" ht="15" customHeight="1" x14ac:dyDescent="0.25">
      <c r="A63" s="313">
        <v>16</v>
      </c>
      <c r="B63" s="346">
        <v>40950</v>
      </c>
      <c r="C63" s="347" t="s">
        <v>52</v>
      </c>
      <c r="D63" s="332">
        <v>9</v>
      </c>
      <c r="E63" s="348"/>
      <c r="F63" s="348">
        <v>5</v>
      </c>
      <c r="G63" s="348">
        <v>3</v>
      </c>
      <c r="H63" s="348">
        <v>1</v>
      </c>
      <c r="I63" s="344">
        <f t="shared" si="33"/>
        <v>3.5555555555555554</v>
      </c>
      <c r="J63" s="307"/>
      <c r="K63" s="89">
        <f t="shared" si="34"/>
        <v>9</v>
      </c>
      <c r="L63" s="90">
        <f t="shared" si="29"/>
        <v>4</v>
      </c>
      <c r="M63" s="91">
        <f t="shared" si="1"/>
        <v>44.444444444444443</v>
      </c>
      <c r="N63" s="103">
        <f t="shared" si="30"/>
        <v>0</v>
      </c>
      <c r="O63" s="92">
        <f t="shared" si="6"/>
        <v>0</v>
      </c>
    </row>
    <row r="64" spans="1:15" x14ac:dyDescent="0.25">
      <c r="A64" s="302">
        <v>17</v>
      </c>
      <c r="B64" s="308">
        <v>40990</v>
      </c>
      <c r="C64" s="309" t="s">
        <v>53</v>
      </c>
      <c r="D64" s="332">
        <v>18</v>
      </c>
      <c r="E64" s="310"/>
      <c r="F64" s="310">
        <v>2</v>
      </c>
      <c r="G64" s="310">
        <v>12</v>
      </c>
      <c r="H64" s="310">
        <v>4</v>
      </c>
      <c r="I64" s="344">
        <f t="shared" si="33"/>
        <v>4.1111111111111107</v>
      </c>
      <c r="J64" s="307"/>
      <c r="K64" s="89">
        <f t="shared" si="34"/>
        <v>18</v>
      </c>
      <c r="L64" s="90">
        <f t="shared" si="29"/>
        <v>16</v>
      </c>
      <c r="M64" s="91">
        <f t="shared" si="1"/>
        <v>88.888888888888886</v>
      </c>
      <c r="N64" s="103">
        <f t="shared" si="30"/>
        <v>0</v>
      </c>
      <c r="O64" s="92">
        <f t="shared" si="6"/>
        <v>0</v>
      </c>
    </row>
    <row r="65" spans="1:15" x14ac:dyDescent="0.25">
      <c r="A65" s="313">
        <v>18</v>
      </c>
      <c r="B65" s="308">
        <v>40133</v>
      </c>
      <c r="C65" s="309" t="s">
        <v>169</v>
      </c>
      <c r="D65" s="333">
        <v>33</v>
      </c>
      <c r="E65" s="310"/>
      <c r="F65" s="310">
        <v>4</v>
      </c>
      <c r="G65" s="310">
        <v>20</v>
      </c>
      <c r="H65" s="310">
        <v>9</v>
      </c>
      <c r="I65" s="344">
        <f t="shared" si="33"/>
        <v>4.1515151515151514</v>
      </c>
      <c r="J65" s="307"/>
      <c r="K65" s="89">
        <f t="shared" si="34"/>
        <v>33</v>
      </c>
      <c r="L65" s="90">
        <f t="shared" si="29"/>
        <v>29</v>
      </c>
      <c r="M65" s="91">
        <f t="shared" si="1"/>
        <v>87.878787878787875</v>
      </c>
      <c r="N65" s="103">
        <f t="shared" si="30"/>
        <v>0</v>
      </c>
      <c r="O65" s="92">
        <f t="shared" si="6"/>
        <v>0</v>
      </c>
    </row>
    <row r="66" spans="1:15" ht="15.75" thickBot="1" x14ac:dyDescent="0.3">
      <c r="A66" s="302">
        <v>19</v>
      </c>
      <c r="B66" s="308">
        <v>40400</v>
      </c>
      <c r="C66" s="309" t="s">
        <v>200</v>
      </c>
      <c r="D66" s="333">
        <v>17</v>
      </c>
      <c r="E66" s="310">
        <v>2</v>
      </c>
      <c r="F66" s="310">
        <v>7</v>
      </c>
      <c r="G66" s="310">
        <v>7</v>
      </c>
      <c r="H66" s="310">
        <v>1</v>
      </c>
      <c r="I66" s="344">
        <f t="shared" si="33"/>
        <v>3.4117647058823528</v>
      </c>
      <c r="J66" s="307"/>
      <c r="K66" s="93">
        <f t="shared" si="34"/>
        <v>17</v>
      </c>
      <c r="L66" s="94">
        <f t="shared" si="29"/>
        <v>8</v>
      </c>
      <c r="M66" s="95">
        <f t="shared" si="1"/>
        <v>47.058823529411768</v>
      </c>
      <c r="N66" s="125">
        <f t="shared" si="30"/>
        <v>2</v>
      </c>
      <c r="O66" s="96">
        <f t="shared" si="6"/>
        <v>11.764705882352942</v>
      </c>
    </row>
    <row r="67" spans="1:15" ht="16.5" thickBot="1" x14ac:dyDescent="0.3">
      <c r="A67" s="296"/>
      <c r="B67" s="319" t="s">
        <v>104</v>
      </c>
      <c r="C67" s="320"/>
      <c r="D67" s="340">
        <f>SUM(D68:D81)</f>
        <v>323</v>
      </c>
      <c r="E67" s="300">
        <f>SUM(E68:E81)</f>
        <v>7</v>
      </c>
      <c r="F67" s="300">
        <f>SUM(F68:F81)</f>
        <v>78</v>
      </c>
      <c r="G67" s="300">
        <f>SUM(G68:G81)</f>
        <v>162</v>
      </c>
      <c r="H67" s="300">
        <f>SUM(H68:H81)</f>
        <v>76</v>
      </c>
      <c r="I67" s="341">
        <f>AVERAGE(I68:I81)</f>
        <v>3.9403555021976078</v>
      </c>
      <c r="J67" s="307"/>
      <c r="K67" s="264">
        <f t="shared" si="34"/>
        <v>323</v>
      </c>
      <c r="L67" s="265">
        <f>SUM(L68:L81)</f>
        <v>238</v>
      </c>
      <c r="M67" s="276">
        <f t="shared" si="1"/>
        <v>73.684210526315795</v>
      </c>
      <c r="N67" s="277">
        <f>SUM(N68:N81)</f>
        <v>7</v>
      </c>
      <c r="O67" s="272">
        <f t="shared" si="6"/>
        <v>2.1671826625386998</v>
      </c>
    </row>
    <row r="68" spans="1:15" x14ac:dyDescent="0.25">
      <c r="A68" s="302">
        <v>1</v>
      </c>
      <c r="B68" s="303">
        <v>50040</v>
      </c>
      <c r="C68" s="316" t="s">
        <v>54</v>
      </c>
      <c r="D68" s="336">
        <v>27</v>
      </c>
      <c r="E68" s="317"/>
      <c r="F68" s="317">
        <v>10</v>
      </c>
      <c r="G68" s="317">
        <v>12</v>
      </c>
      <c r="H68" s="317">
        <v>5</v>
      </c>
      <c r="I68" s="350">
        <f t="shared" ref="I68:I73" si="37">(E68*2+F68*3+G68*4+H68*5)/D68</f>
        <v>3.8148148148148149</v>
      </c>
      <c r="J68" s="307"/>
      <c r="K68" s="85">
        <f t="shared" si="34"/>
        <v>27</v>
      </c>
      <c r="L68" s="86">
        <f t="shared" ref="L68:L80" si="38">H68+G68</f>
        <v>17</v>
      </c>
      <c r="M68" s="87">
        <f t="shared" si="1"/>
        <v>62.962962962962962</v>
      </c>
      <c r="N68" s="169">
        <f t="shared" ref="N68:N81" si="39">E68</f>
        <v>0</v>
      </c>
      <c r="O68" s="88">
        <f t="shared" si="6"/>
        <v>0</v>
      </c>
    </row>
    <row r="69" spans="1:15" x14ac:dyDescent="0.25">
      <c r="A69" s="302">
        <v>2</v>
      </c>
      <c r="B69" s="308">
        <v>50003</v>
      </c>
      <c r="C69" s="309" t="s">
        <v>96</v>
      </c>
      <c r="D69" s="333">
        <v>14</v>
      </c>
      <c r="E69" s="310"/>
      <c r="F69" s="310">
        <v>2</v>
      </c>
      <c r="G69" s="310">
        <v>9</v>
      </c>
      <c r="H69" s="310">
        <v>3</v>
      </c>
      <c r="I69" s="344">
        <f t="shared" si="37"/>
        <v>4.0714285714285712</v>
      </c>
      <c r="J69" s="307"/>
      <c r="K69" s="89">
        <f t="shared" si="34"/>
        <v>14</v>
      </c>
      <c r="L69" s="90">
        <f t="shared" si="38"/>
        <v>12</v>
      </c>
      <c r="M69" s="91">
        <f t="shared" si="1"/>
        <v>85.714285714285708</v>
      </c>
      <c r="N69" s="90">
        <f t="shared" si="39"/>
        <v>0</v>
      </c>
      <c r="O69" s="92">
        <f t="shared" si="6"/>
        <v>0</v>
      </c>
    </row>
    <row r="70" spans="1:15" x14ac:dyDescent="0.25">
      <c r="A70" s="302">
        <v>3</v>
      </c>
      <c r="B70" s="308">
        <v>50060</v>
      </c>
      <c r="C70" s="309" t="s">
        <v>125</v>
      </c>
      <c r="D70" s="332">
        <v>38</v>
      </c>
      <c r="E70" s="310">
        <v>1</v>
      </c>
      <c r="F70" s="310">
        <v>6</v>
      </c>
      <c r="G70" s="310">
        <v>17</v>
      </c>
      <c r="H70" s="310">
        <v>14</v>
      </c>
      <c r="I70" s="344">
        <f t="shared" si="37"/>
        <v>4.1578947368421053</v>
      </c>
      <c r="J70" s="307"/>
      <c r="K70" s="89">
        <f t="shared" si="34"/>
        <v>38</v>
      </c>
      <c r="L70" s="90">
        <f t="shared" si="38"/>
        <v>31</v>
      </c>
      <c r="M70" s="91">
        <f t="shared" ref="M70:M121" si="40">L70*100/K70</f>
        <v>81.578947368421055</v>
      </c>
      <c r="N70" s="90">
        <f t="shared" si="39"/>
        <v>1</v>
      </c>
      <c r="O70" s="92">
        <f t="shared" si="6"/>
        <v>2.6315789473684212</v>
      </c>
    </row>
    <row r="71" spans="1:15" x14ac:dyDescent="0.25">
      <c r="A71" s="302">
        <v>4</v>
      </c>
      <c r="B71" s="308">
        <v>50170</v>
      </c>
      <c r="C71" s="309" t="s">
        <v>170</v>
      </c>
      <c r="D71" s="332">
        <v>14</v>
      </c>
      <c r="E71" s="310"/>
      <c r="F71" s="310">
        <v>5</v>
      </c>
      <c r="G71" s="310">
        <v>7</v>
      </c>
      <c r="H71" s="310">
        <v>2</v>
      </c>
      <c r="I71" s="344">
        <f t="shared" si="37"/>
        <v>3.7857142857142856</v>
      </c>
      <c r="J71" s="307"/>
      <c r="K71" s="89">
        <f t="shared" si="34"/>
        <v>14</v>
      </c>
      <c r="L71" s="90">
        <f t="shared" si="38"/>
        <v>9</v>
      </c>
      <c r="M71" s="91">
        <f t="shared" si="40"/>
        <v>64.285714285714292</v>
      </c>
      <c r="N71" s="103">
        <f t="shared" si="39"/>
        <v>0</v>
      </c>
      <c r="O71" s="92">
        <f t="shared" si="6"/>
        <v>0</v>
      </c>
    </row>
    <row r="72" spans="1:15" ht="15" customHeight="1" x14ac:dyDescent="0.25">
      <c r="A72" s="302">
        <v>5</v>
      </c>
      <c r="B72" s="308">
        <v>50230</v>
      </c>
      <c r="C72" s="309" t="s">
        <v>57</v>
      </c>
      <c r="D72" s="332">
        <v>24</v>
      </c>
      <c r="E72" s="310">
        <v>1</v>
      </c>
      <c r="F72" s="310">
        <v>7</v>
      </c>
      <c r="G72" s="310">
        <v>14</v>
      </c>
      <c r="H72" s="310">
        <v>2</v>
      </c>
      <c r="I72" s="344">
        <f t="shared" si="37"/>
        <v>3.7083333333333335</v>
      </c>
      <c r="J72" s="307"/>
      <c r="K72" s="89">
        <f t="shared" si="34"/>
        <v>24</v>
      </c>
      <c r="L72" s="90">
        <f t="shared" si="38"/>
        <v>16</v>
      </c>
      <c r="M72" s="91">
        <f t="shared" si="40"/>
        <v>66.666666666666671</v>
      </c>
      <c r="N72" s="90">
        <f t="shared" si="39"/>
        <v>1</v>
      </c>
      <c r="O72" s="92">
        <f t="shared" si="6"/>
        <v>4.166666666666667</v>
      </c>
    </row>
    <row r="73" spans="1:15" x14ac:dyDescent="0.25">
      <c r="A73" s="302">
        <v>6</v>
      </c>
      <c r="B73" s="308">
        <v>50340</v>
      </c>
      <c r="C73" s="309" t="s">
        <v>171</v>
      </c>
      <c r="D73" s="332">
        <v>18</v>
      </c>
      <c r="E73" s="310">
        <v>1</v>
      </c>
      <c r="F73" s="310">
        <v>4</v>
      </c>
      <c r="G73" s="310">
        <v>11</v>
      </c>
      <c r="H73" s="310">
        <v>2</v>
      </c>
      <c r="I73" s="344">
        <f t="shared" si="37"/>
        <v>3.7777777777777777</v>
      </c>
      <c r="J73" s="307"/>
      <c r="K73" s="89">
        <f t="shared" si="34"/>
        <v>18</v>
      </c>
      <c r="L73" s="90">
        <f t="shared" si="38"/>
        <v>13</v>
      </c>
      <c r="M73" s="91">
        <f t="shared" si="40"/>
        <v>72.222222222222229</v>
      </c>
      <c r="N73" s="90">
        <f t="shared" si="39"/>
        <v>1</v>
      </c>
      <c r="O73" s="92">
        <f t="shared" ref="O73:O122" si="41">N73*100/K73</f>
        <v>5.5555555555555554</v>
      </c>
    </row>
    <row r="74" spans="1:15" x14ac:dyDescent="0.25">
      <c r="A74" s="302">
        <v>7</v>
      </c>
      <c r="B74" s="308">
        <v>50420</v>
      </c>
      <c r="C74" s="309" t="s">
        <v>172</v>
      </c>
      <c r="D74" s="332"/>
      <c r="E74" s="310"/>
      <c r="F74" s="310"/>
      <c r="G74" s="310"/>
      <c r="H74" s="310"/>
      <c r="I74" s="344"/>
      <c r="J74" s="307"/>
      <c r="K74" s="89"/>
      <c r="L74" s="90"/>
      <c r="M74" s="91"/>
      <c r="N74" s="90"/>
      <c r="O74" s="92"/>
    </row>
    <row r="75" spans="1:15" x14ac:dyDescent="0.25">
      <c r="A75" s="302">
        <v>8</v>
      </c>
      <c r="B75" s="308">
        <v>50450</v>
      </c>
      <c r="C75" s="309" t="s">
        <v>173</v>
      </c>
      <c r="D75" s="332">
        <v>14</v>
      </c>
      <c r="E75" s="310"/>
      <c r="F75" s="310">
        <v>1</v>
      </c>
      <c r="G75" s="310">
        <v>5</v>
      </c>
      <c r="H75" s="310">
        <v>8</v>
      </c>
      <c r="I75" s="344">
        <f t="shared" ref="I75:I81" si="42">(E75*2+F75*3+G75*4+H75*5)/D75</f>
        <v>4.5</v>
      </c>
      <c r="J75" s="307"/>
      <c r="K75" s="89">
        <f t="shared" si="34"/>
        <v>14</v>
      </c>
      <c r="L75" s="90">
        <f t="shared" si="38"/>
        <v>13</v>
      </c>
      <c r="M75" s="91">
        <f t="shared" si="40"/>
        <v>92.857142857142861</v>
      </c>
      <c r="N75" s="90">
        <f t="shared" si="39"/>
        <v>0</v>
      </c>
      <c r="O75" s="92">
        <f t="shared" si="41"/>
        <v>0</v>
      </c>
    </row>
    <row r="76" spans="1:15" x14ac:dyDescent="0.25">
      <c r="A76" s="302">
        <v>9</v>
      </c>
      <c r="B76" s="308">
        <v>50620</v>
      </c>
      <c r="C76" s="309" t="s">
        <v>61</v>
      </c>
      <c r="D76" s="332">
        <v>11</v>
      </c>
      <c r="E76" s="310"/>
      <c r="F76" s="310">
        <v>3</v>
      </c>
      <c r="G76" s="310">
        <v>7</v>
      </c>
      <c r="H76" s="310">
        <v>1</v>
      </c>
      <c r="I76" s="344">
        <f t="shared" si="42"/>
        <v>3.8181818181818183</v>
      </c>
      <c r="J76" s="307"/>
      <c r="K76" s="89">
        <f t="shared" si="34"/>
        <v>11</v>
      </c>
      <c r="L76" s="90">
        <f t="shared" si="38"/>
        <v>8</v>
      </c>
      <c r="M76" s="91">
        <f t="shared" si="40"/>
        <v>72.727272727272734</v>
      </c>
      <c r="N76" s="90">
        <f t="shared" si="39"/>
        <v>0</v>
      </c>
      <c r="O76" s="92">
        <f t="shared" si="41"/>
        <v>0</v>
      </c>
    </row>
    <row r="77" spans="1:15" x14ac:dyDescent="0.25">
      <c r="A77" s="302">
        <v>10</v>
      </c>
      <c r="B77" s="308">
        <v>50760</v>
      </c>
      <c r="C77" s="309" t="s">
        <v>174</v>
      </c>
      <c r="D77" s="351">
        <v>35</v>
      </c>
      <c r="E77" s="310"/>
      <c r="F77" s="310">
        <v>8</v>
      </c>
      <c r="G77" s="310">
        <v>20</v>
      </c>
      <c r="H77" s="310">
        <v>7</v>
      </c>
      <c r="I77" s="344">
        <f t="shared" si="42"/>
        <v>3.9714285714285715</v>
      </c>
      <c r="J77" s="307"/>
      <c r="K77" s="89">
        <f t="shared" si="34"/>
        <v>35</v>
      </c>
      <c r="L77" s="90">
        <f t="shared" si="38"/>
        <v>27</v>
      </c>
      <c r="M77" s="91">
        <f t="shared" si="40"/>
        <v>77.142857142857139</v>
      </c>
      <c r="N77" s="103">
        <f t="shared" si="39"/>
        <v>0</v>
      </c>
      <c r="O77" s="92">
        <f t="shared" si="41"/>
        <v>0</v>
      </c>
    </row>
    <row r="78" spans="1:15" x14ac:dyDescent="0.25">
      <c r="A78" s="313">
        <v>11</v>
      </c>
      <c r="B78" s="308">
        <v>50780</v>
      </c>
      <c r="C78" s="309" t="s">
        <v>175</v>
      </c>
      <c r="D78" s="351">
        <v>21</v>
      </c>
      <c r="E78" s="310">
        <v>1</v>
      </c>
      <c r="F78" s="310">
        <v>10</v>
      </c>
      <c r="G78" s="310">
        <v>9</v>
      </c>
      <c r="H78" s="310">
        <v>1</v>
      </c>
      <c r="I78" s="344">
        <f t="shared" si="42"/>
        <v>3.4761904761904763</v>
      </c>
      <c r="J78" s="307"/>
      <c r="K78" s="89">
        <f t="shared" si="34"/>
        <v>21</v>
      </c>
      <c r="L78" s="90">
        <f t="shared" si="38"/>
        <v>10</v>
      </c>
      <c r="M78" s="91">
        <f t="shared" si="40"/>
        <v>47.61904761904762</v>
      </c>
      <c r="N78" s="103">
        <f t="shared" si="39"/>
        <v>1</v>
      </c>
      <c r="O78" s="92">
        <f t="shared" si="41"/>
        <v>4.7619047619047619</v>
      </c>
    </row>
    <row r="79" spans="1:15" x14ac:dyDescent="0.25">
      <c r="A79" s="302">
        <v>12</v>
      </c>
      <c r="B79" s="308">
        <v>50930</v>
      </c>
      <c r="C79" s="309" t="s">
        <v>176</v>
      </c>
      <c r="D79" s="333">
        <v>21</v>
      </c>
      <c r="E79" s="310"/>
      <c r="F79" s="310">
        <v>8</v>
      </c>
      <c r="G79" s="310">
        <v>7</v>
      </c>
      <c r="H79" s="310">
        <v>6</v>
      </c>
      <c r="I79" s="344">
        <f t="shared" si="42"/>
        <v>3.9047619047619047</v>
      </c>
      <c r="J79" s="307"/>
      <c r="K79" s="89">
        <f t="shared" si="34"/>
        <v>21</v>
      </c>
      <c r="L79" s="90">
        <f t="shared" si="38"/>
        <v>13</v>
      </c>
      <c r="M79" s="91">
        <f t="shared" si="40"/>
        <v>61.904761904761905</v>
      </c>
      <c r="N79" s="90">
        <f t="shared" si="39"/>
        <v>0</v>
      </c>
      <c r="O79" s="92">
        <f t="shared" si="41"/>
        <v>0</v>
      </c>
    </row>
    <row r="80" spans="1:15" ht="15" customHeight="1" x14ac:dyDescent="0.25">
      <c r="A80" s="302">
        <v>13</v>
      </c>
      <c r="B80" s="308">
        <v>51370</v>
      </c>
      <c r="C80" s="309" t="s">
        <v>65</v>
      </c>
      <c r="D80" s="310">
        <v>21</v>
      </c>
      <c r="E80" s="310"/>
      <c r="F80" s="310">
        <v>2</v>
      </c>
      <c r="G80" s="310">
        <v>12</v>
      </c>
      <c r="H80" s="310">
        <v>7</v>
      </c>
      <c r="I80" s="344">
        <f t="shared" si="42"/>
        <v>4.2380952380952381</v>
      </c>
      <c r="J80" s="307"/>
      <c r="K80" s="89">
        <f t="shared" si="34"/>
        <v>21</v>
      </c>
      <c r="L80" s="90">
        <f t="shared" si="38"/>
        <v>19</v>
      </c>
      <c r="M80" s="91">
        <f t="shared" si="40"/>
        <v>90.476190476190482</v>
      </c>
      <c r="N80" s="90">
        <f t="shared" si="39"/>
        <v>0</v>
      </c>
      <c r="O80" s="92">
        <f t="shared" si="41"/>
        <v>0</v>
      </c>
    </row>
    <row r="81" spans="1:15" ht="15.75" thickBot="1" x14ac:dyDescent="0.3">
      <c r="A81" s="313">
        <v>14</v>
      </c>
      <c r="B81" s="334">
        <v>51580</v>
      </c>
      <c r="C81" s="335" t="s">
        <v>141</v>
      </c>
      <c r="D81" s="310">
        <v>65</v>
      </c>
      <c r="E81" s="310">
        <v>3</v>
      </c>
      <c r="F81" s="310">
        <v>12</v>
      </c>
      <c r="G81" s="310">
        <v>32</v>
      </c>
      <c r="H81" s="310">
        <v>18</v>
      </c>
      <c r="I81" s="344">
        <f t="shared" si="42"/>
        <v>4</v>
      </c>
      <c r="J81" s="307"/>
      <c r="K81" s="93">
        <f t="shared" si="34"/>
        <v>65</v>
      </c>
      <c r="L81" s="94">
        <f>H81+G81</f>
        <v>50</v>
      </c>
      <c r="M81" s="95">
        <f t="shared" si="40"/>
        <v>76.92307692307692</v>
      </c>
      <c r="N81" s="94">
        <f t="shared" si="39"/>
        <v>3</v>
      </c>
      <c r="O81" s="96">
        <f t="shared" si="41"/>
        <v>4.615384615384615</v>
      </c>
    </row>
    <row r="82" spans="1:15" ht="16.5" thickBot="1" x14ac:dyDescent="0.3">
      <c r="A82" s="296"/>
      <c r="B82" s="319" t="s">
        <v>105</v>
      </c>
      <c r="C82" s="339"/>
      <c r="D82" s="300">
        <f>SUM(D83:D112)</f>
        <v>988</v>
      </c>
      <c r="E82" s="300">
        <f>SUM(E83:E112)</f>
        <v>21</v>
      </c>
      <c r="F82" s="300">
        <f>SUM(F83:F112)</f>
        <v>206</v>
      </c>
      <c r="G82" s="300">
        <f>SUM(G83:G112)</f>
        <v>457</v>
      </c>
      <c r="H82" s="300">
        <f>SUM(H83:H112)</f>
        <v>304</v>
      </c>
      <c r="I82" s="341">
        <f>AVERAGE(I83:I112)</f>
        <v>3.9691919228540944</v>
      </c>
      <c r="J82" s="307"/>
      <c r="K82" s="264">
        <f t="shared" si="34"/>
        <v>988</v>
      </c>
      <c r="L82" s="265">
        <f>SUM(L83:L112)</f>
        <v>761</v>
      </c>
      <c r="M82" s="276">
        <f t="shared" si="40"/>
        <v>77.02429149797571</v>
      </c>
      <c r="N82" s="265">
        <f>SUM(N83:N112)</f>
        <v>21</v>
      </c>
      <c r="O82" s="272">
        <f t="shared" si="41"/>
        <v>2.1255060728744941</v>
      </c>
    </row>
    <row r="83" spans="1:15" x14ac:dyDescent="0.25">
      <c r="A83" s="322">
        <v>1</v>
      </c>
      <c r="B83" s="323">
        <v>60010</v>
      </c>
      <c r="C83" s="324" t="s">
        <v>177</v>
      </c>
      <c r="D83" s="325">
        <v>20</v>
      </c>
      <c r="E83" s="325">
        <v>1</v>
      </c>
      <c r="F83" s="325">
        <v>7</v>
      </c>
      <c r="G83" s="325">
        <v>9</v>
      </c>
      <c r="H83" s="325">
        <v>3</v>
      </c>
      <c r="I83" s="326">
        <f t="shared" ref="I83:I88" si="43">(E83*2+F83*3+G83*4+H83*5)/D83</f>
        <v>3.7</v>
      </c>
      <c r="J83" s="307"/>
      <c r="K83" s="85">
        <f t="shared" si="34"/>
        <v>20</v>
      </c>
      <c r="L83" s="86">
        <f t="shared" ref="L83:L112" si="44">H83+G83</f>
        <v>12</v>
      </c>
      <c r="M83" s="87">
        <f t="shared" si="40"/>
        <v>60</v>
      </c>
      <c r="N83" s="86">
        <f t="shared" ref="N83:N112" si="45">E83</f>
        <v>1</v>
      </c>
      <c r="O83" s="88">
        <f t="shared" si="41"/>
        <v>5</v>
      </c>
    </row>
    <row r="84" spans="1:15" x14ac:dyDescent="0.25">
      <c r="A84" s="302">
        <v>2</v>
      </c>
      <c r="B84" s="303">
        <v>60020</v>
      </c>
      <c r="C84" s="304" t="s">
        <v>68</v>
      </c>
      <c r="D84" s="305">
        <v>13</v>
      </c>
      <c r="E84" s="305">
        <v>2</v>
      </c>
      <c r="F84" s="305">
        <v>6</v>
      </c>
      <c r="G84" s="305">
        <v>3</v>
      </c>
      <c r="H84" s="305">
        <v>2</v>
      </c>
      <c r="I84" s="306">
        <f t="shared" si="43"/>
        <v>3.3846153846153846</v>
      </c>
      <c r="J84" s="307"/>
      <c r="K84" s="89">
        <f t="shared" si="34"/>
        <v>13</v>
      </c>
      <c r="L84" s="90">
        <f t="shared" si="44"/>
        <v>5</v>
      </c>
      <c r="M84" s="91">
        <f t="shared" si="40"/>
        <v>38.46153846153846</v>
      </c>
      <c r="N84" s="103">
        <f t="shared" si="45"/>
        <v>2</v>
      </c>
      <c r="O84" s="92">
        <f t="shared" si="41"/>
        <v>15.384615384615385</v>
      </c>
    </row>
    <row r="85" spans="1:15" x14ac:dyDescent="0.25">
      <c r="A85" s="302">
        <v>3</v>
      </c>
      <c r="B85" s="308">
        <v>60050</v>
      </c>
      <c r="C85" s="309" t="s">
        <v>178</v>
      </c>
      <c r="D85" s="310">
        <v>30</v>
      </c>
      <c r="E85" s="310"/>
      <c r="F85" s="310">
        <v>10</v>
      </c>
      <c r="G85" s="310">
        <v>15</v>
      </c>
      <c r="H85" s="310">
        <v>5</v>
      </c>
      <c r="I85" s="311">
        <f t="shared" si="43"/>
        <v>3.8333333333333335</v>
      </c>
      <c r="J85" s="307"/>
      <c r="K85" s="89">
        <f t="shared" si="34"/>
        <v>30</v>
      </c>
      <c r="L85" s="90">
        <f t="shared" si="44"/>
        <v>20</v>
      </c>
      <c r="M85" s="91">
        <f t="shared" si="40"/>
        <v>66.666666666666671</v>
      </c>
      <c r="N85" s="90">
        <f t="shared" si="45"/>
        <v>0</v>
      </c>
      <c r="O85" s="92">
        <f t="shared" si="41"/>
        <v>0</v>
      </c>
    </row>
    <row r="86" spans="1:15" x14ac:dyDescent="0.25">
      <c r="A86" s="302">
        <v>4</v>
      </c>
      <c r="B86" s="308">
        <v>60070</v>
      </c>
      <c r="C86" s="309" t="s">
        <v>179</v>
      </c>
      <c r="D86" s="310">
        <v>23</v>
      </c>
      <c r="E86" s="310"/>
      <c r="F86" s="310">
        <v>5</v>
      </c>
      <c r="G86" s="310">
        <v>10</v>
      </c>
      <c r="H86" s="310">
        <v>8</v>
      </c>
      <c r="I86" s="311">
        <f t="shared" si="43"/>
        <v>4.1304347826086953</v>
      </c>
      <c r="J86" s="307"/>
      <c r="K86" s="89">
        <f t="shared" si="34"/>
        <v>23</v>
      </c>
      <c r="L86" s="90">
        <f t="shared" si="44"/>
        <v>18</v>
      </c>
      <c r="M86" s="91">
        <f t="shared" si="40"/>
        <v>78.260869565217391</v>
      </c>
      <c r="N86" s="90">
        <f t="shared" si="45"/>
        <v>0</v>
      </c>
      <c r="O86" s="92">
        <f t="shared" si="41"/>
        <v>0</v>
      </c>
    </row>
    <row r="87" spans="1:15" x14ac:dyDescent="0.25">
      <c r="A87" s="302">
        <v>5</v>
      </c>
      <c r="B87" s="308">
        <v>60180</v>
      </c>
      <c r="C87" s="309" t="s">
        <v>180</v>
      </c>
      <c r="D87" s="310">
        <v>19</v>
      </c>
      <c r="E87" s="310">
        <v>1</v>
      </c>
      <c r="F87" s="310">
        <v>4</v>
      </c>
      <c r="G87" s="310">
        <v>9</v>
      </c>
      <c r="H87" s="310">
        <v>5</v>
      </c>
      <c r="I87" s="311">
        <f t="shared" si="43"/>
        <v>3.9473684210526314</v>
      </c>
      <c r="J87" s="307"/>
      <c r="K87" s="89">
        <f t="shared" si="34"/>
        <v>19</v>
      </c>
      <c r="L87" s="90">
        <f t="shared" si="44"/>
        <v>14</v>
      </c>
      <c r="M87" s="91">
        <f t="shared" si="40"/>
        <v>73.684210526315795</v>
      </c>
      <c r="N87" s="90">
        <f t="shared" si="45"/>
        <v>1</v>
      </c>
      <c r="O87" s="92">
        <f t="shared" si="41"/>
        <v>5.2631578947368425</v>
      </c>
    </row>
    <row r="88" spans="1:15" x14ac:dyDescent="0.25">
      <c r="A88" s="302">
        <v>6</v>
      </c>
      <c r="B88" s="308">
        <v>60240</v>
      </c>
      <c r="C88" s="309" t="s">
        <v>181</v>
      </c>
      <c r="D88" s="310">
        <v>40</v>
      </c>
      <c r="E88" s="310"/>
      <c r="F88" s="310">
        <v>13</v>
      </c>
      <c r="G88" s="310">
        <v>18</v>
      </c>
      <c r="H88" s="310">
        <v>9</v>
      </c>
      <c r="I88" s="311">
        <f t="shared" si="43"/>
        <v>3.9</v>
      </c>
      <c r="J88" s="307"/>
      <c r="K88" s="89">
        <f t="shared" si="34"/>
        <v>40</v>
      </c>
      <c r="L88" s="90">
        <f t="shared" si="44"/>
        <v>27</v>
      </c>
      <c r="M88" s="91">
        <f t="shared" si="40"/>
        <v>67.5</v>
      </c>
      <c r="N88" s="103">
        <f t="shared" si="45"/>
        <v>0</v>
      </c>
      <c r="O88" s="92">
        <f t="shared" si="41"/>
        <v>0</v>
      </c>
    </row>
    <row r="89" spans="1:15" x14ac:dyDescent="0.25">
      <c r="A89" s="302">
        <v>7</v>
      </c>
      <c r="B89" s="308">
        <v>60560</v>
      </c>
      <c r="C89" s="309" t="s">
        <v>73</v>
      </c>
      <c r="D89" s="310"/>
      <c r="E89" s="310"/>
      <c r="F89" s="310"/>
      <c r="G89" s="310"/>
      <c r="H89" s="310"/>
      <c r="I89" s="311"/>
      <c r="J89" s="307"/>
      <c r="K89" s="89"/>
      <c r="L89" s="90"/>
      <c r="M89" s="91"/>
      <c r="N89" s="90"/>
      <c r="O89" s="92"/>
    </row>
    <row r="90" spans="1:15" x14ac:dyDescent="0.25">
      <c r="A90" s="302">
        <v>8</v>
      </c>
      <c r="B90" s="308">
        <v>60660</v>
      </c>
      <c r="C90" s="309" t="s">
        <v>182</v>
      </c>
      <c r="D90" s="310">
        <v>13</v>
      </c>
      <c r="E90" s="310">
        <v>1</v>
      </c>
      <c r="F90" s="310">
        <v>3</v>
      </c>
      <c r="G90" s="310">
        <v>8</v>
      </c>
      <c r="H90" s="310">
        <v>1</v>
      </c>
      <c r="I90" s="311">
        <f t="shared" ref="I90:I112" si="46">(E90*2+F90*3+G90*4+H90*5)/D90</f>
        <v>3.6923076923076925</v>
      </c>
      <c r="J90" s="307"/>
      <c r="K90" s="89">
        <f t="shared" si="34"/>
        <v>13</v>
      </c>
      <c r="L90" s="90">
        <f t="shared" si="44"/>
        <v>9</v>
      </c>
      <c r="M90" s="91">
        <f t="shared" si="40"/>
        <v>69.230769230769226</v>
      </c>
      <c r="N90" s="103">
        <f t="shared" si="45"/>
        <v>1</v>
      </c>
      <c r="O90" s="92">
        <f t="shared" si="41"/>
        <v>7.6923076923076925</v>
      </c>
    </row>
    <row r="91" spans="1:15" x14ac:dyDescent="0.25">
      <c r="A91" s="302">
        <v>9</v>
      </c>
      <c r="B91" s="308">
        <v>60001</v>
      </c>
      <c r="C91" s="309" t="s">
        <v>183</v>
      </c>
      <c r="D91" s="310">
        <v>12</v>
      </c>
      <c r="E91" s="310"/>
      <c r="F91" s="310">
        <v>2</v>
      </c>
      <c r="G91" s="310">
        <v>5</v>
      </c>
      <c r="H91" s="310">
        <v>5</v>
      </c>
      <c r="I91" s="311">
        <f t="shared" si="46"/>
        <v>4.25</v>
      </c>
      <c r="J91" s="307"/>
      <c r="K91" s="89">
        <f t="shared" si="34"/>
        <v>12</v>
      </c>
      <c r="L91" s="90">
        <f t="shared" si="44"/>
        <v>10</v>
      </c>
      <c r="M91" s="91">
        <f t="shared" si="40"/>
        <v>83.333333333333329</v>
      </c>
      <c r="N91" s="103">
        <f t="shared" si="45"/>
        <v>0</v>
      </c>
      <c r="O91" s="92">
        <f t="shared" si="41"/>
        <v>0</v>
      </c>
    </row>
    <row r="92" spans="1:15" x14ac:dyDescent="0.25">
      <c r="A92" s="302">
        <v>10</v>
      </c>
      <c r="B92" s="303">
        <v>60850</v>
      </c>
      <c r="C92" s="304" t="s">
        <v>184</v>
      </c>
      <c r="D92" s="310">
        <v>28</v>
      </c>
      <c r="E92" s="310">
        <v>1</v>
      </c>
      <c r="F92" s="310">
        <v>8</v>
      </c>
      <c r="G92" s="310">
        <v>16</v>
      </c>
      <c r="H92" s="310">
        <v>3</v>
      </c>
      <c r="I92" s="311">
        <f t="shared" si="46"/>
        <v>3.75</v>
      </c>
      <c r="J92" s="307"/>
      <c r="K92" s="89">
        <f t="shared" si="34"/>
        <v>28</v>
      </c>
      <c r="L92" s="90">
        <f t="shared" si="44"/>
        <v>19</v>
      </c>
      <c r="M92" s="91">
        <f t="shared" si="40"/>
        <v>67.857142857142861</v>
      </c>
      <c r="N92" s="103">
        <f t="shared" si="45"/>
        <v>1</v>
      </c>
      <c r="O92" s="92">
        <f t="shared" si="41"/>
        <v>3.5714285714285716</v>
      </c>
    </row>
    <row r="93" spans="1:15" x14ac:dyDescent="0.25">
      <c r="A93" s="302">
        <v>11</v>
      </c>
      <c r="B93" s="308">
        <v>60910</v>
      </c>
      <c r="C93" s="309" t="s">
        <v>201</v>
      </c>
      <c r="D93" s="305">
        <v>20</v>
      </c>
      <c r="E93" s="305"/>
      <c r="F93" s="305">
        <v>1</v>
      </c>
      <c r="G93" s="305">
        <v>13</v>
      </c>
      <c r="H93" s="305">
        <v>6</v>
      </c>
      <c r="I93" s="306">
        <f t="shared" si="46"/>
        <v>4.25</v>
      </c>
      <c r="J93" s="307"/>
      <c r="K93" s="89">
        <f t="shared" si="34"/>
        <v>20</v>
      </c>
      <c r="L93" s="90">
        <f t="shared" si="44"/>
        <v>19</v>
      </c>
      <c r="M93" s="91">
        <f t="shared" si="40"/>
        <v>95</v>
      </c>
      <c r="N93" s="103">
        <f t="shared" si="45"/>
        <v>0</v>
      </c>
      <c r="O93" s="92">
        <f t="shared" si="41"/>
        <v>0</v>
      </c>
    </row>
    <row r="94" spans="1:15" x14ac:dyDescent="0.25">
      <c r="A94" s="302">
        <v>12</v>
      </c>
      <c r="B94" s="308">
        <v>60980</v>
      </c>
      <c r="C94" s="309" t="s">
        <v>202</v>
      </c>
      <c r="D94" s="310">
        <v>15</v>
      </c>
      <c r="E94" s="310"/>
      <c r="F94" s="310">
        <v>7</v>
      </c>
      <c r="G94" s="310">
        <v>4</v>
      </c>
      <c r="H94" s="310">
        <v>4</v>
      </c>
      <c r="I94" s="311">
        <f t="shared" si="46"/>
        <v>3.8</v>
      </c>
      <c r="J94" s="307"/>
      <c r="K94" s="89">
        <f t="shared" si="34"/>
        <v>15</v>
      </c>
      <c r="L94" s="90">
        <f t="shared" si="44"/>
        <v>8</v>
      </c>
      <c r="M94" s="91">
        <f t="shared" si="40"/>
        <v>53.333333333333336</v>
      </c>
      <c r="N94" s="90">
        <f t="shared" si="45"/>
        <v>0</v>
      </c>
      <c r="O94" s="92">
        <f t="shared" si="41"/>
        <v>0</v>
      </c>
    </row>
    <row r="95" spans="1:15" x14ac:dyDescent="0.25">
      <c r="A95" s="302">
        <v>13</v>
      </c>
      <c r="B95" s="308">
        <v>61080</v>
      </c>
      <c r="C95" s="309" t="s">
        <v>185</v>
      </c>
      <c r="D95" s="310">
        <v>25</v>
      </c>
      <c r="E95" s="310"/>
      <c r="F95" s="310">
        <v>3</v>
      </c>
      <c r="G95" s="310">
        <v>12</v>
      </c>
      <c r="H95" s="310">
        <v>10</v>
      </c>
      <c r="I95" s="311">
        <f t="shared" si="46"/>
        <v>4.28</v>
      </c>
      <c r="J95" s="307"/>
      <c r="K95" s="89">
        <f t="shared" si="34"/>
        <v>25</v>
      </c>
      <c r="L95" s="90">
        <f t="shared" si="44"/>
        <v>22</v>
      </c>
      <c r="M95" s="91">
        <f t="shared" si="40"/>
        <v>88</v>
      </c>
      <c r="N95" s="90">
        <f t="shared" si="45"/>
        <v>0</v>
      </c>
      <c r="O95" s="92">
        <f t="shared" si="41"/>
        <v>0</v>
      </c>
    </row>
    <row r="96" spans="1:15" x14ac:dyDescent="0.25">
      <c r="A96" s="302">
        <v>14</v>
      </c>
      <c r="B96" s="308">
        <v>61150</v>
      </c>
      <c r="C96" s="309" t="s">
        <v>186</v>
      </c>
      <c r="D96" s="310">
        <v>16</v>
      </c>
      <c r="E96" s="310">
        <v>1</v>
      </c>
      <c r="F96" s="310">
        <v>3</v>
      </c>
      <c r="G96" s="310">
        <v>10</v>
      </c>
      <c r="H96" s="310">
        <v>2</v>
      </c>
      <c r="I96" s="311">
        <f t="shared" si="46"/>
        <v>3.8125</v>
      </c>
      <c r="J96" s="307"/>
      <c r="K96" s="89">
        <f t="shared" si="34"/>
        <v>16</v>
      </c>
      <c r="L96" s="90">
        <f t="shared" si="44"/>
        <v>12</v>
      </c>
      <c r="M96" s="91">
        <f t="shared" si="40"/>
        <v>75</v>
      </c>
      <c r="N96" s="90">
        <f t="shared" si="45"/>
        <v>1</v>
      </c>
      <c r="O96" s="92">
        <f t="shared" si="41"/>
        <v>6.25</v>
      </c>
    </row>
    <row r="97" spans="1:15" x14ac:dyDescent="0.25">
      <c r="A97" s="313">
        <v>15</v>
      </c>
      <c r="B97" s="308">
        <v>61210</v>
      </c>
      <c r="C97" s="309" t="s">
        <v>187</v>
      </c>
      <c r="D97" s="310">
        <v>20</v>
      </c>
      <c r="E97" s="310">
        <v>2</v>
      </c>
      <c r="F97" s="310">
        <v>7</v>
      </c>
      <c r="G97" s="310">
        <v>8</v>
      </c>
      <c r="H97" s="310">
        <v>3</v>
      </c>
      <c r="I97" s="311">
        <f t="shared" si="46"/>
        <v>3.6</v>
      </c>
      <c r="J97" s="307"/>
      <c r="K97" s="89">
        <f t="shared" si="34"/>
        <v>20</v>
      </c>
      <c r="L97" s="90">
        <f t="shared" si="44"/>
        <v>11</v>
      </c>
      <c r="M97" s="91">
        <f t="shared" si="40"/>
        <v>55</v>
      </c>
      <c r="N97" s="90">
        <f t="shared" si="45"/>
        <v>2</v>
      </c>
      <c r="O97" s="92">
        <f t="shared" si="41"/>
        <v>10</v>
      </c>
    </row>
    <row r="98" spans="1:15" x14ac:dyDescent="0.25">
      <c r="A98" s="302">
        <v>16</v>
      </c>
      <c r="B98" s="308">
        <v>61290</v>
      </c>
      <c r="C98" s="309" t="s">
        <v>203</v>
      </c>
      <c r="D98" s="310">
        <v>17</v>
      </c>
      <c r="E98" s="310"/>
      <c r="F98" s="310">
        <v>4</v>
      </c>
      <c r="G98" s="310">
        <v>11</v>
      </c>
      <c r="H98" s="310">
        <v>2</v>
      </c>
      <c r="I98" s="311">
        <f t="shared" si="46"/>
        <v>3.8823529411764706</v>
      </c>
      <c r="J98" s="307"/>
      <c r="K98" s="89">
        <f t="shared" si="34"/>
        <v>17</v>
      </c>
      <c r="L98" s="90">
        <f t="shared" si="44"/>
        <v>13</v>
      </c>
      <c r="M98" s="91">
        <f t="shared" si="40"/>
        <v>76.470588235294116</v>
      </c>
      <c r="N98" s="90">
        <f t="shared" si="45"/>
        <v>0</v>
      </c>
      <c r="O98" s="92">
        <f t="shared" si="41"/>
        <v>0</v>
      </c>
    </row>
    <row r="99" spans="1:15" x14ac:dyDescent="0.25">
      <c r="A99" s="302">
        <v>17</v>
      </c>
      <c r="B99" s="308">
        <v>61340</v>
      </c>
      <c r="C99" s="309" t="s">
        <v>188</v>
      </c>
      <c r="D99" s="310">
        <v>24</v>
      </c>
      <c r="E99" s="310">
        <v>2</v>
      </c>
      <c r="F99" s="310">
        <v>9</v>
      </c>
      <c r="G99" s="310">
        <v>11</v>
      </c>
      <c r="H99" s="310">
        <v>2</v>
      </c>
      <c r="I99" s="311">
        <f t="shared" si="46"/>
        <v>3.5416666666666665</v>
      </c>
      <c r="J99" s="307"/>
      <c r="K99" s="89">
        <f t="shared" si="34"/>
        <v>24</v>
      </c>
      <c r="L99" s="90">
        <f t="shared" si="44"/>
        <v>13</v>
      </c>
      <c r="M99" s="91">
        <f t="shared" si="40"/>
        <v>54.166666666666664</v>
      </c>
      <c r="N99" s="103">
        <f t="shared" si="45"/>
        <v>2</v>
      </c>
      <c r="O99" s="92">
        <f t="shared" si="41"/>
        <v>8.3333333333333339</v>
      </c>
    </row>
    <row r="100" spans="1:15" x14ac:dyDescent="0.25">
      <c r="A100" s="302">
        <v>18</v>
      </c>
      <c r="B100" s="308">
        <v>61390</v>
      </c>
      <c r="C100" s="309" t="s">
        <v>189</v>
      </c>
      <c r="D100" s="310">
        <v>26</v>
      </c>
      <c r="E100" s="310">
        <v>3</v>
      </c>
      <c r="F100" s="310">
        <v>5</v>
      </c>
      <c r="G100" s="310">
        <v>12</v>
      </c>
      <c r="H100" s="310">
        <v>6</v>
      </c>
      <c r="I100" s="311">
        <f t="shared" si="46"/>
        <v>3.8076923076923075</v>
      </c>
      <c r="J100" s="307"/>
      <c r="K100" s="89">
        <f t="shared" si="34"/>
        <v>26</v>
      </c>
      <c r="L100" s="90">
        <f t="shared" si="44"/>
        <v>18</v>
      </c>
      <c r="M100" s="91">
        <f t="shared" si="40"/>
        <v>69.230769230769226</v>
      </c>
      <c r="N100" s="103">
        <f t="shared" si="45"/>
        <v>3</v>
      </c>
      <c r="O100" s="92">
        <f t="shared" si="41"/>
        <v>11.538461538461538</v>
      </c>
    </row>
    <row r="101" spans="1:15" x14ac:dyDescent="0.25">
      <c r="A101" s="313">
        <v>19</v>
      </c>
      <c r="B101" s="308">
        <v>61410</v>
      </c>
      <c r="C101" s="309" t="s">
        <v>190</v>
      </c>
      <c r="D101" s="310">
        <v>16</v>
      </c>
      <c r="E101" s="310"/>
      <c r="F101" s="310">
        <v>4</v>
      </c>
      <c r="G101" s="310">
        <v>9</v>
      </c>
      <c r="H101" s="310">
        <v>3</v>
      </c>
      <c r="I101" s="311">
        <f t="shared" si="46"/>
        <v>3.9375</v>
      </c>
      <c r="J101" s="307"/>
      <c r="K101" s="89">
        <f t="shared" si="34"/>
        <v>16</v>
      </c>
      <c r="L101" s="90">
        <f t="shared" si="44"/>
        <v>12</v>
      </c>
      <c r="M101" s="91">
        <f t="shared" si="40"/>
        <v>75</v>
      </c>
      <c r="N101" s="90">
        <f t="shared" si="45"/>
        <v>0</v>
      </c>
      <c r="O101" s="92">
        <f t="shared" si="41"/>
        <v>0</v>
      </c>
    </row>
    <row r="102" spans="1:15" x14ac:dyDescent="0.25">
      <c r="A102" s="302">
        <v>20</v>
      </c>
      <c r="B102" s="308">
        <v>61430</v>
      </c>
      <c r="C102" s="309" t="s">
        <v>113</v>
      </c>
      <c r="D102" s="310">
        <v>65</v>
      </c>
      <c r="E102" s="310">
        <v>2</v>
      </c>
      <c r="F102" s="310">
        <v>20</v>
      </c>
      <c r="G102" s="310">
        <v>22</v>
      </c>
      <c r="H102" s="310">
        <v>21</v>
      </c>
      <c r="I102" s="311">
        <f t="shared" si="46"/>
        <v>3.953846153846154</v>
      </c>
      <c r="J102" s="307"/>
      <c r="K102" s="89">
        <f t="shared" si="34"/>
        <v>65</v>
      </c>
      <c r="L102" s="90">
        <f t="shared" si="44"/>
        <v>43</v>
      </c>
      <c r="M102" s="91">
        <f t="shared" si="40"/>
        <v>66.15384615384616</v>
      </c>
      <c r="N102" s="90">
        <f t="shared" si="45"/>
        <v>2</v>
      </c>
      <c r="O102" s="92">
        <f t="shared" si="41"/>
        <v>3.0769230769230771</v>
      </c>
    </row>
    <row r="103" spans="1:15" x14ac:dyDescent="0.25">
      <c r="A103" s="302">
        <v>21</v>
      </c>
      <c r="B103" s="308">
        <v>61440</v>
      </c>
      <c r="C103" s="309" t="s">
        <v>191</v>
      </c>
      <c r="D103" s="310">
        <v>92</v>
      </c>
      <c r="E103" s="310"/>
      <c r="F103" s="310">
        <v>7</v>
      </c>
      <c r="G103" s="310">
        <v>37</v>
      </c>
      <c r="H103" s="310">
        <v>48</v>
      </c>
      <c r="I103" s="311">
        <f t="shared" si="46"/>
        <v>4.4456521739130439</v>
      </c>
      <c r="J103" s="307"/>
      <c r="K103" s="89">
        <f t="shared" si="34"/>
        <v>92</v>
      </c>
      <c r="L103" s="90">
        <f t="shared" si="44"/>
        <v>85</v>
      </c>
      <c r="M103" s="91">
        <f t="shared" si="40"/>
        <v>92.391304347826093</v>
      </c>
      <c r="N103" s="90">
        <f t="shared" si="45"/>
        <v>0</v>
      </c>
      <c r="O103" s="92">
        <f t="shared" si="41"/>
        <v>0</v>
      </c>
    </row>
    <row r="104" spans="1:15" x14ac:dyDescent="0.25">
      <c r="A104" s="302">
        <v>22</v>
      </c>
      <c r="B104" s="308">
        <v>61450</v>
      </c>
      <c r="C104" s="309" t="s">
        <v>114</v>
      </c>
      <c r="D104" s="310">
        <v>51</v>
      </c>
      <c r="E104" s="310">
        <v>2</v>
      </c>
      <c r="F104" s="310">
        <v>10</v>
      </c>
      <c r="G104" s="310">
        <v>22</v>
      </c>
      <c r="H104" s="310">
        <v>17</v>
      </c>
      <c r="I104" s="311">
        <f t="shared" si="46"/>
        <v>4.0588235294117645</v>
      </c>
      <c r="J104" s="307"/>
      <c r="K104" s="89">
        <f t="shared" si="34"/>
        <v>51</v>
      </c>
      <c r="L104" s="90">
        <f t="shared" si="44"/>
        <v>39</v>
      </c>
      <c r="M104" s="91">
        <f t="shared" si="40"/>
        <v>76.470588235294116</v>
      </c>
      <c r="N104" s="90">
        <f t="shared" si="45"/>
        <v>2</v>
      </c>
      <c r="O104" s="92">
        <f t="shared" si="41"/>
        <v>3.9215686274509802</v>
      </c>
    </row>
    <row r="105" spans="1:15" x14ac:dyDescent="0.25">
      <c r="A105" s="302">
        <v>23</v>
      </c>
      <c r="B105" s="308">
        <v>61470</v>
      </c>
      <c r="C105" s="309" t="s">
        <v>204</v>
      </c>
      <c r="D105" s="310">
        <v>27</v>
      </c>
      <c r="E105" s="310"/>
      <c r="F105" s="310">
        <v>12</v>
      </c>
      <c r="G105" s="310">
        <v>13</v>
      </c>
      <c r="H105" s="310">
        <v>2</v>
      </c>
      <c r="I105" s="311">
        <f t="shared" si="46"/>
        <v>3.6296296296296298</v>
      </c>
      <c r="J105" s="307"/>
      <c r="K105" s="89">
        <f t="shared" si="34"/>
        <v>27</v>
      </c>
      <c r="L105" s="90">
        <f t="shared" si="44"/>
        <v>15</v>
      </c>
      <c r="M105" s="91">
        <f t="shared" si="40"/>
        <v>55.555555555555557</v>
      </c>
      <c r="N105" s="90">
        <f t="shared" si="45"/>
        <v>0</v>
      </c>
      <c r="O105" s="92">
        <f t="shared" si="41"/>
        <v>0</v>
      </c>
    </row>
    <row r="106" spans="1:15" x14ac:dyDescent="0.25">
      <c r="A106" s="302">
        <v>24</v>
      </c>
      <c r="B106" s="308">
        <v>61490</v>
      </c>
      <c r="C106" s="309" t="s">
        <v>115</v>
      </c>
      <c r="D106" s="310">
        <v>61</v>
      </c>
      <c r="E106" s="310"/>
      <c r="F106" s="310">
        <v>15</v>
      </c>
      <c r="G106" s="310">
        <v>20</v>
      </c>
      <c r="H106" s="310">
        <v>26</v>
      </c>
      <c r="I106" s="311">
        <f t="shared" si="46"/>
        <v>4.1803278688524594</v>
      </c>
      <c r="J106" s="307"/>
      <c r="K106" s="89">
        <f t="shared" si="34"/>
        <v>61</v>
      </c>
      <c r="L106" s="90">
        <f t="shared" si="44"/>
        <v>46</v>
      </c>
      <c r="M106" s="91">
        <f t="shared" si="40"/>
        <v>75.409836065573771</v>
      </c>
      <c r="N106" s="90">
        <f t="shared" si="45"/>
        <v>0</v>
      </c>
      <c r="O106" s="92">
        <f t="shared" si="41"/>
        <v>0</v>
      </c>
    </row>
    <row r="107" spans="1:15" x14ac:dyDescent="0.25">
      <c r="A107" s="302">
        <v>25</v>
      </c>
      <c r="B107" s="308">
        <v>61500</v>
      </c>
      <c r="C107" s="309" t="s">
        <v>116</v>
      </c>
      <c r="D107" s="310">
        <v>85</v>
      </c>
      <c r="E107" s="310">
        <v>2</v>
      </c>
      <c r="F107" s="310">
        <v>21</v>
      </c>
      <c r="G107" s="310">
        <v>45</v>
      </c>
      <c r="H107" s="310">
        <v>17</v>
      </c>
      <c r="I107" s="311">
        <f t="shared" si="46"/>
        <v>3.9058823529411764</v>
      </c>
      <c r="J107" s="307"/>
      <c r="K107" s="89">
        <f t="shared" si="34"/>
        <v>85</v>
      </c>
      <c r="L107" s="90">
        <f t="shared" si="44"/>
        <v>62</v>
      </c>
      <c r="M107" s="91">
        <f t="shared" si="40"/>
        <v>72.941176470588232</v>
      </c>
      <c r="N107" s="90">
        <f t="shared" si="45"/>
        <v>2</v>
      </c>
      <c r="O107" s="92">
        <f t="shared" si="41"/>
        <v>2.3529411764705883</v>
      </c>
    </row>
    <row r="108" spans="1:15" x14ac:dyDescent="0.25">
      <c r="A108" s="313">
        <v>26</v>
      </c>
      <c r="B108" s="308">
        <v>61510</v>
      </c>
      <c r="C108" s="309" t="s">
        <v>88</v>
      </c>
      <c r="D108" s="310">
        <v>79</v>
      </c>
      <c r="E108" s="310"/>
      <c r="F108" s="310">
        <v>7</v>
      </c>
      <c r="G108" s="310">
        <v>46</v>
      </c>
      <c r="H108" s="310">
        <v>26</v>
      </c>
      <c r="I108" s="311">
        <f t="shared" si="46"/>
        <v>4.2405063291139244</v>
      </c>
      <c r="J108" s="307"/>
      <c r="K108" s="89">
        <f t="shared" si="34"/>
        <v>79</v>
      </c>
      <c r="L108" s="90">
        <f t="shared" si="44"/>
        <v>72</v>
      </c>
      <c r="M108" s="91">
        <f t="shared" si="40"/>
        <v>91.139240506329116</v>
      </c>
      <c r="N108" s="90">
        <f t="shared" si="45"/>
        <v>0</v>
      </c>
      <c r="O108" s="92">
        <f t="shared" si="41"/>
        <v>0</v>
      </c>
    </row>
    <row r="109" spans="1:15" x14ac:dyDescent="0.25">
      <c r="A109" s="302">
        <v>27</v>
      </c>
      <c r="B109" s="308">
        <v>61520</v>
      </c>
      <c r="C109" s="309" t="s">
        <v>117</v>
      </c>
      <c r="D109" s="310">
        <v>53</v>
      </c>
      <c r="E109" s="310"/>
      <c r="F109" s="310">
        <v>2</v>
      </c>
      <c r="G109" s="310">
        <v>20</v>
      </c>
      <c r="H109" s="310">
        <v>31</v>
      </c>
      <c r="I109" s="311">
        <f t="shared" si="46"/>
        <v>4.5471698113207548</v>
      </c>
      <c r="J109" s="307"/>
      <c r="K109" s="89">
        <f t="shared" si="34"/>
        <v>53</v>
      </c>
      <c r="L109" s="90">
        <f t="shared" si="44"/>
        <v>51</v>
      </c>
      <c r="M109" s="91">
        <f t="shared" si="40"/>
        <v>96.226415094339629</v>
      </c>
      <c r="N109" s="90">
        <f t="shared" si="45"/>
        <v>0</v>
      </c>
      <c r="O109" s="92">
        <f t="shared" si="41"/>
        <v>0</v>
      </c>
    </row>
    <row r="110" spans="1:15" x14ac:dyDescent="0.25">
      <c r="A110" s="302">
        <v>28</v>
      </c>
      <c r="B110" s="312">
        <v>61540</v>
      </c>
      <c r="C110" s="309" t="s">
        <v>124</v>
      </c>
      <c r="D110" s="310">
        <v>31</v>
      </c>
      <c r="E110" s="310"/>
      <c r="F110" s="310">
        <v>5</v>
      </c>
      <c r="G110" s="310">
        <v>16</v>
      </c>
      <c r="H110" s="310">
        <v>10</v>
      </c>
      <c r="I110" s="311">
        <f t="shared" si="46"/>
        <v>4.161290322580645</v>
      </c>
      <c r="J110" s="307"/>
      <c r="K110" s="89">
        <f t="shared" si="34"/>
        <v>31</v>
      </c>
      <c r="L110" s="90">
        <f t="shared" si="44"/>
        <v>26</v>
      </c>
      <c r="M110" s="91">
        <f t="shared" si="40"/>
        <v>83.870967741935488</v>
      </c>
      <c r="N110" s="90">
        <f t="shared" si="45"/>
        <v>0</v>
      </c>
      <c r="O110" s="92">
        <f t="shared" si="41"/>
        <v>0</v>
      </c>
    </row>
    <row r="111" spans="1:15" x14ac:dyDescent="0.25">
      <c r="A111" s="313">
        <v>29</v>
      </c>
      <c r="B111" s="303">
        <v>61560</v>
      </c>
      <c r="C111" s="304" t="s">
        <v>192</v>
      </c>
      <c r="D111" s="310">
        <v>29</v>
      </c>
      <c r="E111" s="310">
        <v>1</v>
      </c>
      <c r="F111" s="310">
        <v>4</v>
      </c>
      <c r="G111" s="310">
        <v>20</v>
      </c>
      <c r="H111" s="310">
        <v>4</v>
      </c>
      <c r="I111" s="311">
        <f t="shared" si="46"/>
        <v>3.9310344827586206</v>
      </c>
      <c r="J111" s="307"/>
      <c r="K111" s="89">
        <f t="shared" si="34"/>
        <v>29</v>
      </c>
      <c r="L111" s="90">
        <f t="shared" si="44"/>
        <v>24</v>
      </c>
      <c r="M111" s="91">
        <f t="shared" si="40"/>
        <v>82.758620689655174</v>
      </c>
      <c r="N111" s="90">
        <f t="shared" si="45"/>
        <v>1</v>
      </c>
      <c r="O111" s="92">
        <f t="shared" si="41"/>
        <v>3.4482758620689653</v>
      </c>
    </row>
    <row r="112" spans="1:15" ht="15.75" thickBot="1" x14ac:dyDescent="0.3">
      <c r="A112" s="313">
        <v>30</v>
      </c>
      <c r="B112" s="315">
        <v>61570</v>
      </c>
      <c r="C112" s="316" t="s">
        <v>193</v>
      </c>
      <c r="D112" s="337">
        <v>38</v>
      </c>
      <c r="E112" s="337"/>
      <c r="F112" s="337">
        <v>2</v>
      </c>
      <c r="G112" s="337">
        <v>13</v>
      </c>
      <c r="H112" s="337">
        <v>23</v>
      </c>
      <c r="I112" s="338">
        <f t="shared" si="46"/>
        <v>4.5526315789473681</v>
      </c>
      <c r="J112" s="307"/>
      <c r="K112" s="89">
        <f t="shared" si="34"/>
        <v>38</v>
      </c>
      <c r="L112" s="90">
        <f t="shared" si="44"/>
        <v>36</v>
      </c>
      <c r="M112" s="91">
        <f t="shared" si="40"/>
        <v>94.736842105263165</v>
      </c>
      <c r="N112" s="103">
        <f t="shared" si="45"/>
        <v>0</v>
      </c>
      <c r="O112" s="92">
        <f t="shared" si="41"/>
        <v>0</v>
      </c>
    </row>
    <row r="113" spans="1:15" ht="16.5" thickBot="1" x14ac:dyDescent="0.3">
      <c r="A113" s="296"/>
      <c r="B113" s="319" t="s">
        <v>106</v>
      </c>
      <c r="C113" s="320"/>
      <c r="D113" s="321">
        <f>SUM(D114:D122)</f>
        <v>245</v>
      </c>
      <c r="E113" s="300">
        <f>SUM(E114:E122)</f>
        <v>2</v>
      </c>
      <c r="F113" s="300">
        <f>SUM(F114:F122)</f>
        <v>46</v>
      </c>
      <c r="G113" s="300">
        <f>SUM(G114:G122)</f>
        <v>106</v>
      </c>
      <c r="H113" s="300">
        <f>SUM(H114:H122)</f>
        <v>91</v>
      </c>
      <c r="I113" s="301">
        <f>AVERAGE(I114:I122)</f>
        <v>4.176795489398998</v>
      </c>
      <c r="J113" s="307"/>
      <c r="K113" s="264">
        <f t="shared" si="34"/>
        <v>245</v>
      </c>
      <c r="L113" s="265">
        <f>SUM(L114:L122)</f>
        <v>197</v>
      </c>
      <c r="M113" s="276">
        <f t="shared" si="40"/>
        <v>80.408163265306129</v>
      </c>
      <c r="N113" s="265">
        <f>SUM(N114:N122)</f>
        <v>2</v>
      </c>
      <c r="O113" s="272">
        <f t="shared" si="41"/>
        <v>0.81632653061224492</v>
      </c>
    </row>
    <row r="114" spans="1:15" x14ac:dyDescent="0.25">
      <c r="A114" s="322">
        <v>1</v>
      </c>
      <c r="B114" s="323">
        <v>70020</v>
      </c>
      <c r="C114" s="324" t="s">
        <v>89</v>
      </c>
      <c r="D114" s="325">
        <v>36</v>
      </c>
      <c r="E114" s="325"/>
      <c r="F114" s="325">
        <v>4</v>
      </c>
      <c r="G114" s="325">
        <v>14</v>
      </c>
      <c r="H114" s="325">
        <v>18</v>
      </c>
      <c r="I114" s="326">
        <f>(E114*2+F114*3+G114*4+H114*5)/D114</f>
        <v>4.3888888888888893</v>
      </c>
      <c r="J114" s="307"/>
      <c r="K114" s="85">
        <f t="shared" si="34"/>
        <v>36</v>
      </c>
      <c r="L114" s="86">
        <f t="shared" ref="L114:L122" si="47">H114+G114</f>
        <v>32</v>
      </c>
      <c r="M114" s="87">
        <f t="shared" si="40"/>
        <v>88.888888888888886</v>
      </c>
      <c r="N114" s="86">
        <f t="shared" ref="N114:N121" si="48">E114</f>
        <v>0</v>
      </c>
      <c r="O114" s="88">
        <f t="shared" si="41"/>
        <v>0</v>
      </c>
    </row>
    <row r="115" spans="1:15" x14ac:dyDescent="0.25">
      <c r="A115" s="302">
        <v>2</v>
      </c>
      <c r="B115" s="308">
        <v>70110</v>
      </c>
      <c r="C115" s="309" t="s">
        <v>194</v>
      </c>
      <c r="D115" s="310">
        <v>31</v>
      </c>
      <c r="E115" s="310"/>
      <c r="F115" s="310">
        <v>6</v>
      </c>
      <c r="G115" s="310">
        <v>18</v>
      </c>
      <c r="H115" s="310">
        <v>7</v>
      </c>
      <c r="I115" s="311">
        <f t="shared" ref="I115:I118" si="49">(E115*2+F115*3+G115*4+H115*5)/D115</f>
        <v>4.032258064516129</v>
      </c>
      <c r="J115" s="307"/>
      <c r="K115" s="89">
        <f t="shared" si="34"/>
        <v>31</v>
      </c>
      <c r="L115" s="90">
        <f t="shared" si="47"/>
        <v>25</v>
      </c>
      <c r="M115" s="91">
        <f t="shared" si="40"/>
        <v>80.645161290322577</v>
      </c>
      <c r="N115" s="90">
        <f t="shared" si="48"/>
        <v>0</v>
      </c>
      <c r="O115" s="92">
        <f t="shared" si="41"/>
        <v>0</v>
      </c>
    </row>
    <row r="116" spans="1:15" x14ac:dyDescent="0.25">
      <c r="A116" s="302">
        <v>3</v>
      </c>
      <c r="B116" s="308">
        <v>70021</v>
      </c>
      <c r="C116" s="309" t="s">
        <v>90</v>
      </c>
      <c r="D116" s="310">
        <v>40</v>
      </c>
      <c r="E116" s="310"/>
      <c r="F116" s="310">
        <v>6</v>
      </c>
      <c r="G116" s="310">
        <v>14</v>
      </c>
      <c r="H116" s="310">
        <v>20</v>
      </c>
      <c r="I116" s="311">
        <f t="shared" si="49"/>
        <v>4.3499999999999996</v>
      </c>
      <c r="J116" s="307"/>
      <c r="K116" s="89">
        <f t="shared" si="34"/>
        <v>40</v>
      </c>
      <c r="L116" s="90">
        <f t="shared" si="47"/>
        <v>34</v>
      </c>
      <c r="M116" s="91">
        <f t="shared" si="40"/>
        <v>85</v>
      </c>
      <c r="N116" s="90">
        <f t="shared" si="48"/>
        <v>0</v>
      </c>
      <c r="O116" s="92">
        <f t="shared" si="41"/>
        <v>0</v>
      </c>
    </row>
    <row r="117" spans="1:15" x14ac:dyDescent="0.25">
      <c r="A117" s="302">
        <v>4</v>
      </c>
      <c r="B117" s="308">
        <v>70040</v>
      </c>
      <c r="C117" s="309" t="s">
        <v>91</v>
      </c>
      <c r="D117" s="310">
        <v>19</v>
      </c>
      <c r="E117" s="310">
        <v>1</v>
      </c>
      <c r="F117" s="310">
        <v>2</v>
      </c>
      <c r="G117" s="310">
        <v>9</v>
      </c>
      <c r="H117" s="310">
        <v>7</v>
      </c>
      <c r="I117" s="311">
        <f t="shared" si="49"/>
        <v>4.1578947368421053</v>
      </c>
      <c r="J117" s="307"/>
      <c r="K117" s="89">
        <f t="shared" si="34"/>
        <v>19</v>
      </c>
      <c r="L117" s="90">
        <f t="shared" si="47"/>
        <v>16</v>
      </c>
      <c r="M117" s="91">
        <f t="shared" si="40"/>
        <v>84.21052631578948</v>
      </c>
      <c r="N117" s="90">
        <f t="shared" si="48"/>
        <v>1</v>
      </c>
      <c r="O117" s="92">
        <f t="shared" si="41"/>
        <v>5.2631578947368425</v>
      </c>
    </row>
    <row r="118" spans="1:15" x14ac:dyDescent="0.25">
      <c r="A118" s="302">
        <v>5</v>
      </c>
      <c r="B118" s="308">
        <v>70100</v>
      </c>
      <c r="C118" s="309" t="s">
        <v>107</v>
      </c>
      <c r="D118" s="310">
        <v>20</v>
      </c>
      <c r="E118" s="310"/>
      <c r="F118" s="310">
        <v>2</v>
      </c>
      <c r="G118" s="310">
        <v>8</v>
      </c>
      <c r="H118" s="310">
        <v>10</v>
      </c>
      <c r="I118" s="311">
        <f t="shared" si="49"/>
        <v>4.4000000000000004</v>
      </c>
      <c r="J118" s="307"/>
      <c r="K118" s="89">
        <f t="shared" si="34"/>
        <v>20</v>
      </c>
      <c r="L118" s="90">
        <f t="shared" si="47"/>
        <v>18</v>
      </c>
      <c r="M118" s="91">
        <f t="shared" si="40"/>
        <v>90</v>
      </c>
      <c r="N118" s="90">
        <f t="shared" si="48"/>
        <v>0</v>
      </c>
      <c r="O118" s="92">
        <f t="shared" si="41"/>
        <v>0</v>
      </c>
    </row>
    <row r="119" spans="1:15" x14ac:dyDescent="0.25">
      <c r="A119" s="302">
        <v>6</v>
      </c>
      <c r="B119" s="308">
        <v>70270</v>
      </c>
      <c r="C119" s="309" t="s">
        <v>93</v>
      </c>
      <c r="D119" s="310">
        <v>11</v>
      </c>
      <c r="E119" s="310"/>
      <c r="F119" s="310">
        <v>3</v>
      </c>
      <c r="G119" s="310">
        <v>3</v>
      </c>
      <c r="H119" s="310">
        <v>5</v>
      </c>
      <c r="I119" s="311">
        <f>(E119*2+F119*3+G119*4+H119*5)/D119</f>
        <v>4.1818181818181817</v>
      </c>
      <c r="J119" s="307"/>
      <c r="K119" s="89">
        <f t="shared" si="34"/>
        <v>11</v>
      </c>
      <c r="L119" s="90">
        <f t="shared" si="47"/>
        <v>8</v>
      </c>
      <c r="M119" s="91">
        <f t="shared" si="40"/>
        <v>72.727272727272734</v>
      </c>
      <c r="N119" s="90">
        <f t="shared" si="48"/>
        <v>0</v>
      </c>
      <c r="O119" s="92">
        <f t="shared" si="41"/>
        <v>0</v>
      </c>
    </row>
    <row r="120" spans="1:15" x14ac:dyDescent="0.25">
      <c r="A120" s="314">
        <v>7</v>
      </c>
      <c r="B120" s="308">
        <v>70510</v>
      </c>
      <c r="C120" s="335" t="s">
        <v>94</v>
      </c>
      <c r="D120" s="337"/>
      <c r="E120" s="337"/>
      <c r="F120" s="337"/>
      <c r="G120" s="337"/>
      <c r="H120" s="337"/>
      <c r="I120" s="338"/>
      <c r="J120" s="307"/>
      <c r="K120" s="89"/>
      <c r="L120" s="90"/>
      <c r="M120" s="91"/>
      <c r="N120" s="90"/>
      <c r="O120" s="97"/>
    </row>
    <row r="121" spans="1:15" ht="15" customHeight="1" x14ac:dyDescent="0.25">
      <c r="A121" s="352">
        <v>8</v>
      </c>
      <c r="B121" s="312">
        <v>10880</v>
      </c>
      <c r="C121" s="335" t="s">
        <v>118</v>
      </c>
      <c r="D121" s="337">
        <v>53</v>
      </c>
      <c r="E121" s="337">
        <v>1</v>
      </c>
      <c r="F121" s="337">
        <v>10</v>
      </c>
      <c r="G121" s="337">
        <v>23</v>
      </c>
      <c r="H121" s="337">
        <v>19</v>
      </c>
      <c r="I121" s="338">
        <f>(E121*2+F121*3+G121*4+H121*5)/D121</f>
        <v>4.132075471698113</v>
      </c>
      <c r="J121" s="307"/>
      <c r="K121" s="89">
        <f t="shared" si="34"/>
        <v>53</v>
      </c>
      <c r="L121" s="90">
        <f t="shared" si="47"/>
        <v>42</v>
      </c>
      <c r="M121" s="91">
        <f t="shared" si="40"/>
        <v>79.245283018867923</v>
      </c>
      <c r="N121" s="90">
        <f t="shared" si="48"/>
        <v>1</v>
      </c>
      <c r="O121" s="92">
        <f t="shared" si="41"/>
        <v>1.8867924528301887</v>
      </c>
    </row>
    <row r="122" spans="1:15" ht="15" customHeight="1" thickBot="1" x14ac:dyDescent="0.3">
      <c r="A122" s="353">
        <v>9</v>
      </c>
      <c r="B122" s="354">
        <v>10890</v>
      </c>
      <c r="C122" s="329" t="s">
        <v>120</v>
      </c>
      <c r="D122" s="330">
        <v>35</v>
      </c>
      <c r="E122" s="330"/>
      <c r="F122" s="330">
        <v>13</v>
      </c>
      <c r="G122" s="330">
        <v>17</v>
      </c>
      <c r="H122" s="330">
        <v>5</v>
      </c>
      <c r="I122" s="331">
        <f>(E122*2+F122*3+G122*4+H122*5)/D122</f>
        <v>3.7714285714285714</v>
      </c>
      <c r="J122" s="307"/>
      <c r="K122" s="98">
        <f t="shared" si="34"/>
        <v>35</v>
      </c>
      <c r="L122" s="99">
        <f t="shared" si="47"/>
        <v>22</v>
      </c>
      <c r="M122" s="100">
        <f>L122*100/K122</f>
        <v>62.857142857142854</v>
      </c>
      <c r="N122" s="99">
        <f>E122</f>
        <v>0</v>
      </c>
      <c r="O122" s="101">
        <f t="shared" si="41"/>
        <v>0</v>
      </c>
    </row>
    <row r="123" spans="1:15" x14ac:dyDescent="0.25">
      <c r="A123" s="355"/>
      <c r="D123" s="432" t="s">
        <v>195</v>
      </c>
      <c r="E123" s="432"/>
      <c r="F123" s="432"/>
      <c r="G123" s="432"/>
      <c r="H123" s="433"/>
      <c r="I123" s="356">
        <f>AVERAGE(I8:I15,I17:I28,I30:I46,I48:I66,I68:I81,I83:I112,I114:I122)</f>
        <v>3.9764511913995433</v>
      </c>
    </row>
    <row r="124" spans="1:15" x14ac:dyDescent="0.25">
      <c r="A124" s="355"/>
    </row>
  </sheetData>
  <mergeCells count="9">
    <mergeCell ref="I4:I5"/>
    <mergeCell ref="B6:C6"/>
    <mergeCell ref="D123:H123"/>
    <mergeCell ref="A2:H2"/>
    <mergeCell ref="A4:A5"/>
    <mergeCell ref="B4:B5"/>
    <mergeCell ref="C4:C5"/>
    <mergeCell ref="D4:D5"/>
    <mergeCell ref="E4:H4"/>
  </mergeCells>
  <conditionalFormatting sqref="I6:I123">
    <cfRule type="containsBlanks" dxfId="178" priority="16">
      <formula>LEN(TRIM(I6))=0</formula>
    </cfRule>
    <cfRule type="cellIs" dxfId="177" priority="17" stopIfTrue="1" operator="equal">
      <formula>$I$123</formula>
    </cfRule>
    <cfRule type="cellIs" dxfId="176" priority="18" stopIfTrue="1" operator="lessThan">
      <formula>3.5</formula>
    </cfRule>
    <cfRule type="cellIs" dxfId="175" priority="19" stopIfTrue="1" operator="between">
      <formula>$I$123</formula>
      <formula>3.5</formula>
    </cfRule>
    <cfRule type="cellIs" dxfId="174" priority="20" stopIfTrue="1" operator="between">
      <formula>4.495</formula>
      <formula>$I$123</formula>
    </cfRule>
    <cfRule type="cellIs" dxfId="173" priority="21" stopIfTrue="1" operator="between">
      <formula>5</formula>
      <formula>4.495</formula>
    </cfRule>
  </conditionalFormatting>
  <conditionalFormatting sqref="N7:N122">
    <cfRule type="containsBlanks" dxfId="172" priority="2">
      <formula>LEN(TRIM(N7))=0</formula>
    </cfRule>
    <cfRule type="cellIs" dxfId="171" priority="3" operator="greaterThanOrEqual">
      <formula>10</formula>
    </cfRule>
    <cfRule type="cellIs" dxfId="170" priority="5" operator="between">
      <formula>0.99</formula>
      <formula>10</formula>
    </cfRule>
    <cfRule type="cellIs" dxfId="169" priority="6" operator="equal">
      <formula>0</formula>
    </cfRule>
  </conditionalFormatting>
  <conditionalFormatting sqref="O7:O122">
    <cfRule type="containsBlanks" dxfId="168" priority="4">
      <formula>LEN(TRIM(O7))=0</formula>
    </cfRule>
    <cfRule type="cellIs" dxfId="167" priority="8" operator="equal">
      <formula>10</formula>
    </cfRule>
    <cfRule type="cellIs" dxfId="166" priority="9" operator="equal">
      <formula>0</formula>
    </cfRule>
    <cfRule type="cellIs" dxfId="165" priority="10" operator="between">
      <formula>0.1</formula>
      <formula>10</formula>
    </cfRule>
    <cfRule type="cellIs" dxfId="164" priority="11" operator="greaterThanOrEqual">
      <formula>10</formula>
    </cfRule>
  </conditionalFormatting>
  <conditionalFormatting sqref="M7:M122">
    <cfRule type="containsBlanks" dxfId="163" priority="1">
      <formula>LEN(TRIM(M7))=0</formula>
    </cfRule>
    <cfRule type="cellIs" dxfId="162" priority="7" operator="equal">
      <formula>90</formula>
    </cfRule>
    <cfRule type="cellIs" dxfId="161" priority="12" operator="lessThan">
      <formula>50</formula>
    </cfRule>
    <cfRule type="cellIs" dxfId="160" priority="13" operator="between">
      <formula>$M$6</formula>
      <formula>50</formula>
    </cfRule>
    <cfRule type="cellIs" dxfId="159" priority="14" operator="between">
      <formula>$M$6</formula>
      <formula>90</formula>
    </cfRule>
    <cfRule type="cellIs" dxfId="158" priority="15" operator="greaterThanOrEqual">
      <formula>90</formula>
    </cfRule>
  </conditionalFormatting>
  <pageMargins left="0" right="0" top="0" bottom="0" header="0.31496062992125984" footer="0.31496062992125984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5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3.7109375" style="283" customWidth="1"/>
    <col min="2" max="2" width="8.7109375" style="284" customWidth="1"/>
    <col min="3" max="3" width="31.7109375" style="285" customWidth="1"/>
    <col min="4" max="4" width="7.7109375" style="283" customWidth="1"/>
    <col min="5" max="8" width="7.28515625" style="283" customWidth="1"/>
    <col min="9" max="9" width="8.7109375" style="283" customWidth="1"/>
    <col min="10" max="10" width="6.7109375" style="283" customWidth="1"/>
    <col min="11" max="15" width="10.7109375" style="283" customWidth="1"/>
    <col min="16" max="16384" width="9.140625" style="283"/>
  </cols>
  <sheetData>
    <row r="1" spans="1:15" ht="18.75" customHeight="1" x14ac:dyDescent="0.25">
      <c r="K1" s="286"/>
      <c r="L1" s="287" t="s">
        <v>142</v>
      </c>
      <c r="M1" s="287"/>
    </row>
    <row r="2" spans="1:15" ht="16.899999999999999" customHeight="1" x14ac:dyDescent="0.25">
      <c r="A2" s="434" t="s">
        <v>143</v>
      </c>
      <c r="B2" s="435"/>
      <c r="C2" s="435"/>
      <c r="D2" s="435"/>
      <c r="E2" s="435"/>
      <c r="F2" s="435"/>
      <c r="G2" s="435"/>
      <c r="H2" s="435"/>
      <c r="I2" s="288">
        <v>2025</v>
      </c>
      <c r="K2" s="289"/>
      <c r="L2" s="287" t="s">
        <v>144</v>
      </c>
      <c r="M2" s="287"/>
    </row>
    <row r="3" spans="1:15" ht="15.75" thickBot="1" x14ac:dyDescent="0.3">
      <c r="K3" s="290"/>
      <c r="L3" s="287" t="s">
        <v>145</v>
      </c>
      <c r="M3" s="287"/>
    </row>
    <row r="4" spans="1:15" ht="17.25" customHeight="1" thickBot="1" x14ac:dyDescent="0.3">
      <c r="A4" s="436" t="s">
        <v>0</v>
      </c>
      <c r="B4" s="438" t="s">
        <v>1</v>
      </c>
      <c r="C4" s="438" t="s">
        <v>2</v>
      </c>
      <c r="D4" s="440" t="s">
        <v>146</v>
      </c>
      <c r="E4" s="442" t="s">
        <v>147</v>
      </c>
      <c r="F4" s="443"/>
      <c r="G4" s="443"/>
      <c r="H4" s="444"/>
      <c r="I4" s="428" t="s">
        <v>98</v>
      </c>
      <c r="K4" s="291"/>
      <c r="L4" s="287" t="s">
        <v>148</v>
      </c>
      <c r="M4" s="287"/>
    </row>
    <row r="5" spans="1:15" ht="27" customHeight="1" thickBot="1" x14ac:dyDescent="0.3">
      <c r="A5" s="437"/>
      <c r="B5" s="439" t="s">
        <v>149</v>
      </c>
      <c r="C5" s="439"/>
      <c r="D5" s="441" t="s">
        <v>3</v>
      </c>
      <c r="E5" s="292">
        <v>2</v>
      </c>
      <c r="F5" s="292">
        <v>3</v>
      </c>
      <c r="G5" s="292">
        <v>4</v>
      </c>
      <c r="H5" s="292">
        <v>5</v>
      </c>
      <c r="I5" s="429"/>
      <c r="K5" s="80" t="s">
        <v>122</v>
      </c>
      <c r="L5" s="206" t="s">
        <v>131</v>
      </c>
      <c r="M5" s="206" t="s">
        <v>132</v>
      </c>
      <c r="N5" s="206" t="s">
        <v>133</v>
      </c>
      <c r="O5" s="206" t="s">
        <v>134</v>
      </c>
    </row>
    <row r="6" spans="1:15" ht="15" customHeight="1" thickBot="1" x14ac:dyDescent="0.3">
      <c r="A6" s="293"/>
      <c r="B6" s="430" t="s">
        <v>99</v>
      </c>
      <c r="C6" s="431"/>
      <c r="D6" s="294">
        <f>D7+D16+D29+D47+D68+D83+D114</f>
        <v>2646</v>
      </c>
      <c r="E6" s="294">
        <f>E7+E16+E29+E47+E68+E83+E114</f>
        <v>112</v>
      </c>
      <c r="F6" s="294">
        <f>F7+F16+F29+F47+F68+F83+F114</f>
        <v>619</v>
      </c>
      <c r="G6" s="294">
        <f>G7+G16+G29+G47+G68+G83+G114</f>
        <v>1097</v>
      </c>
      <c r="H6" s="294">
        <f>H7+H16+H29+H47+H68+H83+H114</f>
        <v>818</v>
      </c>
      <c r="I6" s="295">
        <f>(E6*2+F6*3+G6*4+H6*5)/D6</f>
        <v>3.9905517762660621</v>
      </c>
      <c r="K6" s="249">
        <f t="shared" ref="K6:K39" si="0">D6</f>
        <v>2646</v>
      </c>
      <c r="L6" s="250">
        <f>L7+L16+L29+L47+L68+L83+L114</f>
        <v>1915</v>
      </c>
      <c r="M6" s="171">
        <f t="shared" ref="M6:M70" si="1">L6*100/K6</f>
        <v>72.373393801965236</v>
      </c>
      <c r="N6" s="250">
        <f>N7+N16+N29+N47+N68+N83+N114</f>
        <v>112</v>
      </c>
      <c r="O6" s="278">
        <f t="shared" ref="O6:O7" si="2">N6*100/K6</f>
        <v>4.2328042328042326</v>
      </c>
    </row>
    <row r="7" spans="1:15" ht="16.5" customHeight="1" thickBot="1" x14ac:dyDescent="0.3">
      <c r="A7" s="296"/>
      <c r="B7" s="297" t="s">
        <v>100</v>
      </c>
      <c r="C7" s="298"/>
      <c r="D7" s="299">
        <f>SUM(D8:D15)</f>
        <v>165</v>
      </c>
      <c r="E7" s="300">
        <f>SUM(E8:E15)</f>
        <v>4</v>
      </c>
      <c r="F7" s="300">
        <f>SUM(F8:F15)</f>
        <v>29</v>
      </c>
      <c r="G7" s="300">
        <f>SUM(G8:G15)</f>
        <v>78</v>
      </c>
      <c r="H7" s="300">
        <f>SUM(H8:H15)</f>
        <v>54</v>
      </c>
      <c r="I7" s="301">
        <f>AVERAGE(I8:I15)</f>
        <v>4.0946319547700361</v>
      </c>
      <c r="K7" s="264">
        <f t="shared" si="0"/>
        <v>165</v>
      </c>
      <c r="L7" s="265">
        <f>SUM(L8:L15)</f>
        <v>132</v>
      </c>
      <c r="M7" s="276">
        <f t="shared" si="1"/>
        <v>80</v>
      </c>
      <c r="N7" s="265">
        <f>SUM(N8:N15)</f>
        <v>4</v>
      </c>
      <c r="O7" s="272">
        <f t="shared" si="2"/>
        <v>2.4242424242424243</v>
      </c>
    </row>
    <row r="8" spans="1:15" ht="15" customHeight="1" x14ac:dyDescent="0.25">
      <c r="A8" s="302">
        <v>1</v>
      </c>
      <c r="B8" s="303">
        <v>10002</v>
      </c>
      <c r="C8" s="304" t="s">
        <v>150</v>
      </c>
      <c r="D8" s="446">
        <v>24</v>
      </c>
      <c r="E8" s="447"/>
      <c r="F8" s="447">
        <v>4</v>
      </c>
      <c r="G8" s="447">
        <v>18</v>
      </c>
      <c r="H8" s="447">
        <v>2</v>
      </c>
      <c r="I8" s="306">
        <f t="shared" ref="I8:I15" si="3">(E8*2+F8*3+G8*4+H8*5)/D8</f>
        <v>3.9166666666666665</v>
      </c>
      <c r="J8" s="307"/>
      <c r="K8" s="89">
        <f t="shared" si="0"/>
        <v>24</v>
      </c>
      <c r="L8" s="90">
        <f>H8+G8</f>
        <v>20</v>
      </c>
      <c r="M8" s="91">
        <f t="shared" si="1"/>
        <v>83.333333333333329</v>
      </c>
      <c r="N8" s="90">
        <f t="shared" ref="N8:N15" si="4">E8</f>
        <v>0</v>
      </c>
      <c r="O8" s="92">
        <f>N8*100/K8</f>
        <v>0</v>
      </c>
    </row>
    <row r="9" spans="1:15" ht="15" customHeight="1" x14ac:dyDescent="0.25">
      <c r="A9" s="302">
        <v>2</v>
      </c>
      <c r="B9" s="308">
        <v>10090</v>
      </c>
      <c r="C9" s="309" t="s">
        <v>151</v>
      </c>
      <c r="D9" s="448">
        <v>43</v>
      </c>
      <c r="E9" s="449">
        <v>2</v>
      </c>
      <c r="F9" s="449">
        <v>10</v>
      </c>
      <c r="G9" s="449">
        <v>19</v>
      </c>
      <c r="H9" s="449">
        <v>12</v>
      </c>
      <c r="I9" s="311">
        <f t="shared" si="3"/>
        <v>3.9534883720930232</v>
      </c>
      <c r="J9" s="307"/>
      <c r="K9" s="89">
        <f t="shared" si="0"/>
        <v>43</v>
      </c>
      <c r="L9" s="90">
        <f t="shared" ref="L9:L15" si="5">H9+G9</f>
        <v>31</v>
      </c>
      <c r="M9" s="91">
        <f t="shared" si="1"/>
        <v>72.093023255813947</v>
      </c>
      <c r="N9" s="90">
        <f t="shared" si="4"/>
        <v>2</v>
      </c>
      <c r="O9" s="92">
        <f t="shared" ref="O9:O73" si="6">N9*100/K9</f>
        <v>4.6511627906976747</v>
      </c>
    </row>
    <row r="10" spans="1:15" ht="15" customHeight="1" x14ac:dyDescent="0.25">
      <c r="A10" s="302">
        <v>3</v>
      </c>
      <c r="B10" s="312">
        <v>10004</v>
      </c>
      <c r="C10" s="309" t="s">
        <v>152</v>
      </c>
      <c r="D10" s="448">
        <v>33</v>
      </c>
      <c r="E10" s="450"/>
      <c r="F10" s="450">
        <v>2</v>
      </c>
      <c r="G10" s="450">
        <v>12</v>
      </c>
      <c r="H10" s="450">
        <v>19</v>
      </c>
      <c r="I10" s="311">
        <f t="shared" si="3"/>
        <v>4.5151515151515156</v>
      </c>
      <c r="J10" s="307"/>
      <c r="K10" s="89">
        <f t="shared" si="0"/>
        <v>33</v>
      </c>
      <c r="L10" s="90">
        <f t="shared" si="5"/>
        <v>31</v>
      </c>
      <c r="M10" s="91">
        <f t="shared" si="1"/>
        <v>93.939393939393938</v>
      </c>
      <c r="N10" s="90">
        <f t="shared" si="4"/>
        <v>0</v>
      </c>
      <c r="O10" s="92">
        <f t="shared" si="6"/>
        <v>0</v>
      </c>
    </row>
    <row r="11" spans="1:15" ht="15" customHeight="1" x14ac:dyDescent="0.25">
      <c r="A11" s="302">
        <v>4</v>
      </c>
      <c r="B11" s="303">
        <v>10001</v>
      </c>
      <c r="C11" s="304" t="s">
        <v>198</v>
      </c>
      <c r="D11" s="448">
        <v>12</v>
      </c>
      <c r="E11" s="451"/>
      <c r="F11" s="451"/>
      <c r="G11" s="451">
        <v>7</v>
      </c>
      <c r="H11" s="451">
        <v>5</v>
      </c>
      <c r="I11" s="306">
        <f t="shared" si="3"/>
        <v>4.416666666666667</v>
      </c>
      <c r="J11" s="307"/>
      <c r="K11" s="89">
        <f t="shared" si="0"/>
        <v>12</v>
      </c>
      <c r="L11" s="90">
        <f t="shared" si="5"/>
        <v>12</v>
      </c>
      <c r="M11" s="91">
        <f t="shared" si="1"/>
        <v>100</v>
      </c>
      <c r="N11" s="90">
        <f t="shared" si="4"/>
        <v>0</v>
      </c>
      <c r="O11" s="92">
        <f t="shared" si="6"/>
        <v>0</v>
      </c>
    </row>
    <row r="12" spans="1:15" ht="15" customHeight="1" x14ac:dyDescent="0.25">
      <c r="A12" s="302">
        <v>5</v>
      </c>
      <c r="B12" s="308">
        <v>10120</v>
      </c>
      <c r="C12" s="309" t="s">
        <v>153</v>
      </c>
      <c r="D12" s="448">
        <v>10</v>
      </c>
      <c r="E12" s="449">
        <v>1</v>
      </c>
      <c r="F12" s="449">
        <v>2</v>
      </c>
      <c r="G12" s="449">
        <v>2</v>
      </c>
      <c r="H12" s="449">
        <v>5</v>
      </c>
      <c r="I12" s="311">
        <f t="shared" si="3"/>
        <v>4.0999999999999996</v>
      </c>
      <c r="J12" s="307"/>
      <c r="K12" s="89">
        <f t="shared" si="0"/>
        <v>10</v>
      </c>
      <c r="L12" s="90">
        <f t="shared" si="5"/>
        <v>7</v>
      </c>
      <c r="M12" s="91">
        <f t="shared" si="1"/>
        <v>70</v>
      </c>
      <c r="N12" s="90">
        <f t="shared" si="4"/>
        <v>1</v>
      </c>
      <c r="O12" s="92">
        <f t="shared" si="6"/>
        <v>10</v>
      </c>
    </row>
    <row r="13" spans="1:15" ht="15" customHeight="1" x14ac:dyDescent="0.25">
      <c r="A13" s="302">
        <v>6</v>
      </c>
      <c r="B13" s="308">
        <v>10190</v>
      </c>
      <c r="C13" s="309" t="s">
        <v>154</v>
      </c>
      <c r="D13" s="448">
        <v>14</v>
      </c>
      <c r="E13" s="449"/>
      <c r="F13" s="449">
        <v>3</v>
      </c>
      <c r="G13" s="449">
        <v>7</v>
      </c>
      <c r="H13" s="449">
        <v>4</v>
      </c>
      <c r="I13" s="311">
        <f t="shared" si="3"/>
        <v>4.0714285714285712</v>
      </c>
      <c r="J13" s="307"/>
      <c r="K13" s="89">
        <f t="shared" si="0"/>
        <v>14</v>
      </c>
      <c r="L13" s="90">
        <f t="shared" si="5"/>
        <v>11</v>
      </c>
      <c r="M13" s="91">
        <f t="shared" si="1"/>
        <v>78.571428571428569</v>
      </c>
      <c r="N13" s="90">
        <f t="shared" si="4"/>
        <v>0</v>
      </c>
      <c r="O13" s="92">
        <f t="shared" si="6"/>
        <v>0</v>
      </c>
    </row>
    <row r="14" spans="1:15" ht="15" customHeight="1" x14ac:dyDescent="0.25">
      <c r="A14" s="313">
        <v>7</v>
      </c>
      <c r="B14" s="308">
        <v>10320</v>
      </c>
      <c r="C14" s="335" t="s">
        <v>10</v>
      </c>
      <c r="D14" s="448">
        <v>16</v>
      </c>
      <c r="E14" s="449">
        <v>1</v>
      </c>
      <c r="F14" s="449">
        <v>3</v>
      </c>
      <c r="G14" s="449">
        <v>8</v>
      </c>
      <c r="H14" s="449">
        <v>4</v>
      </c>
      <c r="I14" s="338">
        <f t="shared" si="3"/>
        <v>3.9375</v>
      </c>
      <c r="J14" s="307"/>
      <c r="K14" s="89">
        <f t="shared" si="0"/>
        <v>16</v>
      </c>
      <c r="L14" s="90">
        <f t="shared" si="5"/>
        <v>12</v>
      </c>
      <c r="M14" s="91">
        <f t="shared" si="1"/>
        <v>75</v>
      </c>
      <c r="N14" s="90">
        <f t="shared" si="4"/>
        <v>1</v>
      </c>
      <c r="O14" s="92">
        <f t="shared" si="6"/>
        <v>6.25</v>
      </c>
    </row>
    <row r="15" spans="1:15" ht="15.75" thickBot="1" x14ac:dyDescent="0.3">
      <c r="A15" s="314">
        <v>8</v>
      </c>
      <c r="B15" s="315">
        <v>10860</v>
      </c>
      <c r="C15" s="335" t="s">
        <v>111</v>
      </c>
      <c r="D15" s="452">
        <v>13</v>
      </c>
      <c r="E15" s="453"/>
      <c r="F15" s="453">
        <v>5</v>
      </c>
      <c r="G15" s="453">
        <v>5</v>
      </c>
      <c r="H15" s="454">
        <v>3</v>
      </c>
      <c r="I15" s="338">
        <f t="shared" si="3"/>
        <v>3.8461538461538463</v>
      </c>
      <c r="J15" s="307"/>
      <c r="K15" s="93">
        <f t="shared" si="0"/>
        <v>13</v>
      </c>
      <c r="L15" s="94">
        <f t="shared" si="5"/>
        <v>8</v>
      </c>
      <c r="M15" s="95">
        <f t="shared" si="1"/>
        <v>61.53846153846154</v>
      </c>
      <c r="N15" s="94">
        <f t="shared" si="4"/>
        <v>0</v>
      </c>
      <c r="O15" s="96">
        <f t="shared" si="6"/>
        <v>0</v>
      </c>
    </row>
    <row r="16" spans="1:15" ht="16.5" thickBot="1" x14ac:dyDescent="0.3">
      <c r="A16" s="296"/>
      <c r="B16" s="319" t="s">
        <v>101</v>
      </c>
      <c r="C16" s="320"/>
      <c r="D16" s="321">
        <f>SUM(D17:D28)</f>
        <v>222</v>
      </c>
      <c r="E16" s="321">
        <f>SUM(E17:E28)</f>
        <v>10</v>
      </c>
      <c r="F16" s="321">
        <f>SUM(F17:F28)</f>
        <v>45</v>
      </c>
      <c r="G16" s="321">
        <f>SUM(G17:G28)</f>
        <v>91</v>
      </c>
      <c r="H16" s="321">
        <f>SUM(H17:H28)</f>
        <v>76</v>
      </c>
      <c r="I16" s="301">
        <f>AVERAGE(I17:I28)</f>
        <v>4.0339262413923924</v>
      </c>
      <c r="J16" s="307"/>
      <c r="K16" s="264">
        <f t="shared" si="0"/>
        <v>222</v>
      </c>
      <c r="L16" s="265">
        <f>SUM(L17:L28)</f>
        <v>167</v>
      </c>
      <c r="M16" s="276">
        <f t="shared" si="1"/>
        <v>75.22522522522523</v>
      </c>
      <c r="N16" s="265">
        <f>SUM(N17:N28)</f>
        <v>10</v>
      </c>
      <c r="O16" s="272">
        <f t="shared" si="6"/>
        <v>4.5045045045045047</v>
      </c>
    </row>
    <row r="17" spans="1:15" x14ac:dyDescent="0.25">
      <c r="A17" s="322">
        <v>1</v>
      </c>
      <c r="B17" s="323">
        <v>20040</v>
      </c>
      <c r="C17" s="324" t="s">
        <v>11</v>
      </c>
      <c r="D17" s="459">
        <v>25</v>
      </c>
      <c r="E17" s="460"/>
      <c r="F17" s="460">
        <v>10</v>
      </c>
      <c r="G17" s="460">
        <v>7</v>
      </c>
      <c r="H17" s="456">
        <v>8</v>
      </c>
      <c r="I17" s="326">
        <f t="shared" ref="I17:I25" si="7">(E17*2+F17*3+G17*4+H17*5)/D17</f>
        <v>3.92</v>
      </c>
      <c r="J17" s="307"/>
      <c r="K17" s="85">
        <f t="shared" si="0"/>
        <v>25</v>
      </c>
      <c r="L17" s="86">
        <f t="shared" ref="L17:L28" si="8">H17+G17</f>
        <v>15</v>
      </c>
      <c r="M17" s="87">
        <f t="shared" si="1"/>
        <v>60</v>
      </c>
      <c r="N17" s="86">
        <f t="shared" ref="N17:N28" si="9">E17</f>
        <v>0</v>
      </c>
      <c r="O17" s="88">
        <f t="shared" si="6"/>
        <v>0</v>
      </c>
    </row>
    <row r="18" spans="1:15" x14ac:dyDescent="0.25">
      <c r="A18" s="302">
        <v>2</v>
      </c>
      <c r="B18" s="308">
        <v>20061</v>
      </c>
      <c r="C18" s="309" t="s">
        <v>13</v>
      </c>
      <c r="D18" s="457">
        <v>10</v>
      </c>
      <c r="E18" s="458"/>
      <c r="F18" s="458"/>
      <c r="G18" s="458">
        <v>5</v>
      </c>
      <c r="H18" s="458">
        <v>5</v>
      </c>
      <c r="I18" s="311">
        <f t="shared" si="7"/>
        <v>4.5</v>
      </c>
      <c r="J18" s="307"/>
      <c r="K18" s="89">
        <f t="shared" si="0"/>
        <v>10</v>
      </c>
      <c r="L18" s="90">
        <f t="shared" si="8"/>
        <v>10</v>
      </c>
      <c r="M18" s="91">
        <f t="shared" si="1"/>
        <v>100</v>
      </c>
      <c r="N18" s="90">
        <f t="shared" si="9"/>
        <v>0</v>
      </c>
      <c r="O18" s="92">
        <f t="shared" si="6"/>
        <v>0</v>
      </c>
    </row>
    <row r="19" spans="1:15" x14ac:dyDescent="0.25">
      <c r="A19" s="302">
        <v>3</v>
      </c>
      <c r="B19" s="308">
        <v>21020</v>
      </c>
      <c r="C19" s="309" t="s">
        <v>21</v>
      </c>
      <c r="D19" s="457">
        <v>26</v>
      </c>
      <c r="E19" s="458"/>
      <c r="F19" s="458">
        <v>3</v>
      </c>
      <c r="G19" s="458">
        <v>14</v>
      </c>
      <c r="H19" s="458">
        <v>9</v>
      </c>
      <c r="I19" s="311">
        <f t="shared" si="7"/>
        <v>4.2307692307692308</v>
      </c>
      <c r="J19" s="307"/>
      <c r="K19" s="89">
        <f t="shared" si="0"/>
        <v>26</v>
      </c>
      <c r="L19" s="90">
        <f t="shared" si="8"/>
        <v>23</v>
      </c>
      <c r="M19" s="91">
        <f t="shared" si="1"/>
        <v>88.461538461538467</v>
      </c>
      <c r="N19" s="90">
        <f t="shared" si="9"/>
        <v>0</v>
      </c>
      <c r="O19" s="92">
        <f t="shared" si="6"/>
        <v>0</v>
      </c>
    </row>
    <row r="20" spans="1:15" ht="15" customHeight="1" x14ac:dyDescent="0.25">
      <c r="A20" s="302">
        <v>4</v>
      </c>
      <c r="B20" s="308">
        <v>20060</v>
      </c>
      <c r="C20" s="309" t="s">
        <v>155</v>
      </c>
      <c r="D20" s="457">
        <v>28</v>
      </c>
      <c r="E20" s="458"/>
      <c r="F20" s="458"/>
      <c r="G20" s="458">
        <v>15</v>
      </c>
      <c r="H20" s="458">
        <v>13</v>
      </c>
      <c r="I20" s="311">
        <f t="shared" si="7"/>
        <v>4.4642857142857144</v>
      </c>
      <c r="J20" s="307"/>
      <c r="K20" s="89">
        <f t="shared" si="0"/>
        <v>28</v>
      </c>
      <c r="L20" s="90">
        <f t="shared" si="8"/>
        <v>28</v>
      </c>
      <c r="M20" s="91">
        <f t="shared" si="1"/>
        <v>100</v>
      </c>
      <c r="N20" s="90">
        <f t="shared" si="9"/>
        <v>0</v>
      </c>
      <c r="O20" s="92">
        <f t="shared" si="6"/>
        <v>0</v>
      </c>
    </row>
    <row r="21" spans="1:15" x14ac:dyDescent="0.25">
      <c r="A21" s="302">
        <v>5</v>
      </c>
      <c r="B21" s="308">
        <v>20400</v>
      </c>
      <c r="C21" s="309" t="s">
        <v>15</v>
      </c>
      <c r="D21" s="457">
        <v>13</v>
      </c>
      <c r="E21" s="458"/>
      <c r="F21" s="458">
        <v>2</v>
      </c>
      <c r="G21" s="458">
        <v>7</v>
      </c>
      <c r="H21" s="458">
        <v>4</v>
      </c>
      <c r="I21" s="311">
        <f t="shared" si="7"/>
        <v>4.1538461538461542</v>
      </c>
      <c r="J21" s="307"/>
      <c r="K21" s="89">
        <f t="shared" si="0"/>
        <v>13</v>
      </c>
      <c r="L21" s="90">
        <f t="shared" si="8"/>
        <v>11</v>
      </c>
      <c r="M21" s="91">
        <f t="shared" si="1"/>
        <v>84.615384615384613</v>
      </c>
      <c r="N21" s="90">
        <f t="shared" si="9"/>
        <v>0</v>
      </c>
      <c r="O21" s="92">
        <f t="shared" si="6"/>
        <v>0</v>
      </c>
    </row>
    <row r="22" spans="1:15" x14ac:dyDescent="0.25">
      <c r="A22" s="302">
        <v>6</v>
      </c>
      <c r="B22" s="308">
        <v>20080</v>
      </c>
      <c r="C22" s="309" t="s">
        <v>156</v>
      </c>
      <c r="D22" s="457">
        <v>11</v>
      </c>
      <c r="E22" s="458"/>
      <c r="F22" s="458">
        <v>2</v>
      </c>
      <c r="G22" s="458">
        <v>4</v>
      </c>
      <c r="H22" s="458">
        <v>5</v>
      </c>
      <c r="I22" s="311">
        <f t="shared" si="7"/>
        <v>4.2727272727272725</v>
      </c>
      <c r="J22" s="307"/>
      <c r="K22" s="89">
        <f t="shared" si="0"/>
        <v>11</v>
      </c>
      <c r="L22" s="90">
        <f t="shared" si="8"/>
        <v>9</v>
      </c>
      <c r="M22" s="91">
        <f t="shared" si="1"/>
        <v>81.818181818181813</v>
      </c>
      <c r="N22" s="90">
        <f t="shared" si="9"/>
        <v>0</v>
      </c>
      <c r="O22" s="92">
        <f t="shared" si="6"/>
        <v>0</v>
      </c>
    </row>
    <row r="23" spans="1:15" x14ac:dyDescent="0.25">
      <c r="A23" s="302">
        <v>7</v>
      </c>
      <c r="B23" s="308">
        <v>20460</v>
      </c>
      <c r="C23" s="309" t="s">
        <v>197</v>
      </c>
      <c r="D23" s="457">
        <v>28</v>
      </c>
      <c r="E23" s="458">
        <v>3</v>
      </c>
      <c r="F23" s="458">
        <v>4</v>
      </c>
      <c r="G23" s="458">
        <v>11</v>
      </c>
      <c r="H23" s="458">
        <v>10</v>
      </c>
      <c r="I23" s="311">
        <f t="shared" si="7"/>
        <v>4</v>
      </c>
      <c r="J23" s="307"/>
      <c r="K23" s="89">
        <f t="shared" si="0"/>
        <v>28</v>
      </c>
      <c r="L23" s="90">
        <f t="shared" si="8"/>
        <v>21</v>
      </c>
      <c r="M23" s="91">
        <f t="shared" si="1"/>
        <v>75</v>
      </c>
      <c r="N23" s="90">
        <f t="shared" si="9"/>
        <v>3</v>
      </c>
      <c r="O23" s="92">
        <f t="shared" si="6"/>
        <v>10.714285714285714</v>
      </c>
    </row>
    <row r="24" spans="1:15" x14ac:dyDescent="0.25">
      <c r="A24" s="302">
        <v>8</v>
      </c>
      <c r="B24" s="308">
        <v>20550</v>
      </c>
      <c r="C24" s="309" t="s">
        <v>17</v>
      </c>
      <c r="D24" s="457">
        <v>12</v>
      </c>
      <c r="E24" s="461">
        <v>1</v>
      </c>
      <c r="F24" s="461">
        <v>3</v>
      </c>
      <c r="G24" s="461">
        <v>4</v>
      </c>
      <c r="H24" s="462">
        <v>4</v>
      </c>
      <c r="I24" s="311">
        <f t="shared" si="7"/>
        <v>3.9166666666666665</v>
      </c>
      <c r="J24" s="307"/>
      <c r="K24" s="89">
        <f t="shared" si="0"/>
        <v>12</v>
      </c>
      <c r="L24" s="90">
        <f t="shared" si="8"/>
        <v>8</v>
      </c>
      <c r="M24" s="91">
        <f t="shared" si="1"/>
        <v>66.666666666666671</v>
      </c>
      <c r="N24" s="103">
        <f t="shared" si="9"/>
        <v>1</v>
      </c>
      <c r="O24" s="92">
        <f t="shared" si="6"/>
        <v>8.3333333333333339</v>
      </c>
    </row>
    <row r="25" spans="1:15" x14ac:dyDescent="0.25">
      <c r="A25" s="302">
        <v>9</v>
      </c>
      <c r="B25" s="308">
        <v>20630</v>
      </c>
      <c r="C25" s="309" t="s">
        <v>205</v>
      </c>
      <c r="D25" s="457">
        <v>11</v>
      </c>
      <c r="E25" s="458">
        <v>1</v>
      </c>
      <c r="F25" s="458">
        <v>3</v>
      </c>
      <c r="G25" s="458">
        <v>5</v>
      </c>
      <c r="H25" s="458">
        <v>2</v>
      </c>
      <c r="I25" s="311">
        <f t="shared" si="7"/>
        <v>3.7272727272727271</v>
      </c>
      <c r="J25" s="307"/>
      <c r="K25" s="89">
        <f t="shared" si="0"/>
        <v>11</v>
      </c>
      <c r="L25" s="90">
        <f t="shared" si="8"/>
        <v>7</v>
      </c>
      <c r="M25" s="91">
        <f t="shared" si="1"/>
        <v>63.636363636363633</v>
      </c>
      <c r="N25" s="103">
        <f t="shared" si="9"/>
        <v>1</v>
      </c>
      <c r="O25" s="92">
        <f t="shared" si="6"/>
        <v>9.0909090909090917</v>
      </c>
    </row>
    <row r="26" spans="1:15" x14ac:dyDescent="0.25">
      <c r="A26" s="302">
        <v>10</v>
      </c>
      <c r="B26" s="308">
        <v>20810</v>
      </c>
      <c r="C26" s="309" t="s">
        <v>196</v>
      </c>
      <c r="D26" s="457"/>
      <c r="E26" s="458"/>
      <c r="F26" s="458"/>
      <c r="G26" s="458"/>
      <c r="H26" s="458"/>
      <c r="I26" s="311"/>
      <c r="J26" s="307"/>
      <c r="K26" s="89"/>
      <c r="L26" s="90"/>
      <c r="M26" s="91"/>
      <c r="N26" s="103"/>
      <c r="O26" s="92"/>
    </row>
    <row r="27" spans="1:15" x14ac:dyDescent="0.25">
      <c r="A27" s="302">
        <v>11</v>
      </c>
      <c r="B27" s="308">
        <v>20900</v>
      </c>
      <c r="C27" s="309" t="s">
        <v>157</v>
      </c>
      <c r="D27" s="457">
        <v>47</v>
      </c>
      <c r="E27" s="458">
        <v>4</v>
      </c>
      <c r="F27" s="458">
        <v>11</v>
      </c>
      <c r="G27" s="458">
        <v>17</v>
      </c>
      <c r="H27" s="458">
        <v>15</v>
      </c>
      <c r="I27" s="311">
        <f>(E27*2+F27*3+G27*4+H27*5)/D27</f>
        <v>3.9148936170212765</v>
      </c>
      <c r="J27" s="307"/>
      <c r="K27" s="89">
        <f t="shared" si="0"/>
        <v>47</v>
      </c>
      <c r="L27" s="90">
        <f t="shared" si="8"/>
        <v>32</v>
      </c>
      <c r="M27" s="91">
        <f t="shared" si="1"/>
        <v>68.085106382978722</v>
      </c>
      <c r="N27" s="103">
        <f t="shared" si="9"/>
        <v>4</v>
      </c>
      <c r="O27" s="92">
        <f t="shared" si="6"/>
        <v>8.5106382978723403</v>
      </c>
    </row>
    <row r="28" spans="1:15" ht="15.75" thickBot="1" x14ac:dyDescent="0.3">
      <c r="A28" s="327">
        <v>12</v>
      </c>
      <c r="B28" s="328">
        <v>21350</v>
      </c>
      <c r="C28" s="329" t="s">
        <v>158</v>
      </c>
      <c r="D28" s="455">
        <v>11</v>
      </c>
      <c r="E28" s="455">
        <v>1</v>
      </c>
      <c r="F28" s="455">
        <v>7</v>
      </c>
      <c r="G28" s="455">
        <v>2</v>
      </c>
      <c r="H28" s="455">
        <v>1</v>
      </c>
      <c r="I28" s="331">
        <f>(E28*2+F28*3+G28*4+H28*5)/D28</f>
        <v>3.2727272727272729</v>
      </c>
      <c r="J28" s="307"/>
      <c r="K28" s="93">
        <f t="shared" si="0"/>
        <v>11</v>
      </c>
      <c r="L28" s="94">
        <f t="shared" si="8"/>
        <v>3</v>
      </c>
      <c r="M28" s="95">
        <f t="shared" si="1"/>
        <v>27.272727272727273</v>
      </c>
      <c r="N28" s="125">
        <f t="shared" si="9"/>
        <v>1</v>
      </c>
      <c r="O28" s="96">
        <f t="shared" si="6"/>
        <v>9.0909090909090917</v>
      </c>
    </row>
    <row r="29" spans="1:15" ht="16.5" thickBot="1" x14ac:dyDescent="0.3">
      <c r="A29" s="296"/>
      <c r="B29" s="319" t="s">
        <v>102</v>
      </c>
      <c r="C29" s="320"/>
      <c r="D29" s="321">
        <f>SUM(D30:D46)</f>
        <v>343</v>
      </c>
      <c r="E29" s="300">
        <f>SUM(E30:E46)</f>
        <v>23</v>
      </c>
      <c r="F29" s="300">
        <f>SUM(F30:F46)</f>
        <v>107</v>
      </c>
      <c r="G29" s="300">
        <f>SUM(G30:G46)</f>
        <v>122</v>
      </c>
      <c r="H29" s="300">
        <f>SUM(H30:H46)</f>
        <v>91</v>
      </c>
      <c r="I29" s="301">
        <f>AVERAGE(I30:I46)</f>
        <v>3.8289489419263538</v>
      </c>
      <c r="J29" s="307"/>
      <c r="K29" s="264">
        <f t="shared" si="0"/>
        <v>343</v>
      </c>
      <c r="L29" s="265">
        <f>SUM(L30:L46)</f>
        <v>213</v>
      </c>
      <c r="M29" s="276">
        <f t="shared" si="1"/>
        <v>62.099125364431487</v>
      </c>
      <c r="N29" s="265">
        <f>SUM(N30:N46)</f>
        <v>23</v>
      </c>
      <c r="O29" s="272">
        <f t="shared" si="6"/>
        <v>6.7055393586005829</v>
      </c>
    </row>
    <row r="30" spans="1:15" x14ac:dyDescent="0.25">
      <c r="A30" s="302">
        <v>1</v>
      </c>
      <c r="B30" s="303">
        <v>30070</v>
      </c>
      <c r="C30" s="304" t="s">
        <v>24</v>
      </c>
      <c r="D30" s="463">
        <v>45</v>
      </c>
      <c r="E30" s="467"/>
      <c r="F30" s="467">
        <v>9</v>
      </c>
      <c r="G30" s="467">
        <v>17</v>
      </c>
      <c r="H30" s="467">
        <v>19</v>
      </c>
      <c r="I30" s="306">
        <f t="shared" ref="I30:I35" si="10">(E30*2+F30*3+G30*4+H30*5)/D30</f>
        <v>4.2222222222222223</v>
      </c>
      <c r="J30" s="307"/>
      <c r="K30" s="85">
        <f t="shared" si="0"/>
        <v>45</v>
      </c>
      <c r="L30" s="86">
        <f t="shared" ref="L30:L46" si="11">H30+G30</f>
        <v>36</v>
      </c>
      <c r="M30" s="87">
        <f t="shared" si="1"/>
        <v>80</v>
      </c>
      <c r="N30" s="86">
        <f t="shared" ref="N30:N46" si="12">E30</f>
        <v>0</v>
      </c>
      <c r="O30" s="88">
        <f t="shared" si="6"/>
        <v>0</v>
      </c>
    </row>
    <row r="31" spans="1:15" x14ac:dyDescent="0.25">
      <c r="A31" s="302">
        <v>2</v>
      </c>
      <c r="B31" s="312">
        <v>30480</v>
      </c>
      <c r="C31" s="309" t="s">
        <v>110</v>
      </c>
      <c r="D31" s="464">
        <v>13</v>
      </c>
      <c r="E31" s="465"/>
      <c r="F31" s="465">
        <v>2</v>
      </c>
      <c r="G31" s="465">
        <v>9</v>
      </c>
      <c r="H31" s="465">
        <v>2</v>
      </c>
      <c r="I31" s="311">
        <f t="shared" si="10"/>
        <v>4</v>
      </c>
      <c r="J31" s="307"/>
      <c r="K31" s="89">
        <f t="shared" si="0"/>
        <v>13</v>
      </c>
      <c r="L31" s="90">
        <f t="shared" si="11"/>
        <v>11</v>
      </c>
      <c r="M31" s="91">
        <f t="shared" si="1"/>
        <v>84.615384615384613</v>
      </c>
      <c r="N31" s="90">
        <f t="shared" si="12"/>
        <v>0</v>
      </c>
      <c r="O31" s="92">
        <f t="shared" si="6"/>
        <v>0</v>
      </c>
    </row>
    <row r="32" spans="1:15" ht="15" customHeight="1" x14ac:dyDescent="0.25">
      <c r="A32" s="302">
        <v>3</v>
      </c>
      <c r="B32" s="308">
        <v>30460</v>
      </c>
      <c r="C32" s="309" t="s">
        <v>29</v>
      </c>
      <c r="D32" s="464">
        <v>14</v>
      </c>
      <c r="E32" s="465"/>
      <c r="F32" s="465">
        <v>6</v>
      </c>
      <c r="G32" s="465">
        <v>3</v>
      </c>
      <c r="H32" s="465">
        <v>5</v>
      </c>
      <c r="I32" s="311">
        <f t="shared" si="10"/>
        <v>3.9285714285714284</v>
      </c>
      <c r="J32" s="307"/>
      <c r="K32" s="89">
        <f t="shared" si="0"/>
        <v>14</v>
      </c>
      <c r="L32" s="90">
        <f t="shared" si="11"/>
        <v>8</v>
      </c>
      <c r="M32" s="91">
        <f t="shared" si="1"/>
        <v>57.142857142857146</v>
      </c>
      <c r="N32" s="90">
        <f t="shared" si="12"/>
        <v>0</v>
      </c>
      <c r="O32" s="92">
        <f t="shared" si="6"/>
        <v>0</v>
      </c>
    </row>
    <row r="33" spans="1:15" x14ac:dyDescent="0.25">
      <c r="A33" s="302">
        <v>4</v>
      </c>
      <c r="B33" s="303">
        <v>30030</v>
      </c>
      <c r="C33" s="304" t="s">
        <v>159</v>
      </c>
      <c r="D33" s="466">
        <v>15</v>
      </c>
      <c r="E33" s="468"/>
      <c r="F33" s="468">
        <v>3</v>
      </c>
      <c r="G33" s="468">
        <v>6</v>
      </c>
      <c r="H33" s="468">
        <v>6</v>
      </c>
      <c r="I33" s="306">
        <f t="shared" si="10"/>
        <v>4.2</v>
      </c>
      <c r="J33" s="307"/>
      <c r="K33" s="89">
        <f t="shared" si="0"/>
        <v>15</v>
      </c>
      <c r="L33" s="90">
        <f t="shared" si="11"/>
        <v>12</v>
      </c>
      <c r="M33" s="91">
        <f t="shared" si="1"/>
        <v>80</v>
      </c>
      <c r="N33" s="90">
        <f t="shared" si="12"/>
        <v>0</v>
      </c>
      <c r="O33" s="92">
        <f t="shared" si="6"/>
        <v>0</v>
      </c>
    </row>
    <row r="34" spans="1:15" x14ac:dyDescent="0.25">
      <c r="A34" s="302">
        <v>5</v>
      </c>
      <c r="B34" s="308">
        <v>31000</v>
      </c>
      <c r="C34" s="309" t="s">
        <v>37</v>
      </c>
      <c r="D34" s="464">
        <v>22</v>
      </c>
      <c r="E34" s="465"/>
      <c r="F34" s="465">
        <v>4</v>
      </c>
      <c r="G34" s="465">
        <v>7</v>
      </c>
      <c r="H34" s="465">
        <v>11</v>
      </c>
      <c r="I34" s="311">
        <f t="shared" si="10"/>
        <v>4.3181818181818183</v>
      </c>
      <c r="J34" s="307"/>
      <c r="K34" s="89">
        <f t="shared" si="0"/>
        <v>22</v>
      </c>
      <c r="L34" s="90">
        <f t="shared" si="11"/>
        <v>18</v>
      </c>
      <c r="M34" s="91">
        <f t="shared" si="1"/>
        <v>81.818181818181813</v>
      </c>
      <c r="N34" s="90">
        <f t="shared" si="12"/>
        <v>0</v>
      </c>
      <c r="O34" s="92">
        <f t="shared" si="6"/>
        <v>0</v>
      </c>
    </row>
    <row r="35" spans="1:15" x14ac:dyDescent="0.25">
      <c r="A35" s="302">
        <v>6</v>
      </c>
      <c r="B35" s="308">
        <v>30130</v>
      </c>
      <c r="C35" s="309" t="s">
        <v>25</v>
      </c>
      <c r="D35" s="464">
        <v>8</v>
      </c>
      <c r="E35" s="465"/>
      <c r="F35" s="465">
        <v>4</v>
      </c>
      <c r="G35" s="465">
        <v>3</v>
      </c>
      <c r="H35" s="465">
        <v>1</v>
      </c>
      <c r="I35" s="311">
        <f t="shared" si="10"/>
        <v>3.625</v>
      </c>
      <c r="J35" s="307"/>
      <c r="K35" s="89">
        <f t="shared" si="0"/>
        <v>8</v>
      </c>
      <c r="L35" s="90">
        <f t="shared" si="11"/>
        <v>4</v>
      </c>
      <c r="M35" s="91">
        <f t="shared" si="1"/>
        <v>50</v>
      </c>
      <c r="N35" s="90">
        <f t="shared" si="12"/>
        <v>0</v>
      </c>
      <c r="O35" s="92">
        <f t="shared" si="6"/>
        <v>0</v>
      </c>
    </row>
    <row r="36" spans="1:15" x14ac:dyDescent="0.25">
      <c r="A36" s="302">
        <v>7</v>
      </c>
      <c r="B36" s="308">
        <v>30160</v>
      </c>
      <c r="C36" s="309" t="s">
        <v>160</v>
      </c>
      <c r="D36" s="464">
        <v>28</v>
      </c>
      <c r="E36" s="465">
        <v>2</v>
      </c>
      <c r="F36" s="465">
        <v>12</v>
      </c>
      <c r="G36" s="465">
        <v>8</v>
      </c>
      <c r="H36" s="465">
        <v>6</v>
      </c>
      <c r="I36" s="311">
        <f>(E36*2+F36*3+G36*4+H36*5)/D36</f>
        <v>3.6428571428571428</v>
      </c>
      <c r="J36" s="307"/>
      <c r="K36" s="89">
        <f t="shared" si="0"/>
        <v>28</v>
      </c>
      <c r="L36" s="90">
        <f t="shared" si="11"/>
        <v>14</v>
      </c>
      <c r="M36" s="91">
        <f t="shared" si="1"/>
        <v>50</v>
      </c>
      <c r="N36" s="103">
        <f t="shared" si="12"/>
        <v>2</v>
      </c>
      <c r="O36" s="92">
        <f t="shared" si="6"/>
        <v>7.1428571428571432</v>
      </c>
    </row>
    <row r="37" spans="1:15" x14ac:dyDescent="0.25">
      <c r="A37" s="302">
        <v>8</v>
      </c>
      <c r="B37" s="308">
        <v>30310</v>
      </c>
      <c r="C37" s="309" t="s">
        <v>27</v>
      </c>
      <c r="D37" s="464">
        <v>15</v>
      </c>
      <c r="E37" s="465"/>
      <c r="F37" s="465">
        <v>2</v>
      </c>
      <c r="G37" s="465">
        <v>8</v>
      </c>
      <c r="H37" s="465">
        <v>5</v>
      </c>
      <c r="I37" s="311">
        <f>(E37*2+F37*3+G37*4+H37*5)/D37</f>
        <v>4.2</v>
      </c>
      <c r="J37" s="307"/>
      <c r="K37" s="89">
        <f t="shared" ref="K37" si="13">D37</f>
        <v>15</v>
      </c>
      <c r="L37" s="90">
        <f t="shared" ref="L37" si="14">H37+G37</f>
        <v>13</v>
      </c>
      <c r="M37" s="91">
        <f t="shared" ref="M37" si="15">L37*100/K37</f>
        <v>86.666666666666671</v>
      </c>
      <c r="N37" s="103">
        <f t="shared" ref="N37" si="16">E37</f>
        <v>0</v>
      </c>
      <c r="O37" s="92">
        <f t="shared" ref="O37" si="17">N37*100/K37</f>
        <v>0</v>
      </c>
    </row>
    <row r="38" spans="1:15" x14ac:dyDescent="0.25">
      <c r="A38" s="302">
        <v>9</v>
      </c>
      <c r="B38" s="308">
        <v>30440</v>
      </c>
      <c r="C38" s="309" t="s">
        <v>28</v>
      </c>
      <c r="D38" s="310"/>
      <c r="E38" s="310"/>
      <c r="F38" s="310"/>
      <c r="G38" s="310"/>
      <c r="H38" s="310"/>
      <c r="I38" s="311"/>
      <c r="J38" s="307"/>
      <c r="K38" s="89"/>
      <c r="L38" s="90"/>
      <c r="M38" s="91"/>
      <c r="N38" s="103"/>
      <c r="O38" s="92"/>
    </row>
    <row r="39" spans="1:15" x14ac:dyDescent="0.25">
      <c r="A39" s="302">
        <v>10</v>
      </c>
      <c r="B39" s="308">
        <v>30500</v>
      </c>
      <c r="C39" s="309" t="s">
        <v>161</v>
      </c>
      <c r="D39" s="310"/>
      <c r="E39" s="310"/>
      <c r="F39" s="310"/>
      <c r="G39" s="310"/>
      <c r="H39" s="310"/>
      <c r="I39" s="311"/>
      <c r="J39" s="307"/>
      <c r="K39" s="89"/>
      <c r="L39" s="90"/>
      <c r="M39" s="91"/>
      <c r="N39" s="103"/>
      <c r="O39" s="92"/>
    </row>
    <row r="40" spans="1:15" x14ac:dyDescent="0.25">
      <c r="A40" s="302">
        <v>11</v>
      </c>
      <c r="B40" s="308">
        <v>30530</v>
      </c>
      <c r="C40" s="309" t="s">
        <v>162</v>
      </c>
      <c r="D40" s="469">
        <v>35</v>
      </c>
      <c r="E40" s="470">
        <v>2</v>
      </c>
      <c r="F40" s="470">
        <v>12</v>
      </c>
      <c r="G40" s="470">
        <v>15</v>
      </c>
      <c r="H40" s="470">
        <v>6</v>
      </c>
      <c r="I40" s="311">
        <f t="shared" ref="I40:I46" si="18">(E40*2+F40*3+G40*4+H40*5)/D40</f>
        <v>3.7142857142857144</v>
      </c>
      <c r="J40" s="307"/>
      <c r="K40" s="89">
        <f t="shared" ref="K40:K59" si="19">D40</f>
        <v>35</v>
      </c>
      <c r="L40" s="90">
        <f t="shared" si="11"/>
        <v>21</v>
      </c>
      <c r="M40" s="91">
        <f t="shared" si="1"/>
        <v>60</v>
      </c>
      <c r="N40" s="103">
        <f t="shared" si="12"/>
        <v>2</v>
      </c>
      <c r="O40" s="92">
        <f t="shared" si="6"/>
        <v>5.7142857142857144</v>
      </c>
    </row>
    <row r="41" spans="1:15" x14ac:dyDescent="0.25">
      <c r="A41" s="302">
        <v>12</v>
      </c>
      <c r="B41" s="308">
        <v>30640</v>
      </c>
      <c r="C41" s="309" t="s">
        <v>32</v>
      </c>
      <c r="D41" s="469">
        <v>23</v>
      </c>
      <c r="E41" s="470"/>
      <c r="F41" s="470">
        <v>5</v>
      </c>
      <c r="G41" s="470">
        <v>10</v>
      </c>
      <c r="H41" s="470">
        <v>8</v>
      </c>
      <c r="I41" s="311">
        <f t="shared" si="18"/>
        <v>4.1304347826086953</v>
      </c>
      <c r="J41" s="307"/>
      <c r="K41" s="89">
        <f t="shared" si="19"/>
        <v>23</v>
      </c>
      <c r="L41" s="90">
        <f t="shared" si="11"/>
        <v>18</v>
      </c>
      <c r="M41" s="91">
        <f t="shared" si="1"/>
        <v>78.260869565217391</v>
      </c>
      <c r="N41" s="90">
        <f t="shared" si="12"/>
        <v>0</v>
      </c>
      <c r="O41" s="92">
        <f t="shared" si="6"/>
        <v>0</v>
      </c>
    </row>
    <row r="42" spans="1:15" x14ac:dyDescent="0.25">
      <c r="A42" s="302">
        <v>13</v>
      </c>
      <c r="B42" s="308">
        <v>30650</v>
      </c>
      <c r="C42" s="309" t="s">
        <v>163</v>
      </c>
      <c r="D42" s="469">
        <v>19</v>
      </c>
      <c r="E42" s="470">
        <v>5</v>
      </c>
      <c r="F42" s="470">
        <v>5</v>
      </c>
      <c r="G42" s="470">
        <v>4</v>
      </c>
      <c r="H42" s="470">
        <v>5</v>
      </c>
      <c r="I42" s="311">
        <f t="shared" si="18"/>
        <v>3.4736842105263159</v>
      </c>
      <c r="J42" s="307"/>
      <c r="K42" s="89">
        <f t="shared" si="19"/>
        <v>19</v>
      </c>
      <c r="L42" s="90">
        <f t="shared" si="11"/>
        <v>9</v>
      </c>
      <c r="M42" s="91">
        <f t="shared" si="1"/>
        <v>47.368421052631582</v>
      </c>
      <c r="N42" s="90">
        <f t="shared" si="12"/>
        <v>5</v>
      </c>
      <c r="O42" s="92">
        <f t="shared" si="6"/>
        <v>26.315789473684209</v>
      </c>
    </row>
    <row r="43" spans="1:15" x14ac:dyDescent="0.25">
      <c r="A43" s="302">
        <v>14</v>
      </c>
      <c r="B43" s="308">
        <v>30790</v>
      </c>
      <c r="C43" s="309" t="s">
        <v>34</v>
      </c>
      <c r="D43" s="469">
        <v>28</v>
      </c>
      <c r="E43" s="470">
        <v>5</v>
      </c>
      <c r="F43" s="470">
        <v>14</v>
      </c>
      <c r="G43" s="470">
        <v>6</v>
      </c>
      <c r="H43" s="470">
        <v>3</v>
      </c>
      <c r="I43" s="311">
        <f t="shared" si="18"/>
        <v>3.25</v>
      </c>
      <c r="J43" s="307"/>
      <c r="K43" s="89">
        <f t="shared" si="19"/>
        <v>28</v>
      </c>
      <c r="L43" s="90">
        <f t="shared" si="11"/>
        <v>9</v>
      </c>
      <c r="M43" s="91">
        <f t="shared" si="1"/>
        <v>32.142857142857146</v>
      </c>
      <c r="N43" s="103">
        <f t="shared" si="12"/>
        <v>5</v>
      </c>
      <c r="O43" s="92">
        <f t="shared" si="6"/>
        <v>17.857142857142858</v>
      </c>
    </row>
    <row r="44" spans="1:15" x14ac:dyDescent="0.25">
      <c r="A44" s="302">
        <v>15</v>
      </c>
      <c r="B44" s="308">
        <v>30890</v>
      </c>
      <c r="C44" s="309" t="s">
        <v>164</v>
      </c>
      <c r="D44" s="469">
        <v>21</v>
      </c>
      <c r="E44" s="470">
        <v>4</v>
      </c>
      <c r="F44" s="470">
        <v>5</v>
      </c>
      <c r="G44" s="470">
        <v>8</v>
      </c>
      <c r="H44" s="470">
        <v>4</v>
      </c>
      <c r="I44" s="311">
        <f t="shared" si="18"/>
        <v>3.5714285714285716</v>
      </c>
      <c r="J44" s="307"/>
      <c r="K44" s="89">
        <f t="shared" si="19"/>
        <v>21</v>
      </c>
      <c r="L44" s="90">
        <f t="shared" si="11"/>
        <v>12</v>
      </c>
      <c r="M44" s="91">
        <f t="shared" si="1"/>
        <v>57.142857142857146</v>
      </c>
      <c r="N44" s="90">
        <f t="shared" si="12"/>
        <v>4</v>
      </c>
      <c r="O44" s="92">
        <f t="shared" si="6"/>
        <v>19.047619047619047</v>
      </c>
    </row>
    <row r="45" spans="1:15" x14ac:dyDescent="0.25">
      <c r="A45" s="302">
        <v>16</v>
      </c>
      <c r="B45" s="308">
        <v>30940</v>
      </c>
      <c r="C45" s="309" t="s">
        <v>36</v>
      </c>
      <c r="D45" s="469">
        <v>31</v>
      </c>
      <c r="E45" s="470">
        <v>4</v>
      </c>
      <c r="F45" s="470">
        <v>11</v>
      </c>
      <c r="G45" s="470">
        <v>10</v>
      </c>
      <c r="H45" s="470">
        <v>6</v>
      </c>
      <c r="I45" s="311">
        <f t="shared" si="18"/>
        <v>3.5806451612903225</v>
      </c>
      <c r="J45" s="307"/>
      <c r="K45" s="89">
        <f t="shared" si="19"/>
        <v>31</v>
      </c>
      <c r="L45" s="90">
        <f t="shared" si="11"/>
        <v>16</v>
      </c>
      <c r="M45" s="91">
        <f t="shared" si="1"/>
        <v>51.612903225806448</v>
      </c>
      <c r="N45" s="90">
        <f t="shared" si="12"/>
        <v>4</v>
      </c>
      <c r="O45" s="92">
        <f t="shared" si="6"/>
        <v>12.903225806451612</v>
      </c>
    </row>
    <row r="46" spans="1:15" ht="15.75" thickBot="1" x14ac:dyDescent="0.3">
      <c r="A46" s="302">
        <v>17</v>
      </c>
      <c r="B46" s="334">
        <v>31480</v>
      </c>
      <c r="C46" s="335" t="s">
        <v>38</v>
      </c>
      <c r="D46" s="471">
        <v>26</v>
      </c>
      <c r="E46" s="472">
        <v>1</v>
      </c>
      <c r="F46" s="472">
        <v>13</v>
      </c>
      <c r="G46" s="472">
        <v>8</v>
      </c>
      <c r="H46" s="472">
        <v>4</v>
      </c>
      <c r="I46" s="338">
        <f t="shared" si="18"/>
        <v>3.5769230769230771</v>
      </c>
      <c r="J46" s="307"/>
      <c r="K46" s="93">
        <f t="shared" si="19"/>
        <v>26</v>
      </c>
      <c r="L46" s="94">
        <f t="shared" si="11"/>
        <v>12</v>
      </c>
      <c r="M46" s="95">
        <f t="shared" si="1"/>
        <v>46.153846153846153</v>
      </c>
      <c r="N46" s="94">
        <f t="shared" si="12"/>
        <v>1</v>
      </c>
      <c r="O46" s="96">
        <f t="shared" si="6"/>
        <v>3.8461538461538463</v>
      </c>
    </row>
    <row r="47" spans="1:15" ht="16.5" thickBot="1" x14ac:dyDescent="0.3">
      <c r="A47" s="296"/>
      <c r="B47" s="319" t="s">
        <v>103</v>
      </c>
      <c r="C47" s="339"/>
      <c r="D47" s="340">
        <f>SUM(D48:D67)</f>
        <v>443</v>
      </c>
      <c r="E47" s="340">
        <f>SUM(E48:E67)</f>
        <v>18</v>
      </c>
      <c r="F47" s="340">
        <f>SUM(F48:F67)</f>
        <v>105</v>
      </c>
      <c r="G47" s="340">
        <f>SUM(G48:G67)</f>
        <v>195</v>
      </c>
      <c r="H47" s="340">
        <f>SUM(H48:H67)</f>
        <v>125</v>
      </c>
      <c r="I47" s="341">
        <f>AVERAGE(I48:I67)</f>
        <v>4.0019403852318405</v>
      </c>
      <c r="J47" s="307"/>
      <c r="K47" s="264">
        <f t="shared" si="19"/>
        <v>443</v>
      </c>
      <c r="L47" s="265">
        <f>SUM(L48:L67)</f>
        <v>320</v>
      </c>
      <c r="M47" s="276">
        <f t="shared" si="1"/>
        <v>72.234762979683978</v>
      </c>
      <c r="N47" s="265">
        <f>SUM(N48:N67)</f>
        <v>18</v>
      </c>
      <c r="O47" s="272">
        <f t="shared" si="6"/>
        <v>4.0632054176072234</v>
      </c>
    </row>
    <row r="48" spans="1:15" x14ac:dyDescent="0.25">
      <c r="A48" s="322">
        <v>1</v>
      </c>
      <c r="B48" s="323">
        <v>40010</v>
      </c>
      <c r="C48" s="324" t="s">
        <v>165</v>
      </c>
      <c r="D48" s="477">
        <v>62</v>
      </c>
      <c r="E48" s="479">
        <v>1</v>
      </c>
      <c r="F48" s="479">
        <v>19</v>
      </c>
      <c r="G48" s="479">
        <v>26</v>
      </c>
      <c r="H48" s="479">
        <v>16</v>
      </c>
      <c r="I48" s="343">
        <f t="shared" ref="I48:I58" si="20">(E48*2+F48*3+G48*4+H48*5)/D48</f>
        <v>3.9193548387096775</v>
      </c>
      <c r="J48" s="307"/>
      <c r="K48" s="85">
        <f t="shared" si="19"/>
        <v>62</v>
      </c>
      <c r="L48" s="86">
        <f t="shared" ref="L48:L67" si="21">H48+G48</f>
        <v>42</v>
      </c>
      <c r="M48" s="87">
        <f t="shared" si="1"/>
        <v>67.741935483870961</v>
      </c>
      <c r="N48" s="86">
        <f t="shared" ref="N48:N67" si="22">E48</f>
        <v>1</v>
      </c>
      <c r="O48" s="88">
        <f t="shared" si="6"/>
        <v>1.6129032258064515</v>
      </c>
    </row>
    <row r="49" spans="1:15" x14ac:dyDescent="0.25">
      <c r="A49" s="302">
        <v>2</v>
      </c>
      <c r="B49" s="308">
        <v>40030</v>
      </c>
      <c r="C49" s="309" t="s">
        <v>41</v>
      </c>
      <c r="D49" s="478">
        <v>30</v>
      </c>
      <c r="E49" s="480"/>
      <c r="F49" s="480">
        <v>8</v>
      </c>
      <c r="G49" s="480">
        <v>15</v>
      </c>
      <c r="H49" s="480">
        <v>7</v>
      </c>
      <c r="I49" s="344">
        <f t="shared" si="20"/>
        <v>3.9666666666666668</v>
      </c>
      <c r="J49" s="307"/>
      <c r="K49" s="89">
        <f t="shared" si="19"/>
        <v>30</v>
      </c>
      <c r="L49" s="90">
        <f t="shared" si="21"/>
        <v>22</v>
      </c>
      <c r="M49" s="91">
        <f t="shared" si="1"/>
        <v>73.333333333333329</v>
      </c>
      <c r="N49" s="90">
        <f t="shared" si="22"/>
        <v>0</v>
      </c>
      <c r="O49" s="92">
        <f t="shared" si="6"/>
        <v>0</v>
      </c>
    </row>
    <row r="50" spans="1:15" x14ac:dyDescent="0.25">
      <c r="A50" s="302">
        <v>3</v>
      </c>
      <c r="B50" s="308">
        <v>40410</v>
      </c>
      <c r="C50" s="309" t="s">
        <v>48</v>
      </c>
      <c r="D50" s="478">
        <v>34</v>
      </c>
      <c r="E50" s="481"/>
      <c r="F50" s="481">
        <v>2</v>
      </c>
      <c r="G50" s="481">
        <v>18</v>
      </c>
      <c r="H50" s="481">
        <v>14</v>
      </c>
      <c r="I50" s="344">
        <f t="shared" si="20"/>
        <v>4.3529411764705879</v>
      </c>
      <c r="J50" s="307"/>
      <c r="K50" s="89">
        <f t="shared" si="19"/>
        <v>34</v>
      </c>
      <c r="L50" s="90">
        <f t="shared" si="21"/>
        <v>32</v>
      </c>
      <c r="M50" s="91">
        <f t="shared" si="1"/>
        <v>94.117647058823536</v>
      </c>
      <c r="N50" s="90">
        <f t="shared" si="22"/>
        <v>0</v>
      </c>
      <c r="O50" s="92">
        <f t="shared" si="6"/>
        <v>0</v>
      </c>
    </row>
    <row r="51" spans="1:15" x14ac:dyDescent="0.25">
      <c r="A51" s="302">
        <v>4</v>
      </c>
      <c r="B51" s="308">
        <v>40011</v>
      </c>
      <c r="C51" s="309" t="s">
        <v>40</v>
      </c>
      <c r="D51" s="478">
        <v>50</v>
      </c>
      <c r="E51" s="480">
        <v>1</v>
      </c>
      <c r="F51" s="480">
        <v>14</v>
      </c>
      <c r="G51" s="480">
        <v>22</v>
      </c>
      <c r="H51" s="480">
        <v>13</v>
      </c>
      <c r="I51" s="344">
        <f t="shared" si="20"/>
        <v>3.94</v>
      </c>
      <c r="J51" s="307"/>
      <c r="K51" s="89">
        <f t="shared" si="19"/>
        <v>50</v>
      </c>
      <c r="L51" s="90">
        <f t="shared" si="21"/>
        <v>35</v>
      </c>
      <c r="M51" s="91">
        <f t="shared" si="1"/>
        <v>70</v>
      </c>
      <c r="N51" s="90">
        <f t="shared" si="22"/>
        <v>1</v>
      </c>
      <c r="O51" s="92">
        <f t="shared" si="6"/>
        <v>2</v>
      </c>
    </row>
    <row r="52" spans="1:15" x14ac:dyDescent="0.25">
      <c r="A52" s="302">
        <v>5</v>
      </c>
      <c r="B52" s="308">
        <v>40080</v>
      </c>
      <c r="C52" s="309" t="s">
        <v>95</v>
      </c>
      <c r="D52" s="478">
        <v>28</v>
      </c>
      <c r="E52" s="480"/>
      <c r="F52" s="480">
        <v>11</v>
      </c>
      <c r="G52" s="480">
        <v>7</v>
      </c>
      <c r="H52" s="480">
        <v>10</v>
      </c>
      <c r="I52" s="344">
        <f t="shared" si="20"/>
        <v>3.9642857142857144</v>
      </c>
      <c r="J52" s="307"/>
      <c r="K52" s="89">
        <f t="shared" si="19"/>
        <v>28</v>
      </c>
      <c r="L52" s="90">
        <f t="shared" si="21"/>
        <v>17</v>
      </c>
      <c r="M52" s="91">
        <f t="shared" si="1"/>
        <v>60.714285714285715</v>
      </c>
      <c r="N52" s="90">
        <f t="shared" si="22"/>
        <v>0</v>
      </c>
      <c r="O52" s="92">
        <f t="shared" si="6"/>
        <v>0</v>
      </c>
    </row>
    <row r="53" spans="1:15" x14ac:dyDescent="0.25">
      <c r="A53" s="302">
        <v>6</v>
      </c>
      <c r="B53" s="308">
        <v>40100</v>
      </c>
      <c r="C53" s="309" t="s">
        <v>42</v>
      </c>
      <c r="D53" s="478">
        <v>19</v>
      </c>
      <c r="E53" s="480">
        <v>1</v>
      </c>
      <c r="F53" s="480">
        <v>2</v>
      </c>
      <c r="G53" s="480">
        <v>8</v>
      </c>
      <c r="H53" s="480">
        <v>8</v>
      </c>
      <c r="I53" s="344">
        <f t="shared" si="20"/>
        <v>4.2105263157894735</v>
      </c>
      <c r="J53" s="307"/>
      <c r="K53" s="89">
        <f t="shared" si="19"/>
        <v>19</v>
      </c>
      <c r="L53" s="90">
        <f t="shared" si="21"/>
        <v>16</v>
      </c>
      <c r="M53" s="91">
        <f t="shared" si="1"/>
        <v>84.21052631578948</v>
      </c>
      <c r="N53" s="90">
        <f t="shared" si="22"/>
        <v>1</v>
      </c>
      <c r="O53" s="92">
        <f t="shared" si="6"/>
        <v>5.2631578947368425</v>
      </c>
    </row>
    <row r="54" spans="1:15" ht="15.75" customHeight="1" x14ac:dyDescent="0.25">
      <c r="A54" s="302">
        <v>7</v>
      </c>
      <c r="B54" s="308">
        <v>40020</v>
      </c>
      <c r="C54" s="309" t="s">
        <v>166</v>
      </c>
      <c r="D54" s="478">
        <v>13</v>
      </c>
      <c r="E54" s="480"/>
      <c r="F54" s="480">
        <v>2</v>
      </c>
      <c r="G54" s="480">
        <v>4</v>
      </c>
      <c r="H54" s="480">
        <v>7</v>
      </c>
      <c r="I54" s="344">
        <f t="shared" si="20"/>
        <v>4.384615384615385</v>
      </c>
      <c r="J54" s="307"/>
      <c r="K54" s="89">
        <f t="shared" si="19"/>
        <v>13</v>
      </c>
      <c r="L54" s="90">
        <f t="shared" si="21"/>
        <v>11</v>
      </c>
      <c r="M54" s="91">
        <f t="shared" si="1"/>
        <v>84.615384615384613</v>
      </c>
      <c r="N54" s="103">
        <f t="shared" si="22"/>
        <v>0</v>
      </c>
      <c r="O54" s="92">
        <f t="shared" si="6"/>
        <v>0</v>
      </c>
    </row>
    <row r="55" spans="1:15" x14ac:dyDescent="0.25">
      <c r="A55" s="302">
        <v>8</v>
      </c>
      <c r="B55" s="308">
        <v>40031</v>
      </c>
      <c r="C55" s="309" t="s">
        <v>112</v>
      </c>
      <c r="D55" s="478">
        <v>9</v>
      </c>
      <c r="E55" s="480"/>
      <c r="F55" s="480">
        <v>1</v>
      </c>
      <c r="G55" s="480">
        <v>3</v>
      </c>
      <c r="H55" s="480">
        <v>5</v>
      </c>
      <c r="I55" s="344">
        <f t="shared" si="20"/>
        <v>4.4444444444444446</v>
      </c>
      <c r="J55" s="307"/>
      <c r="K55" s="89">
        <f t="shared" si="19"/>
        <v>9</v>
      </c>
      <c r="L55" s="90">
        <f t="shared" si="21"/>
        <v>8</v>
      </c>
      <c r="M55" s="91">
        <f t="shared" si="1"/>
        <v>88.888888888888886</v>
      </c>
      <c r="N55" s="90">
        <f t="shared" si="22"/>
        <v>0</v>
      </c>
      <c r="O55" s="92">
        <f t="shared" si="6"/>
        <v>0</v>
      </c>
    </row>
    <row r="56" spans="1:15" x14ac:dyDescent="0.25">
      <c r="A56" s="302">
        <v>9</v>
      </c>
      <c r="B56" s="308">
        <v>40210</v>
      </c>
      <c r="C56" s="309" t="s">
        <v>44</v>
      </c>
      <c r="D56" s="478">
        <v>14</v>
      </c>
      <c r="E56" s="480">
        <v>2</v>
      </c>
      <c r="F56" s="480">
        <v>4</v>
      </c>
      <c r="G56" s="480">
        <v>6</v>
      </c>
      <c r="H56" s="480">
        <v>2</v>
      </c>
      <c r="I56" s="344">
        <f t="shared" si="20"/>
        <v>3.5714285714285716</v>
      </c>
      <c r="J56" s="307"/>
      <c r="K56" s="89">
        <f t="shared" si="19"/>
        <v>14</v>
      </c>
      <c r="L56" s="90">
        <f t="shared" si="21"/>
        <v>8</v>
      </c>
      <c r="M56" s="91">
        <f t="shared" si="1"/>
        <v>57.142857142857146</v>
      </c>
      <c r="N56" s="103">
        <f t="shared" si="22"/>
        <v>2</v>
      </c>
      <c r="O56" s="92">
        <f t="shared" si="6"/>
        <v>14.285714285714286</v>
      </c>
    </row>
    <row r="57" spans="1:15" x14ac:dyDescent="0.25">
      <c r="A57" s="302">
        <v>10</v>
      </c>
      <c r="B57" s="308">
        <v>40300</v>
      </c>
      <c r="C57" s="309" t="s">
        <v>45</v>
      </c>
      <c r="D57" s="478">
        <v>15</v>
      </c>
      <c r="E57" s="480">
        <v>1</v>
      </c>
      <c r="F57" s="480">
        <v>4</v>
      </c>
      <c r="G57" s="480">
        <v>7</v>
      </c>
      <c r="H57" s="480">
        <v>3</v>
      </c>
      <c r="I57" s="344">
        <f t="shared" si="20"/>
        <v>3.8</v>
      </c>
      <c r="J57" s="307"/>
      <c r="K57" s="89">
        <f t="shared" si="19"/>
        <v>15</v>
      </c>
      <c r="L57" s="90">
        <f t="shared" si="21"/>
        <v>10</v>
      </c>
      <c r="M57" s="91">
        <f t="shared" si="1"/>
        <v>66.666666666666671</v>
      </c>
      <c r="N57" s="90">
        <f t="shared" si="22"/>
        <v>1</v>
      </c>
      <c r="O57" s="92">
        <f t="shared" si="6"/>
        <v>6.666666666666667</v>
      </c>
    </row>
    <row r="58" spans="1:15" x14ac:dyDescent="0.25">
      <c r="A58" s="302">
        <v>11</v>
      </c>
      <c r="B58" s="308">
        <v>40360</v>
      </c>
      <c r="C58" s="309" t="s">
        <v>46</v>
      </c>
      <c r="D58" s="478">
        <v>14</v>
      </c>
      <c r="E58" s="481">
        <v>1</v>
      </c>
      <c r="F58" s="481">
        <v>2</v>
      </c>
      <c r="G58" s="481">
        <v>9</v>
      </c>
      <c r="H58" s="481">
        <v>2</v>
      </c>
      <c r="I58" s="344">
        <f t="shared" si="20"/>
        <v>3.8571428571428572</v>
      </c>
      <c r="J58" s="307"/>
      <c r="K58" s="89">
        <f t="shared" si="19"/>
        <v>14</v>
      </c>
      <c r="L58" s="90">
        <f t="shared" si="21"/>
        <v>11</v>
      </c>
      <c r="M58" s="91">
        <f t="shared" si="1"/>
        <v>78.571428571428569</v>
      </c>
      <c r="N58" s="90">
        <f t="shared" si="22"/>
        <v>1</v>
      </c>
      <c r="O58" s="92">
        <f t="shared" si="6"/>
        <v>7.1428571428571432</v>
      </c>
    </row>
    <row r="59" spans="1:15" x14ac:dyDescent="0.25">
      <c r="A59" s="302">
        <v>12</v>
      </c>
      <c r="B59" s="308">
        <v>40390</v>
      </c>
      <c r="C59" s="309" t="s">
        <v>47</v>
      </c>
      <c r="D59" s="332"/>
      <c r="E59" s="310"/>
      <c r="F59" s="310"/>
      <c r="G59" s="310"/>
      <c r="H59" s="310"/>
      <c r="I59" s="344"/>
      <c r="J59" s="307"/>
      <c r="K59" s="89"/>
      <c r="L59" s="90"/>
      <c r="M59" s="91"/>
      <c r="N59" s="90"/>
      <c r="O59" s="92"/>
    </row>
    <row r="60" spans="1:15" x14ac:dyDescent="0.25">
      <c r="A60" s="302">
        <v>13</v>
      </c>
      <c r="B60" s="308">
        <v>40720</v>
      </c>
      <c r="C60" s="309" t="s">
        <v>199</v>
      </c>
      <c r="D60" s="484">
        <v>18</v>
      </c>
      <c r="E60" s="488">
        <v>1</v>
      </c>
      <c r="F60" s="488">
        <v>3</v>
      </c>
      <c r="G60" s="488">
        <v>9</v>
      </c>
      <c r="H60" s="488">
        <v>5</v>
      </c>
      <c r="I60" s="344">
        <f t="shared" ref="I60:I67" si="23">(E60*2+F60*3+G60*4+H60*5)/D60</f>
        <v>4</v>
      </c>
      <c r="J60" s="307"/>
      <c r="K60" s="89">
        <f t="shared" ref="K60:K123" si="24">D60</f>
        <v>18</v>
      </c>
      <c r="L60" s="90">
        <f t="shared" si="21"/>
        <v>14</v>
      </c>
      <c r="M60" s="91">
        <f t="shared" si="1"/>
        <v>77.777777777777771</v>
      </c>
      <c r="N60" s="90">
        <f t="shared" si="22"/>
        <v>1</v>
      </c>
      <c r="O60" s="92">
        <f t="shared" si="6"/>
        <v>5.5555555555555554</v>
      </c>
    </row>
    <row r="61" spans="1:15" s="473" customFormat="1" x14ac:dyDescent="0.25">
      <c r="A61" s="475">
        <v>14</v>
      </c>
      <c r="B61" s="483">
        <v>40730</v>
      </c>
      <c r="C61" s="482" t="s">
        <v>49</v>
      </c>
      <c r="D61" s="484">
        <v>10</v>
      </c>
      <c r="E61" s="488"/>
      <c r="F61" s="488">
        <v>4</v>
      </c>
      <c r="G61" s="488">
        <v>3</v>
      </c>
      <c r="H61" s="488">
        <v>3</v>
      </c>
      <c r="I61" s="476">
        <f t="shared" si="23"/>
        <v>3.9</v>
      </c>
      <c r="J61" s="474"/>
      <c r="K61" s="89">
        <f t="shared" ref="K61" si="25">D61</f>
        <v>10</v>
      </c>
      <c r="L61" s="90">
        <f t="shared" ref="L61" si="26">H61+G61</f>
        <v>6</v>
      </c>
      <c r="M61" s="91">
        <f t="shared" ref="M61" si="27">L61*100/K61</f>
        <v>60</v>
      </c>
      <c r="N61" s="90">
        <f t="shared" ref="N61" si="28">E61</f>
        <v>0</v>
      </c>
      <c r="O61" s="92">
        <f t="shared" ref="O61" si="29">N61*100/K61</f>
        <v>0</v>
      </c>
    </row>
    <row r="62" spans="1:15" ht="15" customHeight="1" x14ac:dyDescent="0.25">
      <c r="A62" s="302">
        <v>15</v>
      </c>
      <c r="B62" s="308">
        <v>40820</v>
      </c>
      <c r="C62" s="309" t="s">
        <v>168</v>
      </c>
      <c r="D62" s="484">
        <v>12</v>
      </c>
      <c r="E62" s="488"/>
      <c r="F62" s="488">
        <v>3</v>
      </c>
      <c r="G62" s="488">
        <v>5</v>
      </c>
      <c r="H62" s="488">
        <v>4</v>
      </c>
      <c r="I62" s="344">
        <f t="shared" si="23"/>
        <v>4.083333333333333</v>
      </c>
      <c r="J62" s="307"/>
      <c r="K62" s="89">
        <f t="shared" si="24"/>
        <v>12</v>
      </c>
      <c r="L62" s="90">
        <f t="shared" si="21"/>
        <v>9</v>
      </c>
      <c r="M62" s="91">
        <f t="shared" si="1"/>
        <v>75</v>
      </c>
      <c r="N62" s="103">
        <f t="shared" si="22"/>
        <v>0</v>
      </c>
      <c r="O62" s="92">
        <f t="shared" si="6"/>
        <v>0</v>
      </c>
    </row>
    <row r="63" spans="1:15" x14ac:dyDescent="0.25">
      <c r="A63" s="302">
        <v>16</v>
      </c>
      <c r="B63" s="308">
        <v>40840</v>
      </c>
      <c r="C63" s="309" t="s">
        <v>51</v>
      </c>
      <c r="D63" s="484">
        <v>10</v>
      </c>
      <c r="E63" s="488"/>
      <c r="F63" s="488"/>
      <c r="G63" s="488">
        <v>6</v>
      </c>
      <c r="H63" s="488">
        <v>4</v>
      </c>
      <c r="I63" s="344">
        <f t="shared" si="23"/>
        <v>4.4000000000000004</v>
      </c>
      <c r="J63" s="307"/>
      <c r="K63" s="89">
        <f t="shared" si="24"/>
        <v>10</v>
      </c>
      <c r="L63" s="90">
        <f t="shared" si="21"/>
        <v>10</v>
      </c>
      <c r="M63" s="91">
        <f t="shared" si="1"/>
        <v>100</v>
      </c>
      <c r="N63" s="103">
        <f t="shared" si="22"/>
        <v>0</v>
      </c>
      <c r="O63" s="92">
        <f t="shared" si="6"/>
        <v>0</v>
      </c>
    </row>
    <row r="64" spans="1:15" s="349" customFormat="1" ht="15" customHeight="1" x14ac:dyDescent="0.25">
      <c r="A64" s="313">
        <v>17</v>
      </c>
      <c r="B64" s="346">
        <v>40950</v>
      </c>
      <c r="C64" s="347" t="s">
        <v>52</v>
      </c>
      <c r="D64" s="484">
        <v>27</v>
      </c>
      <c r="E64" s="485"/>
      <c r="F64" s="485">
        <v>9</v>
      </c>
      <c r="G64" s="485">
        <v>11</v>
      </c>
      <c r="H64" s="485">
        <v>7</v>
      </c>
      <c r="I64" s="344">
        <f t="shared" si="23"/>
        <v>3.925925925925926</v>
      </c>
      <c r="J64" s="307"/>
      <c r="K64" s="89">
        <f t="shared" si="24"/>
        <v>27</v>
      </c>
      <c r="L64" s="90">
        <f t="shared" si="21"/>
        <v>18</v>
      </c>
      <c r="M64" s="91">
        <f t="shared" si="1"/>
        <v>66.666666666666671</v>
      </c>
      <c r="N64" s="103">
        <f t="shared" si="22"/>
        <v>0</v>
      </c>
      <c r="O64" s="92">
        <f t="shared" si="6"/>
        <v>0</v>
      </c>
    </row>
    <row r="65" spans="1:15" x14ac:dyDescent="0.25">
      <c r="A65" s="302">
        <v>18</v>
      </c>
      <c r="B65" s="308">
        <v>40990</v>
      </c>
      <c r="C65" s="309" t="s">
        <v>53</v>
      </c>
      <c r="D65" s="484">
        <v>9</v>
      </c>
      <c r="E65" s="485">
        <v>2</v>
      </c>
      <c r="F65" s="485"/>
      <c r="G65" s="485">
        <v>3</v>
      </c>
      <c r="H65" s="485">
        <v>4</v>
      </c>
      <c r="I65" s="344">
        <f t="shared" si="23"/>
        <v>4</v>
      </c>
      <c r="J65" s="307"/>
      <c r="K65" s="89">
        <f t="shared" si="24"/>
        <v>9</v>
      </c>
      <c r="L65" s="90">
        <f t="shared" si="21"/>
        <v>7</v>
      </c>
      <c r="M65" s="91">
        <f t="shared" si="1"/>
        <v>77.777777777777771</v>
      </c>
      <c r="N65" s="103">
        <f t="shared" si="22"/>
        <v>2</v>
      </c>
      <c r="O65" s="92">
        <f t="shared" si="6"/>
        <v>22.222222222222221</v>
      </c>
    </row>
    <row r="66" spans="1:15" x14ac:dyDescent="0.25">
      <c r="A66" s="313">
        <v>19</v>
      </c>
      <c r="B66" s="308">
        <v>40133</v>
      </c>
      <c r="C66" s="309" t="s">
        <v>169</v>
      </c>
      <c r="D66" s="484">
        <v>28</v>
      </c>
      <c r="E66" s="487">
        <v>4</v>
      </c>
      <c r="F66" s="487">
        <v>8</v>
      </c>
      <c r="G66" s="487">
        <v>13</v>
      </c>
      <c r="H66" s="487">
        <v>3</v>
      </c>
      <c r="I66" s="344">
        <f t="shared" si="23"/>
        <v>3.5357142857142856</v>
      </c>
      <c r="J66" s="307"/>
      <c r="K66" s="89">
        <f t="shared" si="24"/>
        <v>28</v>
      </c>
      <c r="L66" s="90">
        <f t="shared" si="21"/>
        <v>16</v>
      </c>
      <c r="M66" s="91">
        <f t="shared" si="1"/>
        <v>57.142857142857146</v>
      </c>
      <c r="N66" s="103">
        <f t="shared" si="22"/>
        <v>4</v>
      </c>
      <c r="O66" s="92">
        <f t="shared" si="6"/>
        <v>14.285714285714286</v>
      </c>
    </row>
    <row r="67" spans="1:15" ht="15.75" thickBot="1" x14ac:dyDescent="0.3">
      <c r="A67" s="302">
        <v>20</v>
      </c>
      <c r="B67" s="308">
        <v>40400</v>
      </c>
      <c r="C67" s="309" t="s">
        <v>200</v>
      </c>
      <c r="D67" s="486">
        <v>41</v>
      </c>
      <c r="E67" s="489">
        <v>4</v>
      </c>
      <c r="F67" s="489">
        <v>9</v>
      </c>
      <c r="G67" s="489">
        <v>20</v>
      </c>
      <c r="H67" s="490">
        <v>8</v>
      </c>
      <c r="I67" s="344">
        <f t="shared" si="23"/>
        <v>3.7804878048780486</v>
      </c>
      <c r="J67" s="307"/>
      <c r="K67" s="93">
        <f t="shared" si="24"/>
        <v>41</v>
      </c>
      <c r="L67" s="94">
        <f t="shared" si="21"/>
        <v>28</v>
      </c>
      <c r="M67" s="95">
        <f t="shared" si="1"/>
        <v>68.292682926829272</v>
      </c>
      <c r="N67" s="125">
        <f t="shared" si="22"/>
        <v>4</v>
      </c>
      <c r="O67" s="96">
        <f t="shared" si="6"/>
        <v>9.7560975609756095</v>
      </c>
    </row>
    <row r="68" spans="1:15" ht="16.5" thickBot="1" x14ac:dyDescent="0.3">
      <c r="A68" s="296"/>
      <c r="B68" s="319" t="s">
        <v>104</v>
      </c>
      <c r="C68" s="320"/>
      <c r="D68" s="340">
        <f>SUM(D69:D82)</f>
        <v>288</v>
      </c>
      <c r="E68" s="300">
        <f>SUM(E69:E82)</f>
        <v>18</v>
      </c>
      <c r="F68" s="300">
        <f>SUM(F69:F82)</f>
        <v>57</v>
      </c>
      <c r="G68" s="300">
        <f>SUM(G69:G82)</f>
        <v>130</v>
      </c>
      <c r="H68" s="300">
        <f>SUM(H69:H82)</f>
        <v>83</v>
      </c>
      <c r="I68" s="341">
        <f>AVERAGE(I69:I82)</f>
        <v>3.9342434997714499</v>
      </c>
      <c r="J68" s="307"/>
      <c r="K68" s="264">
        <f t="shared" si="24"/>
        <v>288</v>
      </c>
      <c r="L68" s="265">
        <f>SUM(L69:L82)</f>
        <v>213</v>
      </c>
      <c r="M68" s="276">
        <f t="shared" si="1"/>
        <v>73.958333333333329</v>
      </c>
      <c r="N68" s="277">
        <f>SUM(N69:N82)</f>
        <v>18</v>
      </c>
      <c r="O68" s="272">
        <f t="shared" si="6"/>
        <v>6.25</v>
      </c>
    </row>
    <row r="69" spans="1:15" x14ac:dyDescent="0.25">
      <c r="A69" s="302">
        <v>1</v>
      </c>
      <c r="B69" s="303">
        <v>50040</v>
      </c>
      <c r="C69" s="316" t="s">
        <v>54</v>
      </c>
      <c r="D69" s="491">
        <v>24</v>
      </c>
      <c r="E69" s="496"/>
      <c r="F69" s="496"/>
      <c r="G69" s="496">
        <v>16</v>
      </c>
      <c r="H69" s="496">
        <v>8</v>
      </c>
      <c r="I69" s="350">
        <f t="shared" ref="I69:I74" si="30">(E69*2+F69*3+G69*4+H69*5)/D69</f>
        <v>4.333333333333333</v>
      </c>
      <c r="J69" s="307"/>
      <c r="K69" s="85">
        <f t="shared" si="24"/>
        <v>24</v>
      </c>
      <c r="L69" s="86">
        <f t="shared" ref="L69:L81" si="31">H69+G69</f>
        <v>24</v>
      </c>
      <c r="M69" s="87">
        <f t="shared" si="1"/>
        <v>100</v>
      </c>
      <c r="N69" s="169">
        <f t="shared" ref="N69:N82" si="32">E69</f>
        <v>0</v>
      </c>
      <c r="O69" s="88">
        <f t="shared" si="6"/>
        <v>0</v>
      </c>
    </row>
    <row r="70" spans="1:15" x14ac:dyDescent="0.25">
      <c r="A70" s="302">
        <v>2</v>
      </c>
      <c r="B70" s="308">
        <v>50003</v>
      </c>
      <c r="C70" s="309" t="s">
        <v>96</v>
      </c>
      <c r="D70" s="494">
        <v>36</v>
      </c>
      <c r="E70" s="497"/>
      <c r="F70" s="497">
        <v>4</v>
      </c>
      <c r="G70" s="497">
        <v>19</v>
      </c>
      <c r="H70" s="497">
        <v>13</v>
      </c>
      <c r="I70" s="344">
        <f t="shared" si="30"/>
        <v>4.25</v>
      </c>
      <c r="J70" s="307"/>
      <c r="K70" s="89">
        <f t="shared" si="24"/>
        <v>36</v>
      </c>
      <c r="L70" s="90">
        <f t="shared" si="31"/>
        <v>32</v>
      </c>
      <c r="M70" s="91">
        <f t="shared" si="1"/>
        <v>88.888888888888886</v>
      </c>
      <c r="N70" s="90">
        <f t="shared" si="32"/>
        <v>0</v>
      </c>
      <c r="O70" s="92">
        <f t="shared" si="6"/>
        <v>0</v>
      </c>
    </row>
    <row r="71" spans="1:15" x14ac:dyDescent="0.25">
      <c r="A71" s="302">
        <v>3</v>
      </c>
      <c r="B71" s="308">
        <v>50060</v>
      </c>
      <c r="C71" s="309" t="s">
        <v>125</v>
      </c>
      <c r="D71" s="492">
        <v>22</v>
      </c>
      <c r="E71" s="493">
        <v>2</v>
      </c>
      <c r="F71" s="493">
        <v>3</v>
      </c>
      <c r="G71" s="493">
        <v>9</v>
      </c>
      <c r="H71" s="493">
        <v>8</v>
      </c>
      <c r="I71" s="344">
        <f t="shared" si="30"/>
        <v>4.0454545454545459</v>
      </c>
      <c r="J71" s="307"/>
      <c r="K71" s="89">
        <f t="shared" si="24"/>
        <v>22</v>
      </c>
      <c r="L71" s="90">
        <f t="shared" si="31"/>
        <v>17</v>
      </c>
      <c r="M71" s="91">
        <f t="shared" ref="M71:M122" si="33">L71*100/K71</f>
        <v>77.272727272727266</v>
      </c>
      <c r="N71" s="90">
        <f t="shared" si="32"/>
        <v>2</v>
      </c>
      <c r="O71" s="92">
        <f t="shared" si="6"/>
        <v>9.0909090909090917</v>
      </c>
    </row>
    <row r="72" spans="1:15" x14ac:dyDescent="0.25">
      <c r="A72" s="302">
        <v>4</v>
      </c>
      <c r="B72" s="308">
        <v>50170</v>
      </c>
      <c r="C72" s="309" t="s">
        <v>170</v>
      </c>
      <c r="D72" s="492">
        <v>15</v>
      </c>
      <c r="E72" s="493">
        <v>2</v>
      </c>
      <c r="F72" s="493">
        <v>4</v>
      </c>
      <c r="G72" s="493">
        <v>7</v>
      </c>
      <c r="H72" s="493">
        <v>2</v>
      </c>
      <c r="I72" s="344">
        <f t="shared" si="30"/>
        <v>3.6</v>
      </c>
      <c r="J72" s="307"/>
      <c r="K72" s="89">
        <f t="shared" si="24"/>
        <v>15</v>
      </c>
      <c r="L72" s="90">
        <f t="shared" si="31"/>
        <v>9</v>
      </c>
      <c r="M72" s="91">
        <f t="shared" si="33"/>
        <v>60</v>
      </c>
      <c r="N72" s="103">
        <f t="shared" si="32"/>
        <v>2</v>
      </c>
      <c r="O72" s="92">
        <f t="shared" si="6"/>
        <v>13.333333333333334</v>
      </c>
    </row>
    <row r="73" spans="1:15" ht="15" customHeight="1" x14ac:dyDescent="0.25">
      <c r="A73" s="302">
        <v>5</v>
      </c>
      <c r="B73" s="308">
        <v>50230</v>
      </c>
      <c r="C73" s="309" t="s">
        <v>57</v>
      </c>
      <c r="D73" s="492">
        <v>14</v>
      </c>
      <c r="E73" s="493">
        <v>2</v>
      </c>
      <c r="F73" s="493">
        <v>3</v>
      </c>
      <c r="G73" s="493">
        <v>5</v>
      </c>
      <c r="H73" s="493">
        <v>4</v>
      </c>
      <c r="I73" s="344">
        <f t="shared" si="30"/>
        <v>3.7857142857142856</v>
      </c>
      <c r="J73" s="307"/>
      <c r="K73" s="89">
        <f t="shared" si="24"/>
        <v>14</v>
      </c>
      <c r="L73" s="90">
        <f t="shared" si="31"/>
        <v>9</v>
      </c>
      <c r="M73" s="91">
        <f t="shared" si="33"/>
        <v>64.285714285714292</v>
      </c>
      <c r="N73" s="90">
        <f t="shared" si="32"/>
        <v>2</v>
      </c>
      <c r="O73" s="92">
        <f t="shared" si="6"/>
        <v>14.285714285714286</v>
      </c>
    </row>
    <row r="74" spans="1:15" x14ac:dyDescent="0.25">
      <c r="A74" s="302">
        <v>6</v>
      </c>
      <c r="B74" s="308">
        <v>50340</v>
      </c>
      <c r="C74" s="309" t="s">
        <v>171</v>
      </c>
      <c r="D74" s="492">
        <v>10</v>
      </c>
      <c r="E74" s="493"/>
      <c r="F74" s="493">
        <v>2</v>
      </c>
      <c r="G74" s="493">
        <v>5</v>
      </c>
      <c r="H74" s="493">
        <v>3</v>
      </c>
      <c r="I74" s="344">
        <f t="shared" si="30"/>
        <v>4.0999999999999996</v>
      </c>
      <c r="J74" s="307"/>
      <c r="K74" s="89">
        <f t="shared" si="24"/>
        <v>10</v>
      </c>
      <c r="L74" s="90">
        <f t="shared" si="31"/>
        <v>8</v>
      </c>
      <c r="M74" s="91">
        <f t="shared" si="33"/>
        <v>80</v>
      </c>
      <c r="N74" s="90">
        <f t="shared" si="32"/>
        <v>0</v>
      </c>
      <c r="O74" s="92">
        <f t="shared" ref="O74:O123" si="34">N74*100/K74</f>
        <v>0</v>
      </c>
    </row>
    <row r="75" spans="1:15" x14ac:dyDescent="0.25">
      <c r="A75" s="302">
        <v>7</v>
      </c>
      <c r="B75" s="308">
        <v>50420</v>
      </c>
      <c r="C75" s="309" t="s">
        <v>172</v>
      </c>
      <c r="D75" s="492">
        <v>12</v>
      </c>
      <c r="E75" s="493"/>
      <c r="F75" s="493">
        <v>1</v>
      </c>
      <c r="G75" s="493">
        <v>3</v>
      </c>
      <c r="H75" s="493">
        <v>8</v>
      </c>
      <c r="I75" s="344">
        <f>(E75*2+F75*3+G75*4+H75*5)/D75</f>
        <v>4.583333333333333</v>
      </c>
      <c r="J75" s="307"/>
      <c r="K75" s="89">
        <f t="shared" ref="K75" si="35">D75</f>
        <v>12</v>
      </c>
      <c r="L75" s="90">
        <f t="shared" si="31"/>
        <v>11</v>
      </c>
      <c r="M75" s="91">
        <f t="shared" ref="M75" si="36">L75*100/K75</f>
        <v>91.666666666666671</v>
      </c>
      <c r="N75" s="90">
        <f t="shared" si="32"/>
        <v>0</v>
      </c>
      <c r="O75" s="92">
        <f t="shared" ref="O75" si="37">N75*100/K75</f>
        <v>0</v>
      </c>
    </row>
    <row r="76" spans="1:15" x14ac:dyDescent="0.25">
      <c r="A76" s="302">
        <v>8</v>
      </c>
      <c r="B76" s="308">
        <v>50450</v>
      </c>
      <c r="C76" s="309" t="s">
        <v>173</v>
      </c>
      <c r="D76" s="492">
        <v>9</v>
      </c>
      <c r="E76" s="493"/>
      <c r="F76" s="493">
        <v>2</v>
      </c>
      <c r="G76" s="493">
        <v>2</v>
      </c>
      <c r="H76" s="493">
        <v>5</v>
      </c>
      <c r="I76" s="344">
        <f t="shared" ref="I76:I82" si="38">(E76*2+F76*3+G76*4+H76*5)/D76</f>
        <v>4.333333333333333</v>
      </c>
      <c r="J76" s="307"/>
      <c r="K76" s="89">
        <f t="shared" si="24"/>
        <v>9</v>
      </c>
      <c r="L76" s="90">
        <f t="shared" si="31"/>
        <v>7</v>
      </c>
      <c r="M76" s="91">
        <f t="shared" si="33"/>
        <v>77.777777777777771</v>
      </c>
      <c r="N76" s="90">
        <f t="shared" si="32"/>
        <v>0</v>
      </c>
      <c r="O76" s="92">
        <f t="shared" si="34"/>
        <v>0</v>
      </c>
    </row>
    <row r="77" spans="1:15" x14ac:dyDescent="0.25">
      <c r="A77" s="302">
        <v>9</v>
      </c>
      <c r="B77" s="308">
        <v>50620</v>
      </c>
      <c r="C77" s="309" t="s">
        <v>61</v>
      </c>
      <c r="D77" s="492">
        <v>15</v>
      </c>
      <c r="E77" s="493">
        <v>5</v>
      </c>
      <c r="F77" s="493">
        <v>3</v>
      </c>
      <c r="G77" s="493">
        <v>6</v>
      </c>
      <c r="H77" s="493">
        <v>1</v>
      </c>
      <c r="I77" s="344">
        <f t="shared" si="38"/>
        <v>3.2</v>
      </c>
      <c r="J77" s="307"/>
      <c r="K77" s="89">
        <f t="shared" si="24"/>
        <v>15</v>
      </c>
      <c r="L77" s="90">
        <f t="shared" si="31"/>
        <v>7</v>
      </c>
      <c r="M77" s="91">
        <f t="shared" si="33"/>
        <v>46.666666666666664</v>
      </c>
      <c r="N77" s="90">
        <f t="shared" si="32"/>
        <v>5</v>
      </c>
      <c r="O77" s="92">
        <f t="shared" si="34"/>
        <v>33.333333333333336</v>
      </c>
    </row>
    <row r="78" spans="1:15" x14ac:dyDescent="0.25">
      <c r="A78" s="302">
        <v>10</v>
      </c>
      <c r="B78" s="308">
        <v>50760</v>
      </c>
      <c r="C78" s="309" t="s">
        <v>174</v>
      </c>
      <c r="D78" s="492">
        <v>30</v>
      </c>
      <c r="E78" s="493"/>
      <c r="F78" s="493">
        <v>5</v>
      </c>
      <c r="G78" s="493">
        <v>14</v>
      </c>
      <c r="H78" s="493">
        <v>11</v>
      </c>
      <c r="I78" s="344">
        <f t="shared" si="38"/>
        <v>4.2</v>
      </c>
      <c r="J78" s="307"/>
      <c r="K78" s="89">
        <f t="shared" si="24"/>
        <v>30</v>
      </c>
      <c r="L78" s="90">
        <f t="shared" si="31"/>
        <v>25</v>
      </c>
      <c r="M78" s="91">
        <f t="shared" si="33"/>
        <v>83.333333333333329</v>
      </c>
      <c r="N78" s="103">
        <f t="shared" si="32"/>
        <v>0</v>
      </c>
      <c r="O78" s="92">
        <f t="shared" si="34"/>
        <v>0</v>
      </c>
    </row>
    <row r="79" spans="1:15" x14ac:dyDescent="0.25">
      <c r="A79" s="313">
        <v>11</v>
      </c>
      <c r="B79" s="308">
        <v>50780</v>
      </c>
      <c r="C79" s="309" t="s">
        <v>175</v>
      </c>
      <c r="D79" s="492">
        <v>14</v>
      </c>
      <c r="E79" s="493">
        <v>2</v>
      </c>
      <c r="F79" s="493">
        <v>8</v>
      </c>
      <c r="G79" s="493">
        <v>3</v>
      </c>
      <c r="H79" s="493">
        <v>1</v>
      </c>
      <c r="I79" s="344">
        <f t="shared" si="38"/>
        <v>3.2142857142857144</v>
      </c>
      <c r="J79" s="307"/>
      <c r="K79" s="89">
        <f t="shared" si="24"/>
        <v>14</v>
      </c>
      <c r="L79" s="90">
        <f t="shared" si="31"/>
        <v>4</v>
      </c>
      <c r="M79" s="91">
        <f t="shared" si="33"/>
        <v>28.571428571428573</v>
      </c>
      <c r="N79" s="103">
        <f t="shared" si="32"/>
        <v>2</v>
      </c>
      <c r="O79" s="92">
        <f t="shared" si="34"/>
        <v>14.285714285714286</v>
      </c>
    </row>
    <row r="80" spans="1:15" x14ac:dyDescent="0.25">
      <c r="A80" s="302">
        <v>12</v>
      </c>
      <c r="B80" s="308">
        <v>50930</v>
      </c>
      <c r="C80" s="309" t="s">
        <v>176</v>
      </c>
      <c r="D80" s="492">
        <v>15</v>
      </c>
      <c r="E80" s="498">
        <v>2</v>
      </c>
      <c r="F80" s="498">
        <v>4</v>
      </c>
      <c r="G80" s="498">
        <v>8</v>
      </c>
      <c r="H80" s="499">
        <v>1</v>
      </c>
      <c r="I80" s="344">
        <f t="shared" si="38"/>
        <v>3.5333333333333332</v>
      </c>
      <c r="J80" s="307"/>
      <c r="K80" s="89">
        <f t="shared" si="24"/>
        <v>15</v>
      </c>
      <c r="L80" s="90">
        <f t="shared" si="31"/>
        <v>9</v>
      </c>
      <c r="M80" s="91">
        <f t="shared" si="33"/>
        <v>60</v>
      </c>
      <c r="N80" s="90">
        <f t="shared" si="32"/>
        <v>2</v>
      </c>
      <c r="O80" s="92">
        <f t="shared" si="34"/>
        <v>13.333333333333334</v>
      </c>
    </row>
    <row r="81" spans="1:15" ht="15" customHeight="1" x14ac:dyDescent="0.25">
      <c r="A81" s="302">
        <v>13</v>
      </c>
      <c r="B81" s="308">
        <v>51370</v>
      </c>
      <c r="C81" s="309" t="s">
        <v>65</v>
      </c>
      <c r="D81" s="492">
        <v>23</v>
      </c>
      <c r="E81" s="498"/>
      <c r="F81" s="498">
        <v>6</v>
      </c>
      <c r="G81" s="498">
        <v>10</v>
      </c>
      <c r="H81" s="499">
        <v>7</v>
      </c>
      <c r="I81" s="344">
        <f t="shared" si="38"/>
        <v>4.0434782608695654</v>
      </c>
      <c r="J81" s="307"/>
      <c r="K81" s="89">
        <f t="shared" si="24"/>
        <v>23</v>
      </c>
      <c r="L81" s="90">
        <f t="shared" si="31"/>
        <v>17</v>
      </c>
      <c r="M81" s="91">
        <f t="shared" si="33"/>
        <v>73.913043478260875</v>
      </c>
      <c r="N81" s="90">
        <f t="shared" si="32"/>
        <v>0</v>
      </c>
      <c r="O81" s="92">
        <f t="shared" si="34"/>
        <v>0</v>
      </c>
    </row>
    <row r="82" spans="1:15" ht="15.75" thickBot="1" x14ac:dyDescent="0.3">
      <c r="A82" s="313">
        <v>14</v>
      </c>
      <c r="B82" s="334">
        <v>51580</v>
      </c>
      <c r="C82" s="335" t="s">
        <v>141</v>
      </c>
      <c r="D82" s="495">
        <v>49</v>
      </c>
      <c r="E82" s="500">
        <v>3</v>
      </c>
      <c r="F82" s="500">
        <v>12</v>
      </c>
      <c r="G82" s="500">
        <v>23</v>
      </c>
      <c r="H82" s="501">
        <v>11</v>
      </c>
      <c r="I82" s="344">
        <f t="shared" si="38"/>
        <v>3.8571428571428572</v>
      </c>
      <c r="J82" s="307"/>
      <c r="K82" s="93">
        <f t="shared" si="24"/>
        <v>49</v>
      </c>
      <c r="L82" s="94">
        <f>H82+G82</f>
        <v>34</v>
      </c>
      <c r="M82" s="95">
        <f t="shared" si="33"/>
        <v>69.387755102040813</v>
      </c>
      <c r="N82" s="94">
        <f t="shared" si="32"/>
        <v>3</v>
      </c>
      <c r="O82" s="96">
        <f t="shared" si="34"/>
        <v>6.1224489795918364</v>
      </c>
    </row>
    <row r="83" spans="1:15" ht="16.5" thickBot="1" x14ac:dyDescent="0.3">
      <c r="A83" s="296"/>
      <c r="B83" s="319" t="s">
        <v>105</v>
      </c>
      <c r="C83" s="339"/>
      <c r="D83" s="300">
        <f>SUM(D84:D113)</f>
        <v>928</v>
      </c>
      <c r="E83" s="300">
        <f>SUM(E84:E113)</f>
        <v>34</v>
      </c>
      <c r="F83" s="300">
        <f>SUM(F84:F113)</f>
        <v>219</v>
      </c>
      <c r="G83" s="300">
        <f>SUM(G84:G113)</f>
        <v>370</v>
      </c>
      <c r="H83" s="300">
        <f>SUM(H84:H113)</f>
        <v>305</v>
      </c>
      <c r="I83" s="341">
        <f>AVERAGE(I84:I113)</f>
        <v>3.9532751650299369</v>
      </c>
      <c r="J83" s="307"/>
      <c r="K83" s="264">
        <f t="shared" si="24"/>
        <v>928</v>
      </c>
      <c r="L83" s="265">
        <f>SUM(L84:L113)</f>
        <v>675</v>
      </c>
      <c r="M83" s="276">
        <f t="shared" si="33"/>
        <v>72.737068965517238</v>
      </c>
      <c r="N83" s="265">
        <f>SUM(N84:N113)</f>
        <v>34</v>
      </c>
      <c r="O83" s="272">
        <f t="shared" si="34"/>
        <v>3.6637931034482758</v>
      </c>
    </row>
    <row r="84" spans="1:15" x14ac:dyDescent="0.25">
      <c r="A84" s="322">
        <v>1</v>
      </c>
      <c r="B84" s="323">
        <v>60010</v>
      </c>
      <c r="C84" s="324" t="s">
        <v>177</v>
      </c>
      <c r="D84" s="502">
        <v>14</v>
      </c>
      <c r="E84" s="503">
        <v>2</v>
      </c>
      <c r="F84" s="503">
        <v>4</v>
      </c>
      <c r="G84" s="503">
        <v>7</v>
      </c>
      <c r="H84" s="504">
        <v>1</v>
      </c>
      <c r="I84" s="326">
        <f t="shared" ref="I84:I89" si="39">(E84*2+F84*3+G84*4+H84*5)/D84</f>
        <v>3.5</v>
      </c>
      <c r="J84" s="307"/>
      <c r="K84" s="85">
        <f t="shared" si="24"/>
        <v>14</v>
      </c>
      <c r="L84" s="86">
        <f t="shared" ref="L84:L113" si="40">H84+G84</f>
        <v>8</v>
      </c>
      <c r="M84" s="87">
        <f t="shared" si="33"/>
        <v>57.142857142857146</v>
      </c>
      <c r="N84" s="86">
        <f t="shared" ref="N84:N113" si="41">E84</f>
        <v>2</v>
      </c>
      <c r="O84" s="88">
        <f t="shared" si="34"/>
        <v>14.285714285714286</v>
      </c>
    </row>
    <row r="85" spans="1:15" x14ac:dyDescent="0.25">
      <c r="A85" s="302">
        <v>2</v>
      </c>
      <c r="B85" s="303">
        <v>60020</v>
      </c>
      <c r="C85" s="304" t="s">
        <v>68</v>
      </c>
      <c r="D85" s="305"/>
      <c r="E85" s="305"/>
      <c r="F85" s="305"/>
      <c r="G85" s="305"/>
      <c r="H85" s="305"/>
      <c r="I85" s="306"/>
      <c r="J85" s="307"/>
      <c r="K85" s="89"/>
      <c r="L85" s="90"/>
      <c r="M85" s="91"/>
      <c r="N85" s="103"/>
      <c r="O85" s="92"/>
    </row>
    <row r="86" spans="1:15" x14ac:dyDescent="0.25">
      <c r="A86" s="302">
        <v>3</v>
      </c>
      <c r="B86" s="308">
        <v>60050</v>
      </c>
      <c r="C86" s="309" t="s">
        <v>178</v>
      </c>
      <c r="D86" s="505">
        <v>26</v>
      </c>
      <c r="E86" s="507"/>
      <c r="F86" s="507">
        <v>12</v>
      </c>
      <c r="G86" s="507">
        <v>11</v>
      </c>
      <c r="H86" s="508">
        <v>3</v>
      </c>
      <c r="I86" s="311">
        <f t="shared" si="39"/>
        <v>3.6538461538461537</v>
      </c>
      <c r="J86" s="307"/>
      <c r="K86" s="89">
        <f t="shared" si="24"/>
        <v>26</v>
      </c>
      <c r="L86" s="90">
        <f t="shared" si="40"/>
        <v>14</v>
      </c>
      <c r="M86" s="91">
        <f t="shared" si="33"/>
        <v>53.846153846153847</v>
      </c>
      <c r="N86" s="90">
        <f t="shared" si="41"/>
        <v>0</v>
      </c>
      <c r="O86" s="92">
        <f t="shared" si="34"/>
        <v>0</v>
      </c>
    </row>
    <row r="87" spans="1:15" x14ac:dyDescent="0.25">
      <c r="A87" s="302">
        <v>4</v>
      </c>
      <c r="B87" s="308">
        <v>60070</v>
      </c>
      <c r="C87" s="309" t="s">
        <v>179</v>
      </c>
      <c r="D87" s="505">
        <v>25</v>
      </c>
      <c r="E87" s="507"/>
      <c r="F87" s="507">
        <v>3</v>
      </c>
      <c r="G87" s="507">
        <v>13</v>
      </c>
      <c r="H87" s="508">
        <v>9</v>
      </c>
      <c r="I87" s="311">
        <f t="shared" si="39"/>
        <v>4.24</v>
      </c>
      <c r="J87" s="307"/>
      <c r="K87" s="89">
        <f t="shared" si="24"/>
        <v>25</v>
      </c>
      <c r="L87" s="90">
        <f t="shared" si="40"/>
        <v>22</v>
      </c>
      <c r="M87" s="91">
        <f t="shared" si="33"/>
        <v>88</v>
      </c>
      <c r="N87" s="90">
        <f t="shared" si="41"/>
        <v>0</v>
      </c>
      <c r="O87" s="92">
        <f t="shared" si="34"/>
        <v>0</v>
      </c>
    </row>
    <row r="88" spans="1:15" x14ac:dyDescent="0.25">
      <c r="A88" s="302">
        <v>5</v>
      </c>
      <c r="B88" s="308">
        <v>60180</v>
      </c>
      <c r="C88" s="309" t="s">
        <v>180</v>
      </c>
      <c r="D88" s="505">
        <v>33</v>
      </c>
      <c r="E88" s="507">
        <v>3</v>
      </c>
      <c r="F88" s="507">
        <v>6</v>
      </c>
      <c r="G88" s="507">
        <v>16</v>
      </c>
      <c r="H88" s="508">
        <v>8</v>
      </c>
      <c r="I88" s="311">
        <f t="shared" si="39"/>
        <v>3.8787878787878789</v>
      </c>
      <c r="J88" s="307"/>
      <c r="K88" s="89">
        <f t="shared" si="24"/>
        <v>33</v>
      </c>
      <c r="L88" s="90">
        <f t="shared" si="40"/>
        <v>24</v>
      </c>
      <c r="M88" s="91">
        <f t="shared" si="33"/>
        <v>72.727272727272734</v>
      </c>
      <c r="N88" s="90">
        <f t="shared" si="41"/>
        <v>3</v>
      </c>
      <c r="O88" s="92">
        <f t="shared" si="34"/>
        <v>9.0909090909090917</v>
      </c>
    </row>
    <row r="89" spans="1:15" x14ac:dyDescent="0.25">
      <c r="A89" s="302">
        <v>6</v>
      </c>
      <c r="B89" s="308">
        <v>60240</v>
      </c>
      <c r="C89" s="309" t="s">
        <v>181</v>
      </c>
      <c r="D89" s="505">
        <v>48</v>
      </c>
      <c r="E89" s="507">
        <v>1</v>
      </c>
      <c r="F89" s="507">
        <v>10</v>
      </c>
      <c r="G89" s="507">
        <v>22</v>
      </c>
      <c r="H89" s="508">
        <v>15</v>
      </c>
      <c r="I89" s="311">
        <f t="shared" si="39"/>
        <v>4.0625</v>
      </c>
      <c r="J89" s="307"/>
      <c r="K89" s="89">
        <f t="shared" si="24"/>
        <v>48</v>
      </c>
      <c r="L89" s="90">
        <f t="shared" si="40"/>
        <v>37</v>
      </c>
      <c r="M89" s="91">
        <f t="shared" si="33"/>
        <v>77.083333333333329</v>
      </c>
      <c r="N89" s="103">
        <f t="shared" si="41"/>
        <v>1</v>
      </c>
      <c r="O89" s="92">
        <f t="shared" si="34"/>
        <v>2.0833333333333335</v>
      </c>
    </row>
    <row r="90" spans="1:15" x14ac:dyDescent="0.25">
      <c r="A90" s="302">
        <v>7</v>
      </c>
      <c r="B90" s="308">
        <v>60560</v>
      </c>
      <c r="C90" s="309" t="s">
        <v>73</v>
      </c>
      <c r="D90" s="505">
        <v>10</v>
      </c>
      <c r="E90" s="507">
        <v>2</v>
      </c>
      <c r="F90" s="507">
        <v>5</v>
      </c>
      <c r="G90" s="507">
        <v>2</v>
      </c>
      <c r="H90" s="508">
        <v>1</v>
      </c>
      <c r="I90" s="311">
        <f>(E90*2+F90*3+G90*4+H90*5)/D90</f>
        <v>3.2</v>
      </c>
      <c r="J90" s="307"/>
      <c r="K90" s="89">
        <f t="shared" ref="K90" si="42">D90</f>
        <v>10</v>
      </c>
      <c r="L90" s="90">
        <f t="shared" si="40"/>
        <v>3</v>
      </c>
      <c r="M90" s="91">
        <f t="shared" ref="M90" si="43">L90*100/K90</f>
        <v>30</v>
      </c>
      <c r="N90" s="90">
        <f t="shared" si="41"/>
        <v>2</v>
      </c>
      <c r="O90" s="92">
        <f t="shared" ref="O90" si="44">N90*100/K90</f>
        <v>20</v>
      </c>
    </row>
    <row r="91" spans="1:15" x14ac:dyDescent="0.25">
      <c r="A91" s="302">
        <v>8</v>
      </c>
      <c r="B91" s="308">
        <v>60660</v>
      </c>
      <c r="C91" s="309" t="s">
        <v>182</v>
      </c>
      <c r="D91" s="505">
        <v>16</v>
      </c>
      <c r="E91" s="507"/>
      <c r="F91" s="507">
        <v>3</v>
      </c>
      <c r="G91" s="507">
        <v>5</v>
      </c>
      <c r="H91" s="508">
        <v>8</v>
      </c>
      <c r="I91" s="311">
        <f t="shared" ref="I91:I113" si="45">(E91*2+F91*3+G91*4+H91*5)/D91</f>
        <v>4.3125</v>
      </c>
      <c r="J91" s="307"/>
      <c r="K91" s="89">
        <f t="shared" si="24"/>
        <v>16</v>
      </c>
      <c r="L91" s="90">
        <f t="shared" si="40"/>
        <v>13</v>
      </c>
      <c r="M91" s="91">
        <f t="shared" si="33"/>
        <v>81.25</v>
      </c>
      <c r="N91" s="103">
        <f t="shared" si="41"/>
        <v>0</v>
      </c>
      <c r="O91" s="92">
        <f t="shared" si="34"/>
        <v>0</v>
      </c>
    </row>
    <row r="92" spans="1:15" x14ac:dyDescent="0.25">
      <c r="A92" s="302">
        <v>9</v>
      </c>
      <c r="B92" s="308">
        <v>60001</v>
      </c>
      <c r="C92" s="309" t="s">
        <v>183</v>
      </c>
      <c r="D92" s="506">
        <v>13</v>
      </c>
      <c r="E92" s="509">
        <v>2</v>
      </c>
      <c r="F92" s="509">
        <v>5</v>
      </c>
      <c r="G92" s="509">
        <v>4</v>
      </c>
      <c r="H92" s="510">
        <v>2</v>
      </c>
      <c r="I92" s="311">
        <f t="shared" si="45"/>
        <v>3.4615384615384617</v>
      </c>
      <c r="J92" s="307"/>
      <c r="K92" s="89">
        <f t="shared" si="24"/>
        <v>13</v>
      </c>
      <c r="L92" s="90">
        <f t="shared" si="40"/>
        <v>6</v>
      </c>
      <c r="M92" s="91">
        <f t="shared" si="33"/>
        <v>46.153846153846153</v>
      </c>
      <c r="N92" s="103">
        <f t="shared" si="41"/>
        <v>2</v>
      </c>
      <c r="O92" s="92">
        <f t="shared" si="34"/>
        <v>15.384615384615385</v>
      </c>
    </row>
    <row r="93" spans="1:15" x14ac:dyDescent="0.25">
      <c r="A93" s="302">
        <v>10</v>
      </c>
      <c r="B93" s="303">
        <v>60850</v>
      </c>
      <c r="C93" s="304" t="s">
        <v>184</v>
      </c>
      <c r="D93" s="505">
        <v>25</v>
      </c>
      <c r="E93" s="507">
        <v>2</v>
      </c>
      <c r="F93" s="507">
        <v>10</v>
      </c>
      <c r="G93" s="507">
        <v>7</v>
      </c>
      <c r="H93" s="508">
        <v>6</v>
      </c>
      <c r="I93" s="311">
        <f t="shared" si="45"/>
        <v>3.68</v>
      </c>
      <c r="J93" s="307"/>
      <c r="K93" s="89">
        <f t="shared" si="24"/>
        <v>25</v>
      </c>
      <c r="L93" s="90">
        <f t="shared" si="40"/>
        <v>13</v>
      </c>
      <c r="M93" s="91">
        <f t="shared" si="33"/>
        <v>52</v>
      </c>
      <c r="N93" s="103">
        <f t="shared" si="41"/>
        <v>2</v>
      </c>
      <c r="O93" s="92">
        <f t="shared" si="34"/>
        <v>8</v>
      </c>
    </row>
    <row r="94" spans="1:15" x14ac:dyDescent="0.25">
      <c r="A94" s="302">
        <v>11</v>
      </c>
      <c r="B94" s="308">
        <v>60910</v>
      </c>
      <c r="C94" s="309" t="s">
        <v>201</v>
      </c>
      <c r="D94" s="505">
        <v>17</v>
      </c>
      <c r="E94" s="507"/>
      <c r="F94" s="507">
        <v>2</v>
      </c>
      <c r="G94" s="507">
        <v>6</v>
      </c>
      <c r="H94" s="508">
        <v>9</v>
      </c>
      <c r="I94" s="306">
        <f t="shared" si="45"/>
        <v>4.4117647058823533</v>
      </c>
      <c r="J94" s="307"/>
      <c r="K94" s="89">
        <f t="shared" si="24"/>
        <v>17</v>
      </c>
      <c r="L94" s="90">
        <f t="shared" si="40"/>
        <v>15</v>
      </c>
      <c r="M94" s="91">
        <f t="shared" si="33"/>
        <v>88.235294117647058</v>
      </c>
      <c r="N94" s="103">
        <f t="shared" si="41"/>
        <v>0</v>
      </c>
      <c r="O94" s="92">
        <f t="shared" si="34"/>
        <v>0</v>
      </c>
    </row>
    <row r="95" spans="1:15" x14ac:dyDescent="0.25">
      <c r="A95" s="302">
        <v>12</v>
      </c>
      <c r="B95" s="308">
        <v>60980</v>
      </c>
      <c r="C95" s="309" t="s">
        <v>202</v>
      </c>
      <c r="D95" s="505">
        <v>20</v>
      </c>
      <c r="E95" s="507"/>
      <c r="F95" s="507">
        <v>3</v>
      </c>
      <c r="G95" s="507">
        <v>8</v>
      </c>
      <c r="H95" s="508">
        <v>9</v>
      </c>
      <c r="I95" s="311">
        <f t="shared" si="45"/>
        <v>4.3</v>
      </c>
      <c r="J95" s="307"/>
      <c r="K95" s="89">
        <f t="shared" si="24"/>
        <v>20</v>
      </c>
      <c r="L95" s="90">
        <f t="shared" si="40"/>
        <v>17</v>
      </c>
      <c r="M95" s="91">
        <f t="shared" si="33"/>
        <v>85</v>
      </c>
      <c r="N95" s="90">
        <f t="shared" si="41"/>
        <v>0</v>
      </c>
      <c r="O95" s="92">
        <f t="shared" si="34"/>
        <v>0</v>
      </c>
    </row>
    <row r="96" spans="1:15" x14ac:dyDescent="0.25">
      <c r="A96" s="302">
        <v>13</v>
      </c>
      <c r="B96" s="308">
        <v>61080</v>
      </c>
      <c r="C96" s="309" t="s">
        <v>185</v>
      </c>
      <c r="D96" s="505">
        <v>31</v>
      </c>
      <c r="E96" s="507">
        <v>1</v>
      </c>
      <c r="F96" s="507">
        <v>6</v>
      </c>
      <c r="G96" s="507">
        <v>16</v>
      </c>
      <c r="H96" s="508">
        <v>8</v>
      </c>
      <c r="I96" s="311">
        <f t="shared" si="45"/>
        <v>4</v>
      </c>
      <c r="J96" s="307"/>
      <c r="K96" s="89">
        <f t="shared" si="24"/>
        <v>31</v>
      </c>
      <c r="L96" s="90">
        <f t="shared" si="40"/>
        <v>24</v>
      </c>
      <c r="M96" s="91">
        <f t="shared" si="33"/>
        <v>77.41935483870968</v>
      </c>
      <c r="N96" s="90">
        <f t="shared" si="41"/>
        <v>1</v>
      </c>
      <c r="O96" s="92">
        <f t="shared" si="34"/>
        <v>3.225806451612903</v>
      </c>
    </row>
    <row r="97" spans="1:15" x14ac:dyDescent="0.25">
      <c r="A97" s="302">
        <v>14</v>
      </c>
      <c r="B97" s="308">
        <v>61150</v>
      </c>
      <c r="C97" s="309" t="s">
        <v>186</v>
      </c>
      <c r="D97" s="505">
        <v>11</v>
      </c>
      <c r="E97" s="507"/>
      <c r="F97" s="507">
        <v>3</v>
      </c>
      <c r="G97" s="507">
        <v>4</v>
      </c>
      <c r="H97" s="508">
        <v>4</v>
      </c>
      <c r="I97" s="311">
        <f t="shared" si="45"/>
        <v>4.0909090909090908</v>
      </c>
      <c r="J97" s="307"/>
      <c r="K97" s="89">
        <f t="shared" si="24"/>
        <v>11</v>
      </c>
      <c r="L97" s="90">
        <f t="shared" si="40"/>
        <v>8</v>
      </c>
      <c r="M97" s="91">
        <f t="shared" si="33"/>
        <v>72.727272727272734</v>
      </c>
      <c r="N97" s="90">
        <f t="shared" si="41"/>
        <v>0</v>
      </c>
      <c r="O97" s="92">
        <f t="shared" si="34"/>
        <v>0</v>
      </c>
    </row>
    <row r="98" spans="1:15" x14ac:dyDescent="0.25">
      <c r="A98" s="313">
        <v>15</v>
      </c>
      <c r="B98" s="308">
        <v>61210</v>
      </c>
      <c r="C98" s="309" t="s">
        <v>187</v>
      </c>
      <c r="D98" s="505">
        <v>14</v>
      </c>
      <c r="E98" s="507">
        <v>1</v>
      </c>
      <c r="F98" s="507">
        <v>2</v>
      </c>
      <c r="G98" s="507">
        <v>6</v>
      </c>
      <c r="H98" s="508">
        <v>5</v>
      </c>
      <c r="I98" s="311">
        <f t="shared" si="45"/>
        <v>4.0714285714285712</v>
      </c>
      <c r="J98" s="307"/>
      <c r="K98" s="89">
        <f t="shared" si="24"/>
        <v>14</v>
      </c>
      <c r="L98" s="90">
        <f t="shared" si="40"/>
        <v>11</v>
      </c>
      <c r="M98" s="91">
        <f t="shared" si="33"/>
        <v>78.571428571428569</v>
      </c>
      <c r="N98" s="90">
        <f t="shared" si="41"/>
        <v>1</v>
      </c>
      <c r="O98" s="92">
        <f t="shared" si="34"/>
        <v>7.1428571428571432</v>
      </c>
    </row>
    <row r="99" spans="1:15" x14ac:dyDescent="0.25">
      <c r="A99" s="302">
        <v>16</v>
      </c>
      <c r="B99" s="308">
        <v>61290</v>
      </c>
      <c r="C99" s="309" t="s">
        <v>203</v>
      </c>
      <c r="D99" s="505">
        <v>28</v>
      </c>
      <c r="E99" s="507">
        <v>2</v>
      </c>
      <c r="F99" s="507">
        <v>6</v>
      </c>
      <c r="G99" s="507">
        <v>17</v>
      </c>
      <c r="H99" s="508">
        <v>3</v>
      </c>
      <c r="I99" s="311">
        <f t="shared" si="45"/>
        <v>3.75</v>
      </c>
      <c r="J99" s="307"/>
      <c r="K99" s="89">
        <f t="shared" si="24"/>
        <v>28</v>
      </c>
      <c r="L99" s="90">
        <f t="shared" si="40"/>
        <v>20</v>
      </c>
      <c r="M99" s="91">
        <f t="shared" si="33"/>
        <v>71.428571428571431</v>
      </c>
      <c r="N99" s="90">
        <f t="shared" si="41"/>
        <v>2</v>
      </c>
      <c r="O99" s="92">
        <f t="shared" si="34"/>
        <v>7.1428571428571432</v>
      </c>
    </row>
    <row r="100" spans="1:15" x14ac:dyDescent="0.25">
      <c r="A100" s="302">
        <v>17</v>
      </c>
      <c r="B100" s="308">
        <v>61340</v>
      </c>
      <c r="C100" s="309" t="s">
        <v>188</v>
      </c>
      <c r="D100" s="505">
        <v>32</v>
      </c>
      <c r="E100" s="507">
        <v>8</v>
      </c>
      <c r="F100" s="507">
        <v>10</v>
      </c>
      <c r="G100" s="507">
        <v>8</v>
      </c>
      <c r="H100" s="508">
        <v>6</v>
      </c>
      <c r="I100" s="311">
        <f t="shared" si="45"/>
        <v>3.375</v>
      </c>
      <c r="J100" s="307"/>
      <c r="K100" s="89">
        <f t="shared" si="24"/>
        <v>32</v>
      </c>
      <c r="L100" s="90">
        <f t="shared" si="40"/>
        <v>14</v>
      </c>
      <c r="M100" s="91">
        <f t="shared" si="33"/>
        <v>43.75</v>
      </c>
      <c r="N100" s="103">
        <f t="shared" si="41"/>
        <v>8</v>
      </c>
      <c r="O100" s="92">
        <f t="shared" si="34"/>
        <v>25</v>
      </c>
    </row>
    <row r="101" spans="1:15" x14ac:dyDescent="0.25">
      <c r="A101" s="302">
        <v>18</v>
      </c>
      <c r="B101" s="308">
        <v>61390</v>
      </c>
      <c r="C101" s="309" t="s">
        <v>189</v>
      </c>
      <c r="D101" s="505">
        <v>18</v>
      </c>
      <c r="E101" s="507"/>
      <c r="F101" s="507">
        <v>8</v>
      </c>
      <c r="G101" s="507">
        <v>5</v>
      </c>
      <c r="H101" s="508">
        <v>5</v>
      </c>
      <c r="I101" s="311">
        <f t="shared" si="45"/>
        <v>3.8333333333333335</v>
      </c>
      <c r="J101" s="307"/>
      <c r="K101" s="89">
        <f t="shared" si="24"/>
        <v>18</v>
      </c>
      <c r="L101" s="90">
        <f t="shared" si="40"/>
        <v>10</v>
      </c>
      <c r="M101" s="91">
        <f t="shared" si="33"/>
        <v>55.555555555555557</v>
      </c>
      <c r="N101" s="103">
        <f t="shared" si="41"/>
        <v>0</v>
      </c>
      <c r="O101" s="92">
        <f t="shared" si="34"/>
        <v>0</v>
      </c>
    </row>
    <row r="102" spans="1:15" x14ac:dyDescent="0.25">
      <c r="A102" s="313">
        <v>19</v>
      </c>
      <c r="B102" s="308">
        <v>61410</v>
      </c>
      <c r="C102" s="309" t="s">
        <v>190</v>
      </c>
      <c r="D102" s="505">
        <v>23</v>
      </c>
      <c r="E102" s="507"/>
      <c r="F102" s="507">
        <v>7</v>
      </c>
      <c r="G102" s="507">
        <v>7</v>
      </c>
      <c r="H102" s="508">
        <v>9</v>
      </c>
      <c r="I102" s="311">
        <f t="shared" si="45"/>
        <v>4.0869565217391308</v>
      </c>
      <c r="J102" s="307"/>
      <c r="K102" s="89">
        <f t="shared" si="24"/>
        <v>23</v>
      </c>
      <c r="L102" s="90">
        <f t="shared" si="40"/>
        <v>16</v>
      </c>
      <c r="M102" s="91">
        <f t="shared" si="33"/>
        <v>69.565217391304344</v>
      </c>
      <c r="N102" s="90">
        <f t="shared" si="41"/>
        <v>0</v>
      </c>
      <c r="O102" s="92">
        <f t="shared" si="34"/>
        <v>0</v>
      </c>
    </row>
    <row r="103" spans="1:15" x14ac:dyDescent="0.25">
      <c r="A103" s="302">
        <v>20</v>
      </c>
      <c r="B103" s="308">
        <v>61430</v>
      </c>
      <c r="C103" s="309" t="s">
        <v>113</v>
      </c>
      <c r="D103" s="505">
        <v>50</v>
      </c>
      <c r="E103" s="507">
        <v>3</v>
      </c>
      <c r="F103" s="507">
        <v>10</v>
      </c>
      <c r="G103" s="507">
        <v>26</v>
      </c>
      <c r="H103" s="508">
        <v>11</v>
      </c>
      <c r="I103" s="311">
        <f t="shared" si="45"/>
        <v>3.9</v>
      </c>
      <c r="J103" s="307"/>
      <c r="K103" s="89">
        <f t="shared" si="24"/>
        <v>50</v>
      </c>
      <c r="L103" s="90">
        <f t="shared" si="40"/>
        <v>37</v>
      </c>
      <c r="M103" s="91">
        <f t="shared" si="33"/>
        <v>74</v>
      </c>
      <c r="N103" s="90">
        <f t="shared" si="41"/>
        <v>3</v>
      </c>
      <c r="O103" s="92">
        <f t="shared" si="34"/>
        <v>6</v>
      </c>
    </row>
    <row r="104" spans="1:15" x14ac:dyDescent="0.25">
      <c r="A104" s="302">
        <v>21</v>
      </c>
      <c r="B104" s="308">
        <v>61440</v>
      </c>
      <c r="C104" s="309" t="s">
        <v>191</v>
      </c>
      <c r="D104" s="505">
        <v>97</v>
      </c>
      <c r="E104" s="507">
        <v>1</v>
      </c>
      <c r="F104" s="507">
        <v>12</v>
      </c>
      <c r="G104" s="507">
        <v>22</v>
      </c>
      <c r="H104" s="508">
        <v>62</v>
      </c>
      <c r="I104" s="311">
        <f t="shared" si="45"/>
        <v>4.4948453608247423</v>
      </c>
      <c r="J104" s="307"/>
      <c r="K104" s="89">
        <f t="shared" si="24"/>
        <v>97</v>
      </c>
      <c r="L104" s="90">
        <f t="shared" si="40"/>
        <v>84</v>
      </c>
      <c r="M104" s="91">
        <f t="shared" si="33"/>
        <v>86.597938144329902</v>
      </c>
      <c r="N104" s="90">
        <f t="shared" si="41"/>
        <v>1</v>
      </c>
      <c r="O104" s="92">
        <f t="shared" si="34"/>
        <v>1.0309278350515463</v>
      </c>
    </row>
    <row r="105" spans="1:15" x14ac:dyDescent="0.25">
      <c r="A105" s="302">
        <v>22</v>
      </c>
      <c r="B105" s="308">
        <v>61450</v>
      </c>
      <c r="C105" s="309" t="s">
        <v>114</v>
      </c>
      <c r="D105" s="505">
        <v>36</v>
      </c>
      <c r="E105" s="507">
        <v>1</v>
      </c>
      <c r="F105" s="507">
        <v>11</v>
      </c>
      <c r="G105" s="507">
        <v>16</v>
      </c>
      <c r="H105" s="508">
        <v>8</v>
      </c>
      <c r="I105" s="311">
        <f t="shared" si="45"/>
        <v>3.8611111111111112</v>
      </c>
      <c r="J105" s="307"/>
      <c r="K105" s="89">
        <f t="shared" si="24"/>
        <v>36</v>
      </c>
      <c r="L105" s="90">
        <f t="shared" si="40"/>
        <v>24</v>
      </c>
      <c r="M105" s="91">
        <f t="shared" si="33"/>
        <v>66.666666666666671</v>
      </c>
      <c r="N105" s="90">
        <f t="shared" si="41"/>
        <v>1</v>
      </c>
      <c r="O105" s="92">
        <f t="shared" si="34"/>
        <v>2.7777777777777777</v>
      </c>
    </row>
    <row r="106" spans="1:15" x14ac:dyDescent="0.25">
      <c r="A106" s="302">
        <v>23</v>
      </c>
      <c r="B106" s="308">
        <v>61470</v>
      </c>
      <c r="C106" s="309" t="s">
        <v>204</v>
      </c>
      <c r="D106" s="505">
        <v>25</v>
      </c>
      <c r="E106" s="507">
        <v>1</v>
      </c>
      <c r="F106" s="507">
        <v>15</v>
      </c>
      <c r="G106" s="507">
        <v>8</v>
      </c>
      <c r="H106" s="508">
        <v>1</v>
      </c>
      <c r="I106" s="311">
        <f t="shared" si="45"/>
        <v>3.36</v>
      </c>
      <c r="J106" s="307"/>
      <c r="K106" s="89">
        <f t="shared" si="24"/>
        <v>25</v>
      </c>
      <c r="L106" s="90">
        <f t="shared" si="40"/>
        <v>9</v>
      </c>
      <c r="M106" s="91">
        <f t="shared" si="33"/>
        <v>36</v>
      </c>
      <c r="N106" s="90">
        <f t="shared" si="41"/>
        <v>1</v>
      </c>
      <c r="O106" s="92">
        <f t="shared" si="34"/>
        <v>4</v>
      </c>
    </row>
    <row r="107" spans="1:15" x14ac:dyDescent="0.25">
      <c r="A107" s="302">
        <v>24</v>
      </c>
      <c r="B107" s="308">
        <v>61490</v>
      </c>
      <c r="C107" s="309" t="s">
        <v>115</v>
      </c>
      <c r="D107" s="505">
        <v>32</v>
      </c>
      <c r="E107" s="507"/>
      <c r="F107" s="507">
        <v>4</v>
      </c>
      <c r="G107" s="507">
        <v>9</v>
      </c>
      <c r="H107" s="508">
        <v>19</v>
      </c>
      <c r="I107" s="311">
        <f t="shared" si="45"/>
        <v>4.46875</v>
      </c>
      <c r="J107" s="307"/>
      <c r="K107" s="89">
        <f t="shared" si="24"/>
        <v>32</v>
      </c>
      <c r="L107" s="90">
        <f t="shared" si="40"/>
        <v>28</v>
      </c>
      <c r="M107" s="91">
        <f t="shared" si="33"/>
        <v>87.5</v>
      </c>
      <c r="N107" s="90">
        <f t="shared" si="41"/>
        <v>0</v>
      </c>
      <c r="O107" s="92">
        <f t="shared" si="34"/>
        <v>0</v>
      </c>
    </row>
    <row r="108" spans="1:15" x14ac:dyDescent="0.25">
      <c r="A108" s="302">
        <v>25</v>
      </c>
      <c r="B108" s="308">
        <v>61500</v>
      </c>
      <c r="C108" s="309" t="s">
        <v>116</v>
      </c>
      <c r="D108" s="505">
        <v>70</v>
      </c>
      <c r="E108" s="507">
        <v>3</v>
      </c>
      <c r="F108" s="507">
        <v>22</v>
      </c>
      <c r="G108" s="507">
        <v>29</v>
      </c>
      <c r="H108" s="508">
        <v>16</v>
      </c>
      <c r="I108" s="311">
        <f t="shared" si="45"/>
        <v>3.8285714285714287</v>
      </c>
      <c r="J108" s="307"/>
      <c r="K108" s="89">
        <f t="shared" si="24"/>
        <v>70</v>
      </c>
      <c r="L108" s="90">
        <f t="shared" si="40"/>
        <v>45</v>
      </c>
      <c r="M108" s="91">
        <f t="shared" si="33"/>
        <v>64.285714285714292</v>
      </c>
      <c r="N108" s="90">
        <f t="shared" si="41"/>
        <v>3</v>
      </c>
      <c r="O108" s="92">
        <f t="shared" si="34"/>
        <v>4.2857142857142856</v>
      </c>
    </row>
    <row r="109" spans="1:15" x14ac:dyDescent="0.25">
      <c r="A109" s="313">
        <v>26</v>
      </c>
      <c r="B109" s="308">
        <v>61510</v>
      </c>
      <c r="C109" s="309" t="s">
        <v>88</v>
      </c>
      <c r="D109" s="505">
        <v>67</v>
      </c>
      <c r="E109" s="507"/>
      <c r="F109" s="507">
        <v>5</v>
      </c>
      <c r="G109" s="507">
        <v>32</v>
      </c>
      <c r="H109" s="508">
        <v>30</v>
      </c>
      <c r="I109" s="311">
        <f t="shared" si="45"/>
        <v>4.3731343283582094</v>
      </c>
      <c r="J109" s="307"/>
      <c r="K109" s="89">
        <f t="shared" si="24"/>
        <v>67</v>
      </c>
      <c r="L109" s="90">
        <f t="shared" si="40"/>
        <v>62</v>
      </c>
      <c r="M109" s="91">
        <f t="shared" si="33"/>
        <v>92.537313432835816</v>
      </c>
      <c r="N109" s="90">
        <f t="shared" si="41"/>
        <v>0</v>
      </c>
      <c r="O109" s="92">
        <f t="shared" si="34"/>
        <v>0</v>
      </c>
    </row>
    <row r="110" spans="1:15" x14ac:dyDescent="0.25">
      <c r="A110" s="302">
        <v>27</v>
      </c>
      <c r="B110" s="308">
        <v>61520</v>
      </c>
      <c r="C110" s="309" t="s">
        <v>117</v>
      </c>
      <c r="D110" s="511">
        <v>26</v>
      </c>
      <c r="E110" s="512"/>
      <c r="F110" s="512">
        <v>3</v>
      </c>
      <c r="G110" s="512">
        <v>8</v>
      </c>
      <c r="H110" s="513">
        <v>15</v>
      </c>
      <c r="I110" s="311">
        <f t="shared" si="45"/>
        <v>4.4615384615384617</v>
      </c>
      <c r="J110" s="307"/>
      <c r="K110" s="89">
        <f t="shared" si="24"/>
        <v>26</v>
      </c>
      <c r="L110" s="90">
        <f t="shared" si="40"/>
        <v>23</v>
      </c>
      <c r="M110" s="91">
        <f t="shared" si="33"/>
        <v>88.461538461538467</v>
      </c>
      <c r="N110" s="90">
        <f t="shared" si="41"/>
        <v>0</v>
      </c>
      <c r="O110" s="92">
        <f t="shared" si="34"/>
        <v>0</v>
      </c>
    </row>
    <row r="111" spans="1:15" x14ac:dyDescent="0.25">
      <c r="A111" s="302">
        <v>28</v>
      </c>
      <c r="B111" s="312">
        <v>61540</v>
      </c>
      <c r="C111" s="309" t="s">
        <v>124</v>
      </c>
      <c r="D111" s="514">
        <v>36</v>
      </c>
      <c r="E111" s="514"/>
      <c r="F111" s="514">
        <v>7</v>
      </c>
      <c r="G111" s="514">
        <v>15</v>
      </c>
      <c r="H111" s="514">
        <v>14</v>
      </c>
      <c r="I111" s="311">
        <f t="shared" si="45"/>
        <v>4.1944444444444446</v>
      </c>
      <c r="J111" s="307"/>
      <c r="K111" s="89">
        <f t="shared" si="24"/>
        <v>36</v>
      </c>
      <c r="L111" s="90">
        <f t="shared" si="40"/>
        <v>29</v>
      </c>
      <c r="M111" s="91">
        <f t="shared" si="33"/>
        <v>80.555555555555557</v>
      </c>
      <c r="N111" s="90">
        <f t="shared" si="41"/>
        <v>0</v>
      </c>
      <c r="O111" s="92">
        <f t="shared" si="34"/>
        <v>0</v>
      </c>
    </row>
    <row r="112" spans="1:15" x14ac:dyDescent="0.25">
      <c r="A112" s="313">
        <v>29</v>
      </c>
      <c r="B112" s="303">
        <v>61560</v>
      </c>
      <c r="C112" s="304" t="s">
        <v>192</v>
      </c>
      <c r="D112" s="514">
        <v>42</v>
      </c>
      <c r="E112" s="514"/>
      <c r="F112" s="514">
        <v>9</v>
      </c>
      <c r="G112" s="514">
        <v>18</v>
      </c>
      <c r="H112" s="514">
        <v>15</v>
      </c>
      <c r="I112" s="311">
        <f t="shared" si="45"/>
        <v>4.1428571428571432</v>
      </c>
      <c r="J112" s="307"/>
      <c r="K112" s="89">
        <f t="shared" si="24"/>
        <v>42</v>
      </c>
      <c r="L112" s="90">
        <f t="shared" si="40"/>
        <v>33</v>
      </c>
      <c r="M112" s="91">
        <f t="shared" si="33"/>
        <v>78.571428571428569</v>
      </c>
      <c r="N112" s="90">
        <f t="shared" si="41"/>
        <v>0</v>
      </c>
      <c r="O112" s="92">
        <f t="shared" si="34"/>
        <v>0</v>
      </c>
    </row>
    <row r="113" spans="1:15" ht="15.75" thickBot="1" x14ac:dyDescent="0.3">
      <c r="A113" s="313">
        <v>30</v>
      </c>
      <c r="B113" s="315">
        <v>61570</v>
      </c>
      <c r="C113" s="316" t="s">
        <v>193</v>
      </c>
      <c r="D113" s="515">
        <v>43</v>
      </c>
      <c r="E113" s="515">
        <v>1</v>
      </c>
      <c r="F113" s="515">
        <v>16</v>
      </c>
      <c r="G113" s="515">
        <v>23</v>
      </c>
      <c r="H113" s="515">
        <v>3</v>
      </c>
      <c r="I113" s="338">
        <f t="shared" si="45"/>
        <v>3.6511627906976742</v>
      </c>
      <c r="J113" s="307"/>
      <c r="K113" s="89">
        <f t="shared" si="24"/>
        <v>43</v>
      </c>
      <c r="L113" s="90">
        <f t="shared" si="40"/>
        <v>26</v>
      </c>
      <c r="M113" s="91">
        <f t="shared" si="33"/>
        <v>60.465116279069768</v>
      </c>
      <c r="N113" s="103">
        <f t="shared" si="41"/>
        <v>1</v>
      </c>
      <c r="O113" s="92">
        <f t="shared" si="34"/>
        <v>2.3255813953488373</v>
      </c>
    </row>
    <row r="114" spans="1:15" ht="16.5" thickBot="1" x14ac:dyDescent="0.3">
      <c r="A114" s="296"/>
      <c r="B114" s="319" t="s">
        <v>106</v>
      </c>
      <c r="C114" s="320"/>
      <c r="D114" s="321">
        <f>SUM(D115:D123)</f>
        <v>257</v>
      </c>
      <c r="E114" s="300">
        <f>SUM(E115:E123)</f>
        <v>5</v>
      </c>
      <c r="F114" s="300">
        <f>SUM(F115:F123)</f>
        <v>57</v>
      </c>
      <c r="G114" s="300">
        <f>SUM(G115:G123)</f>
        <v>111</v>
      </c>
      <c r="H114" s="300">
        <f>SUM(H115:H123)</f>
        <v>84</v>
      </c>
      <c r="I114" s="301">
        <f>AVERAGE(I115:I123)</f>
        <v>4.132421469186176</v>
      </c>
      <c r="J114" s="307"/>
      <c r="K114" s="264">
        <f t="shared" si="24"/>
        <v>257</v>
      </c>
      <c r="L114" s="265">
        <f>SUM(L115:L123)</f>
        <v>195</v>
      </c>
      <c r="M114" s="276">
        <f t="shared" si="33"/>
        <v>75.875486381322958</v>
      </c>
      <c r="N114" s="265">
        <f>SUM(N115:N123)</f>
        <v>5</v>
      </c>
      <c r="O114" s="272">
        <f t="shared" si="34"/>
        <v>1.9455252918287937</v>
      </c>
    </row>
    <row r="115" spans="1:15" x14ac:dyDescent="0.25">
      <c r="A115" s="322">
        <v>1</v>
      </c>
      <c r="B115" s="323">
        <v>70020</v>
      </c>
      <c r="C115" s="324" t="s">
        <v>89</v>
      </c>
      <c r="D115" s="519">
        <v>35</v>
      </c>
      <c r="E115" s="516"/>
      <c r="F115" s="516">
        <v>3</v>
      </c>
      <c r="G115" s="516">
        <v>15</v>
      </c>
      <c r="H115" s="516">
        <v>17</v>
      </c>
      <c r="I115" s="326">
        <f>(E115*2+F115*3+G115*4+H115*5)/D115</f>
        <v>4.4000000000000004</v>
      </c>
      <c r="J115" s="307"/>
      <c r="K115" s="85">
        <f t="shared" si="24"/>
        <v>35</v>
      </c>
      <c r="L115" s="86">
        <f t="shared" ref="L115:L123" si="46">H115+G115</f>
        <v>32</v>
      </c>
      <c r="M115" s="87">
        <f t="shared" si="33"/>
        <v>91.428571428571431</v>
      </c>
      <c r="N115" s="86">
        <f t="shared" ref="N115:N122" si="47">E115</f>
        <v>0</v>
      </c>
      <c r="O115" s="88">
        <f t="shared" si="34"/>
        <v>0</v>
      </c>
    </row>
    <row r="116" spans="1:15" x14ac:dyDescent="0.25">
      <c r="A116" s="302">
        <v>2</v>
      </c>
      <c r="B116" s="308">
        <v>70110</v>
      </c>
      <c r="C116" s="309" t="s">
        <v>194</v>
      </c>
      <c r="D116" s="517">
        <v>33</v>
      </c>
      <c r="E116" s="518"/>
      <c r="F116" s="518">
        <v>4</v>
      </c>
      <c r="G116" s="518">
        <v>16</v>
      </c>
      <c r="H116" s="518">
        <v>13</v>
      </c>
      <c r="I116" s="311">
        <f t="shared" ref="I116:I119" si="48">(E116*2+F116*3+G116*4+H116*5)/D116</f>
        <v>4.2727272727272725</v>
      </c>
      <c r="J116" s="307"/>
      <c r="K116" s="89">
        <f t="shared" si="24"/>
        <v>33</v>
      </c>
      <c r="L116" s="90">
        <f t="shared" si="46"/>
        <v>29</v>
      </c>
      <c r="M116" s="91">
        <f t="shared" si="33"/>
        <v>87.878787878787875</v>
      </c>
      <c r="N116" s="90">
        <f t="shared" si="47"/>
        <v>0</v>
      </c>
      <c r="O116" s="92">
        <f t="shared" si="34"/>
        <v>0</v>
      </c>
    </row>
    <row r="117" spans="1:15" x14ac:dyDescent="0.25">
      <c r="A117" s="302">
        <v>3</v>
      </c>
      <c r="B117" s="308">
        <v>70021</v>
      </c>
      <c r="C117" s="309" t="s">
        <v>90</v>
      </c>
      <c r="D117" s="517">
        <v>17</v>
      </c>
      <c r="E117" s="518"/>
      <c r="F117" s="518">
        <v>2</v>
      </c>
      <c r="G117" s="518">
        <v>6</v>
      </c>
      <c r="H117" s="518">
        <v>9</v>
      </c>
      <c r="I117" s="311">
        <f t="shared" si="48"/>
        <v>4.4117647058823533</v>
      </c>
      <c r="J117" s="307"/>
      <c r="K117" s="89">
        <f t="shared" si="24"/>
        <v>17</v>
      </c>
      <c r="L117" s="90">
        <f t="shared" si="46"/>
        <v>15</v>
      </c>
      <c r="M117" s="91">
        <f t="shared" si="33"/>
        <v>88.235294117647058</v>
      </c>
      <c r="N117" s="90">
        <f t="shared" si="47"/>
        <v>0</v>
      </c>
      <c r="O117" s="92">
        <f t="shared" si="34"/>
        <v>0</v>
      </c>
    </row>
    <row r="118" spans="1:15" x14ac:dyDescent="0.25">
      <c r="A118" s="302">
        <v>4</v>
      </c>
      <c r="B118" s="308">
        <v>70040</v>
      </c>
      <c r="C118" s="309" t="s">
        <v>91</v>
      </c>
      <c r="D118" s="517">
        <v>12</v>
      </c>
      <c r="E118" s="518"/>
      <c r="F118" s="518">
        <v>1</v>
      </c>
      <c r="G118" s="518">
        <v>7</v>
      </c>
      <c r="H118" s="518">
        <v>4</v>
      </c>
      <c r="I118" s="311">
        <f t="shared" si="48"/>
        <v>4.25</v>
      </c>
      <c r="J118" s="307"/>
      <c r="K118" s="89">
        <f t="shared" si="24"/>
        <v>12</v>
      </c>
      <c r="L118" s="90">
        <f t="shared" si="46"/>
        <v>11</v>
      </c>
      <c r="M118" s="91">
        <f t="shared" si="33"/>
        <v>91.666666666666671</v>
      </c>
      <c r="N118" s="90">
        <f t="shared" si="47"/>
        <v>0</v>
      </c>
      <c r="O118" s="92">
        <f t="shared" si="34"/>
        <v>0</v>
      </c>
    </row>
    <row r="119" spans="1:15" x14ac:dyDescent="0.25">
      <c r="A119" s="302">
        <v>5</v>
      </c>
      <c r="B119" s="308">
        <v>70100</v>
      </c>
      <c r="C119" s="309" t="s">
        <v>107</v>
      </c>
      <c r="D119" s="517">
        <v>37</v>
      </c>
      <c r="E119" s="518"/>
      <c r="F119" s="518">
        <v>7</v>
      </c>
      <c r="G119" s="518">
        <v>15</v>
      </c>
      <c r="H119" s="518">
        <v>15</v>
      </c>
      <c r="I119" s="311">
        <f t="shared" si="48"/>
        <v>4.2162162162162158</v>
      </c>
      <c r="J119" s="307"/>
      <c r="K119" s="89">
        <f t="shared" si="24"/>
        <v>37</v>
      </c>
      <c r="L119" s="90">
        <f t="shared" si="46"/>
        <v>30</v>
      </c>
      <c r="M119" s="91">
        <f t="shared" si="33"/>
        <v>81.081081081081081</v>
      </c>
      <c r="N119" s="90">
        <f t="shared" si="47"/>
        <v>0</v>
      </c>
      <c r="O119" s="92">
        <f t="shared" si="34"/>
        <v>0</v>
      </c>
    </row>
    <row r="120" spans="1:15" x14ac:dyDescent="0.25">
      <c r="A120" s="302">
        <v>6</v>
      </c>
      <c r="B120" s="308">
        <v>70270</v>
      </c>
      <c r="C120" s="309" t="s">
        <v>93</v>
      </c>
      <c r="D120" s="517">
        <v>22</v>
      </c>
      <c r="E120" s="518">
        <v>1</v>
      </c>
      <c r="F120" s="518">
        <v>5</v>
      </c>
      <c r="G120" s="518">
        <v>11</v>
      </c>
      <c r="H120" s="518">
        <v>5</v>
      </c>
      <c r="I120" s="311">
        <f>(E120*2+F120*3+G120*4+H120*5)/D120</f>
        <v>3.9090909090909092</v>
      </c>
      <c r="J120" s="307"/>
      <c r="K120" s="89">
        <f t="shared" si="24"/>
        <v>22</v>
      </c>
      <c r="L120" s="90">
        <f t="shared" si="46"/>
        <v>16</v>
      </c>
      <c r="M120" s="91">
        <f t="shared" si="33"/>
        <v>72.727272727272734</v>
      </c>
      <c r="N120" s="90">
        <f t="shared" si="47"/>
        <v>1</v>
      </c>
      <c r="O120" s="92">
        <f t="shared" si="34"/>
        <v>4.5454545454545459</v>
      </c>
    </row>
    <row r="121" spans="1:15" x14ac:dyDescent="0.25">
      <c r="A121" s="314">
        <v>7</v>
      </c>
      <c r="B121" s="308">
        <v>70510</v>
      </c>
      <c r="C121" s="521" t="s">
        <v>94</v>
      </c>
      <c r="D121" s="520"/>
      <c r="E121" s="520"/>
      <c r="F121" s="520"/>
      <c r="G121" s="520"/>
      <c r="H121" s="520"/>
      <c r="I121" s="338"/>
      <c r="J121" s="307"/>
      <c r="K121" s="89"/>
      <c r="L121" s="90"/>
      <c r="M121" s="91"/>
      <c r="N121" s="90"/>
      <c r="O121" s="97"/>
    </row>
    <row r="122" spans="1:15" ht="15" customHeight="1" x14ac:dyDescent="0.25">
      <c r="A122" s="352">
        <v>8</v>
      </c>
      <c r="B122" s="312">
        <v>10880</v>
      </c>
      <c r="C122" s="522" t="s">
        <v>118</v>
      </c>
      <c r="D122" s="523">
        <v>65</v>
      </c>
      <c r="E122" s="524">
        <v>4</v>
      </c>
      <c r="F122" s="524">
        <v>24</v>
      </c>
      <c r="G122" s="524">
        <v>22</v>
      </c>
      <c r="H122" s="524">
        <v>15</v>
      </c>
      <c r="I122" s="338">
        <f>(E122*2+F122*3+G122*4+H122*5)/D122</f>
        <v>3.7384615384615385</v>
      </c>
      <c r="J122" s="307"/>
      <c r="K122" s="89">
        <f t="shared" si="24"/>
        <v>65</v>
      </c>
      <c r="L122" s="90">
        <f t="shared" si="46"/>
        <v>37</v>
      </c>
      <c r="M122" s="91">
        <f t="shared" si="33"/>
        <v>56.92307692307692</v>
      </c>
      <c r="N122" s="90">
        <f t="shared" si="47"/>
        <v>4</v>
      </c>
      <c r="O122" s="92">
        <f t="shared" si="34"/>
        <v>6.1538461538461542</v>
      </c>
    </row>
    <row r="123" spans="1:15" ht="15" customHeight="1" thickBot="1" x14ac:dyDescent="0.3">
      <c r="A123" s="353">
        <v>9</v>
      </c>
      <c r="B123" s="354">
        <v>10890</v>
      </c>
      <c r="C123" s="329" t="s">
        <v>120</v>
      </c>
      <c r="D123" s="525">
        <v>36</v>
      </c>
      <c r="E123" s="526"/>
      <c r="F123" s="526">
        <v>11</v>
      </c>
      <c r="G123" s="526">
        <v>19</v>
      </c>
      <c r="H123" s="526">
        <v>6</v>
      </c>
      <c r="I123" s="331">
        <f>(E123*2+F123*3+G123*4+H123*5)/D123</f>
        <v>3.8611111111111112</v>
      </c>
      <c r="J123" s="307"/>
      <c r="K123" s="98">
        <f t="shared" si="24"/>
        <v>36</v>
      </c>
      <c r="L123" s="99">
        <f t="shared" si="46"/>
        <v>25</v>
      </c>
      <c r="M123" s="100">
        <f>L123*100/K123</f>
        <v>69.444444444444443</v>
      </c>
      <c r="N123" s="99">
        <f>E123</f>
        <v>0</v>
      </c>
      <c r="O123" s="101">
        <f t="shared" si="34"/>
        <v>0</v>
      </c>
    </row>
    <row r="124" spans="1:15" x14ac:dyDescent="0.25">
      <c r="A124" s="355"/>
      <c r="D124" s="432" t="s">
        <v>195</v>
      </c>
      <c r="E124" s="432"/>
      <c r="F124" s="432"/>
      <c r="G124" s="432"/>
      <c r="H124" s="433"/>
      <c r="I124" s="356">
        <f>AVERAGE(I8:I15,I17:I28,I30:I46,I48:I67,I69:I82,I84:I113,I115:I123)</f>
        <v>3.9748567911339876</v>
      </c>
    </row>
    <row r="125" spans="1:15" x14ac:dyDescent="0.25">
      <c r="A125" s="355"/>
    </row>
  </sheetData>
  <mergeCells count="9">
    <mergeCell ref="I4:I5"/>
    <mergeCell ref="B6:C6"/>
    <mergeCell ref="D124:H124"/>
    <mergeCell ref="A2:H2"/>
    <mergeCell ref="A4:A5"/>
    <mergeCell ref="B4:B5"/>
    <mergeCell ref="C4:C5"/>
    <mergeCell ref="D4:D5"/>
    <mergeCell ref="E4:H4"/>
  </mergeCells>
  <conditionalFormatting sqref="I6:I124">
    <cfRule type="containsBlanks" dxfId="157" priority="16">
      <formula>LEN(TRIM(I6))=0</formula>
    </cfRule>
    <cfRule type="cellIs" dxfId="156" priority="17" stopIfTrue="1" operator="between">
      <formula>$I$124</formula>
      <formula>3.966</formula>
    </cfRule>
    <cfRule type="cellIs" dxfId="155" priority="18" stopIfTrue="1" operator="lessThan">
      <formula>3.5</formula>
    </cfRule>
    <cfRule type="cellIs" dxfId="154" priority="19" stopIfTrue="1" operator="between">
      <formula>$I$124</formula>
      <formula>3.5</formula>
    </cfRule>
    <cfRule type="cellIs" dxfId="153" priority="20" stopIfTrue="1" operator="between">
      <formula>4.495</formula>
      <formula>$I$124</formula>
    </cfRule>
    <cfRule type="cellIs" dxfId="152" priority="21" stopIfTrue="1" operator="between">
      <formula>5</formula>
      <formula>4.495</formula>
    </cfRule>
  </conditionalFormatting>
  <conditionalFormatting sqref="N7:N123">
    <cfRule type="containsBlanks" dxfId="151" priority="2">
      <formula>LEN(TRIM(N7))=0</formula>
    </cfRule>
    <cfRule type="cellIs" dxfId="150" priority="3" operator="greaterThanOrEqual">
      <formula>10</formula>
    </cfRule>
    <cfRule type="cellIs" dxfId="149" priority="5" operator="between">
      <formula>0.99</formula>
      <formula>10</formula>
    </cfRule>
    <cfRule type="cellIs" dxfId="148" priority="6" operator="equal">
      <formula>0</formula>
    </cfRule>
  </conditionalFormatting>
  <conditionalFormatting sqref="O7:O123">
    <cfRule type="containsBlanks" dxfId="147" priority="4">
      <formula>LEN(TRIM(O7))=0</formula>
    </cfRule>
    <cfRule type="cellIs" dxfId="146" priority="8" operator="equal">
      <formula>10</formula>
    </cfRule>
    <cfRule type="cellIs" dxfId="145" priority="9" operator="equal">
      <formula>0</formula>
    </cfRule>
    <cfRule type="cellIs" dxfId="144" priority="10" operator="between">
      <formula>0.1</formula>
      <formula>10</formula>
    </cfRule>
    <cfRule type="cellIs" dxfId="143" priority="11" operator="greaterThanOrEqual">
      <formula>10</formula>
    </cfRule>
  </conditionalFormatting>
  <conditionalFormatting sqref="M7:M123">
    <cfRule type="containsBlanks" dxfId="142" priority="1">
      <formula>LEN(TRIM(M7))=0</formula>
    </cfRule>
    <cfRule type="cellIs" dxfId="141" priority="7" operator="equal">
      <formula>90</formula>
    </cfRule>
    <cfRule type="cellIs" dxfId="140" priority="12" operator="lessThan">
      <formula>50</formula>
    </cfRule>
    <cfRule type="cellIs" dxfId="139" priority="13" operator="between">
      <formula>$M$6</formula>
      <formula>50</formula>
    </cfRule>
    <cfRule type="cellIs" dxfId="138" priority="14" operator="between">
      <formula>$M$6</formula>
      <formula>90</formula>
    </cfRule>
    <cfRule type="cellIs" dxfId="137" priority="15" operator="greaterThanOrEqual">
      <formula>90</formula>
    </cfRule>
  </conditionalFormatting>
  <pageMargins left="0" right="0" top="0" bottom="0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Математика-11 2020-2025</vt:lpstr>
      <vt:lpstr>Математика-11 2020 расклад</vt:lpstr>
      <vt:lpstr>Математика-11 2021 расклад</vt:lpstr>
      <vt:lpstr>Математика-11 2022 расклад</vt:lpstr>
      <vt:lpstr>Матем база-11 2023 расклад</vt:lpstr>
      <vt:lpstr>Матем база-11 2024 расклад</vt:lpstr>
      <vt:lpstr>Матем база-11 2025 расклад</vt:lpstr>
    </vt:vector>
  </TitlesOfParts>
  <Company>DNS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</dc:creator>
  <cp:lastModifiedBy>User</cp:lastModifiedBy>
  <dcterms:created xsi:type="dcterms:W3CDTF">2017-12-19T03:05:30Z</dcterms:created>
  <dcterms:modified xsi:type="dcterms:W3CDTF">2025-08-07T06:24:53Z</dcterms:modified>
</cp:coreProperties>
</file>