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60" windowHeight="7950" tabRatio="732"/>
  </bookViews>
  <sheets>
    <sheet name="Литература-11 2020-2025" sheetId="11" r:id="rId1"/>
    <sheet name="Литература-11 2020 расклад" sheetId="10" r:id="rId2"/>
    <sheet name="Литература-11 2021 расклад" sheetId="9" r:id="rId3"/>
    <sheet name="Литература-11 2022 расклад" sheetId="14" r:id="rId4"/>
    <sheet name="Литература-11 2023 расклад" sheetId="15" r:id="rId5"/>
    <sheet name="Литература-11 2024 расклад" sheetId="16" r:id="rId6"/>
    <sheet name="Литература-11 2025 расклад" sheetId="17" r:id="rId7"/>
  </sheets>
  <externalReferences>
    <externalReference r:id="rId8"/>
  </externalReferences>
  <definedNames>
    <definedName name="_xlnm._FilterDatabase" localSheetId="4" hidden="1">'Литература-11 2023 расклад'!$B$5:$M$5</definedName>
    <definedName name="_xlnm._FilterDatabase" localSheetId="5" hidden="1">'Литература-11 2024 расклад'!$B$5:$M$5</definedName>
    <definedName name="_xlnm._FilterDatabase" localSheetId="6" hidden="1">'Литература-11 2025 расклад'!$B$5:$M$5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1" i="11"/>
  <c r="AG100" i="11"/>
  <c r="AG98" i="11"/>
  <c r="AG97" i="11"/>
  <c r="AG96" i="11"/>
  <c r="AG95" i="11"/>
  <c r="AG94" i="11"/>
  <c r="AG89" i="11"/>
  <c r="AG88" i="11"/>
  <c r="AG87" i="11"/>
  <c r="AG86" i="11"/>
  <c r="AG84" i="11"/>
  <c r="AG83" i="11"/>
  <c r="AG82" i="11"/>
  <c r="AG81" i="11"/>
  <c r="AG80" i="11"/>
  <c r="AG78" i="11"/>
  <c r="AG77" i="11"/>
  <c r="AG76" i="11"/>
  <c r="AG75" i="11"/>
  <c r="AG74" i="11"/>
  <c r="AG73" i="11"/>
  <c r="AG71" i="11"/>
  <c r="AG70" i="11"/>
  <c r="AG69" i="11"/>
  <c r="AG68" i="11"/>
  <c r="AG67" i="11"/>
  <c r="AG66" i="11"/>
  <c r="AG64" i="11"/>
  <c r="AG63" i="11"/>
  <c r="AG62" i="11"/>
  <c r="AG60" i="11"/>
  <c r="AG58" i="11"/>
  <c r="AG57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3" i="11"/>
  <c r="AG42" i="11"/>
  <c r="AG41" i="11"/>
  <c r="AG40" i="11"/>
  <c r="AG37" i="11"/>
  <c r="AG36" i="11"/>
  <c r="AG34" i="11"/>
  <c r="AG33" i="11"/>
  <c r="AG32" i="11"/>
  <c r="AG30" i="11"/>
  <c r="AG29" i="11"/>
  <c r="AG27" i="11"/>
  <c r="AG25" i="11"/>
  <c r="AG23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1" i="11"/>
  <c r="AA100" i="11"/>
  <c r="AA98" i="11"/>
  <c r="AA97" i="11"/>
  <c r="AA96" i="11"/>
  <c r="AA95" i="11"/>
  <c r="AA94" i="11"/>
  <c r="AA89" i="11"/>
  <c r="AA88" i="11"/>
  <c r="AA87" i="11"/>
  <c r="AA86" i="11"/>
  <c r="AA84" i="11"/>
  <c r="AA83" i="11"/>
  <c r="AA82" i="11"/>
  <c r="AA81" i="11"/>
  <c r="AA80" i="11"/>
  <c r="AA78" i="11"/>
  <c r="AA77" i="11"/>
  <c r="AA76" i="11"/>
  <c r="AA75" i="11"/>
  <c r="AA74" i="11"/>
  <c r="AA73" i="11"/>
  <c r="AA71" i="11"/>
  <c r="AA70" i="11"/>
  <c r="AA69" i="11"/>
  <c r="AA68" i="11"/>
  <c r="AA67" i="11"/>
  <c r="AA66" i="11"/>
  <c r="AA64" i="11"/>
  <c r="AA63" i="11"/>
  <c r="AA62" i="11"/>
  <c r="AA60" i="11"/>
  <c r="AA58" i="11"/>
  <c r="AA57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3" i="11"/>
  <c r="AA42" i="11"/>
  <c r="AA41" i="11"/>
  <c r="AA40" i="11"/>
  <c r="AA37" i="11"/>
  <c r="AA36" i="11"/>
  <c r="AA34" i="11"/>
  <c r="AA33" i="11"/>
  <c r="AA32" i="11"/>
  <c r="AA30" i="11"/>
  <c r="AA29" i="11"/>
  <c r="AA27" i="11"/>
  <c r="AA25" i="11"/>
  <c r="AA23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9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1" i="11"/>
  <c r="U100" i="11"/>
  <c r="U98" i="11"/>
  <c r="U97" i="11"/>
  <c r="U96" i="11"/>
  <c r="U95" i="11"/>
  <c r="U94" i="11"/>
  <c r="U89" i="11"/>
  <c r="U88" i="11"/>
  <c r="U87" i="11"/>
  <c r="U86" i="11"/>
  <c r="U84" i="11"/>
  <c r="U83" i="11"/>
  <c r="U82" i="11"/>
  <c r="U81" i="11"/>
  <c r="U80" i="11"/>
  <c r="U78" i="11"/>
  <c r="U77" i="11"/>
  <c r="U76" i="11"/>
  <c r="U75" i="11"/>
  <c r="U74" i="11"/>
  <c r="U73" i="11"/>
  <c r="U71" i="11"/>
  <c r="U70" i="11"/>
  <c r="U69" i="11"/>
  <c r="U68" i="11"/>
  <c r="U67" i="11"/>
  <c r="U66" i="11"/>
  <c r="U64" i="11"/>
  <c r="U63" i="11"/>
  <c r="U62" i="11"/>
  <c r="U60" i="11"/>
  <c r="U58" i="11"/>
  <c r="U57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3" i="11"/>
  <c r="U42" i="11"/>
  <c r="U41" i="11"/>
  <c r="U40" i="11"/>
  <c r="U37" i="11"/>
  <c r="U36" i="11"/>
  <c r="U34" i="11"/>
  <c r="U33" i="11"/>
  <c r="U32" i="11"/>
  <c r="U30" i="11"/>
  <c r="U29" i="11"/>
  <c r="U27" i="11"/>
  <c r="U25" i="11"/>
  <c r="U23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9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8" i="11"/>
  <c r="O97" i="11"/>
  <c r="O96" i="11"/>
  <c r="O95" i="11"/>
  <c r="O94" i="11"/>
  <c r="O89" i="11"/>
  <c r="O88" i="11"/>
  <c r="O87" i="11"/>
  <c r="O86" i="11"/>
  <c r="O84" i="11"/>
  <c r="O83" i="11"/>
  <c r="O82" i="11"/>
  <c r="O81" i="11"/>
  <c r="O80" i="11"/>
  <c r="O78" i="11"/>
  <c r="O77" i="11"/>
  <c r="O76" i="11"/>
  <c r="O75" i="11"/>
  <c r="O74" i="11"/>
  <c r="O73" i="11"/>
  <c r="O71" i="11"/>
  <c r="O70" i="11"/>
  <c r="O69" i="11"/>
  <c r="O68" i="11"/>
  <c r="O67" i="11"/>
  <c r="O66" i="11"/>
  <c r="O64" i="11"/>
  <c r="O63" i="11"/>
  <c r="O62" i="11"/>
  <c r="O60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3" i="11"/>
  <c r="O42" i="11"/>
  <c r="O41" i="11"/>
  <c r="O40" i="11"/>
  <c r="O37" i="11"/>
  <c r="O36" i="11"/>
  <c r="O34" i="11"/>
  <c r="O33" i="11"/>
  <c r="O32" i="11"/>
  <c r="O30" i="11"/>
  <c r="O29" i="11"/>
  <c r="O27" i="11"/>
  <c r="O25" i="11"/>
  <c r="O23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9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1" i="11"/>
  <c r="I100" i="11"/>
  <c r="I98" i="11"/>
  <c r="I97" i="11"/>
  <c r="I96" i="11"/>
  <c r="I95" i="11"/>
  <c r="I94" i="11"/>
  <c r="I89" i="11"/>
  <c r="I88" i="11"/>
  <c r="I87" i="11"/>
  <c r="I86" i="11"/>
  <c r="I84" i="11"/>
  <c r="I83" i="11"/>
  <c r="I82" i="11"/>
  <c r="I81" i="11"/>
  <c r="I80" i="11"/>
  <c r="I78" i="11"/>
  <c r="I77" i="11"/>
  <c r="I76" i="11"/>
  <c r="I75" i="11"/>
  <c r="I74" i="11"/>
  <c r="I73" i="11"/>
  <c r="I71" i="11"/>
  <c r="I70" i="11"/>
  <c r="I69" i="11"/>
  <c r="I68" i="11"/>
  <c r="I67" i="11"/>
  <c r="I66" i="11"/>
  <c r="I64" i="11"/>
  <c r="I63" i="11"/>
  <c r="I62" i="11"/>
  <c r="I60" i="11"/>
  <c r="I58" i="11"/>
  <c r="I57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3" i="11"/>
  <c r="I42" i="11"/>
  <c r="I41" i="11"/>
  <c r="I40" i="11"/>
  <c r="I37" i="11"/>
  <c r="I36" i="11"/>
  <c r="I34" i="11"/>
  <c r="I33" i="11"/>
  <c r="I32" i="11"/>
  <c r="I30" i="11"/>
  <c r="I29" i="11"/>
  <c r="I27" i="11"/>
  <c r="I25" i="11"/>
  <c r="I23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AF113" i="11"/>
  <c r="AE113" i="11"/>
  <c r="AD113" i="11"/>
  <c r="Z113" i="11"/>
  <c r="Y113" i="11"/>
  <c r="X113" i="11"/>
  <c r="T113" i="11"/>
  <c r="S113" i="11"/>
  <c r="R113" i="11"/>
  <c r="N113" i="11"/>
  <c r="M113" i="11"/>
  <c r="L113" i="11"/>
  <c r="H113" i="11"/>
  <c r="G113" i="11"/>
  <c r="F113" i="11"/>
  <c r="U6" i="11"/>
  <c r="O6" i="11"/>
  <c r="P25" i="17"/>
  <c r="N25" i="17"/>
  <c r="M25" i="17"/>
  <c r="P36" i="17"/>
  <c r="N36" i="17"/>
  <c r="M36" i="17"/>
  <c r="P43" i="17"/>
  <c r="N43" i="17"/>
  <c r="M43" i="17"/>
  <c r="Q43" i="17" s="1"/>
  <c r="P42" i="17"/>
  <c r="N42" i="17"/>
  <c r="M42" i="17"/>
  <c r="P41" i="17"/>
  <c r="N41" i="17"/>
  <c r="M41" i="17"/>
  <c r="Q41" i="17" s="1"/>
  <c r="P40" i="17"/>
  <c r="N40" i="17"/>
  <c r="O40" i="17" s="1"/>
  <c r="M40" i="17"/>
  <c r="P55" i="17"/>
  <c r="N55" i="17"/>
  <c r="O55" i="17" s="1"/>
  <c r="M55" i="17"/>
  <c r="P60" i="17"/>
  <c r="N60" i="17"/>
  <c r="M60" i="17"/>
  <c r="Q60" i="17" s="1"/>
  <c r="P58" i="17"/>
  <c r="N58" i="17"/>
  <c r="M58" i="17"/>
  <c r="Q58" i="17" s="1"/>
  <c r="P75" i="17"/>
  <c r="N75" i="17"/>
  <c r="M75" i="17"/>
  <c r="P78" i="17"/>
  <c r="N78" i="17"/>
  <c r="M78" i="17"/>
  <c r="Q78" i="17" s="1"/>
  <c r="P77" i="17"/>
  <c r="N77" i="17"/>
  <c r="O77" i="17" s="1"/>
  <c r="M77" i="17"/>
  <c r="P113" i="17"/>
  <c r="N113" i="17"/>
  <c r="M113" i="17"/>
  <c r="J125" i="17"/>
  <c r="P124" i="17"/>
  <c r="N124" i="17"/>
  <c r="M124" i="17"/>
  <c r="P123" i="17"/>
  <c r="N123" i="17"/>
  <c r="M123" i="17"/>
  <c r="P121" i="17"/>
  <c r="N121" i="17"/>
  <c r="M121" i="17"/>
  <c r="P120" i="17"/>
  <c r="N120" i="17"/>
  <c r="K120" i="17"/>
  <c r="M120" i="17"/>
  <c r="P119" i="17"/>
  <c r="N119" i="17"/>
  <c r="K119" i="17"/>
  <c r="M119" i="17"/>
  <c r="P118" i="17"/>
  <c r="N118" i="17"/>
  <c r="K118" i="17"/>
  <c r="M118" i="17"/>
  <c r="P117" i="17"/>
  <c r="N117" i="17"/>
  <c r="K117" i="17"/>
  <c r="M117" i="17"/>
  <c r="P116" i="17"/>
  <c r="N116" i="17"/>
  <c r="K116" i="17"/>
  <c r="J115" i="17"/>
  <c r="I115" i="17"/>
  <c r="H115" i="17"/>
  <c r="G115" i="17"/>
  <c r="F115" i="17"/>
  <c r="E115" i="17"/>
  <c r="P115" i="17" s="1"/>
  <c r="D115" i="17"/>
  <c r="M115" i="17" s="1"/>
  <c r="K114" i="17"/>
  <c r="P112" i="17"/>
  <c r="N112" i="17"/>
  <c r="K112" i="17"/>
  <c r="P111" i="17"/>
  <c r="N111" i="17"/>
  <c r="K111" i="17"/>
  <c r="M111" i="17"/>
  <c r="P110" i="17"/>
  <c r="N110" i="17"/>
  <c r="K110" i="17"/>
  <c r="P109" i="17"/>
  <c r="N109" i="17"/>
  <c r="K109" i="17"/>
  <c r="M109" i="17"/>
  <c r="P108" i="17"/>
  <c r="N108" i="17"/>
  <c r="K108" i="17"/>
  <c r="P107" i="17"/>
  <c r="N107" i="17"/>
  <c r="K107" i="17"/>
  <c r="M107" i="17"/>
  <c r="P106" i="17"/>
  <c r="N106" i="17"/>
  <c r="K106" i="17"/>
  <c r="P105" i="17"/>
  <c r="N105" i="17"/>
  <c r="K105" i="17"/>
  <c r="M105" i="17"/>
  <c r="P104" i="17"/>
  <c r="N104" i="17"/>
  <c r="K104" i="17"/>
  <c r="P103" i="17"/>
  <c r="N103" i="17"/>
  <c r="K103" i="17"/>
  <c r="M103" i="17"/>
  <c r="P102" i="17"/>
  <c r="N102" i="17"/>
  <c r="K102" i="17"/>
  <c r="P101" i="17"/>
  <c r="N101" i="17"/>
  <c r="M101" i="17"/>
  <c r="P100" i="17"/>
  <c r="N100" i="17"/>
  <c r="O100" i="17" s="1"/>
  <c r="M100" i="17"/>
  <c r="P98" i="17"/>
  <c r="N98" i="17"/>
  <c r="K98" i="17"/>
  <c r="M98" i="17"/>
  <c r="P97" i="17"/>
  <c r="N97" i="17"/>
  <c r="M97" i="17"/>
  <c r="P96" i="17"/>
  <c r="N96" i="17"/>
  <c r="K96" i="17"/>
  <c r="K97" i="17"/>
  <c r="P95" i="17"/>
  <c r="N95" i="17"/>
  <c r="K95" i="17"/>
  <c r="P94" i="17"/>
  <c r="N94" i="17"/>
  <c r="O94" i="17" s="1"/>
  <c r="M94" i="17"/>
  <c r="P89" i="17"/>
  <c r="N89" i="17"/>
  <c r="K89" i="17"/>
  <c r="M89" i="17"/>
  <c r="P88" i="17"/>
  <c r="N88" i="17"/>
  <c r="M88" i="17"/>
  <c r="Q88" i="17" s="1"/>
  <c r="P87" i="17"/>
  <c r="N87" i="17"/>
  <c r="K87" i="17"/>
  <c r="P86" i="17"/>
  <c r="N86" i="17"/>
  <c r="K86" i="17"/>
  <c r="M86" i="17"/>
  <c r="P84" i="17"/>
  <c r="N84" i="17"/>
  <c r="K84" i="17"/>
  <c r="J83" i="17"/>
  <c r="I83" i="17"/>
  <c r="H83" i="17"/>
  <c r="G83" i="17"/>
  <c r="F83" i="17"/>
  <c r="E83" i="17"/>
  <c r="P83" i="17" s="1"/>
  <c r="D83" i="17"/>
  <c r="M83" i="17" s="1"/>
  <c r="P82" i="17"/>
  <c r="N82" i="17"/>
  <c r="K82" i="17"/>
  <c r="M82" i="17"/>
  <c r="P81" i="17"/>
  <c r="N81" i="17"/>
  <c r="M81" i="17"/>
  <c r="Q81" i="17" s="1"/>
  <c r="P80" i="17"/>
  <c r="N80" i="17"/>
  <c r="M80" i="17"/>
  <c r="Q80" i="17" s="1"/>
  <c r="P76" i="17"/>
  <c r="N76" i="17"/>
  <c r="K76" i="17"/>
  <c r="P74" i="17"/>
  <c r="N74" i="17"/>
  <c r="K74" i="17"/>
  <c r="M74" i="17"/>
  <c r="P73" i="17"/>
  <c r="N73" i="17"/>
  <c r="K73" i="17"/>
  <c r="K72" i="17"/>
  <c r="P71" i="17"/>
  <c r="N71" i="17"/>
  <c r="K71" i="17"/>
  <c r="P70" i="17"/>
  <c r="N70" i="17"/>
  <c r="K70" i="17"/>
  <c r="M70" i="17"/>
  <c r="P69" i="17"/>
  <c r="N69" i="17"/>
  <c r="M69" i="17"/>
  <c r="Q69" i="17" s="1"/>
  <c r="J68" i="17"/>
  <c r="I68" i="17"/>
  <c r="H68" i="17"/>
  <c r="G68" i="17"/>
  <c r="F68" i="17"/>
  <c r="E68" i="17"/>
  <c r="P68" i="17" s="1"/>
  <c r="D68" i="17"/>
  <c r="M68" i="17" s="1"/>
  <c r="P67" i="17"/>
  <c r="N67" i="17"/>
  <c r="M67" i="17"/>
  <c r="P66" i="17"/>
  <c r="N66" i="17"/>
  <c r="M66" i="17"/>
  <c r="K67" i="17"/>
  <c r="P64" i="17"/>
  <c r="N64" i="17"/>
  <c r="M64" i="17"/>
  <c r="P63" i="17"/>
  <c r="N63" i="17"/>
  <c r="M63" i="17"/>
  <c r="P62" i="17"/>
  <c r="N62" i="17"/>
  <c r="O62" i="17" s="1"/>
  <c r="M62" i="17"/>
  <c r="K62" i="17"/>
  <c r="P57" i="17"/>
  <c r="N57" i="17"/>
  <c r="K57" i="17"/>
  <c r="M57" i="17"/>
  <c r="P56" i="17"/>
  <c r="N56" i="17"/>
  <c r="M56" i="17"/>
  <c r="P54" i="17"/>
  <c r="N54" i="17"/>
  <c r="M54" i="17"/>
  <c r="P53" i="17"/>
  <c r="N53" i="17"/>
  <c r="M53" i="17"/>
  <c r="Q53" i="17" s="1"/>
  <c r="P52" i="17"/>
  <c r="N52" i="17"/>
  <c r="K52" i="17"/>
  <c r="M52" i="17"/>
  <c r="P51" i="17"/>
  <c r="N51" i="17"/>
  <c r="K51" i="17"/>
  <c r="M51" i="17"/>
  <c r="P50" i="17"/>
  <c r="N50" i="17"/>
  <c r="M50" i="17"/>
  <c r="Q50" i="17" s="1"/>
  <c r="K60" i="17"/>
  <c r="P49" i="17"/>
  <c r="N49" i="17"/>
  <c r="K54" i="17"/>
  <c r="P48" i="17"/>
  <c r="N48" i="17"/>
  <c r="M48" i="17"/>
  <c r="J47" i="17"/>
  <c r="I47" i="17"/>
  <c r="H47" i="17"/>
  <c r="G47" i="17"/>
  <c r="F47" i="17"/>
  <c r="E47" i="17"/>
  <c r="P47" i="17" s="1"/>
  <c r="D47" i="17"/>
  <c r="M47" i="17" s="1"/>
  <c r="P46" i="17"/>
  <c r="N46" i="17"/>
  <c r="K46" i="17"/>
  <c r="M46" i="17"/>
  <c r="P45" i="17"/>
  <c r="N45" i="17"/>
  <c r="M45" i="17"/>
  <c r="Q45" i="17" s="1"/>
  <c r="P37" i="17"/>
  <c r="N37" i="17"/>
  <c r="M37" i="17"/>
  <c r="Q37" i="17" s="1"/>
  <c r="P34" i="17"/>
  <c r="N34" i="17"/>
  <c r="M34" i="17"/>
  <c r="Q34" i="17" s="1"/>
  <c r="P33" i="17"/>
  <c r="N33" i="17"/>
  <c r="K33" i="17"/>
  <c r="M33" i="17"/>
  <c r="P32" i="17"/>
  <c r="N32" i="17"/>
  <c r="K32" i="17"/>
  <c r="M32" i="17"/>
  <c r="P30" i="17"/>
  <c r="N30" i="17"/>
  <c r="J29" i="17"/>
  <c r="I29" i="17"/>
  <c r="H29" i="17"/>
  <c r="G29" i="17"/>
  <c r="F29" i="17"/>
  <c r="E29" i="17"/>
  <c r="P29" i="17" s="1"/>
  <c r="D29" i="17"/>
  <c r="M29" i="17" s="1"/>
  <c r="K28" i="17"/>
  <c r="P27" i="17"/>
  <c r="N27" i="17"/>
  <c r="M27" i="17"/>
  <c r="Q27" i="17" s="1"/>
  <c r="P23" i="17"/>
  <c r="N23" i="17"/>
  <c r="M23" i="17"/>
  <c r="Q23" i="17" s="1"/>
  <c r="P21" i="17"/>
  <c r="N21" i="17"/>
  <c r="M21" i="17"/>
  <c r="P20" i="17"/>
  <c r="N20" i="17"/>
  <c r="M20" i="17"/>
  <c r="P19" i="17"/>
  <c r="N19" i="17"/>
  <c r="M19" i="17"/>
  <c r="P18" i="17"/>
  <c r="N18" i="17"/>
  <c r="K18" i="17"/>
  <c r="M18" i="17"/>
  <c r="P17" i="17"/>
  <c r="N17" i="17"/>
  <c r="M17" i="17"/>
  <c r="J16" i="17"/>
  <c r="I16" i="17"/>
  <c r="H16" i="17"/>
  <c r="G16" i="17"/>
  <c r="F16" i="17"/>
  <c r="E16" i="17"/>
  <c r="P16" i="17" s="1"/>
  <c r="D16" i="17"/>
  <c r="M16" i="17" s="1"/>
  <c r="P15" i="17"/>
  <c r="N15" i="17"/>
  <c r="K15" i="17"/>
  <c r="M15" i="17"/>
  <c r="P14" i="17"/>
  <c r="N14" i="17"/>
  <c r="M14" i="17"/>
  <c r="Q14" i="17" s="1"/>
  <c r="P13" i="17"/>
  <c r="N13" i="17"/>
  <c r="M13" i="17"/>
  <c r="Q13" i="17" s="1"/>
  <c r="P12" i="17"/>
  <c r="N12" i="17"/>
  <c r="M12" i="17"/>
  <c r="Q12" i="17" s="1"/>
  <c r="P11" i="17"/>
  <c r="N11" i="17"/>
  <c r="M11" i="17"/>
  <c r="P10" i="17"/>
  <c r="N10" i="17"/>
  <c r="K10" i="17"/>
  <c r="M10" i="17"/>
  <c r="P9" i="17"/>
  <c r="N9" i="17"/>
  <c r="K11" i="17"/>
  <c r="P8" i="17"/>
  <c r="N8" i="17"/>
  <c r="K8" i="17"/>
  <c r="K9" i="17"/>
  <c r="J7" i="17"/>
  <c r="I7" i="17"/>
  <c r="H7" i="17"/>
  <c r="G7" i="17"/>
  <c r="F7" i="17"/>
  <c r="E7" i="17"/>
  <c r="P7" i="17" s="1"/>
  <c r="Q113" i="17" l="1"/>
  <c r="O113" i="17"/>
  <c r="Q89" i="17"/>
  <c r="Q75" i="17"/>
  <c r="Q77" i="17"/>
  <c r="O75" i="17"/>
  <c r="Q55" i="17"/>
  <c r="Q46" i="17"/>
  <c r="O42" i="17"/>
  <c r="Q40" i="17"/>
  <c r="Q42" i="17"/>
  <c r="O36" i="17"/>
  <c r="Q36" i="17"/>
  <c r="O25" i="17"/>
  <c r="N16" i="17"/>
  <c r="Q25" i="17"/>
  <c r="O41" i="17"/>
  <c r="O43" i="17"/>
  <c r="O58" i="17"/>
  <c r="O60" i="17"/>
  <c r="O78" i="17"/>
  <c r="O123" i="17"/>
  <c r="O64" i="17"/>
  <c r="Q83" i="17"/>
  <c r="Q115" i="17"/>
  <c r="N115" i="17"/>
  <c r="O115" i="17" s="1"/>
  <c r="N83" i="17"/>
  <c r="O83" i="17" s="1"/>
  <c r="Q105" i="17"/>
  <c r="Q109" i="17"/>
  <c r="H6" i="17"/>
  <c r="Q68" i="17"/>
  <c r="N68" i="17"/>
  <c r="O68" i="17" s="1"/>
  <c r="Q82" i="17"/>
  <c r="F6" i="17"/>
  <c r="Q47" i="17"/>
  <c r="N47" i="17"/>
  <c r="O47" i="17" s="1"/>
  <c r="G6" i="17"/>
  <c r="N29" i="17"/>
  <c r="Q32" i="17"/>
  <c r="O20" i="17"/>
  <c r="N7" i="17"/>
  <c r="Q15" i="17"/>
  <c r="Q10" i="17"/>
  <c r="O15" i="17"/>
  <c r="O16" i="17"/>
  <c r="Q17" i="17"/>
  <c r="O17" i="17"/>
  <c r="Q18" i="17"/>
  <c r="O19" i="17"/>
  <c r="Q20" i="17"/>
  <c r="O21" i="17"/>
  <c r="Q29" i="17"/>
  <c r="O10" i="17"/>
  <c r="Q11" i="17"/>
  <c r="O11" i="17"/>
  <c r="Q16" i="17"/>
  <c r="O18" i="17"/>
  <c r="Q19" i="17"/>
  <c r="Q21" i="17"/>
  <c r="O29" i="17"/>
  <c r="M9" i="17"/>
  <c r="E6" i="17"/>
  <c r="P6" i="17" s="1"/>
  <c r="I6" i="17"/>
  <c r="D7" i="17"/>
  <c r="M8" i="17"/>
  <c r="O8" i="17" s="1"/>
  <c r="K17" i="17"/>
  <c r="K22" i="17"/>
  <c r="O32" i="17"/>
  <c r="Q33" i="17"/>
  <c r="O33" i="17"/>
  <c r="O46" i="17"/>
  <c r="O48" i="17"/>
  <c r="Q51" i="17"/>
  <c r="O54" i="17"/>
  <c r="Q56" i="17"/>
  <c r="O56" i="17"/>
  <c r="Q57" i="17"/>
  <c r="Q62" i="17"/>
  <c r="O63" i="17"/>
  <c r="Q64" i="17"/>
  <c r="Q66" i="17"/>
  <c r="O66" i="17"/>
  <c r="O67" i="17"/>
  <c r="O12" i="17"/>
  <c r="O13" i="17"/>
  <c r="O14" i="17"/>
  <c r="O23" i="17"/>
  <c r="O27" i="17"/>
  <c r="K31" i="17"/>
  <c r="M30" i="17"/>
  <c r="O30" i="17" s="1"/>
  <c r="Q48" i="17"/>
  <c r="O51" i="17"/>
  <c r="Q52" i="17"/>
  <c r="O52" i="17"/>
  <c r="Q54" i="17"/>
  <c r="O57" i="17"/>
  <c r="Q63" i="17"/>
  <c r="Q67" i="17"/>
  <c r="K48" i="17"/>
  <c r="K56" i="17"/>
  <c r="Q70" i="17"/>
  <c r="M71" i="17"/>
  <c r="M73" i="17"/>
  <c r="Q74" i="17"/>
  <c r="M76" i="17"/>
  <c r="O80" i="17"/>
  <c r="O81" i="17"/>
  <c r="O82" i="17"/>
  <c r="Q86" i="17"/>
  <c r="O89" i="17"/>
  <c r="Q94" i="17"/>
  <c r="Q97" i="17"/>
  <c r="O97" i="17"/>
  <c r="Q98" i="17"/>
  <c r="Q100" i="17"/>
  <c r="O101" i="17"/>
  <c r="Q103" i="17"/>
  <c r="O105" i="17"/>
  <c r="Q107" i="17"/>
  <c r="O109" i="17"/>
  <c r="Q111" i="17"/>
  <c r="Q117" i="17"/>
  <c r="O117" i="17"/>
  <c r="O118" i="17"/>
  <c r="Q119" i="17"/>
  <c r="O119" i="17"/>
  <c r="O120" i="17"/>
  <c r="Q121" i="17"/>
  <c r="Q124" i="17"/>
  <c r="O34" i="17"/>
  <c r="O37" i="17"/>
  <c r="O45" i="17"/>
  <c r="M49" i="17"/>
  <c r="O50" i="17"/>
  <c r="O53" i="17"/>
  <c r="O69" i="17"/>
  <c r="O70" i="17"/>
  <c r="O74" i="17"/>
  <c r="O86" i="17"/>
  <c r="O98" i="17"/>
  <c r="Q101" i="17"/>
  <c r="O103" i="17"/>
  <c r="O107" i="17"/>
  <c r="O111" i="17"/>
  <c r="Q118" i="17"/>
  <c r="Q120" i="17"/>
  <c r="O121" i="17"/>
  <c r="Q123" i="17"/>
  <c r="O124" i="17"/>
  <c r="M84" i="17"/>
  <c r="M87" i="17"/>
  <c r="O88" i="17"/>
  <c r="M95" i="17"/>
  <c r="M102" i="17"/>
  <c r="M104" i="17"/>
  <c r="M106" i="17"/>
  <c r="M108" i="17"/>
  <c r="M110" i="17"/>
  <c r="M112" i="17"/>
  <c r="M116" i="17"/>
  <c r="O116" i="17" s="1"/>
  <c r="M96" i="17"/>
  <c r="O96" i="17" s="1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1" i="11"/>
  <c r="AF89" i="11"/>
  <c r="AF88" i="11"/>
  <c r="AF87" i="11"/>
  <c r="AF86" i="11"/>
  <c r="AF84" i="11"/>
  <c r="AF83" i="11"/>
  <c r="AF82" i="11"/>
  <c r="AF81" i="11"/>
  <c r="AF80" i="11"/>
  <c r="AF78" i="11"/>
  <c r="AF76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0" i="11"/>
  <c r="AF57" i="11"/>
  <c r="AF56" i="11"/>
  <c r="AF54" i="11"/>
  <c r="AF53" i="11"/>
  <c r="AF52" i="11"/>
  <c r="AF51" i="11"/>
  <c r="AF50" i="11"/>
  <c r="AF49" i="11"/>
  <c r="AF48" i="11"/>
  <c r="AF47" i="11"/>
  <c r="AF46" i="11"/>
  <c r="AF45" i="11"/>
  <c r="AF43" i="11"/>
  <c r="AF40" i="11"/>
  <c r="AF38" i="11"/>
  <c r="AF37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7" i="11"/>
  <c r="AF16" i="11"/>
  <c r="AF15" i="11"/>
  <c r="AF14" i="11"/>
  <c r="AF13" i="11"/>
  <c r="AF12" i="11"/>
  <c r="AF11" i="11"/>
  <c r="AF10" i="11"/>
  <c r="AF9" i="11"/>
  <c r="AF8" i="11"/>
  <c r="AF7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1" i="11"/>
  <c r="Z89" i="11"/>
  <c r="Z88" i="11"/>
  <c r="Z87" i="11"/>
  <c r="Z86" i="11"/>
  <c r="Z84" i="11"/>
  <c r="Z83" i="11"/>
  <c r="Z82" i="11"/>
  <c r="Z81" i="11"/>
  <c r="Z80" i="11"/>
  <c r="Z78" i="11"/>
  <c r="Z76" i="11"/>
  <c r="Z74" i="11"/>
  <c r="Z73" i="11"/>
  <c r="Z72" i="11"/>
  <c r="Z71" i="11"/>
  <c r="Z70" i="11"/>
  <c r="Z69" i="11"/>
  <c r="Z68" i="11"/>
  <c r="Z67" i="11"/>
  <c r="Z66" i="11"/>
  <c r="Z65" i="11"/>
  <c r="Z64" i="11"/>
  <c r="Z63" i="11"/>
  <c r="Z62" i="11"/>
  <c r="Z60" i="11"/>
  <c r="Z57" i="11"/>
  <c r="Z56" i="11"/>
  <c r="Z54" i="11"/>
  <c r="Z53" i="11"/>
  <c r="Z52" i="11"/>
  <c r="Z51" i="11"/>
  <c r="Z50" i="11"/>
  <c r="Z49" i="11"/>
  <c r="Z48" i="11"/>
  <c r="Z47" i="11"/>
  <c r="Z46" i="11"/>
  <c r="Z45" i="11"/>
  <c r="Z43" i="11"/>
  <c r="Z40" i="11"/>
  <c r="Z38" i="11"/>
  <c r="Z37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1" i="11"/>
  <c r="T89" i="11"/>
  <c r="T88" i="11"/>
  <c r="T87" i="11"/>
  <c r="T86" i="11"/>
  <c r="T84" i="11"/>
  <c r="T83" i="11"/>
  <c r="T82" i="11"/>
  <c r="T81" i="11"/>
  <c r="T80" i="11"/>
  <c r="T78" i="11"/>
  <c r="T76" i="11"/>
  <c r="T74" i="11"/>
  <c r="T73" i="11"/>
  <c r="T72" i="11"/>
  <c r="T71" i="11"/>
  <c r="T70" i="11"/>
  <c r="T69" i="11"/>
  <c r="T68" i="11"/>
  <c r="T67" i="11"/>
  <c r="T66" i="11"/>
  <c r="T65" i="11"/>
  <c r="T64" i="11"/>
  <c r="T63" i="11"/>
  <c r="T62" i="11"/>
  <c r="T60" i="11"/>
  <c r="T57" i="11"/>
  <c r="T56" i="11"/>
  <c r="T54" i="11"/>
  <c r="T53" i="11"/>
  <c r="T52" i="11"/>
  <c r="T51" i="11"/>
  <c r="T50" i="11"/>
  <c r="T49" i="11"/>
  <c r="T48" i="11"/>
  <c r="T47" i="11"/>
  <c r="T46" i="11"/>
  <c r="T45" i="11"/>
  <c r="T43" i="11"/>
  <c r="T40" i="11"/>
  <c r="T38" i="11"/>
  <c r="T37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1" i="11"/>
  <c r="N89" i="11"/>
  <c r="N88" i="11"/>
  <c r="N87" i="11"/>
  <c r="N86" i="11"/>
  <c r="N84" i="11"/>
  <c r="N83" i="11"/>
  <c r="N82" i="11"/>
  <c r="N81" i="11"/>
  <c r="N80" i="11"/>
  <c r="N78" i="11"/>
  <c r="N76" i="11"/>
  <c r="N74" i="11"/>
  <c r="N73" i="11"/>
  <c r="N72" i="11"/>
  <c r="N71" i="11"/>
  <c r="N70" i="11"/>
  <c r="N69" i="11"/>
  <c r="N68" i="11"/>
  <c r="N67" i="11"/>
  <c r="N66" i="11"/>
  <c r="N65" i="11"/>
  <c r="N64" i="11"/>
  <c r="N63" i="11"/>
  <c r="N62" i="11"/>
  <c r="N60" i="11"/>
  <c r="N57" i="11"/>
  <c r="N56" i="11"/>
  <c r="N54" i="11"/>
  <c r="N53" i="11"/>
  <c r="N52" i="11"/>
  <c r="N51" i="11"/>
  <c r="N50" i="11"/>
  <c r="N49" i="11"/>
  <c r="N48" i="11"/>
  <c r="N47" i="11"/>
  <c r="N46" i="11"/>
  <c r="N45" i="11"/>
  <c r="N43" i="11"/>
  <c r="N40" i="11"/>
  <c r="N38" i="11"/>
  <c r="N37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7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1" i="11"/>
  <c r="H89" i="11"/>
  <c r="H88" i="11"/>
  <c r="H87" i="11"/>
  <c r="H86" i="11"/>
  <c r="H84" i="11"/>
  <c r="H83" i="11"/>
  <c r="H82" i="11"/>
  <c r="H81" i="11"/>
  <c r="H80" i="11"/>
  <c r="H78" i="11"/>
  <c r="H76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0" i="11"/>
  <c r="H57" i="11"/>
  <c r="H56" i="11"/>
  <c r="H54" i="11"/>
  <c r="H53" i="11"/>
  <c r="H52" i="11"/>
  <c r="H51" i="11"/>
  <c r="H50" i="11"/>
  <c r="H49" i="11"/>
  <c r="H48" i="11"/>
  <c r="H47" i="11"/>
  <c r="H46" i="11"/>
  <c r="H45" i="11"/>
  <c r="H43" i="11"/>
  <c r="H40" i="11"/>
  <c r="H38" i="11"/>
  <c r="H37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AF6" i="11"/>
  <c r="Z6" i="11"/>
  <c r="T6" i="11"/>
  <c r="N6" i="11"/>
  <c r="H6" i="11"/>
  <c r="P123" i="16"/>
  <c r="Q123" i="16" s="1"/>
  <c r="N123" i="16"/>
  <c r="O123" i="16" s="1"/>
  <c r="M123" i="16"/>
  <c r="P122" i="16"/>
  <c r="Q122" i="16" s="1"/>
  <c r="N122" i="16"/>
  <c r="O122" i="16" s="1"/>
  <c r="M122" i="16"/>
  <c r="P120" i="16"/>
  <c r="Q120" i="16" s="1"/>
  <c r="N120" i="16"/>
  <c r="O120" i="16" s="1"/>
  <c r="M120" i="16"/>
  <c r="P119" i="16"/>
  <c r="Q119" i="16" s="1"/>
  <c r="N119" i="16"/>
  <c r="O119" i="16" s="1"/>
  <c r="M119" i="16"/>
  <c r="P118" i="16"/>
  <c r="Q118" i="16" s="1"/>
  <c r="N118" i="16"/>
  <c r="O118" i="16" s="1"/>
  <c r="M118" i="16"/>
  <c r="P117" i="16"/>
  <c r="Q117" i="16" s="1"/>
  <c r="N117" i="16"/>
  <c r="O117" i="16" s="1"/>
  <c r="M117" i="16"/>
  <c r="P116" i="16"/>
  <c r="Q116" i="16" s="1"/>
  <c r="N116" i="16"/>
  <c r="O116" i="16" s="1"/>
  <c r="M116" i="16"/>
  <c r="P115" i="16"/>
  <c r="Q115" i="16" s="1"/>
  <c r="N115" i="16"/>
  <c r="O115" i="16" s="1"/>
  <c r="M115" i="16"/>
  <c r="P114" i="16"/>
  <c r="Q114" i="16" s="1"/>
  <c r="N114" i="16"/>
  <c r="O114" i="16" s="1"/>
  <c r="M114" i="16"/>
  <c r="P113" i="16"/>
  <c r="Q113" i="16" s="1"/>
  <c r="N113" i="16"/>
  <c r="O113" i="16" s="1"/>
  <c r="M113" i="16"/>
  <c r="P112" i="16"/>
  <c r="Q112" i="16" s="1"/>
  <c r="N112" i="16"/>
  <c r="O112" i="16" s="1"/>
  <c r="M112" i="16"/>
  <c r="P111" i="16"/>
  <c r="Q111" i="16" s="1"/>
  <c r="N111" i="16"/>
  <c r="O111" i="16" s="1"/>
  <c r="M111" i="16"/>
  <c r="P110" i="16"/>
  <c r="Q110" i="16" s="1"/>
  <c r="N110" i="16"/>
  <c r="O110" i="16" s="1"/>
  <c r="M110" i="16"/>
  <c r="P109" i="16"/>
  <c r="Q109" i="16" s="1"/>
  <c r="N109" i="16"/>
  <c r="O109" i="16" s="1"/>
  <c r="M109" i="16"/>
  <c r="P108" i="16"/>
  <c r="Q108" i="16" s="1"/>
  <c r="N108" i="16"/>
  <c r="O108" i="16" s="1"/>
  <c r="M108" i="16"/>
  <c r="P107" i="16"/>
  <c r="Q107" i="16" s="1"/>
  <c r="N107" i="16"/>
  <c r="O107" i="16" s="1"/>
  <c r="M107" i="16"/>
  <c r="P106" i="16"/>
  <c r="Q106" i="16" s="1"/>
  <c r="N106" i="16"/>
  <c r="O106" i="16" s="1"/>
  <c r="M106" i="16"/>
  <c r="P105" i="16"/>
  <c r="Q105" i="16" s="1"/>
  <c r="N105" i="16"/>
  <c r="O105" i="16" s="1"/>
  <c r="M105" i="16"/>
  <c r="P104" i="16"/>
  <c r="Q104" i="16" s="1"/>
  <c r="N104" i="16"/>
  <c r="O104" i="16" s="1"/>
  <c r="M104" i="16"/>
  <c r="P103" i="16"/>
  <c r="Q103" i="16" s="1"/>
  <c r="N103" i="16"/>
  <c r="O103" i="16" s="1"/>
  <c r="M103" i="16"/>
  <c r="P102" i="16"/>
  <c r="Q102" i="16" s="1"/>
  <c r="N102" i="16"/>
  <c r="O102" i="16" s="1"/>
  <c r="M102" i="16"/>
  <c r="P101" i="16"/>
  <c r="Q101" i="16" s="1"/>
  <c r="N101" i="16"/>
  <c r="O101" i="16" s="1"/>
  <c r="M101" i="16"/>
  <c r="P100" i="16"/>
  <c r="Q100" i="16" s="1"/>
  <c r="N100" i="16"/>
  <c r="O100" i="16" s="1"/>
  <c r="M100" i="16"/>
  <c r="P99" i="16"/>
  <c r="Q99" i="16" s="1"/>
  <c r="N99" i="16"/>
  <c r="O99" i="16" s="1"/>
  <c r="M99" i="16"/>
  <c r="P98" i="16"/>
  <c r="Q98" i="16" s="1"/>
  <c r="N98" i="16"/>
  <c r="O98" i="16" s="1"/>
  <c r="M98" i="16"/>
  <c r="P97" i="16"/>
  <c r="Q97" i="16" s="1"/>
  <c r="N97" i="16"/>
  <c r="O97" i="16" s="1"/>
  <c r="M97" i="16"/>
  <c r="P96" i="16"/>
  <c r="Q96" i="16" s="1"/>
  <c r="N96" i="16"/>
  <c r="O96" i="16" s="1"/>
  <c r="M96" i="16"/>
  <c r="P95" i="16"/>
  <c r="Q95" i="16" s="1"/>
  <c r="N95" i="16"/>
  <c r="O95" i="16" s="1"/>
  <c r="M95" i="16"/>
  <c r="P94" i="16"/>
  <c r="Q94" i="16" s="1"/>
  <c r="N94" i="16"/>
  <c r="O94" i="16" s="1"/>
  <c r="M94" i="16"/>
  <c r="P93" i="16"/>
  <c r="Q93" i="16" s="1"/>
  <c r="N93" i="16"/>
  <c r="O93" i="16" s="1"/>
  <c r="M93" i="16"/>
  <c r="P91" i="16"/>
  <c r="Q91" i="16" s="1"/>
  <c r="N91" i="16"/>
  <c r="O91" i="16" s="1"/>
  <c r="M91" i="16"/>
  <c r="P89" i="16"/>
  <c r="Q89" i="16" s="1"/>
  <c r="N89" i="16"/>
  <c r="O89" i="16" s="1"/>
  <c r="M89" i="16"/>
  <c r="P88" i="16"/>
  <c r="Q88" i="16" s="1"/>
  <c r="N88" i="16"/>
  <c r="O88" i="16" s="1"/>
  <c r="M88" i="16"/>
  <c r="P87" i="16"/>
  <c r="Q87" i="16" s="1"/>
  <c r="N87" i="16"/>
  <c r="O87" i="16" s="1"/>
  <c r="M87" i="16"/>
  <c r="P86" i="16"/>
  <c r="Q86" i="16" s="1"/>
  <c r="N86" i="16"/>
  <c r="O86" i="16" s="1"/>
  <c r="M86" i="16"/>
  <c r="P84" i="16"/>
  <c r="Q84" i="16" s="1"/>
  <c r="N84" i="16"/>
  <c r="O84" i="16" s="1"/>
  <c r="M84" i="16"/>
  <c r="P83" i="16"/>
  <c r="Q83" i="16" s="1"/>
  <c r="N83" i="16"/>
  <c r="O83" i="16" s="1"/>
  <c r="M83" i="16"/>
  <c r="P82" i="16"/>
  <c r="Q82" i="16" s="1"/>
  <c r="N82" i="16"/>
  <c r="O82" i="16" s="1"/>
  <c r="M82" i="16"/>
  <c r="P81" i="16"/>
  <c r="N81" i="16"/>
  <c r="O81" i="16" s="1"/>
  <c r="M81" i="16"/>
  <c r="P80" i="16"/>
  <c r="Q80" i="16" s="1"/>
  <c r="N80" i="16"/>
  <c r="O80" i="16" s="1"/>
  <c r="M80" i="16"/>
  <c r="P78" i="16"/>
  <c r="Q78" i="16" s="1"/>
  <c r="N78" i="16"/>
  <c r="O78" i="16" s="1"/>
  <c r="M78" i="16"/>
  <c r="P76" i="16"/>
  <c r="Q76" i="16" s="1"/>
  <c r="N76" i="16"/>
  <c r="O76" i="16" s="1"/>
  <c r="M76" i="16"/>
  <c r="P74" i="16"/>
  <c r="Q74" i="16" s="1"/>
  <c r="N74" i="16"/>
  <c r="O74" i="16" s="1"/>
  <c r="M74" i="16"/>
  <c r="P73" i="16"/>
  <c r="Q73" i="16" s="1"/>
  <c r="N73" i="16"/>
  <c r="O73" i="16" s="1"/>
  <c r="M73" i="16"/>
  <c r="P72" i="16"/>
  <c r="Q72" i="16" s="1"/>
  <c r="N72" i="16"/>
  <c r="O72" i="16" s="1"/>
  <c r="M72" i="16"/>
  <c r="P71" i="16"/>
  <c r="Q71" i="16" s="1"/>
  <c r="N71" i="16"/>
  <c r="O71" i="16" s="1"/>
  <c r="M71" i="16"/>
  <c r="P70" i="16"/>
  <c r="Q70" i="16" s="1"/>
  <c r="N70" i="16"/>
  <c r="O70" i="16" s="1"/>
  <c r="M70" i="16"/>
  <c r="P69" i="16"/>
  <c r="Q69" i="16" s="1"/>
  <c r="N69" i="16"/>
  <c r="O69" i="16" s="1"/>
  <c r="M69" i="16"/>
  <c r="P68" i="16"/>
  <c r="Q68" i="16" s="1"/>
  <c r="N68" i="16"/>
  <c r="O68" i="16" s="1"/>
  <c r="M68" i="16"/>
  <c r="P67" i="16"/>
  <c r="Q67" i="16" s="1"/>
  <c r="N67" i="16"/>
  <c r="O67" i="16" s="1"/>
  <c r="M67" i="16"/>
  <c r="P66" i="16"/>
  <c r="Q66" i="16" s="1"/>
  <c r="N66" i="16"/>
  <c r="O66" i="16" s="1"/>
  <c r="M66" i="16"/>
  <c r="P65" i="16"/>
  <c r="Q65" i="16" s="1"/>
  <c r="N65" i="16"/>
  <c r="O65" i="16" s="1"/>
  <c r="M65" i="16"/>
  <c r="P64" i="16"/>
  <c r="Q64" i="16" s="1"/>
  <c r="N64" i="16"/>
  <c r="O64" i="16" s="1"/>
  <c r="M64" i="16"/>
  <c r="P63" i="16"/>
  <c r="Q63" i="16" s="1"/>
  <c r="N63" i="16"/>
  <c r="O63" i="16" s="1"/>
  <c r="M63" i="16"/>
  <c r="P62" i="16"/>
  <c r="Q62" i="16" s="1"/>
  <c r="N62" i="16"/>
  <c r="O62" i="16" s="1"/>
  <c r="M62" i="16"/>
  <c r="P60" i="16"/>
  <c r="Q60" i="16" s="1"/>
  <c r="N60" i="16"/>
  <c r="O60" i="16" s="1"/>
  <c r="M60" i="16"/>
  <c r="P57" i="16"/>
  <c r="Q57" i="16" s="1"/>
  <c r="N57" i="16"/>
  <c r="O57" i="16" s="1"/>
  <c r="M57" i="16"/>
  <c r="P56" i="16"/>
  <c r="Q56" i="16" s="1"/>
  <c r="N56" i="16"/>
  <c r="O56" i="16" s="1"/>
  <c r="M56" i="16"/>
  <c r="P54" i="16"/>
  <c r="Q54" i="16" s="1"/>
  <c r="N54" i="16"/>
  <c r="O54" i="16" s="1"/>
  <c r="M54" i="16"/>
  <c r="P53" i="16"/>
  <c r="Q53" i="16" s="1"/>
  <c r="N53" i="16"/>
  <c r="O53" i="16" s="1"/>
  <c r="M53" i="16"/>
  <c r="P52" i="16"/>
  <c r="Q52" i="16" s="1"/>
  <c r="N52" i="16"/>
  <c r="O52" i="16" s="1"/>
  <c r="M52" i="16"/>
  <c r="P51" i="16"/>
  <c r="Q51" i="16" s="1"/>
  <c r="N51" i="16"/>
  <c r="O51" i="16" s="1"/>
  <c r="M51" i="16"/>
  <c r="P50" i="16"/>
  <c r="Q50" i="16" s="1"/>
  <c r="N50" i="16"/>
  <c r="O50" i="16" s="1"/>
  <c r="M50" i="16"/>
  <c r="P49" i="16"/>
  <c r="Q49" i="16" s="1"/>
  <c r="N49" i="16"/>
  <c r="O49" i="16" s="1"/>
  <c r="M49" i="16"/>
  <c r="P48" i="16"/>
  <c r="Q48" i="16" s="1"/>
  <c r="N48" i="16"/>
  <c r="O48" i="16" s="1"/>
  <c r="M48" i="16"/>
  <c r="P47" i="16"/>
  <c r="Q47" i="16" s="1"/>
  <c r="N47" i="16"/>
  <c r="O47" i="16" s="1"/>
  <c r="M47" i="16"/>
  <c r="P46" i="16"/>
  <c r="Q46" i="16" s="1"/>
  <c r="N46" i="16"/>
  <c r="O46" i="16" s="1"/>
  <c r="M46" i="16"/>
  <c r="P45" i="16"/>
  <c r="Q45" i="16" s="1"/>
  <c r="N45" i="16"/>
  <c r="O45" i="16" s="1"/>
  <c r="M45" i="16"/>
  <c r="P43" i="16"/>
  <c r="Q43" i="16" s="1"/>
  <c r="N43" i="16"/>
  <c r="O43" i="16" s="1"/>
  <c r="M43" i="16"/>
  <c r="P40" i="16"/>
  <c r="Q40" i="16" s="1"/>
  <c r="N40" i="16"/>
  <c r="O40" i="16" s="1"/>
  <c r="M40" i="16"/>
  <c r="P38" i="16"/>
  <c r="Q38" i="16" s="1"/>
  <c r="N38" i="16"/>
  <c r="O38" i="16" s="1"/>
  <c r="M38" i="16"/>
  <c r="P37" i="16"/>
  <c r="Q37" i="16" s="1"/>
  <c r="N37" i="16"/>
  <c r="O37" i="16" s="1"/>
  <c r="M37" i="16"/>
  <c r="P34" i="16"/>
  <c r="Q34" i="16" s="1"/>
  <c r="N34" i="16"/>
  <c r="O34" i="16" s="1"/>
  <c r="M34" i="16"/>
  <c r="P33" i="16"/>
  <c r="Q33" i="16" s="1"/>
  <c r="N33" i="16"/>
  <c r="O33" i="16" s="1"/>
  <c r="M33" i="16"/>
  <c r="P32" i="16"/>
  <c r="Q32" i="16" s="1"/>
  <c r="N32" i="16"/>
  <c r="O32" i="16" s="1"/>
  <c r="M32" i="16"/>
  <c r="P31" i="16"/>
  <c r="Q31" i="16" s="1"/>
  <c r="N31" i="16"/>
  <c r="O31" i="16" s="1"/>
  <c r="M31" i="16"/>
  <c r="P30" i="16"/>
  <c r="Q30" i="16" s="1"/>
  <c r="N30" i="16"/>
  <c r="O30" i="16" s="1"/>
  <c r="M30" i="16"/>
  <c r="P29" i="16"/>
  <c r="Q29" i="16" s="1"/>
  <c r="N29" i="16"/>
  <c r="O29" i="16" s="1"/>
  <c r="M29" i="16"/>
  <c r="P28" i="16"/>
  <c r="Q28" i="16" s="1"/>
  <c r="N28" i="16"/>
  <c r="O28" i="16" s="1"/>
  <c r="M28" i="16"/>
  <c r="P27" i="16"/>
  <c r="Q27" i="16" s="1"/>
  <c r="N27" i="16"/>
  <c r="O27" i="16" s="1"/>
  <c r="M27" i="16"/>
  <c r="P26" i="16"/>
  <c r="Q26" i="16" s="1"/>
  <c r="N26" i="16"/>
  <c r="O26" i="16" s="1"/>
  <c r="M26" i="16"/>
  <c r="P23" i="16"/>
  <c r="Q23" i="16" s="1"/>
  <c r="N23" i="16"/>
  <c r="O23" i="16" s="1"/>
  <c r="M23" i="16"/>
  <c r="P22" i="16"/>
  <c r="Q22" i="16" s="1"/>
  <c r="N22" i="16"/>
  <c r="O22" i="16" s="1"/>
  <c r="M22" i="16"/>
  <c r="P21" i="16"/>
  <c r="Q21" i="16" s="1"/>
  <c r="N21" i="16"/>
  <c r="O21" i="16" s="1"/>
  <c r="M21" i="16"/>
  <c r="P20" i="16"/>
  <c r="Q20" i="16" s="1"/>
  <c r="N20" i="16"/>
  <c r="O20" i="16" s="1"/>
  <c r="M20" i="16"/>
  <c r="P19" i="16"/>
  <c r="Q19" i="16" s="1"/>
  <c r="N19" i="16"/>
  <c r="O19" i="16" s="1"/>
  <c r="M19" i="16"/>
  <c r="P18" i="16"/>
  <c r="Q18" i="16" s="1"/>
  <c r="N18" i="16"/>
  <c r="O18" i="16" s="1"/>
  <c r="M18" i="16"/>
  <c r="P17" i="16"/>
  <c r="Q17" i="16" s="1"/>
  <c r="N17" i="16"/>
  <c r="O17" i="16" s="1"/>
  <c r="M17" i="16"/>
  <c r="P16" i="16"/>
  <c r="Q16" i="16" s="1"/>
  <c r="N16" i="16"/>
  <c r="O16" i="16" s="1"/>
  <c r="M16" i="16"/>
  <c r="P15" i="16"/>
  <c r="Q15" i="16" s="1"/>
  <c r="N15" i="16"/>
  <c r="O15" i="16" s="1"/>
  <c r="M15" i="16"/>
  <c r="P14" i="16"/>
  <c r="Q14" i="16" s="1"/>
  <c r="N14" i="16"/>
  <c r="O14" i="16" s="1"/>
  <c r="M14" i="16"/>
  <c r="P13" i="16"/>
  <c r="Q13" i="16" s="1"/>
  <c r="N13" i="16"/>
  <c r="O13" i="16" s="1"/>
  <c r="M13" i="16"/>
  <c r="P12" i="16"/>
  <c r="Q12" i="16" s="1"/>
  <c r="N12" i="16"/>
  <c r="O12" i="16" s="1"/>
  <c r="M12" i="16"/>
  <c r="P11" i="16"/>
  <c r="Q11" i="16" s="1"/>
  <c r="N11" i="16"/>
  <c r="O11" i="16" s="1"/>
  <c r="M11" i="16"/>
  <c r="P10" i="16"/>
  <c r="Q10" i="16" s="1"/>
  <c r="N10" i="16"/>
  <c r="O10" i="16" s="1"/>
  <c r="M10" i="16"/>
  <c r="P9" i="16"/>
  <c r="Q9" i="16" s="1"/>
  <c r="N9" i="16"/>
  <c r="O9" i="16" s="1"/>
  <c r="M9" i="16"/>
  <c r="P8" i="16"/>
  <c r="Q8" i="16" s="1"/>
  <c r="N8" i="16"/>
  <c r="O8" i="16" s="1"/>
  <c r="M8" i="16"/>
  <c r="P6" i="16"/>
  <c r="N6" i="16"/>
  <c r="P7" i="16"/>
  <c r="Q7" i="16" s="1"/>
  <c r="N7" i="16"/>
  <c r="O7" i="16" s="1"/>
  <c r="M7" i="16"/>
  <c r="Q6" i="16"/>
  <c r="O6" i="16"/>
  <c r="M6" i="16"/>
  <c r="AE66" i="11"/>
  <c r="AD66" i="11"/>
  <c r="AC66" i="11"/>
  <c r="AB66" i="11"/>
  <c r="Y66" i="11"/>
  <c r="X66" i="11"/>
  <c r="W66" i="11"/>
  <c r="V66" i="11"/>
  <c r="S66" i="11"/>
  <c r="R66" i="11"/>
  <c r="Q66" i="11"/>
  <c r="M66" i="11"/>
  <c r="L66" i="11"/>
  <c r="K66" i="11"/>
  <c r="G66" i="11"/>
  <c r="F66" i="11"/>
  <c r="E66" i="11"/>
  <c r="D66" i="11"/>
  <c r="J124" i="16"/>
  <c r="D123" i="16"/>
  <c r="D122" i="16"/>
  <c r="D120" i="16"/>
  <c r="D119" i="16"/>
  <c r="K119" i="16" s="1"/>
  <c r="K118" i="16"/>
  <c r="D118" i="16"/>
  <c r="K117" i="16"/>
  <c r="D117" i="16"/>
  <c r="K116" i="16"/>
  <c r="D116" i="16"/>
  <c r="D115" i="16"/>
  <c r="K115" i="16" s="1"/>
  <c r="J114" i="16"/>
  <c r="I114" i="16"/>
  <c r="H114" i="16"/>
  <c r="G114" i="16"/>
  <c r="F114" i="16"/>
  <c r="E114" i="16"/>
  <c r="D114" i="16"/>
  <c r="D113" i="16"/>
  <c r="K113" i="16" s="1"/>
  <c r="D112" i="16"/>
  <c r="K112" i="16" s="1"/>
  <c r="D111" i="16"/>
  <c r="K111" i="16" s="1"/>
  <c r="D110" i="16"/>
  <c r="K110" i="16" s="1"/>
  <c r="D109" i="16"/>
  <c r="K109" i="16" s="1"/>
  <c r="D108" i="16"/>
  <c r="K108" i="16" s="1"/>
  <c r="D107" i="16"/>
  <c r="K107" i="16" s="1"/>
  <c r="D106" i="16"/>
  <c r="K106" i="16" s="1"/>
  <c r="D105" i="16"/>
  <c r="K105" i="16" s="1"/>
  <c r="D104" i="16"/>
  <c r="K104" i="16" s="1"/>
  <c r="D103" i="16"/>
  <c r="K103" i="16" s="1"/>
  <c r="D102" i="16"/>
  <c r="K102" i="16" s="1"/>
  <c r="D101" i="16"/>
  <c r="D100" i="16"/>
  <c r="D99" i="16"/>
  <c r="D98" i="16"/>
  <c r="K98" i="16" s="1"/>
  <c r="D97" i="16"/>
  <c r="K96" i="16"/>
  <c r="D96" i="16"/>
  <c r="K97" i="16" s="1"/>
  <c r="D95" i="16"/>
  <c r="K95" i="16" s="1"/>
  <c r="D94" i="16"/>
  <c r="D93" i="16"/>
  <c r="D91" i="16"/>
  <c r="D89" i="16"/>
  <c r="K89" i="16" s="1"/>
  <c r="D88" i="16"/>
  <c r="D87" i="16"/>
  <c r="K87" i="16" s="1"/>
  <c r="D86" i="16"/>
  <c r="K86" i="16" s="1"/>
  <c r="D84" i="16"/>
  <c r="K84" i="16" s="1"/>
  <c r="J83" i="16"/>
  <c r="I83" i="16"/>
  <c r="H83" i="16"/>
  <c r="G83" i="16"/>
  <c r="F83" i="16"/>
  <c r="E83" i="16"/>
  <c r="D83" i="16"/>
  <c r="D82" i="16"/>
  <c r="K82" i="16" s="1"/>
  <c r="D81" i="16"/>
  <c r="D80" i="16"/>
  <c r="D78" i="16"/>
  <c r="D76" i="16"/>
  <c r="K76" i="16" s="1"/>
  <c r="D74" i="16"/>
  <c r="K74" i="16" s="1"/>
  <c r="D73" i="16"/>
  <c r="K73" i="16" s="1"/>
  <c r="D72" i="16"/>
  <c r="K72" i="16" s="1"/>
  <c r="D71" i="16"/>
  <c r="K71" i="16" s="1"/>
  <c r="D70" i="16"/>
  <c r="K70" i="16" s="1"/>
  <c r="D69" i="16"/>
  <c r="J68" i="16"/>
  <c r="I68" i="16"/>
  <c r="H68" i="16"/>
  <c r="G68" i="16"/>
  <c r="F68" i="16"/>
  <c r="E68" i="16"/>
  <c r="D68" i="16"/>
  <c r="D67" i="16"/>
  <c r="D66" i="16"/>
  <c r="D65" i="16"/>
  <c r="K67" i="16" s="1"/>
  <c r="D64" i="16"/>
  <c r="D63" i="16"/>
  <c r="D62" i="16"/>
  <c r="D60" i="16"/>
  <c r="K62" i="16" s="1"/>
  <c r="D57" i="16"/>
  <c r="K57" i="16" s="1"/>
  <c r="D56" i="16"/>
  <c r="K56" i="16" s="1"/>
  <c r="D54" i="16"/>
  <c r="D53" i="16"/>
  <c r="K52" i="16"/>
  <c r="D52" i="16"/>
  <c r="D51" i="16"/>
  <c r="K51" i="16" s="1"/>
  <c r="D50" i="16"/>
  <c r="K60" i="16" s="1"/>
  <c r="D49" i="16"/>
  <c r="K54" i="16" s="1"/>
  <c r="D48" i="16"/>
  <c r="K48" i="16" s="1"/>
  <c r="J47" i="16"/>
  <c r="I47" i="16"/>
  <c r="H47" i="16"/>
  <c r="G47" i="16"/>
  <c r="F47" i="16"/>
  <c r="E47" i="16"/>
  <c r="D47" i="16"/>
  <c r="K46" i="16"/>
  <c r="D46" i="16"/>
  <c r="D45" i="16"/>
  <c r="D43" i="16"/>
  <c r="D40" i="16"/>
  <c r="D38" i="16"/>
  <c r="D37" i="16"/>
  <c r="D34" i="16"/>
  <c r="K33" i="16"/>
  <c r="D33" i="16"/>
  <c r="K32" i="16"/>
  <c r="D32" i="16"/>
  <c r="D31" i="16"/>
  <c r="D30" i="16"/>
  <c r="K31" i="16" s="1"/>
  <c r="J29" i="16"/>
  <c r="I29" i="16"/>
  <c r="H29" i="16"/>
  <c r="G29" i="16"/>
  <c r="F29" i="16"/>
  <c r="E29" i="16"/>
  <c r="D29" i="16"/>
  <c r="D28" i="16"/>
  <c r="K28" i="16" s="1"/>
  <c r="D27" i="16"/>
  <c r="D26" i="16"/>
  <c r="D23" i="16"/>
  <c r="D22" i="16"/>
  <c r="K22" i="16" s="1"/>
  <c r="D21" i="16"/>
  <c r="D20" i="16"/>
  <c r="D19" i="16"/>
  <c r="D18" i="16"/>
  <c r="K18" i="16" s="1"/>
  <c r="D17" i="16"/>
  <c r="K17" i="16" s="1"/>
  <c r="J16" i="16"/>
  <c r="I16" i="16"/>
  <c r="H16" i="16"/>
  <c r="G16" i="16"/>
  <c r="F16" i="16"/>
  <c r="E16" i="16"/>
  <c r="D16" i="16"/>
  <c r="K15" i="16"/>
  <c r="D15" i="16"/>
  <c r="D14" i="16"/>
  <c r="D13" i="16"/>
  <c r="D12" i="16"/>
  <c r="D11" i="16"/>
  <c r="D10" i="16"/>
  <c r="K10" i="16" s="1"/>
  <c r="D9" i="16"/>
  <c r="K11" i="16" s="1"/>
  <c r="K8" i="16"/>
  <c r="D8" i="16"/>
  <c r="K9" i="16" s="1"/>
  <c r="J7" i="16"/>
  <c r="I7" i="16"/>
  <c r="H7" i="16"/>
  <c r="G7" i="16"/>
  <c r="F7" i="16"/>
  <c r="E7" i="16"/>
  <c r="D7" i="16"/>
  <c r="I6" i="16"/>
  <c r="H6" i="16"/>
  <c r="G6" i="16"/>
  <c r="F6" i="16"/>
  <c r="E6" i="16"/>
  <c r="D6" i="16"/>
  <c r="N6" i="17" l="1"/>
  <c r="Q110" i="17"/>
  <c r="O110" i="17"/>
  <c r="Q106" i="17"/>
  <c r="O106" i="17"/>
  <c r="Q102" i="17"/>
  <c r="O102" i="17"/>
  <c r="Q84" i="17"/>
  <c r="O84" i="17"/>
  <c r="Q116" i="17"/>
  <c r="Q76" i="17"/>
  <c r="O76" i="17"/>
  <c r="Q73" i="17"/>
  <c r="O73" i="17"/>
  <c r="Q71" i="17"/>
  <c r="O71" i="17"/>
  <c r="Q30" i="17"/>
  <c r="D6" i="17"/>
  <c r="M6" i="17" s="1"/>
  <c r="M7" i="17"/>
  <c r="Q6" i="17"/>
  <c r="Q112" i="17"/>
  <c r="O112" i="17"/>
  <c r="Q108" i="17"/>
  <c r="O108" i="17"/>
  <c r="Q104" i="17"/>
  <c r="O104" i="17"/>
  <c r="Q95" i="17"/>
  <c r="O95" i="17"/>
  <c r="Q87" i="17"/>
  <c r="O87" i="17"/>
  <c r="Q96" i="17"/>
  <c r="Q49" i="17"/>
  <c r="O49" i="17"/>
  <c r="O6" i="17"/>
  <c r="O9" i="17"/>
  <c r="Q9" i="17"/>
  <c r="Q8" i="17"/>
  <c r="Q81" i="16"/>
  <c r="G124" i="11"/>
  <c r="G123" i="11"/>
  <c r="G120" i="11"/>
  <c r="G119" i="11"/>
  <c r="G118" i="11"/>
  <c r="G117" i="11"/>
  <c r="G116" i="11"/>
  <c r="G115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99" i="11"/>
  <c r="G98" i="11"/>
  <c r="G97" i="11"/>
  <c r="G96" i="11"/>
  <c r="G95" i="11"/>
  <c r="G94" i="11"/>
  <c r="G92" i="11"/>
  <c r="G89" i="11"/>
  <c r="G88" i="11"/>
  <c r="G86" i="11"/>
  <c r="G85" i="11"/>
  <c r="G84" i="11"/>
  <c r="G83" i="11"/>
  <c r="G82" i="11"/>
  <c r="G81" i="11"/>
  <c r="G80" i="11"/>
  <c r="G78" i="11"/>
  <c r="G76" i="11"/>
  <c r="G75" i="11"/>
  <c r="G74" i="11"/>
  <c r="G73" i="11"/>
  <c r="G72" i="11"/>
  <c r="G71" i="11"/>
  <c r="G70" i="11"/>
  <c r="G69" i="11"/>
  <c r="G68" i="11"/>
  <c r="G65" i="11"/>
  <c r="G64" i="11"/>
  <c r="G62" i="11"/>
  <c r="G60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2" i="11"/>
  <c r="G41" i="11"/>
  <c r="G34" i="11"/>
  <c r="G33" i="11"/>
  <c r="G32" i="11"/>
  <c r="G31" i="11"/>
  <c r="G30" i="11"/>
  <c r="G29" i="11"/>
  <c r="G28" i="11"/>
  <c r="G27" i="11"/>
  <c r="G25" i="11"/>
  <c r="G24" i="11"/>
  <c r="G23" i="11"/>
  <c r="G22" i="11"/>
  <c r="G20" i="11"/>
  <c r="G19" i="11"/>
  <c r="G18" i="11"/>
  <c r="G17" i="11"/>
  <c r="G16" i="11"/>
  <c r="G14" i="11"/>
  <c r="G13" i="11"/>
  <c r="G12" i="11"/>
  <c r="G11" i="11"/>
  <c r="G10" i="11"/>
  <c r="G9" i="11"/>
  <c r="G8" i="11"/>
  <c r="M124" i="11"/>
  <c r="M123" i="11"/>
  <c r="M120" i="11"/>
  <c r="M119" i="11"/>
  <c r="M118" i="11"/>
  <c r="M117" i="11"/>
  <c r="M116" i="11"/>
  <c r="M115" i="11"/>
  <c r="M112" i="11"/>
  <c r="M111" i="11"/>
  <c r="M110" i="11"/>
  <c r="M109" i="11"/>
  <c r="M108" i="11"/>
  <c r="M107" i="11"/>
  <c r="M106" i="11"/>
  <c r="M105" i="11"/>
  <c r="M104" i="11"/>
  <c r="M103" i="11"/>
  <c r="M102" i="11"/>
  <c r="M101" i="11"/>
  <c r="M99" i="11"/>
  <c r="M98" i="11"/>
  <c r="M97" i="11"/>
  <c r="M96" i="11"/>
  <c r="M95" i="11"/>
  <c r="M94" i="11"/>
  <c r="M92" i="11"/>
  <c r="M89" i="11"/>
  <c r="M88" i="11"/>
  <c r="M86" i="11"/>
  <c r="M85" i="11"/>
  <c r="M84" i="11"/>
  <c r="M83" i="11"/>
  <c r="M82" i="11"/>
  <c r="M81" i="11"/>
  <c r="M80" i="11"/>
  <c r="M78" i="11"/>
  <c r="M76" i="11"/>
  <c r="M75" i="11"/>
  <c r="M74" i="11"/>
  <c r="M73" i="11"/>
  <c r="M72" i="11"/>
  <c r="M71" i="11"/>
  <c r="M70" i="11"/>
  <c r="M69" i="11"/>
  <c r="M68" i="11"/>
  <c r="M65" i="11"/>
  <c r="M64" i="11"/>
  <c r="M62" i="11"/>
  <c r="M60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2" i="11"/>
  <c r="M41" i="11"/>
  <c r="M34" i="11"/>
  <c r="M33" i="11"/>
  <c r="M32" i="11"/>
  <c r="M31" i="11"/>
  <c r="M30" i="11"/>
  <c r="M29" i="11"/>
  <c r="M28" i="11"/>
  <c r="M27" i="11"/>
  <c r="M25" i="11"/>
  <c r="M24" i="11"/>
  <c r="M23" i="11"/>
  <c r="M22" i="11"/>
  <c r="M20" i="11"/>
  <c r="M19" i="11"/>
  <c r="M18" i="11"/>
  <c r="M17" i="11"/>
  <c r="M16" i="11"/>
  <c r="M14" i="11"/>
  <c r="M13" i="11"/>
  <c r="M12" i="11"/>
  <c r="M11" i="11"/>
  <c r="M10" i="11"/>
  <c r="M9" i="11"/>
  <c r="M8" i="11"/>
  <c r="S124" i="11"/>
  <c r="S123" i="11"/>
  <c r="S120" i="11"/>
  <c r="S119" i="11"/>
  <c r="S118" i="11"/>
  <c r="S117" i="11"/>
  <c r="S116" i="11"/>
  <c r="S115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99" i="11"/>
  <c r="S98" i="11"/>
  <c r="S97" i="11"/>
  <c r="S96" i="11"/>
  <c r="S95" i="11"/>
  <c r="S94" i="11"/>
  <c r="S92" i="11"/>
  <c r="S89" i="11"/>
  <c r="S88" i="11"/>
  <c r="S86" i="11"/>
  <c r="S85" i="11"/>
  <c r="S84" i="11"/>
  <c r="S83" i="11"/>
  <c r="S82" i="11"/>
  <c r="S81" i="11"/>
  <c r="S80" i="11"/>
  <c r="S78" i="11"/>
  <c r="S76" i="11"/>
  <c r="S75" i="11"/>
  <c r="S74" i="11"/>
  <c r="S73" i="11"/>
  <c r="S72" i="11"/>
  <c r="S71" i="11"/>
  <c r="S70" i="11"/>
  <c r="S69" i="11"/>
  <c r="S68" i="11"/>
  <c r="S65" i="11"/>
  <c r="S64" i="11"/>
  <c r="S62" i="11"/>
  <c r="S60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2" i="11"/>
  <c r="S41" i="11"/>
  <c r="S34" i="11"/>
  <c r="S33" i="11"/>
  <c r="S32" i="11"/>
  <c r="S31" i="11"/>
  <c r="S30" i="11"/>
  <c r="S29" i="11"/>
  <c r="S28" i="11"/>
  <c r="S27" i="11"/>
  <c r="S25" i="11"/>
  <c r="S24" i="11"/>
  <c r="S23" i="11"/>
  <c r="S22" i="11"/>
  <c r="S20" i="11"/>
  <c r="S19" i="11"/>
  <c r="S18" i="11"/>
  <c r="S17" i="11"/>
  <c r="S16" i="11"/>
  <c r="S14" i="11"/>
  <c r="S13" i="11"/>
  <c r="S12" i="11"/>
  <c r="S11" i="11"/>
  <c r="S10" i="11"/>
  <c r="S9" i="11"/>
  <c r="S8" i="11"/>
  <c r="Y124" i="11"/>
  <c r="Y123" i="11"/>
  <c r="Y120" i="11"/>
  <c r="Y119" i="11"/>
  <c r="Y118" i="11"/>
  <c r="Y117" i="11"/>
  <c r="Y116" i="11"/>
  <c r="Y115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99" i="11"/>
  <c r="Y98" i="11"/>
  <c r="Y97" i="11"/>
  <c r="Y96" i="11"/>
  <c r="Y95" i="11"/>
  <c r="Y94" i="11"/>
  <c r="Y92" i="11"/>
  <c r="Y89" i="11"/>
  <c r="Y88" i="11"/>
  <c r="Y86" i="11"/>
  <c r="Y85" i="11"/>
  <c r="Y84" i="11"/>
  <c r="Y83" i="11"/>
  <c r="Y82" i="11"/>
  <c r="Y81" i="11"/>
  <c r="Y80" i="11"/>
  <c r="Y78" i="11"/>
  <c r="Y76" i="11"/>
  <c r="Y75" i="11"/>
  <c r="Y74" i="11"/>
  <c r="Y73" i="11"/>
  <c r="Y72" i="11"/>
  <c r="Y71" i="11"/>
  <c r="Y70" i="11"/>
  <c r="Y69" i="11"/>
  <c r="Y68" i="11"/>
  <c r="Y65" i="11"/>
  <c r="Y64" i="11"/>
  <c r="Y62" i="11"/>
  <c r="Y60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2" i="11"/>
  <c r="Y41" i="11"/>
  <c r="Y34" i="11"/>
  <c r="Y33" i="11"/>
  <c r="Y32" i="11"/>
  <c r="Y31" i="11"/>
  <c r="Y30" i="11"/>
  <c r="Y29" i="11"/>
  <c r="Y28" i="11"/>
  <c r="Y27" i="11"/>
  <c r="Y25" i="11"/>
  <c r="Y24" i="11"/>
  <c r="Y23" i="11"/>
  <c r="Y22" i="11"/>
  <c r="Y20" i="11"/>
  <c r="Y19" i="11"/>
  <c r="Y18" i="11"/>
  <c r="Y17" i="11"/>
  <c r="Y16" i="11"/>
  <c r="Y14" i="11"/>
  <c r="Y13" i="11"/>
  <c r="Y12" i="11"/>
  <c r="Y11" i="11"/>
  <c r="Y10" i="11"/>
  <c r="Y9" i="11"/>
  <c r="Y8" i="11"/>
  <c r="AE124" i="11"/>
  <c r="AE123" i="11"/>
  <c r="AE120" i="11"/>
  <c r="AE119" i="11"/>
  <c r="AE118" i="11"/>
  <c r="AE117" i="11"/>
  <c r="AE116" i="11"/>
  <c r="AE115" i="11"/>
  <c r="AE112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99" i="11"/>
  <c r="AE98" i="11"/>
  <c r="AE97" i="11"/>
  <c r="AE96" i="11"/>
  <c r="AE95" i="11"/>
  <c r="AE94" i="11"/>
  <c r="AE92" i="11"/>
  <c r="AE89" i="11"/>
  <c r="AE88" i="11"/>
  <c r="AE86" i="11"/>
  <c r="AE85" i="11"/>
  <c r="AE84" i="11"/>
  <c r="AE83" i="11"/>
  <c r="AE82" i="11"/>
  <c r="AE81" i="11"/>
  <c r="AE80" i="11"/>
  <c r="AE78" i="11"/>
  <c r="AE76" i="11"/>
  <c r="AE75" i="11"/>
  <c r="AE74" i="11"/>
  <c r="AE73" i="11"/>
  <c r="AE72" i="11"/>
  <c r="AE71" i="11"/>
  <c r="AE70" i="11"/>
  <c r="AE69" i="11"/>
  <c r="AE68" i="11"/>
  <c r="AE65" i="11"/>
  <c r="AE64" i="11"/>
  <c r="AE62" i="11"/>
  <c r="AE60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2" i="11"/>
  <c r="AE41" i="11"/>
  <c r="AE34" i="11"/>
  <c r="AE33" i="11"/>
  <c r="AE32" i="11"/>
  <c r="AE31" i="11"/>
  <c r="AE30" i="11"/>
  <c r="AE29" i="11"/>
  <c r="AE28" i="11"/>
  <c r="AE27" i="11"/>
  <c r="AE25" i="11"/>
  <c r="AE24" i="11"/>
  <c r="AE23" i="11"/>
  <c r="AE22" i="11"/>
  <c r="AE20" i="11"/>
  <c r="AE19" i="11"/>
  <c r="AE18" i="11"/>
  <c r="AE17" i="11"/>
  <c r="AE16" i="11"/>
  <c r="AE14" i="11"/>
  <c r="AE13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Q6" i="15"/>
  <c r="M6" i="15"/>
  <c r="O6" i="15"/>
  <c r="P122" i="15"/>
  <c r="Q122" i="15" s="1"/>
  <c r="N122" i="15"/>
  <c r="O122" i="15" s="1"/>
  <c r="M122" i="15"/>
  <c r="P121" i="15"/>
  <c r="Q121" i="15" s="1"/>
  <c r="N121" i="15"/>
  <c r="O121" i="15" s="1"/>
  <c r="M121" i="15"/>
  <c r="P118" i="15"/>
  <c r="Q118" i="15" s="1"/>
  <c r="N118" i="15"/>
  <c r="O118" i="15" s="1"/>
  <c r="M118" i="15"/>
  <c r="P117" i="15"/>
  <c r="Q117" i="15" s="1"/>
  <c r="N117" i="15"/>
  <c r="O117" i="15" s="1"/>
  <c r="M117" i="15"/>
  <c r="P116" i="15"/>
  <c r="Q116" i="15" s="1"/>
  <c r="N116" i="15"/>
  <c r="O116" i="15" s="1"/>
  <c r="M116" i="15"/>
  <c r="P115" i="15"/>
  <c r="Q115" i="15" s="1"/>
  <c r="N115" i="15"/>
  <c r="O115" i="15" s="1"/>
  <c r="M115" i="15"/>
  <c r="P114" i="15"/>
  <c r="Q114" i="15" s="1"/>
  <c r="N114" i="15"/>
  <c r="O114" i="15" s="1"/>
  <c r="M114" i="15"/>
  <c r="P113" i="15"/>
  <c r="Q113" i="15" s="1"/>
  <c r="N113" i="15"/>
  <c r="O113" i="15" s="1"/>
  <c r="M113" i="15"/>
  <c r="P112" i="15"/>
  <c r="Q112" i="15" s="1"/>
  <c r="N112" i="15"/>
  <c r="O112" i="15" s="1"/>
  <c r="M112" i="15"/>
  <c r="P111" i="15"/>
  <c r="Q111" i="15" s="1"/>
  <c r="N111" i="15"/>
  <c r="O111" i="15" s="1"/>
  <c r="M111" i="15"/>
  <c r="P110" i="15"/>
  <c r="Q110" i="15" s="1"/>
  <c r="N110" i="15"/>
  <c r="O110" i="15" s="1"/>
  <c r="M110" i="15"/>
  <c r="P109" i="15"/>
  <c r="Q109" i="15" s="1"/>
  <c r="N109" i="15"/>
  <c r="O109" i="15" s="1"/>
  <c r="M109" i="15"/>
  <c r="P108" i="15"/>
  <c r="Q108" i="15" s="1"/>
  <c r="N108" i="15"/>
  <c r="O108" i="15" s="1"/>
  <c r="M108" i="15"/>
  <c r="P107" i="15"/>
  <c r="Q107" i="15" s="1"/>
  <c r="N107" i="15"/>
  <c r="O107" i="15" s="1"/>
  <c r="M107" i="15"/>
  <c r="P106" i="15"/>
  <c r="Q106" i="15" s="1"/>
  <c r="N106" i="15"/>
  <c r="O106" i="15" s="1"/>
  <c r="M106" i="15"/>
  <c r="P105" i="15"/>
  <c r="Q105" i="15" s="1"/>
  <c r="N105" i="15"/>
  <c r="O105" i="15" s="1"/>
  <c r="M105" i="15"/>
  <c r="P104" i="15"/>
  <c r="Q104" i="15" s="1"/>
  <c r="N104" i="15"/>
  <c r="O104" i="15" s="1"/>
  <c r="M104" i="15"/>
  <c r="P103" i="15"/>
  <c r="Q103" i="15" s="1"/>
  <c r="N103" i="15"/>
  <c r="O103" i="15" s="1"/>
  <c r="M103" i="15"/>
  <c r="P102" i="15"/>
  <c r="Q102" i="15" s="1"/>
  <c r="N102" i="15"/>
  <c r="O102" i="15" s="1"/>
  <c r="M102" i="15"/>
  <c r="P101" i="15"/>
  <c r="Q101" i="15" s="1"/>
  <c r="N101" i="15"/>
  <c r="O101" i="15" s="1"/>
  <c r="M101" i="15"/>
  <c r="P100" i="15"/>
  <c r="Q100" i="15" s="1"/>
  <c r="N100" i="15"/>
  <c r="O100" i="15" s="1"/>
  <c r="M100" i="15"/>
  <c r="P98" i="15"/>
  <c r="Q98" i="15" s="1"/>
  <c r="N98" i="15"/>
  <c r="O98" i="15" s="1"/>
  <c r="M98" i="15"/>
  <c r="P97" i="15"/>
  <c r="Q97" i="15" s="1"/>
  <c r="N97" i="15"/>
  <c r="O97" i="15" s="1"/>
  <c r="M97" i="15"/>
  <c r="P96" i="15"/>
  <c r="Q96" i="15" s="1"/>
  <c r="N96" i="15"/>
  <c r="O96" i="15" s="1"/>
  <c r="M96" i="15"/>
  <c r="P95" i="15"/>
  <c r="Q95" i="15" s="1"/>
  <c r="N95" i="15"/>
  <c r="O95" i="15" s="1"/>
  <c r="M95" i="15"/>
  <c r="P94" i="15"/>
  <c r="Q94" i="15" s="1"/>
  <c r="N94" i="15"/>
  <c r="O94" i="15" s="1"/>
  <c r="M94" i="15"/>
  <c r="P93" i="15"/>
  <c r="Q93" i="15" s="1"/>
  <c r="N93" i="15"/>
  <c r="O93" i="15" s="1"/>
  <c r="M93" i="15"/>
  <c r="P91" i="15"/>
  <c r="Q91" i="15" s="1"/>
  <c r="N91" i="15"/>
  <c r="O91" i="15" s="1"/>
  <c r="M91" i="15"/>
  <c r="P88" i="15"/>
  <c r="Q88" i="15" s="1"/>
  <c r="N88" i="15"/>
  <c r="O88" i="15" s="1"/>
  <c r="M88" i="15"/>
  <c r="P87" i="15"/>
  <c r="Q87" i="15" s="1"/>
  <c r="N87" i="15"/>
  <c r="O87" i="15" s="1"/>
  <c r="M87" i="15"/>
  <c r="P85" i="15"/>
  <c r="Q85" i="15" s="1"/>
  <c r="N85" i="15"/>
  <c r="O85" i="15" s="1"/>
  <c r="M85" i="15"/>
  <c r="P84" i="15"/>
  <c r="Q84" i="15" s="1"/>
  <c r="N84" i="15"/>
  <c r="O84" i="15" s="1"/>
  <c r="M84" i="15"/>
  <c r="P83" i="15"/>
  <c r="Q83" i="15" s="1"/>
  <c r="N83" i="15"/>
  <c r="O83" i="15" s="1"/>
  <c r="M83" i="15"/>
  <c r="P82" i="15"/>
  <c r="Q82" i="15" s="1"/>
  <c r="N82" i="15"/>
  <c r="O82" i="15" s="1"/>
  <c r="M82" i="15"/>
  <c r="P81" i="15"/>
  <c r="Q81" i="15" s="1"/>
  <c r="N81" i="15"/>
  <c r="O81" i="15" s="1"/>
  <c r="M81" i="15"/>
  <c r="P80" i="15"/>
  <c r="N80" i="15"/>
  <c r="O80" i="15" s="1"/>
  <c r="M80" i="15"/>
  <c r="P79" i="15"/>
  <c r="Q79" i="15" s="1"/>
  <c r="N79" i="15"/>
  <c r="O79" i="15" s="1"/>
  <c r="M79" i="15"/>
  <c r="P77" i="15"/>
  <c r="Q77" i="15" s="1"/>
  <c r="N77" i="15"/>
  <c r="O77" i="15" s="1"/>
  <c r="M77" i="15"/>
  <c r="P75" i="15"/>
  <c r="Q75" i="15" s="1"/>
  <c r="N75" i="15"/>
  <c r="O75" i="15" s="1"/>
  <c r="M75" i="15"/>
  <c r="P74" i="15"/>
  <c r="Q74" i="15" s="1"/>
  <c r="N74" i="15"/>
  <c r="O74" i="15" s="1"/>
  <c r="M74" i="15"/>
  <c r="P73" i="15"/>
  <c r="Q73" i="15" s="1"/>
  <c r="N73" i="15"/>
  <c r="O73" i="15" s="1"/>
  <c r="M73" i="15"/>
  <c r="P72" i="15"/>
  <c r="Q72" i="15" s="1"/>
  <c r="N72" i="15"/>
  <c r="O72" i="15" s="1"/>
  <c r="M72" i="15"/>
  <c r="P71" i="15"/>
  <c r="Q71" i="15" s="1"/>
  <c r="N71" i="15"/>
  <c r="O71" i="15" s="1"/>
  <c r="M71" i="15"/>
  <c r="P70" i="15"/>
  <c r="Q70" i="15" s="1"/>
  <c r="N70" i="15"/>
  <c r="O70" i="15" s="1"/>
  <c r="M70" i="15"/>
  <c r="P69" i="15"/>
  <c r="Q69" i="15" s="1"/>
  <c r="N69" i="15"/>
  <c r="O69" i="15" s="1"/>
  <c r="M69" i="15"/>
  <c r="P68" i="15"/>
  <c r="Q68" i="15" s="1"/>
  <c r="N68" i="15"/>
  <c r="O68" i="15" s="1"/>
  <c r="M68" i="15"/>
  <c r="P67" i="15"/>
  <c r="Q67" i="15" s="1"/>
  <c r="N67" i="15"/>
  <c r="O67" i="15" s="1"/>
  <c r="M67" i="15"/>
  <c r="P66" i="15"/>
  <c r="Q66" i="15" s="1"/>
  <c r="N66" i="15"/>
  <c r="O66" i="15" s="1"/>
  <c r="M66" i="15"/>
  <c r="P65" i="15"/>
  <c r="Q65" i="15" s="1"/>
  <c r="N65" i="15"/>
  <c r="O65" i="15" s="1"/>
  <c r="M65" i="15"/>
  <c r="P64" i="15"/>
  <c r="Q64" i="15" s="1"/>
  <c r="N64" i="15"/>
  <c r="O64" i="15" s="1"/>
  <c r="M64" i="15"/>
  <c r="P62" i="15"/>
  <c r="Q62" i="15" s="1"/>
  <c r="N62" i="15"/>
  <c r="O62" i="15" s="1"/>
  <c r="M62" i="15"/>
  <c r="P60" i="15"/>
  <c r="Q60" i="15" s="1"/>
  <c r="N60" i="15"/>
  <c r="O60" i="15" s="1"/>
  <c r="M60" i="15"/>
  <c r="P56" i="15"/>
  <c r="Q56" i="15" s="1"/>
  <c r="N56" i="15"/>
  <c r="O56" i="15" s="1"/>
  <c r="M56" i="15"/>
  <c r="P55" i="15"/>
  <c r="Q55" i="15" s="1"/>
  <c r="N55" i="15"/>
  <c r="O55" i="15" s="1"/>
  <c r="M55" i="15"/>
  <c r="P54" i="15"/>
  <c r="Q54" i="15" s="1"/>
  <c r="N54" i="15"/>
  <c r="O54" i="15" s="1"/>
  <c r="M54" i="15"/>
  <c r="P53" i="15"/>
  <c r="Q53" i="15" s="1"/>
  <c r="N53" i="15"/>
  <c r="O53" i="15" s="1"/>
  <c r="M53" i="15"/>
  <c r="P52" i="15"/>
  <c r="Q52" i="15" s="1"/>
  <c r="N52" i="15"/>
  <c r="O52" i="15" s="1"/>
  <c r="M52" i="15"/>
  <c r="P51" i="15"/>
  <c r="Q51" i="15" s="1"/>
  <c r="N51" i="15"/>
  <c r="O51" i="15" s="1"/>
  <c r="M51" i="15"/>
  <c r="P50" i="15"/>
  <c r="Q50" i="15" s="1"/>
  <c r="N50" i="15"/>
  <c r="O50" i="15" s="1"/>
  <c r="M50" i="15"/>
  <c r="P49" i="15"/>
  <c r="Q49" i="15" s="1"/>
  <c r="N49" i="15"/>
  <c r="O49" i="15" s="1"/>
  <c r="M49" i="15"/>
  <c r="P48" i="15"/>
  <c r="Q48" i="15" s="1"/>
  <c r="N48" i="15"/>
  <c r="O48" i="15" s="1"/>
  <c r="M48" i="15"/>
  <c r="P47" i="15"/>
  <c r="Q47" i="15" s="1"/>
  <c r="N47" i="15"/>
  <c r="O47" i="15" s="1"/>
  <c r="M47" i="15"/>
  <c r="P46" i="15"/>
  <c r="Q46" i="15" s="1"/>
  <c r="N46" i="15"/>
  <c r="O46" i="15" s="1"/>
  <c r="M46" i="15"/>
  <c r="P45" i="15"/>
  <c r="Q45" i="15" s="1"/>
  <c r="N45" i="15"/>
  <c r="O45" i="15" s="1"/>
  <c r="M45" i="15"/>
  <c r="P42" i="15"/>
  <c r="Q42" i="15" s="1"/>
  <c r="N42" i="15"/>
  <c r="O42" i="15" s="1"/>
  <c r="M42" i="15"/>
  <c r="P41" i="15"/>
  <c r="Q41" i="15" s="1"/>
  <c r="N41" i="15"/>
  <c r="O41" i="15" s="1"/>
  <c r="M41" i="15"/>
  <c r="P34" i="15"/>
  <c r="Q34" i="15" s="1"/>
  <c r="N34" i="15"/>
  <c r="O34" i="15" s="1"/>
  <c r="M34" i="15"/>
  <c r="P33" i="15"/>
  <c r="Q33" i="15" s="1"/>
  <c r="N33" i="15"/>
  <c r="O33" i="15" s="1"/>
  <c r="M33" i="15"/>
  <c r="P32" i="15"/>
  <c r="Q32" i="15" s="1"/>
  <c r="N32" i="15"/>
  <c r="O32" i="15" s="1"/>
  <c r="M32" i="15"/>
  <c r="P31" i="15"/>
  <c r="Q31" i="15" s="1"/>
  <c r="N31" i="15"/>
  <c r="O31" i="15" s="1"/>
  <c r="M31" i="15"/>
  <c r="P30" i="15"/>
  <c r="Q30" i="15" s="1"/>
  <c r="N30" i="15"/>
  <c r="O30" i="15" s="1"/>
  <c r="M30" i="15"/>
  <c r="P29" i="15"/>
  <c r="Q29" i="15" s="1"/>
  <c r="N29" i="15"/>
  <c r="O29" i="15" s="1"/>
  <c r="M29" i="15"/>
  <c r="P28" i="15"/>
  <c r="Q28" i="15" s="1"/>
  <c r="N28" i="15"/>
  <c r="O28" i="15" s="1"/>
  <c r="M28" i="15"/>
  <c r="P27" i="15"/>
  <c r="Q27" i="15" s="1"/>
  <c r="N27" i="15"/>
  <c r="O27" i="15" s="1"/>
  <c r="M27" i="15"/>
  <c r="P25" i="15"/>
  <c r="Q25" i="15" s="1"/>
  <c r="N25" i="15"/>
  <c r="O25" i="15" s="1"/>
  <c r="M25" i="15"/>
  <c r="P24" i="15"/>
  <c r="Q24" i="15" s="1"/>
  <c r="N24" i="15"/>
  <c r="O24" i="15" s="1"/>
  <c r="M24" i="15"/>
  <c r="P23" i="15"/>
  <c r="Q23" i="15" s="1"/>
  <c r="N23" i="15"/>
  <c r="O23" i="15" s="1"/>
  <c r="M23" i="15"/>
  <c r="P22" i="15"/>
  <c r="Q22" i="15" s="1"/>
  <c r="N22" i="15"/>
  <c r="O22" i="15" s="1"/>
  <c r="M22" i="15"/>
  <c r="P20" i="15"/>
  <c r="Q20" i="15" s="1"/>
  <c r="N20" i="15"/>
  <c r="O20" i="15" s="1"/>
  <c r="M20" i="15"/>
  <c r="P19" i="15"/>
  <c r="Q19" i="15" s="1"/>
  <c r="N19" i="15"/>
  <c r="O19" i="15" s="1"/>
  <c r="M19" i="15"/>
  <c r="P18" i="15"/>
  <c r="Q18" i="15" s="1"/>
  <c r="N18" i="15"/>
  <c r="O18" i="15" s="1"/>
  <c r="M18" i="15"/>
  <c r="P17" i="15"/>
  <c r="Q17" i="15" s="1"/>
  <c r="N17" i="15"/>
  <c r="O17" i="15" s="1"/>
  <c r="M17" i="15"/>
  <c r="P16" i="15"/>
  <c r="Q16" i="15" s="1"/>
  <c r="N16" i="15"/>
  <c r="O16" i="15" s="1"/>
  <c r="M16" i="15"/>
  <c r="P14" i="15"/>
  <c r="Q14" i="15" s="1"/>
  <c r="N14" i="15"/>
  <c r="O14" i="15" s="1"/>
  <c r="M14" i="15"/>
  <c r="P13" i="15"/>
  <c r="Q13" i="15" s="1"/>
  <c r="N13" i="15"/>
  <c r="O13" i="15" s="1"/>
  <c r="M13" i="15"/>
  <c r="P12" i="15"/>
  <c r="Q12" i="15" s="1"/>
  <c r="N12" i="15"/>
  <c r="O12" i="15" s="1"/>
  <c r="M12" i="15"/>
  <c r="P11" i="15"/>
  <c r="Q11" i="15" s="1"/>
  <c r="N11" i="15"/>
  <c r="O11" i="15" s="1"/>
  <c r="M11" i="15"/>
  <c r="P10" i="15"/>
  <c r="Q10" i="15" s="1"/>
  <c r="N10" i="15"/>
  <c r="O10" i="15" s="1"/>
  <c r="M10" i="15"/>
  <c r="P9" i="15"/>
  <c r="Q9" i="15" s="1"/>
  <c r="N9" i="15"/>
  <c r="O9" i="15" s="1"/>
  <c r="M9" i="15"/>
  <c r="P8" i="15"/>
  <c r="Q8" i="15" s="1"/>
  <c r="N8" i="15"/>
  <c r="O8" i="15" s="1"/>
  <c r="M8" i="15"/>
  <c r="Q7" i="15"/>
  <c r="P7" i="15"/>
  <c r="O7" i="15"/>
  <c r="N7" i="15"/>
  <c r="M7" i="15"/>
  <c r="P6" i="15"/>
  <c r="J123" i="15"/>
  <c r="K118" i="15"/>
  <c r="K117" i="15"/>
  <c r="K116" i="15"/>
  <c r="K115" i="15"/>
  <c r="K114" i="15"/>
  <c r="J113" i="15"/>
  <c r="I113" i="15"/>
  <c r="H113" i="15"/>
  <c r="G113" i="15"/>
  <c r="F113" i="15"/>
  <c r="E113" i="15"/>
  <c r="D113" i="15"/>
  <c r="K112" i="15"/>
  <c r="K111" i="15"/>
  <c r="K110" i="15"/>
  <c r="K109" i="15"/>
  <c r="K108" i="15"/>
  <c r="K107" i="15"/>
  <c r="K106" i="15"/>
  <c r="K105" i="15"/>
  <c r="K104" i="15"/>
  <c r="K103" i="15"/>
  <c r="K102" i="15"/>
  <c r="K101" i="15"/>
  <c r="K97" i="15"/>
  <c r="K96" i="15"/>
  <c r="K95" i="15"/>
  <c r="K94" i="15"/>
  <c r="K88" i="15"/>
  <c r="K85" i="15"/>
  <c r="K84" i="15"/>
  <c r="K83" i="15"/>
  <c r="J82" i="15"/>
  <c r="I82" i="15"/>
  <c r="H82" i="15"/>
  <c r="G82" i="15"/>
  <c r="F82" i="15"/>
  <c r="E82" i="15"/>
  <c r="D82" i="15"/>
  <c r="K81" i="15"/>
  <c r="K75" i="15"/>
  <c r="K74" i="15"/>
  <c r="K73" i="15"/>
  <c r="K72" i="15"/>
  <c r="K71" i="15"/>
  <c r="K70" i="15"/>
  <c r="K69" i="15"/>
  <c r="J67" i="15"/>
  <c r="I67" i="15"/>
  <c r="H67" i="15"/>
  <c r="G67" i="15"/>
  <c r="F67" i="15"/>
  <c r="E67" i="15"/>
  <c r="D67" i="15"/>
  <c r="K66" i="15"/>
  <c r="K62" i="15"/>
  <c r="K60" i="15"/>
  <c r="K56" i="15"/>
  <c r="K55" i="15"/>
  <c r="K54" i="15"/>
  <c r="K52" i="15"/>
  <c r="K51" i="15"/>
  <c r="K48" i="15"/>
  <c r="J47" i="15"/>
  <c r="I47" i="15"/>
  <c r="H47" i="15"/>
  <c r="G47" i="15"/>
  <c r="F47" i="15"/>
  <c r="E47" i="15"/>
  <c r="D47" i="15"/>
  <c r="K46" i="15"/>
  <c r="K42" i="15"/>
  <c r="K34" i="15"/>
  <c r="K33" i="15"/>
  <c r="K32" i="15"/>
  <c r="K31" i="15"/>
  <c r="J29" i="15"/>
  <c r="I29" i="15"/>
  <c r="H29" i="15"/>
  <c r="G29" i="15"/>
  <c r="F29" i="15"/>
  <c r="E29" i="15"/>
  <c r="D29" i="15"/>
  <c r="K28" i="15"/>
  <c r="K22" i="15"/>
  <c r="K18" i="15"/>
  <c r="K17" i="15"/>
  <c r="J16" i="15"/>
  <c r="I16" i="15"/>
  <c r="H16" i="15"/>
  <c r="G16" i="15"/>
  <c r="F16" i="15"/>
  <c r="E16" i="15"/>
  <c r="D16" i="15"/>
  <c r="K15" i="15"/>
  <c r="K11" i="15"/>
  <c r="K10" i="15"/>
  <c r="K9" i="15"/>
  <c r="K8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Q7" i="17" l="1"/>
  <c r="O7" i="17"/>
  <c r="Q80" i="15"/>
  <c r="AD124" i="11"/>
  <c r="AD123" i="11"/>
  <c r="AD122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99" i="11"/>
  <c r="AD98" i="11"/>
  <c r="AD97" i="11"/>
  <c r="AD96" i="11"/>
  <c r="AD95" i="11"/>
  <c r="AD93" i="11"/>
  <c r="AD92" i="11"/>
  <c r="AD91" i="11"/>
  <c r="AD90" i="11"/>
  <c r="AD89" i="11"/>
  <c r="AD88" i="11"/>
  <c r="AD87" i="11"/>
  <c r="AD86" i="11"/>
  <c r="AD84" i="11"/>
  <c r="AD83" i="11"/>
  <c r="AD82" i="11"/>
  <c r="AD81" i="11"/>
  <c r="AD80" i="11"/>
  <c r="AD79" i="11"/>
  <c r="AD78" i="11"/>
  <c r="AD76" i="11"/>
  <c r="AD75" i="11"/>
  <c r="AD74" i="11"/>
  <c r="AD73" i="11"/>
  <c r="AD71" i="11"/>
  <c r="AD70" i="11"/>
  <c r="AD69" i="11"/>
  <c r="AD68" i="11"/>
  <c r="AD65" i="11"/>
  <c r="AD64" i="11"/>
  <c r="AD63" i="11"/>
  <c r="AD62" i="11"/>
  <c r="AD61" i="11"/>
  <c r="AD60" i="11"/>
  <c r="AD58" i="11"/>
  <c r="AD55" i="11"/>
  <c r="AD54" i="11"/>
  <c r="AD53" i="11"/>
  <c r="AD52" i="11"/>
  <c r="AD51" i="11"/>
  <c r="AD50" i="11"/>
  <c r="AD49" i="11"/>
  <c r="AD48" i="11"/>
  <c r="AD47" i="11"/>
  <c r="AD46" i="11"/>
  <c r="AD45" i="11"/>
  <c r="AD44" i="11"/>
  <c r="AD43" i="11"/>
  <c r="AD40" i="11"/>
  <c r="AD38" i="11"/>
  <c r="AD37" i="11"/>
  <c r="AD34" i="11"/>
  <c r="AD33" i="11"/>
  <c r="AD32" i="11"/>
  <c r="AD31" i="11"/>
  <c r="AD30" i="11"/>
  <c r="AD29" i="11"/>
  <c r="AD28" i="11"/>
  <c r="AD27" i="11"/>
  <c r="AD26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2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99" i="11"/>
  <c r="X98" i="11"/>
  <c r="X97" i="11"/>
  <c r="X96" i="11"/>
  <c r="X95" i="11"/>
  <c r="X93" i="11"/>
  <c r="X92" i="11"/>
  <c r="X91" i="11"/>
  <c r="X90" i="11"/>
  <c r="X89" i="11"/>
  <c r="X88" i="11"/>
  <c r="X87" i="11"/>
  <c r="X86" i="11"/>
  <c r="X84" i="11"/>
  <c r="X83" i="11"/>
  <c r="X82" i="11"/>
  <c r="X81" i="11"/>
  <c r="X80" i="11"/>
  <c r="X79" i="11"/>
  <c r="X78" i="11"/>
  <c r="X76" i="11"/>
  <c r="X75" i="11"/>
  <c r="X74" i="11"/>
  <c r="X73" i="11"/>
  <c r="X71" i="11"/>
  <c r="X70" i="11"/>
  <c r="X69" i="11"/>
  <c r="X68" i="11"/>
  <c r="X65" i="11"/>
  <c r="X64" i="11"/>
  <c r="X63" i="11"/>
  <c r="X62" i="11"/>
  <c r="X61" i="11"/>
  <c r="X60" i="11"/>
  <c r="X58" i="11"/>
  <c r="X55" i="11"/>
  <c r="X54" i="11"/>
  <c r="X53" i="11"/>
  <c r="X52" i="11"/>
  <c r="X51" i="11"/>
  <c r="X50" i="11"/>
  <c r="X49" i="11"/>
  <c r="X48" i="11"/>
  <c r="X47" i="11"/>
  <c r="X46" i="11"/>
  <c r="X45" i="11"/>
  <c r="X44" i="11"/>
  <c r="X43" i="11"/>
  <c r="X40" i="11"/>
  <c r="X38" i="11"/>
  <c r="X37" i="11"/>
  <c r="X34" i="11"/>
  <c r="X33" i="11"/>
  <c r="X32" i="11"/>
  <c r="X31" i="11"/>
  <c r="X30" i="11"/>
  <c r="X29" i="11"/>
  <c r="X28" i="11"/>
  <c r="X27" i="11"/>
  <c r="X26" i="11"/>
  <c r="X23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AD6" i="11"/>
  <c r="X6" i="11"/>
  <c r="R124" i="11"/>
  <c r="R123" i="11"/>
  <c r="R122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99" i="11"/>
  <c r="R98" i="11"/>
  <c r="R97" i="11"/>
  <c r="R96" i="11"/>
  <c r="R95" i="11"/>
  <c r="R93" i="11"/>
  <c r="R92" i="11"/>
  <c r="R91" i="11"/>
  <c r="R90" i="11"/>
  <c r="R89" i="11"/>
  <c r="R88" i="11"/>
  <c r="R87" i="11"/>
  <c r="R86" i="11"/>
  <c r="R84" i="11"/>
  <c r="R83" i="11"/>
  <c r="R82" i="11"/>
  <c r="R81" i="11"/>
  <c r="R80" i="11"/>
  <c r="R79" i="11"/>
  <c r="R78" i="11"/>
  <c r="R76" i="11"/>
  <c r="R75" i="11"/>
  <c r="R74" i="11"/>
  <c r="R73" i="11"/>
  <c r="R71" i="11"/>
  <c r="R70" i="11"/>
  <c r="R69" i="11"/>
  <c r="R68" i="11"/>
  <c r="R65" i="11"/>
  <c r="R64" i="11"/>
  <c r="R63" i="11"/>
  <c r="R62" i="11"/>
  <c r="R61" i="11"/>
  <c r="R60" i="11"/>
  <c r="R58" i="11"/>
  <c r="R55" i="11"/>
  <c r="R54" i="11"/>
  <c r="R53" i="11"/>
  <c r="R52" i="11"/>
  <c r="R51" i="11"/>
  <c r="R50" i="11"/>
  <c r="R49" i="11"/>
  <c r="R48" i="11"/>
  <c r="R47" i="11"/>
  <c r="R46" i="11"/>
  <c r="R45" i="11"/>
  <c r="R44" i="11"/>
  <c r="R43" i="11"/>
  <c r="R40" i="11"/>
  <c r="R38" i="11"/>
  <c r="R37" i="11"/>
  <c r="R34" i="11"/>
  <c r="R33" i="11"/>
  <c r="R32" i="11"/>
  <c r="R31" i="11"/>
  <c r="R30" i="11"/>
  <c r="R29" i="11"/>
  <c r="R28" i="11"/>
  <c r="R27" i="11"/>
  <c r="R26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2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99" i="11"/>
  <c r="L98" i="11"/>
  <c r="L97" i="11"/>
  <c r="L96" i="11"/>
  <c r="L95" i="11"/>
  <c r="L93" i="11"/>
  <c r="L92" i="11"/>
  <c r="L91" i="11"/>
  <c r="L90" i="11"/>
  <c r="L89" i="11"/>
  <c r="L88" i="11"/>
  <c r="L87" i="11"/>
  <c r="L86" i="11"/>
  <c r="L84" i="11"/>
  <c r="L83" i="11"/>
  <c r="L82" i="11"/>
  <c r="L81" i="11"/>
  <c r="L80" i="11"/>
  <c r="L79" i="11"/>
  <c r="L78" i="11"/>
  <c r="L76" i="11"/>
  <c r="L75" i="11"/>
  <c r="L74" i="11"/>
  <c r="L73" i="11"/>
  <c r="L71" i="11"/>
  <c r="L70" i="11"/>
  <c r="L69" i="11"/>
  <c r="L68" i="11"/>
  <c r="L65" i="11"/>
  <c r="L64" i="11"/>
  <c r="L63" i="11"/>
  <c r="L62" i="11"/>
  <c r="L61" i="11"/>
  <c r="L60" i="11"/>
  <c r="L58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0" i="11"/>
  <c r="L38" i="11"/>
  <c r="L37" i="11"/>
  <c r="L34" i="11"/>
  <c r="L33" i="11"/>
  <c r="L32" i="11"/>
  <c r="L31" i="11"/>
  <c r="L30" i="11"/>
  <c r="L29" i="11"/>
  <c r="L28" i="11"/>
  <c r="L27" i="11"/>
  <c r="L26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2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99" i="11"/>
  <c r="F98" i="11"/>
  <c r="F97" i="11"/>
  <c r="F96" i="11"/>
  <c r="F95" i="11"/>
  <c r="F93" i="11"/>
  <c r="F92" i="11"/>
  <c r="F91" i="11"/>
  <c r="F90" i="11"/>
  <c r="F89" i="11"/>
  <c r="F88" i="11"/>
  <c r="F87" i="11"/>
  <c r="F86" i="11"/>
  <c r="F84" i="11"/>
  <c r="F83" i="11"/>
  <c r="F82" i="11"/>
  <c r="F81" i="11"/>
  <c r="F80" i="11"/>
  <c r="F79" i="11"/>
  <c r="F78" i="11"/>
  <c r="F76" i="11"/>
  <c r="F75" i="11"/>
  <c r="F74" i="11"/>
  <c r="F73" i="11"/>
  <c r="F71" i="11"/>
  <c r="F70" i="11"/>
  <c r="F69" i="11"/>
  <c r="F68" i="11"/>
  <c r="F65" i="11"/>
  <c r="F64" i="11"/>
  <c r="F63" i="11"/>
  <c r="F62" i="11"/>
  <c r="F61" i="11"/>
  <c r="F60" i="11"/>
  <c r="F58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0" i="11"/>
  <c r="F38" i="11"/>
  <c r="F37" i="11"/>
  <c r="F34" i="11"/>
  <c r="F33" i="11"/>
  <c r="F32" i="11"/>
  <c r="F31" i="11"/>
  <c r="F30" i="11"/>
  <c r="F29" i="11"/>
  <c r="F28" i="11"/>
  <c r="F27" i="11"/>
  <c r="F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R6" i="11"/>
  <c r="L6" i="11"/>
  <c r="F6" i="11"/>
  <c r="N6" i="15" l="1"/>
  <c r="A6" i="11"/>
  <c r="J123" i="14"/>
  <c r="P120" i="14"/>
  <c r="N120" i="14"/>
  <c r="L120" i="14"/>
  <c r="O120" i="14" s="1"/>
  <c r="P112" i="14"/>
  <c r="N112" i="14"/>
  <c r="L112" i="14"/>
  <c r="O112" i="14" s="1"/>
  <c r="P96" i="14"/>
  <c r="N96" i="14"/>
  <c r="L96" i="14"/>
  <c r="O96" i="14" s="1"/>
  <c r="P81" i="14"/>
  <c r="N81" i="14"/>
  <c r="L81" i="14"/>
  <c r="O81" i="14" s="1"/>
  <c r="P78" i="14"/>
  <c r="N78" i="14"/>
  <c r="L78" i="14"/>
  <c r="O78" i="14" s="1"/>
  <c r="P64" i="14"/>
  <c r="N64" i="14"/>
  <c r="L64" i="14"/>
  <c r="O64" i="14" s="1"/>
  <c r="P63" i="14"/>
  <c r="N63" i="14"/>
  <c r="L63" i="14"/>
  <c r="O63" i="14" s="1"/>
  <c r="P62" i="14"/>
  <c r="N62" i="14"/>
  <c r="L62" i="14"/>
  <c r="O62" i="14" s="1"/>
  <c r="P61" i="14"/>
  <c r="N61" i="14"/>
  <c r="L61" i="14"/>
  <c r="O61" i="14" s="1"/>
  <c r="P58" i="14"/>
  <c r="N58" i="14"/>
  <c r="L58" i="14"/>
  <c r="O58" i="14" s="1"/>
  <c r="P37" i="14"/>
  <c r="N37" i="14"/>
  <c r="L37" i="14"/>
  <c r="O37" i="14" s="1"/>
  <c r="P26" i="14"/>
  <c r="N26" i="14"/>
  <c r="L26" i="14"/>
  <c r="O26" i="14" s="1"/>
  <c r="D47" i="14"/>
  <c r="J113" i="14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L114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8" i="14"/>
  <c r="N98" i="14"/>
  <c r="L98" i="14"/>
  <c r="O98" i="14" s="1"/>
  <c r="P97" i="14"/>
  <c r="N97" i="14"/>
  <c r="L97" i="14"/>
  <c r="O97" i="14" s="1"/>
  <c r="P95" i="14"/>
  <c r="N95" i="14"/>
  <c r="L95" i="14"/>
  <c r="O95" i="14" s="1"/>
  <c r="P94" i="14"/>
  <c r="N94" i="14"/>
  <c r="L94" i="14"/>
  <c r="O94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9" i="14"/>
  <c r="N89" i="14"/>
  <c r="L89" i="14"/>
  <c r="O89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7" i="14"/>
  <c r="N77" i="14"/>
  <c r="L77" i="14"/>
  <c r="O77" i="14" s="1"/>
  <c r="P75" i="14"/>
  <c r="N75" i="14"/>
  <c r="L75" i="14"/>
  <c r="O75" i="14" s="1"/>
  <c r="P74" i="14"/>
  <c r="N74" i="14"/>
  <c r="L74" i="14"/>
  <c r="O74" i="14" s="1"/>
  <c r="P73" i="14"/>
  <c r="N73" i="14"/>
  <c r="L73" i="14"/>
  <c r="O73" i="14" s="1"/>
  <c r="P72" i="14"/>
  <c r="N72" i="14"/>
  <c r="L72" i="14"/>
  <c r="O72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6" i="14"/>
  <c r="N66" i="14"/>
  <c r="L66" i="14"/>
  <c r="O66" i="14" s="1"/>
  <c r="P65" i="14"/>
  <c r="N65" i="14"/>
  <c r="L65" i="14"/>
  <c r="O65" i="14" s="1"/>
  <c r="P60" i="14"/>
  <c r="N60" i="14"/>
  <c r="L60" i="14"/>
  <c r="O60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2" i="14"/>
  <c r="N52" i="14"/>
  <c r="L52" i="14"/>
  <c r="O52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L47" i="14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0" i="14"/>
  <c r="N40" i="14"/>
  <c r="L40" i="14"/>
  <c r="O40" i="14" s="1"/>
  <c r="P38" i="14"/>
  <c r="N38" i="14"/>
  <c r="L38" i="14"/>
  <c r="O38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3" i="14"/>
  <c r="N23" i="14"/>
  <c r="L23" i="14"/>
  <c r="O23" i="14" s="1"/>
  <c r="P22" i="14"/>
  <c r="N22" i="14"/>
  <c r="L22" i="14"/>
  <c r="O22" i="14" s="1"/>
  <c r="P21" i="14"/>
  <c r="N21" i="14"/>
  <c r="L21" i="14"/>
  <c r="O21" i="14" s="1"/>
  <c r="P20" i="14"/>
  <c r="N20" i="14"/>
  <c r="L20" i="14"/>
  <c r="O20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P6" i="14"/>
  <c r="N6" i="14"/>
  <c r="P113" i="14" l="1"/>
  <c r="N113" i="14"/>
  <c r="N114" i="14"/>
  <c r="P114" i="14"/>
  <c r="O114" i="14" s="1"/>
  <c r="O113" i="14" s="1"/>
  <c r="M120" i="14"/>
  <c r="M112" i="14"/>
  <c r="M96" i="14"/>
  <c r="O82" i="14"/>
  <c r="M81" i="14"/>
  <c r="M78" i="14"/>
  <c r="O67" i="14"/>
  <c r="M61" i="14"/>
  <c r="M62" i="14"/>
  <c r="M63" i="14"/>
  <c r="M64" i="14"/>
  <c r="O47" i="14"/>
  <c r="M58" i="14"/>
  <c r="M37" i="14"/>
  <c r="O29" i="14"/>
  <c r="O16" i="14"/>
  <c r="M26" i="14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0" i="14"/>
  <c r="M21" i="14"/>
  <c r="M22" i="14"/>
  <c r="M23" i="14"/>
  <c r="M27" i="14"/>
  <c r="M28" i="14"/>
  <c r="M30" i="14"/>
  <c r="M31" i="14"/>
  <c r="M32" i="14"/>
  <c r="M33" i="14"/>
  <c r="M34" i="14"/>
  <c r="M38" i="14"/>
  <c r="M40" i="14"/>
  <c r="M43" i="14"/>
  <c r="M44" i="14"/>
  <c r="M45" i="14"/>
  <c r="M46" i="14"/>
  <c r="M48" i="14"/>
  <c r="M49" i="14"/>
  <c r="M50" i="14"/>
  <c r="M51" i="14"/>
  <c r="M52" i="14"/>
  <c r="M53" i="14"/>
  <c r="M54" i="14"/>
  <c r="M55" i="14"/>
  <c r="M60" i="14"/>
  <c r="M65" i="14"/>
  <c r="M66" i="14"/>
  <c r="M68" i="14"/>
  <c r="M69" i="14"/>
  <c r="M70" i="14"/>
  <c r="M72" i="14"/>
  <c r="M73" i="14"/>
  <c r="M74" i="14"/>
  <c r="M75" i="14"/>
  <c r="M77" i="14"/>
  <c r="M79" i="14"/>
  <c r="M80" i="14"/>
  <c r="M83" i="14"/>
  <c r="M85" i="14"/>
  <c r="M86" i="14"/>
  <c r="M87" i="14"/>
  <c r="M88" i="14"/>
  <c r="M89" i="14"/>
  <c r="M90" i="14"/>
  <c r="M91" i="14"/>
  <c r="M92" i="14"/>
  <c r="M94" i="14"/>
  <c r="M95" i="14"/>
  <c r="M97" i="14"/>
  <c r="M98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AB119" i="11"/>
  <c r="W119" i="11"/>
  <c r="V119" i="11"/>
  <c r="Q119" i="11"/>
  <c r="K119" i="11"/>
  <c r="E119" i="11"/>
  <c r="D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B100" i="11"/>
  <c r="V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B97" i="11"/>
  <c r="V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W92" i="11"/>
  <c r="Q92" i="11"/>
  <c r="K92" i="11"/>
  <c r="E92" i="11"/>
  <c r="AC91" i="11"/>
  <c r="W91" i="11"/>
  <c r="Q91" i="11"/>
  <c r="K91" i="11"/>
  <c r="E91" i="11"/>
  <c r="AC90" i="11"/>
  <c r="W90" i="11"/>
  <c r="Q90" i="11"/>
  <c r="K90" i="11"/>
  <c r="E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W76" i="11"/>
  <c r="Q76" i="11"/>
  <c r="K76" i="11"/>
  <c r="E76" i="11"/>
  <c r="AC75" i="11"/>
  <c r="AB75" i="11"/>
  <c r="W75" i="11"/>
  <c r="V75" i="11"/>
  <c r="Q75" i="11"/>
  <c r="K75" i="11"/>
  <c r="E75" i="11"/>
  <c r="D75" i="11"/>
  <c r="AC74" i="11"/>
  <c r="AB74" i="11"/>
  <c r="W74" i="11"/>
  <c r="V74" i="11"/>
  <c r="Q74" i="11"/>
  <c r="K74" i="11"/>
  <c r="E74" i="11"/>
  <c r="D74" i="11"/>
  <c r="AC73" i="11"/>
  <c r="AB73" i="11"/>
  <c r="W73" i="11"/>
  <c r="V73" i="11"/>
  <c r="Q73" i="11"/>
  <c r="K73" i="11"/>
  <c r="E73" i="11"/>
  <c r="D73" i="11"/>
  <c r="AB72" i="11"/>
  <c r="V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E68" i="11"/>
  <c r="D68" i="11"/>
  <c r="AC65" i="11"/>
  <c r="AB65" i="11"/>
  <c r="W65" i="11"/>
  <c r="V65" i="11"/>
  <c r="Q65" i="11"/>
  <c r="K65" i="11"/>
  <c r="E65" i="11"/>
  <c r="D65" i="11"/>
  <c r="AB64" i="11"/>
  <c r="V64" i="11"/>
  <c r="D64" i="11"/>
  <c r="AB63" i="11"/>
  <c r="V63" i="11"/>
  <c r="D63" i="11"/>
  <c r="AC62" i="11"/>
  <c r="AB62" i="11"/>
  <c r="W62" i="11"/>
  <c r="V62" i="11"/>
  <c r="Q62" i="11"/>
  <c r="K62" i="11"/>
  <c r="E62" i="11"/>
  <c r="D62" i="11"/>
  <c r="AC60" i="11"/>
  <c r="AB60" i="11"/>
  <c r="W60" i="11"/>
  <c r="V60" i="11"/>
  <c r="Q60" i="11"/>
  <c r="K60" i="11"/>
  <c r="E60" i="11"/>
  <c r="D60" i="11"/>
  <c r="AC59" i="11"/>
  <c r="AB59" i="11"/>
  <c r="W59" i="11"/>
  <c r="V59" i="11"/>
  <c r="Q59" i="11"/>
  <c r="K59" i="11"/>
  <c r="E59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AB44" i="11"/>
  <c r="W44" i="11"/>
  <c r="V44" i="11"/>
  <c r="Q44" i="11"/>
  <c r="K44" i="11"/>
  <c r="E44" i="11"/>
  <c r="D44" i="11"/>
  <c r="AC43" i="11"/>
  <c r="W43" i="11"/>
  <c r="Q43" i="11"/>
  <c r="K43" i="11"/>
  <c r="E43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AC39" i="11"/>
  <c r="W39" i="11"/>
  <c r="Q39" i="11"/>
  <c r="K39" i="11"/>
  <c r="E39" i="11"/>
  <c r="AC38" i="11"/>
  <c r="AB38" i="11"/>
  <c r="W38" i="11"/>
  <c r="V38" i="11"/>
  <c r="Q38" i="11"/>
  <c r="K38" i="11"/>
  <c r="E38" i="11"/>
  <c r="D38" i="11"/>
  <c r="AB37" i="11"/>
  <c r="V37" i="11"/>
  <c r="D37" i="11"/>
  <c r="AC36" i="11"/>
  <c r="W36" i="11"/>
  <c r="Q36" i="11"/>
  <c r="K36" i="11"/>
  <c r="E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E29" i="11"/>
  <c r="D29" i="11"/>
  <c r="AC28" i="11"/>
  <c r="W28" i="11"/>
  <c r="Q28" i="11"/>
  <c r="K28" i="11"/>
  <c r="E28" i="11"/>
  <c r="AC27" i="11"/>
  <c r="AB27" i="11"/>
  <c r="W27" i="11"/>
  <c r="V27" i="11"/>
  <c r="Q27" i="11"/>
  <c r="K27" i="11"/>
  <c r="E27" i="11"/>
  <c r="D27" i="11"/>
  <c r="AB26" i="11"/>
  <c r="V26" i="11"/>
  <c r="D26" i="11"/>
  <c r="AC23" i="11"/>
  <c r="W23" i="11"/>
  <c r="Q23" i="11"/>
  <c r="K23" i="11"/>
  <c r="E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W12" i="11"/>
  <c r="Q12" i="11"/>
  <c r="K12" i="11"/>
  <c r="E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E7" i="11"/>
  <c r="D7" i="11"/>
  <c r="O6" i="14" l="1"/>
  <c r="M113" i="14"/>
  <c r="M82" i="14"/>
  <c r="M67" i="14"/>
  <c r="M47" i="14"/>
  <c r="M29" i="14"/>
  <c r="M16" i="14"/>
  <c r="M7" i="14"/>
  <c r="J17" i="9"/>
  <c r="M6" i="14" l="1"/>
  <c r="N6" i="9"/>
  <c r="Q6" i="11" s="1"/>
  <c r="N115" i="10"/>
  <c r="N83" i="10"/>
  <c r="N68" i="10"/>
  <c r="N48" i="10"/>
  <c r="N30" i="10"/>
  <c r="N17" i="10"/>
  <c r="N8" i="10"/>
  <c r="N6" i="10"/>
  <c r="P6" i="11" s="1"/>
  <c r="P112" i="10" l="1"/>
  <c r="P80" i="10"/>
  <c r="L80" i="10"/>
  <c r="O80" i="10" l="1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0" i="9"/>
  <c r="N99" i="9"/>
  <c r="N97" i="9"/>
  <c r="N96" i="9"/>
  <c r="N95" i="9"/>
  <c r="N94" i="9"/>
  <c r="N92" i="9"/>
  <c r="N91" i="9"/>
  <c r="N90" i="9"/>
  <c r="N89" i="9"/>
  <c r="N88" i="9"/>
  <c r="N87" i="9"/>
  <c r="N86" i="9"/>
  <c r="N84" i="9"/>
  <c r="N81" i="9"/>
  <c r="N80" i="9"/>
  <c r="N78" i="9"/>
  <c r="N76" i="9"/>
  <c r="N75" i="9"/>
  <c r="N74" i="9"/>
  <c r="N73" i="9"/>
  <c r="N71" i="9"/>
  <c r="N70" i="9"/>
  <c r="N69" i="9"/>
  <c r="N67" i="9"/>
  <c r="N66" i="9"/>
  <c r="N63" i="9"/>
  <c r="N61" i="9"/>
  <c r="N60" i="9"/>
  <c r="N56" i="9"/>
  <c r="N55" i="9"/>
  <c r="N54" i="9"/>
  <c r="N53" i="9"/>
  <c r="N52" i="9"/>
  <c r="N51" i="9"/>
  <c r="N50" i="9"/>
  <c r="N49" i="9"/>
  <c r="N47" i="9"/>
  <c r="N46" i="9"/>
  <c r="N45" i="9"/>
  <c r="N44" i="9"/>
  <c r="N42" i="9"/>
  <c r="N41" i="9"/>
  <c r="N40" i="9"/>
  <c r="N39" i="9"/>
  <c r="N37" i="9"/>
  <c r="N35" i="9"/>
  <c r="N34" i="9"/>
  <c r="N33" i="9"/>
  <c r="N32" i="9"/>
  <c r="N31" i="9"/>
  <c r="N29" i="9"/>
  <c r="N28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89" i="10"/>
  <c r="P88" i="10"/>
  <c r="P87" i="10"/>
  <c r="P86" i="10"/>
  <c r="P81" i="10"/>
  <c r="P75" i="10"/>
  <c r="P74" i="10"/>
  <c r="P73" i="10"/>
  <c r="P72" i="10"/>
  <c r="P71" i="10"/>
  <c r="P63" i="10"/>
  <c r="P61" i="10"/>
  <c r="P56" i="10"/>
  <c r="P55" i="10"/>
  <c r="P54" i="10"/>
  <c r="P53" i="10"/>
  <c r="P52" i="10"/>
  <c r="P51" i="10"/>
  <c r="P50" i="10"/>
  <c r="P49" i="10"/>
  <c r="P47" i="10"/>
  <c r="P46" i="10"/>
  <c r="P45" i="10"/>
  <c r="P42" i="10"/>
  <c r="P39" i="10"/>
  <c r="P38" i="10"/>
  <c r="P32" i="10"/>
  <c r="P28" i="10"/>
  <c r="P27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78" i="10"/>
  <c r="L77" i="10"/>
  <c r="L75" i="10"/>
  <c r="L74" i="10"/>
  <c r="L73" i="10"/>
  <c r="L72" i="10"/>
  <c r="L71" i="10"/>
  <c r="L63" i="10"/>
  <c r="L61" i="10"/>
  <c r="L57" i="10"/>
  <c r="L56" i="10"/>
  <c r="L55" i="10"/>
  <c r="L54" i="10"/>
  <c r="L53" i="10"/>
  <c r="L52" i="10"/>
  <c r="L51" i="10"/>
  <c r="L50" i="10"/>
  <c r="L47" i="10"/>
  <c r="L46" i="10"/>
  <c r="L45" i="10"/>
  <c r="L42" i="10"/>
  <c r="L39" i="10"/>
  <c r="L38" i="10"/>
  <c r="L35" i="10"/>
  <c r="L34" i="10"/>
  <c r="L33" i="10"/>
  <c r="L32" i="10"/>
  <c r="L20" i="10"/>
  <c r="L19" i="10"/>
  <c r="L18" i="10"/>
  <c r="L14" i="10"/>
  <c r="L10" i="10"/>
  <c r="L9" i="10"/>
  <c r="L7" i="10"/>
  <c r="L28" i="10"/>
  <c r="L27" i="10"/>
  <c r="D17" i="10"/>
  <c r="D8" i="10"/>
  <c r="O112" i="10" l="1"/>
  <c r="O116" i="10"/>
  <c r="O118" i="10"/>
  <c r="O120" i="10"/>
  <c r="O119" i="10"/>
  <c r="O117" i="10"/>
  <c r="O86" i="10"/>
  <c r="O87" i="10"/>
  <c r="O88" i="10"/>
  <c r="O89" i="10"/>
  <c r="O95" i="10"/>
  <c r="O98" i="10"/>
  <c r="O99" i="10"/>
  <c r="O100" i="10"/>
  <c r="O101" i="10"/>
  <c r="O102" i="10"/>
  <c r="O103" i="10"/>
  <c r="O104" i="10"/>
  <c r="O105" i="10"/>
  <c r="O106" i="10"/>
  <c r="O107" i="10"/>
  <c r="O71" i="10"/>
  <c r="O72" i="10"/>
  <c r="O73" i="10"/>
  <c r="O74" i="10"/>
  <c r="O75" i="10"/>
  <c r="O81" i="10"/>
  <c r="O50" i="10"/>
  <c r="O51" i="10"/>
  <c r="O52" i="10"/>
  <c r="O53" i="10"/>
  <c r="O54" i="10"/>
  <c r="O55" i="10"/>
  <c r="O56" i="10"/>
  <c r="O61" i="10"/>
  <c r="O63" i="10"/>
  <c r="O32" i="10"/>
  <c r="O38" i="10"/>
  <c r="O39" i="10"/>
  <c r="O42" i="10"/>
  <c r="O45" i="10"/>
  <c r="O46" i="10"/>
  <c r="O47" i="10"/>
  <c r="O18" i="10"/>
  <c r="O19" i="10"/>
  <c r="O20" i="10"/>
  <c r="O27" i="10"/>
  <c r="O28" i="10"/>
  <c r="O9" i="10"/>
  <c r="O10" i="10"/>
  <c r="O14" i="10"/>
  <c r="O7" i="10"/>
  <c r="L49" i="10" l="1"/>
  <c r="P57" i="10"/>
  <c r="L64" i="10"/>
  <c r="P64" i="10"/>
  <c r="L65" i="10"/>
  <c r="P65" i="10"/>
  <c r="L66" i="10"/>
  <c r="P66" i="10"/>
  <c r="L67" i="10"/>
  <c r="P67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84" i="10"/>
  <c r="L84" i="10"/>
  <c r="P83" i="10"/>
  <c r="D83" i="10"/>
  <c r="L83" i="10" s="1"/>
  <c r="P78" i="10"/>
  <c r="P77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3" i="10"/>
  <c r="L23" i="10"/>
  <c r="P22" i="10"/>
  <c r="L22" i="10"/>
  <c r="P21" i="10"/>
  <c r="L21" i="10"/>
  <c r="P17" i="10"/>
  <c r="L17" i="10"/>
  <c r="P16" i="10"/>
  <c r="L16" i="10"/>
  <c r="P15" i="10"/>
  <c r="L15" i="10"/>
  <c r="P12" i="10"/>
  <c r="L12" i="10"/>
  <c r="P11" i="10"/>
  <c r="L11" i="10"/>
  <c r="J8" i="10"/>
  <c r="P8" i="10"/>
  <c r="L8" i="10"/>
  <c r="P6" i="10"/>
  <c r="AB6" i="11" s="1"/>
  <c r="O93" i="10" l="1"/>
  <c r="O57" i="10"/>
  <c r="O67" i="10"/>
  <c r="O66" i="10"/>
  <c r="O65" i="10"/>
  <c r="O64" i="10"/>
  <c r="O21" i="10"/>
  <c r="O11" i="10"/>
  <c r="O97" i="10"/>
  <c r="O96" i="10"/>
  <c r="O49" i="10"/>
  <c r="O84" i="10"/>
  <c r="O94" i="10"/>
  <c r="J30" i="10"/>
  <c r="O121" i="10"/>
  <c r="O123" i="10"/>
  <c r="J83" i="10"/>
  <c r="J48" i="10"/>
  <c r="O108" i="10"/>
  <c r="J17" i="10"/>
  <c r="O109" i="10"/>
  <c r="O110" i="10"/>
  <c r="O111" i="10"/>
  <c r="O69" i="10"/>
  <c r="O70" i="10"/>
  <c r="O77" i="10"/>
  <c r="O78" i="10"/>
  <c r="D6" i="10"/>
  <c r="L6" i="10" s="1"/>
  <c r="D6" i="11" s="1"/>
  <c r="O31" i="10"/>
  <c r="O33" i="10"/>
  <c r="O34" i="10"/>
  <c r="O35" i="10"/>
  <c r="O22" i="10"/>
  <c r="O23" i="10"/>
  <c r="O12" i="10"/>
  <c r="O15" i="10"/>
  <c r="O16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0" i="9"/>
  <c r="L100" i="9"/>
  <c r="P99" i="9"/>
  <c r="L99" i="9"/>
  <c r="P97" i="9"/>
  <c r="L97" i="9"/>
  <c r="P96" i="9"/>
  <c r="L96" i="9"/>
  <c r="P95" i="9"/>
  <c r="L95" i="9"/>
  <c r="P94" i="9"/>
  <c r="L94" i="9"/>
  <c r="P92" i="9"/>
  <c r="L92" i="9"/>
  <c r="P91" i="9"/>
  <c r="L91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4" i="9"/>
  <c r="L74" i="9"/>
  <c r="P73" i="9"/>
  <c r="L73" i="9"/>
  <c r="P71" i="9"/>
  <c r="L71" i="9"/>
  <c r="P70" i="9"/>
  <c r="L70" i="9"/>
  <c r="P69" i="9"/>
  <c r="L69" i="9"/>
  <c r="P67" i="9"/>
  <c r="L67" i="9"/>
  <c r="P66" i="9"/>
  <c r="L66" i="9"/>
  <c r="P63" i="9"/>
  <c r="L63" i="9"/>
  <c r="P61" i="9"/>
  <c r="L61" i="9"/>
  <c r="P60" i="9"/>
  <c r="L60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2" i="9"/>
  <c r="L42" i="9"/>
  <c r="P41" i="9"/>
  <c r="L41" i="9"/>
  <c r="P40" i="9"/>
  <c r="L40" i="9"/>
  <c r="P39" i="9"/>
  <c r="L39" i="9"/>
  <c r="P37" i="9"/>
  <c r="L37" i="9"/>
  <c r="P35" i="9"/>
  <c r="L35" i="9"/>
  <c r="P34" i="9"/>
  <c r="L34" i="9"/>
  <c r="P33" i="9"/>
  <c r="L33" i="9"/>
  <c r="P32" i="9"/>
  <c r="L32" i="9"/>
  <c r="P31" i="9"/>
  <c r="L31" i="9"/>
  <c r="P29" i="9"/>
  <c r="L29" i="9"/>
  <c r="P28" i="9"/>
  <c r="L28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O48" i="10" l="1"/>
  <c r="M24" i="9"/>
  <c r="M35" i="9"/>
  <c r="M119" i="9"/>
  <c r="M123" i="9"/>
  <c r="M111" i="9"/>
  <c r="M113" i="9"/>
  <c r="M91" i="9"/>
  <c r="M95" i="9"/>
  <c r="M99" i="9"/>
  <c r="M74" i="9"/>
  <c r="M52" i="9"/>
  <c r="M31" i="9"/>
  <c r="M33" i="9"/>
  <c r="M28" i="9"/>
  <c r="M22" i="9"/>
  <c r="M9" i="9"/>
  <c r="M13" i="9"/>
  <c r="M19" i="9"/>
  <c r="M120" i="9"/>
  <c r="M117" i="9"/>
  <c r="O119" i="9"/>
  <c r="O120" i="9"/>
  <c r="M121" i="9"/>
  <c r="M71" i="9"/>
  <c r="M69" i="9"/>
  <c r="O71" i="9"/>
  <c r="O74" i="9"/>
  <c r="M78" i="9"/>
  <c r="M67" i="9"/>
  <c r="M60" i="9"/>
  <c r="M47" i="9"/>
  <c r="M42" i="9"/>
  <c r="O9" i="9"/>
  <c r="M10" i="9"/>
  <c r="O35" i="9"/>
  <c r="M115" i="10"/>
  <c r="J115" i="11" s="1"/>
  <c r="M8" i="10"/>
  <c r="J7" i="11" s="1"/>
  <c r="M96" i="9"/>
  <c r="M102" i="9"/>
  <c r="M112" i="9"/>
  <c r="M63" i="9"/>
  <c r="M55" i="9"/>
  <c r="M40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O91" i="9"/>
  <c r="M92" i="9"/>
  <c r="M104" i="9"/>
  <c r="M106" i="9"/>
  <c r="M108" i="9"/>
  <c r="M75" i="9"/>
  <c r="M80" i="9"/>
  <c r="M76" i="9"/>
  <c r="O78" i="9"/>
  <c r="M81" i="9"/>
  <c r="O67" i="9"/>
  <c r="M49" i="9"/>
  <c r="M53" i="9"/>
  <c r="O55" i="9"/>
  <c r="M56" i="9"/>
  <c r="M61" i="9"/>
  <c r="O63" i="9"/>
  <c r="M37" i="9"/>
  <c r="O39" i="9"/>
  <c r="O40" i="9"/>
  <c r="M41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O28" i="9"/>
  <c r="M29" i="9"/>
  <c r="O31" i="9"/>
  <c r="M32" i="9"/>
  <c r="O33" i="9"/>
  <c r="M34" i="9"/>
  <c r="O37" i="9"/>
  <c r="O41" i="9"/>
  <c r="O42" i="9"/>
  <c r="M44" i="9"/>
  <c r="O46" i="9"/>
  <c r="M50" i="9"/>
  <c r="O51" i="9"/>
  <c r="O23" i="9"/>
  <c r="O29" i="9"/>
  <c r="O32" i="9"/>
  <c r="O34" i="9"/>
  <c r="O44" i="9"/>
  <c r="O54" i="9"/>
  <c r="O66" i="9"/>
  <c r="O70" i="9"/>
  <c r="O73" i="9"/>
  <c r="O87" i="9"/>
  <c r="O90" i="9"/>
  <c r="O94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O60" i="9"/>
  <c r="O61" i="9"/>
  <c r="M66" i="9"/>
  <c r="O69" i="9"/>
  <c r="M70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O100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J47" i="11" s="1"/>
  <c r="M30" i="10"/>
  <c r="J29" i="11" s="1"/>
  <c r="M17" i="10"/>
  <c r="J16" i="11" s="1"/>
  <c r="O17" i="10"/>
  <c r="M68" i="10"/>
  <c r="J68" i="11" s="1"/>
  <c r="O8" i="10"/>
  <c r="O83" i="10"/>
  <c r="M83" i="10"/>
  <c r="J83" i="11" s="1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<sst xmlns="http://schemas.openxmlformats.org/spreadsheetml/2006/main" count="1318" uniqueCount="208">
  <si>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</si>
  <si>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</si>
  <si>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</si>
  <si>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</si>
  <si>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</si>
  <si>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</si>
  <si>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</si>
  <si>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</si>
  <si>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</si>
  <si>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</si>
  <si>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</si>
  <si>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</si>
  <si>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</si>
  <si>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</si>
  <si>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</si>
  <si>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</si>
  <si>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</si>
  <si>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</si>
  <si>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</si>
  <si>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</si>
  <si>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</si>
  <si>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</si>
  <si>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</si>
  <si>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</si>
  <si>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</si>
  <si>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</si>
  <si>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</si>
  <si>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</si>
  <si>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</si>
  <si>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</si>
  <si>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</si>
  <si>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</si>
  <si>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</si>
  <si>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</si>
  <si>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</si>
  <si>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</si>
  <si>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</si>
  <si>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</si>
  <si>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</si>
  <si>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</si>
  <si>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</si>
  <si>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</si>
  <si>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</si>
  <si>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</si>
  <si>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</si>
  <si>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</si>
  <si>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</si>
  <si>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</si>
  <si>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</si>
  <si>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</si>
  <si>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</si>
  <si>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</si>
  <si>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</si>
  <si>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</si>
  <si>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</si>
  <si>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</si>
  <si>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</si>
  <si>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</si>
  <si>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</si>
  <si>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</si>
  <si>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</si>
  <si>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</si>
  <si>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</si>
  <si>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</si>
  <si>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</si>
  <si>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</si>
  <si>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</si>
  <si>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</si>
  <si>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</si>
  <si>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</si>
  <si>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</si>
  <si>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</si>
  <si>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</si>
  <si>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</si>
  <si>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</si>
  <si>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</si>
  <si>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</si>
  <si>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</si>
  <si>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</si>
  <si>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</si>
  <si>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</si>
  <si>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</si>
  <si>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</si>
  <si>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</si>
  <si>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</si>
  <si>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</si>
  <si>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</si>
  <si>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</si>
  <si>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</si>
  <si>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</si>
  <si>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</si>
  <si>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</si>
  <si>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</si>
  <si>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</si>
  <si>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</si>
  <si>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</si>
  <si>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</si>
  <si>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</si>
  <si>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</si>
  <si>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</si>
  <si>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</si>
  <si>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</si>
  <si>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</si>
  <si>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</si>
  <si>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</si>
  <si>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</si>
  <si>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</si>
  <si>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</si>
  <si>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</si>
  <si>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</si>
  <si>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</si>
  <si>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</si>
  <si>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</si>
  <si>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</si>
  <si>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</si>
  <si>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</si>
  <si>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</si>
  <si>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</si>
  <si>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</si>
  <si>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</si>
  <si>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</si>
  <si>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</si>
  <si>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</si>
  <si>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</si>
  <si>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</si>
  <si>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80-99</t>
  </si>
  <si>
    <t>Сдали на 27% и ниже, чел.</t>
  </si>
  <si>
    <t>Сдали на 27% и ниже, %</t>
  </si>
  <si>
    <t>70-79</t>
  </si>
  <si>
    <t>Полученные баллы, %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</si>
  <si>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</si>
  <si>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</si>
  <si>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</si>
  <si>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</si>
  <si>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</si>
  <si>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</si>
  <si>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</si>
  <si>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</si>
  <si>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</si>
  <si>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</si>
  <si>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ЛИТЕРАТУРА, 11 класс</t>
  </si>
  <si>
    <t>32-69</t>
  </si>
  <si>
    <t>менее 32</t>
  </si>
  <si>
    <t>МАОУ СШ № 158 "Грани"</t>
  </si>
  <si>
    <t>Литература 11 кл.</t>
  </si>
  <si>
    <t xml:space="preserve"> менее 32</t>
  </si>
  <si>
    <t>МАОУ Гимназия № 8</t>
  </si>
  <si>
    <t>МАОУ Гимназия № 9</t>
  </si>
  <si>
    <t xml:space="preserve">МАОУ Лицей № 7 </t>
  </si>
  <si>
    <t>МАОУ СШ № 12</t>
  </si>
  <si>
    <t>МАОУ СШ № 19</t>
  </si>
  <si>
    <t>МАОУ Лицей № 6 "Перспектива"</t>
  </si>
  <si>
    <t>МАОУ СШ № 8 "Созидание"</t>
  </si>
  <si>
    <t>МАОУ СШ № 46</t>
  </si>
  <si>
    <t>МАОУ СШ № 90</t>
  </si>
  <si>
    <t>МАОУ СШ № 135</t>
  </si>
  <si>
    <t>МАОУ Лицей № 3</t>
  </si>
  <si>
    <t>МАОУ СШ № 65</t>
  </si>
  <si>
    <t>МАОУ "КУГ № 1 - Универс"</t>
  </si>
  <si>
    <t>МАОУ Школа-интернат № 1</t>
  </si>
  <si>
    <t>МБОУ СШ № 3</t>
  </si>
  <si>
    <t>МАОУ СШ № 82</t>
  </si>
  <si>
    <t>МАОУ лицей № 9 "Лидер"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</si>
  <si>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</si>
  <si>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</si>
  <si>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</si>
  <si>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</si>
  <si>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</si>
  <si>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76</t>
  </si>
  <si>
    <t>МАОУ СШ № 93</t>
  </si>
  <si>
    <t>МАОУ СШ № 1</t>
  </si>
  <si>
    <t>МАОУ СШ № 5</t>
  </si>
  <si>
    <t>МАОУ СШ № 18</t>
  </si>
  <si>
    <t>МАОУ СШ № 24</t>
  </si>
  <si>
    <t>МАОУ СШ № 69</t>
  </si>
  <si>
    <t>МАОУ СШ № 108</t>
  </si>
  <si>
    <t>МАОУ СШ № 115</t>
  </si>
  <si>
    <t>МАОУ СШ № 121</t>
  </si>
  <si>
    <t>МАОУ СШ № 139</t>
  </si>
  <si>
    <t>МАОУ СШ № 141</t>
  </si>
  <si>
    <t>МАОУ СШ № 144</t>
  </si>
  <si>
    <t>МАОУ СШ № 154</t>
  </si>
  <si>
    <t>МАОУ СШ № 156</t>
  </si>
  <si>
    <t>МАОУ СШ № 157</t>
  </si>
  <si>
    <t>МБОУ Гимназия  № 16</t>
  </si>
  <si>
    <t>Расчётное среднее значение по городу:</t>
  </si>
  <si>
    <t>Полученные баллы</t>
  </si>
  <si>
    <t>МАОУ СШ № 81</t>
  </si>
  <si>
    <t>МАОУ СШ № 16</t>
  </si>
  <si>
    <t>МАОУ СШ № 50</t>
  </si>
  <si>
    <t>МАОУ СШ № 53</t>
  </si>
  <si>
    <t>МАОУ СШ № 89</t>
  </si>
  <si>
    <t>МАОУ СШ № 78</t>
  </si>
  <si>
    <t xml:space="preserve">МБОУ СОШ № 10 </t>
  </si>
  <si>
    <t>МАОУ СШ № 7</t>
  </si>
  <si>
    <t>МАОУ СШ № 66</t>
  </si>
  <si>
    <t>МАОУ СШ № 85</t>
  </si>
  <si>
    <t>МАОУ СШ № 134</t>
  </si>
  <si>
    <t>из них</t>
  </si>
  <si>
    <t>МАОУ Лицей № 28</t>
  </si>
  <si>
    <t>МАОУ СШ № 72</t>
  </si>
  <si>
    <t>МБОУ СШ № 159</t>
  </si>
  <si>
    <t>МАОУ СШ № 91</t>
  </si>
  <si>
    <t>МАОУ СШ № 98</t>
  </si>
  <si>
    <t>МАОУ СШ № 129</t>
  </si>
  <si>
    <t>МАОУ СШ № 147</t>
  </si>
  <si>
    <t>МАОУ СШ № 63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</si>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</sst>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[$-419]General"/>
    <numFmt numFmtId="166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rgb="FFCCECFF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6DEE8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34">
    <xf numFmtId="0" fontId="0" fillId="0" borderId="0"/>
    <xf numFmtId="0" fontId="8" fillId="0" borderId="0"/>
    <xf numFmtId="0" fontId="1" fillId="0" borderId="0"/>
    <xf numFmtId="0" fontId="9" fillId="0" borderId="0"/>
    <xf numFmtId="165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5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10" fillId="0" borderId="0" applyBorder="0" applyProtection="0"/>
    <xf numFmtId="0" fontId="10" fillId="0" borderId="0"/>
    <xf numFmtId="0" fontId="10" fillId="0" borderId="0"/>
    <xf numFmtId="165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726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9" borderId="7" xfId="0" applyNumberFormat="1" applyFill="1" applyBorder="1"/>
    <xf numFmtId="0" fontId="7" fillId="10" borderId="0" xfId="0" applyFont="1" applyFill="1"/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0" fontId="10" fillId="0" borderId="34" xfId="1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2" fontId="11" fillId="0" borderId="50" xfId="0" applyNumberFormat="1" applyFont="1" applyBorder="1" applyAlignment="1">
      <alignment horizontal="center"/>
    </xf>
    <xf numFmtId="0" fontId="7" fillId="0" borderId="11" xfId="0" applyFont="1" applyBorder="1"/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0" fontId="7" fillId="0" borderId="7" xfId="0" applyFont="1" applyBorder="1"/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7" fillId="11" borderId="0" xfId="0" applyFont="1" applyFill="1"/>
    <xf numFmtId="0" fontId="2" fillId="0" borderId="5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4" fillId="3" borderId="58" xfId="0" applyFont="1" applyFill="1" applyBorder="1" applyAlignment="1">
      <alignment wrapText="1"/>
    </xf>
    <xf numFmtId="0" fontId="4" fillId="3" borderId="59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59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9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7" fillId="12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6" fontId="0" fillId="0" borderId="0" xfId="0" applyNumberFormat="1" applyAlignment="1"/>
    <xf numFmtId="166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7" fillId="7" borderId="0" xfId="0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8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0" fontId="7" fillId="5" borderId="0" xfId="0" applyFont="1" applyFill="1"/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0" fontId="7" fillId="10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2" fontId="1" fillId="0" borderId="62" xfId="13" applyNumberFormat="1" applyFont="1" applyBorder="1" applyAlignment="1">
      <alignment horizontal="right" vertical="center"/>
    </xf>
    <xf numFmtId="2" fontId="1" fillId="0" borderId="56" xfId="13" applyNumberFormat="1" applyFont="1" applyBorder="1" applyAlignment="1">
      <alignment horizontal="right" vertical="center"/>
    </xf>
    <xf numFmtId="2" fontId="1" fillId="0" borderId="17" xfId="13" applyNumberFormat="1" applyFont="1" applyBorder="1" applyAlignment="1">
      <alignment horizontal="right" vertical="center"/>
    </xf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3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3" xfId="0" applyFont="1" applyFill="1" applyBorder="1" applyAlignment="1">
      <alignment wrapText="1"/>
    </xf>
    <xf numFmtId="2" fontId="3" fillId="0" borderId="0" xfId="0" applyNumberFormat="1" applyFont="1" applyBorder="1" applyAlignment="1">
      <alignment horizontal="left" vertical="center" wrapText="1"/>
    </xf>
    <xf numFmtId="3" fontId="0" fillId="0" borderId="3" xfId="0" applyNumberFormat="1" applyBorder="1"/>
    <xf numFmtId="2" fontId="3" fillId="2" borderId="29" xfId="0" applyNumberFormat="1" applyFont="1" applyFill="1" applyBorder="1" applyAlignment="1">
      <alignment horizontal="left" wrapText="1"/>
    </xf>
    <xf numFmtId="2" fontId="3" fillId="2" borderId="32" xfId="0" applyNumberFormat="1" applyFont="1" applyFill="1" applyBorder="1" applyAlignment="1">
      <alignment horizontal="left" wrapText="1"/>
    </xf>
    <xf numFmtId="2" fontId="11" fillId="2" borderId="29" xfId="0" applyNumberFormat="1" applyFont="1" applyFill="1" applyBorder="1" applyAlignment="1">
      <alignment horizontal="center"/>
    </xf>
    <xf numFmtId="2" fontId="11" fillId="2" borderId="50" xfId="0" applyNumberFormat="1" applyFont="1" applyFill="1" applyBorder="1" applyAlignment="1">
      <alignment horizontal="center"/>
    </xf>
    <xf numFmtId="2" fontId="11" fillId="2" borderId="51" xfId="0" applyNumberFormat="1" applyFont="1" applyFill="1" applyBorder="1" applyAlignment="1">
      <alignment horizontal="center"/>
    </xf>
    <xf numFmtId="2" fontId="11" fillId="2" borderId="47" xfId="0" applyNumberFormat="1" applyFont="1" applyFill="1" applyBorder="1" applyAlignment="1">
      <alignment horizontal="center"/>
    </xf>
    <xf numFmtId="2" fontId="3" fillId="2" borderId="29" xfId="0" applyNumberFormat="1" applyFont="1" applyFill="1" applyBorder="1" applyAlignment="1">
      <alignment horizontal="left"/>
    </xf>
    <xf numFmtId="2" fontId="3" fillId="2" borderId="50" xfId="0" applyNumberFormat="1" applyFont="1" applyFill="1" applyBorder="1" applyAlignment="1">
      <alignment horizontal="left"/>
    </xf>
    <xf numFmtId="2" fontId="1" fillId="2" borderId="56" xfId="13" applyNumberFormat="1" applyFont="1" applyFill="1" applyBorder="1" applyAlignment="1">
      <alignment horizontal="right"/>
    </xf>
    <xf numFmtId="2" fontId="1" fillId="2" borderId="0" xfId="13" applyNumberFormat="1" applyFont="1" applyFill="1" applyBorder="1" applyAlignment="1">
      <alignment horizontal="right"/>
    </xf>
    <xf numFmtId="2" fontId="1" fillId="2" borderId="33" xfId="13" applyNumberFormat="1" applyFont="1" applyFill="1" applyBorder="1" applyAlignment="1">
      <alignment horizontal="right"/>
    </xf>
    <xf numFmtId="2" fontId="1" fillId="2" borderId="0" xfId="13" applyNumberFormat="1" applyFont="1" applyFill="1" applyAlignment="1">
      <alignment horizontal="right"/>
    </xf>
    <xf numFmtId="2" fontId="1" fillId="2" borderId="7" xfId="13" applyNumberFormat="1" applyFont="1" applyFill="1" applyBorder="1" applyAlignment="1">
      <alignment horizontal="right"/>
    </xf>
    <xf numFmtId="2" fontId="1" fillId="2" borderId="62" xfId="13" applyNumberFormat="1" applyFont="1" applyFill="1" applyBorder="1" applyAlignment="1">
      <alignment horizontal="right"/>
    </xf>
    <xf numFmtId="2" fontId="1" fillId="2" borderId="53" xfId="13" applyNumberFormat="1" applyFont="1" applyFill="1" applyBorder="1" applyAlignment="1">
      <alignment horizontal="right"/>
    </xf>
    <xf numFmtId="2" fontId="1" fillId="2" borderId="17" xfId="13" applyNumberFormat="1" applyFont="1" applyFill="1" applyBorder="1" applyAlignment="1">
      <alignment horizontal="right"/>
    </xf>
    <xf numFmtId="2" fontId="1" fillId="2" borderId="9" xfId="13" applyNumberFormat="1" applyFont="1" applyFill="1" applyBorder="1" applyAlignment="1">
      <alignment horizontal="right"/>
    </xf>
    <xf numFmtId="2" fontId="1" fillId="2" borderId="11" xfId="13" applyNumberFormat="1" applyFont="1" applyFill="1" applyBorder="1" applyAlignment="1">
      <alignment horizontal="right"/>
    </xf>
    <xf numFmtId="2" fontId="1" fillId="2" borderId="12" xfId="13" applyNumberFormat="1" applyFont="1" applyFill="1" applyBorder="1" applyAlignment="1">
      <alignment horizontal="right"/>
    </xf>
    <xf numFmtId="2" fontId="12" fillId="2" borderId="40" xfId="7" applyNumberFormat="1" applyFill="1" applyBorder="1" applyAlignment="1"/>
    <xf numFmtId="2" fontId="12" fillId="2" borderId="34" xfId="7" applyNumberFormat="1" applyFill="1" applyBorder="1" applyAlignment="1"/>
    <xf numFmtId="2" fontId="12" fillId="2" borderId="38" xfId="7" applyNumberFormat="1" applyFill="1" applyBorder="1" applyAlignment="1"/>
    <xf numFmtId="2" fontId="12" fillId="2" borderId="39" xfId="7" applyNumberFormat="1" applyFill="1" applyBorder="1" applyAlignment="1"/>
    <xf numFmtId="2" fontId="12" fillId="2" borderId="48" xfId="7" applyNumberFormat="1" applyFill="1" applyBorder="1" applyAlignment="1"/>
    <xf numFmtId="2" fontId="12" fillId="2" borderId="49" xfId="7" applyNumberFormat="1" applyFill="1" applyBorder="1" applyAlignment="1"/>
    <xf numFmtId="2" fontId="12" fillId="2" borderId="36" xfId="7" applyNumberFormat="1" applyFill="1" applyBorder="1" applyAlignment="1"/>
    <xf numFmtId="2" fontId="12" fillId="2" borderId="42" xfId="7" applyNumberFormat="1" applyFill="1" applyBorder="1" applyAlignment="1"/>
    <xf numFmtId="2" fontId="12" fillId="2" borderId="41" xfId="7" applyNumberFormat="1" applyFill="1" applyBorder="1" applyAlignment="1"/>
    <xf numFmtId="2" fontId="12" fillId="2" borderId="45" xfId="7" applyNumberFormat="1" applyFill="1" applyBorder="1" applyAlignment="1"/>
    <xf numFmtId="2" fontId="0" fillId="2" borderId="46" xfId="0" applyNumberFormat="1" applyFill="1" applyBorder="1" applyAlignment="1"/>
    <xf numFmtId="2" fontId="0" fillId="2" borderId="36" xfId="0" applyNumberFormat="1" applyFill="1" applyBorder="1" applyAlignment="1"/>
    <xf numFmtId="2" fontId="0" fillId="2" borderId="42" xfId="0" applyNumberFormat="1" applyFill="1" applyBorder="1" applyAlignment="1"/>
    <xf numFmtId="2" fontId="0" fillId="2" borderId="7" xfId="0" applyNumberFormat="1" applyFill="1" applyBorder="1" applyAlignment="1"/>
    <xf numFmtId="2" fontId="0" fillId="2" borderId="21" xfId="0" applyNumberFormat="1" applyFill="1" applyBorder="1" applyAlignment="1"/>
    <xf numFmtId="2" fontId="12" fillId="2" borderId="43" xfId="7" applyNumberFormat="1" applyFill="1" applyBorder="1" applyAlignment="1"/>
    <xf numFmtId="2" fontId="0" fillId="2" borderId="41" xfId="0" applyNumberFormat="1" applyFill="1" applyBorder="1" applyAlignment="1"/>
    <xf numFmtId="3" fontId="11" fillId="0" borderId="8" xfId="0" applyNumberFormat="1" applyFont="1" applyBorder="1" applyAlignment="1">
      <alignment horizontal="center"/>
    </xf>
    <xf numFmtId="3" fontId="11" fillId="0" borderId="64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left"/>
    </xf>
    <xf numFmtId="2" fontId="0" fillId="0" borderId="57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2" fontId="0" fillId="0" borderId="59" xfId="0" applyNumberForma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0" fontId="8" fillId="0" borderId="0" xfId="1"/>
    <xf numFmtId="0" fontId="15" fillId="0" borderId="0" xfId="1" applyFont="1" applyAlignment="1">
      <alignment vertical="top" wrapText="1"/>
    </xf>
    <xf numFmtId="0" fontId="1" fillId="0" borderId="0" xfId="1" applyFont="1" applyAlignment="1"/>
    <xf numFmtId="0" fontId="1" fillId="0" borderId="0" xfId="1" applyFont="1" applyAlignment="1">
      <alignment wrapText="1"/>
    </xf>
    <xf numFmtId="0" fontId="14" fillId="0" borderId="0" xfId="1" applyFont="1" applyAlignment="1">
      <alignment horizontal="center" wrapText="1"/>
    </xf>
    <xf numFmtId="0" fontId="14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9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1" fillId="0" borderId="0" xfId="1" applyFont="1"/>
    <xf numFmtId="0" fontId="3" fillId="0" borderId="6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/>
    </xf>
    <xf numFmtId="2" fontId="5" fillId="0" borderId="18" xfId="1" applyNumberFormat="1" applyFont="1" applyBorder="1" applyAlignment="1">
      <alignment horizontal="center" vertical="center" wrapText="1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left" vertical="center"/>
    </xf>
    <xf numFmtId="0" fontId="15" fillId="0" borderId="29" xfId="1" applyFont="1" applyBorder="1" applyAlignment="1">
      <alignment vertical="top"/>
    </xf>
    <xf numFmtId="0" fontId="3" fillId="0" borderId="31" xfId="1" applyFont="1" applyBorder="1" applyAlignment="1">
      <alignment horizontal="left" vertical="center"/>
    </xf>
    <xf numFmtId="0" fontId="3" fillId="0" borderId="29" xfId="1" applyFont="1" applyBorder="1" applyAlignment="1">
      <alignment horizontal="left" vertical="center" wrapText="1"/>
    </xf>
    <xf numFmtId="2" fontId="3" fillId="0" borderId="30" xfId="1" applyNumberFormat="1" applyFont="1" applyBorder="1" applyAlignment="1">
      <alignment horizontal="left" vertical="center" wrapText="1"/>
    </xf>
    <xf numFmtId="0" fontId="7" fillId="0" borderId="13" xfId="1" applyFont="1" applyBorder="1"/>
    <xf numFmtId="0" fontId="1" fillId="0" borderId="3" xfId="1" applyFont="1" applyBorder="1" applyAlignment="1">
      <alignment horizontal="center" wrapText="1"/>
    </xf>
    <xf numFmtId="0" fontId="1" fillId="0" borderId="3" xfId="1" applyFont="1" applyBorder="1" applyAlignment="1">
      <alignment horizontal="left" wrapText="1"/>
    </xf>
    <xf numFmtId="1" fontId="8" fillId="0" borderId="7" xfId="1" applyNumberFormat="1" applyBorder="1"/>
    <xf numFmtId="0" fontId="1" fillId="2" borderId="3" xfId="88" applyFont="1" applyFill="1" applyBorder="1" applyAlignment="1">
      <alignment horizontal="right" vertical="center"/>
    </xf>
    <xf numFmtId="0" fontId="1" fillId="0" borderId="3" xfId="1" applyFont="1" applyBorder="1" applyAlignment="1">
      <alignment horizontal="right" wrapText="1"/>
    </xf>
    <xf numFmtId="2" fontId="1" fillId="0" borderId="19" xfId="1" applyNumberFormat="1" applyFont="1" applyBorder="1" applyAlignment="1">
      <alignment horizontal="right" wrapText="1"/>
    </xf>
    <xf numFmtId="0" fontId="7" fillId="0" borderId="20" xfId="1" applyFont="1" applyBorder="1"/>
    <xf numFmtId="0" fontId="1" fillId="0" borderId="7" xfId="1" applyFont="1" applyBorder="1" applyAlignment="1">
      <alignment horizontal="center" wrapText="1"/>
    </xf>
    <xf numFmtId="0" fontId="1" fillId="0" borderId="7" xfId="1" applyFont="1" applyBorder="1" applyAlignment="1">
      <alignment horizontal="left" wrapText="1"/>
    </xf>
    <xf numFmtId="0" fontId="1" fillId="2" borderId="7" xfId="88" applyFont="1" applyFill="1" applyBorder="1" applyAlignment="1">
      <alignment horizontal="right" vertical="center"/>
    </xf>
    <xf numFmtId="0" fontId="1" fillId="0" borderId="7" xfId="1" applyFont="1" applyBorder="1" applyAlignment="1">
      <alignment horizontal="right" wrapText="1"/>
    </xf>
    <xf numFmtId="2" fontId="1" fillId="0" borderId="21" xfId="1" applyNumberFormat="1" applyFont="1" applyBorder="1" applyAlignment="1">
      <alignment horizontal="right" wrapText="1"/>
    </xf>
    <xf numFmtId="1" fontId="1" fillId="2" borderId="7" xfId="88" applyNumberFormat="1" applyFont="1" applyFill="1" applyBorder="1" applyAlignment="1">
      <alignment horizontal="right" vertical="center"/>
    </xf>
    <xf numFmtId="0" fontId="1" fillId="0" borderId="11" xfId="1" applyFont="1" applyBorder="1" applyAlignment="1">
      <alignment horizontal="center" wrapText="1"/>
    </xf>
    <xf numFmtId="0" fontId="1" fillId="0" borderId="11" xfId="1" applyFont="1" applyBorder="1" applyAlignment="1">
      <alignment horizontal="left" wrapText="1"/>
    </xf>
    <xf numFmtId="0" fontId="1" fillId="0" borderId="11" xfId="1" applyFont="1" applyBorder="1" applyAlignment="1">
      <alignment horizontal="right" wrapText="1"/>
    </xf>
    <xf numFmtId="2" fontId="1" fillId="0" borderId="26" xfId="1" applyNumberFormat="1" applyFont="1" applyBorder="1" applyAlignment="1">
      <alignment horizontal="right" wrapText="1"/>
    </xf>
    <xf numFmtId="0" fontId="1" fillId="0" borderId="7" xfId="1" applyFont="1" applyBorder="1" applyAlignment="1">
      <alignment wrapText="1"/>
    </xf>
    <xf numFmtId="2" fontId="1" fillId="13" borderId="21" xfId="1" applyNumberFormat="1" applyFont="1" applyFill="1" applyBorder="1" applyAlignment="1">
      <alignment horizontal="right" wrapText="1"/>
    </xf>
    <xf numFmtId="1" fontId="1" fillId="0" borderId="7" xfId="1" applyNumberFormat="1" applyFont="1" applyBorder="1" applyAlignment="1">
      <alignment horizontal="right" vertical="top" wrapText="1"/>
    </xf>
    <xf numFmtId="0" fontId="1" fillId="0" borderId="7" xfId="1" applyFont="1" applyBorder="1" applyAlignment="1">
      <alignment horizontal="right" vertical="top" wrapText="1"/>
    </xf>
    <xf numFmtId="2" fontId="1" fillId="0" borderId="21" xfId="1" applyNumberFormat="1" applyFont="1" applyBorder="1" applyAlignment="1">
      <alignment horizontal="right" vertical="top" wrapText="1"/>
    </xf>
    <xf numFmtId="0" fontId="7" fillId="0" borderId="28" xfId="1" applyFont="1" applyBorder="1"/>
    <xf numFmtId="0" fontId="2" fillId="0" borderId="29" xfId="1" applyFont="1" applyBorder="1" applyAlignment="1">
      <alignment horizontal="left"/>
    </xf>
    <xf numFmtId="0" fontId="2" fillId="0" borderId="29" xfId="1" applyFont="1" applyFill="1" applyBorder="1" applyAlignment="1">
      <alignment horizontal="left"/>
    </xf>
    <xf numFmtId="2" fontId="2" fillId="0" borderId="30" xfId="1" applyNumberFormat="1" applyFont="1" applyBorder="1" applyAlignment="1">
      <alignment horizontal="left"/>
    </xf>
    <xf numFmtId="0" fontId="1" fillId="0" borderId="7" xfId="1" applyFont="1" applyFill="1" applyBorder="1" applyAlignment="1">
      <alignment horizontal="left" wrapText="1"/>
    </xf>
    <xf numFmtId="0" fontId="7" fillId="0" borderId="23" xfId="1" applyFont="1" applyBorder="1"/>
    <xf numFmtId="0" fontId="1" fillId="0" borderId="12" xfId="1" applyFont="1" applyBorder="1" applyAlignment="1">
      <alignment horizontal="center" wrapText="1"/>
    </xf>
    <xf numFmtId="0" fontId="1" fillId="0" borderId="12" xfId="1" applyFont="1" applyFill="1" applyBorder="1" applyAlignment="1">
      <alignment horizontal="left" wrapText="1"/>
    </xf>
    <xf numFmtId="0" fontId="1" fillId="0" borderId="12" xfId="1" applyFont="1" applyBorder="1" applyAlignment="1">
      <alignment horizontal="right" wrapText="1"/>
    </xf>
    <xf numFmtId="2" fontId="1" fillId="0" borderId="24" xfId="1" applyNumberFormat="1" applyFont="1" applyBorder="1" applyAlignment="1">
      <alignment horizontal="right" wrapText="1"/>
    </xf>
    <xf numFmtId="0" fontId="7" fillId="0" borderId="15" xfId="1" applyFont="1" applyBorder="1"/>
    <xf numFmtId="0" fontId="1" fillId="0" borderId="10" xfId="1" applyFont="1" applyBorder="1" applyAlignment="1">
      <alignment horizontal="center" wrapText="1"/>
    </xf>
    <xf numFmtId="0" fontId="1" fillId="0" borderId="10" xfId="1" applyFont="1" applyBorder="1" applyAlignment="1">
      <alignment horizontal="left" wrapText="1"/>
    </xf>
    <xf numFmtId="0" fontId="1" fillId="0" borderId="10" xfId="1" applyFont="1" applyBorder="1" applyAlignment="1">
      <alignment horizontal="right" wrapText="1"/>
    </xf>
    <xf numFmtId="2" fontId="1" fillId="0" borderId="22" xfId="1" applyNumberFormat="1" applyFont="1" applyBorder="1" applyAlignment="1">
      <alignment horizontal="right" wrapText="1"/>
    </xf>
    <xf numFmtId="0" fontId="1" fillId="0" borderId="11" xfId="1" applyFont="1" applyBorder="1" applyAlignment="1">
      <alignment wrapText="1"/>
    </xf>
    <xf numFmtId="0" fontId="7" fillId="0" borderId="25" xfId="1" applyFont="1" applyBorder="1"/>
    <xf numFmtId="0" fontId="1" fillId="0" borderId="12" xfId="1" applyFont="1" applyBorder="1" applyAlignment="1">
      <alignment wrapText="1"/>
    </xf>
    <xf numFmtId="0" fontId="1" fillId="2" borderId="12" xfId="88" applyFont="1" applyFill="1" applyBorder="1" applyAlignment="1">
      <alignment horizontal="right" vertical="center"/>
    </xf>
    <xf numFmtId="0" fontId="1" fillId="0" borderId="7" xfId="1" applyFont="1" applyBorder="1" applyAlignment="1">
      <alignment horizontal="center"/>
    </xf>
    <xf numFmtId="0" fontId="1" fillId="0" borderId="7" xfId="1" applyFont="1" applyBorder="1" applyAlignment="1">
      <alignment horizontal="left"/>
    </xf>
    <xf numFmtId="0" fontId="1" fillId="0" borderId="7" xfId="1" applyFont="1" applyBorder="1" applyAlignment="1">
      <alignment horizontal="right"/>
    </xf>
    <xf numFmtId="2" fontId="1" fillId="0" borderId="21" xfId="1" applyNumberFormat="1" applyFont="1" applyBorder="1" applyAlignment="1">
      <alignment horizontal="right"/>
    </xf>
    <xf numFmtId="0" fontId="3" fillId="0" borderId="28" xfId="1" applyFont="1" applyBorder="1" applyAlignment="1">
      <alignment horizontal="left"/>
    </xf>
    <xf numFmtId="0" fontId="1" fillId="0" borderId="7" xfId="3" applyFont="1" applyBorder="1" applyAlignment="1">
      <alignment horizontal="left" wrapText="1"/>
    </xf>
    <xf numFmtId="0" fontId="16" fillId="0" borderId="11" xfId="1" applyFont="1" applyBorder="1" applyAlignment="1">
      <alignment horizontal="left" wrapText="1"/>
    </xf>
    <xf numFmtId="2" fontId="1" fillId="2" borderId="21" xfId="1" applyNumberFormat="1" applyFont="1" applyFill="1" applyBorder="1" applyAlignment="1">
      <alignment horizontal="right" wrapText="1"/>
    </xf>
    <xf numFmtId="0" fontId="2" fillId="0" borderId="29" xfId="1" applyFont="1" applyBorder="1" applyAlignment="1">
      <alignment horizontal="left" wrapText="1"/>
    </xf>
    <xf numFmtId="2" fontId="2" fillId="0" borderId="30" xfId="1" applyNumberFormat="1" applyFont="1" applyBorder="1" applyAlignment="1">
      <alignment horizontal="left" wrapText="1"/>
    </xf>
    <xf numFmtId="0" fontId="1" fillId="0" borderId="3" xfId="1" applyFont="1" applyBorder="1" applyAlignment="1">
      <alignment wrapText="1"/>
    </xf>
    <xf numFmtId="0" fontId="7" fillId="0" borderId="6" xfId="1" applyFont="1" applyBorder="1"/>
    <xf numFmtId="0" fontId="1" fillId="0" borderId="0" xfId="1" applyFont="1" applyBorder="1" applyAlignment="1">
      <alignment horizontal="center" vertical="top" wrapText="1"/>
    </xf>
    <xf numFmtId="0" fontId="1" fillId="0" borderId="33" xfId="1" applyFont="1" applyBorder="1" applyAlignment="1">
      <alignment vertical="top" wrapText="1"/>
    </xf>
    <xf numFmtId="0" fontId="1" fillId="0" borderId="12" xfId="1" applyFont="1" applyBorder="1" applyAlignment="1">
      <alignment vertical="top" wrapText="1"/>
    </xf>
    <xf numFmtId="2" fontId="1" fillId="0" borderId="24" xfId="1" applyNumberFormat="1" applyFont="1" applyBorder="1" applyAlignment="1">
      <alignment vertical="top" wrapText="1"/>
    </xf>
    <xf numFmtId="0" fontId="1" fillId="0" borderId="10" xfId="1" applyFont="1" applyFill="1" applyBorder="1" applyAlignment="1">
      <alignment horizontal="left" wrapText="1"/>
    </xf>
    <xf numFmtId="0" fontId="1" fillId="2" borderId="10" xfId="88" applyFont="1" applyFill="1" applyBorder="1" applyAlignment="1">
      <alignment horizontal="right" vertical="center"/>
    </xf>
    <xf numFmtId="0" fontId="7" fillId="0" borderId="0" xfId="1" applyFont="1" applyBorder="1"/>
    <xf numFmtId="2" fontId="17" fillId="0" borderId="11" xfId="1" applyNumberFormat="1" applyFont="1" applyBorder="1" applyAlignment="1">
      <alignment wrapText="1"/>
    </xf>
    <xf numFmtId="0" fontId="1" fillId="0" borderId="0" xfId="1" applyFont="1" applyBorder="1" applyAlignment="1"/>
    <xf numFmtId="0" fontId="0" fillId="0" borderId="7" xfId="1" applyFont="1" applyBorder="1" applyAlignment="1">
      <alignment vertical="top" wrapText="1"/>
    </xf>
    <xf numFmtId="0" fontId="8" fillId="0" borderId="0" xfId="1" applyFont="1"/>
    <xf numFmtId="0" fontId="0" fillId="0" borderId="12" xfId="1" applyFont="1" applyFill="1" applyBorder="1" applyAlignment="1">
      <alignment horizontal="left" wrapText="1"/>
    </xf>
    <xf numFmtId="0" fontId="0" fillId="0" borderId="7" xfId="1" applyFont="1" applyBorder="1" applyAlignment="1">
      <alignment wrapText="1"/>
    </xf>
    <xf numFmtId="0" fontId="0" fillId="0" borderId="7" xfId="1" applyFont="1" applyBorder="1" applyAlignment="1">
      <alignment horizontal="left" wrapText="1"/>
    </xf>
    <xf numFmtId="0" fontId="1" fillId="0" borderId="62" xfId="1" applyFont="1" applyBorder="1" applyAlignment="1">
      <alignment horizontal="center" wrapText="1"/>
    </xf>
    <xf numFmtId="0" fontId="3" fillId="0" borderId="9" xfId="1" applyFont="1" applyBorder="1" applyAlignment="1">
      <alignment horizontal="center" vertical="center"/>
    </xf>
    <xf numFmtId="0" fontId="1" fillId="0" borderId="7" xfId="1" applyFont="1" applyBorder="1" applyAlignment="1">
      <alignment vertical="top" wrapText="1"/>
    </xf>
    <xf numFmtId="0" fontId="7" fillId="2" borderId="0" xfId="0" applyFont="1" applyFill="1"/>
    <xf numFmtId="0" fontId="15" fillId="0" borderId="32" xfId="1" applyFont="1" applyBorder="1" applyAlignment="1">
      <alignment vertical="top"/>
    </xf>
    <xf numFmtId="0" fontId="1" fillId="0" borderId="4" xfId="1" applyFont="1" applyBorder="1" applyAlignment="1">
      <alignment horizontal="left" wrapText="1"/>
    </xf>
    <xf numFmtId="0" fontId="1" fillId="0" borderId="52" xfId="1" applyFont="1" applyBorder="1" applyAlignment="1">
      <alignment horizontal="left" wrapText="1"/>
    </xf>
    <xf numFmtId="0" fontId="1" fillId="0" borderId="57" xfId="1" applyFont="1" applyBorder="1" applyAlignment="1">
      <alignment horizontal="left" wrapText="1"/>
    </xf>
    <xf numFmtId="0" fontId="1" fillId="0" borderId="52" xfId="1" applyFont="1" applyBorder="1" applyAlignment="1">
      <alignment wrapText="1"/>
    </xf>
    <xf numFmtId="0" fontId="0" fillId="0" borderId="52" xfId="1" applyFont="1" applyBorder="1" applyAlignment="1">
      <alignment vertical="top" wrapText="1"/>
    </xf>
    <xf numFmtId="0" fontId="2" fillId="0" borderId="32" xfId="1" applyFont="1" applyFill="1" applyBorder="1" applyAlignment="1">
      <alignment horizontal="left"/>
    </xf>
    <xf numFmtId="0" fontId="1" fillId="0" borderId="52" xfId="1" applyFont="1" applyFill="1" applyBorder="1" applyAlignment="1">
      <alignment horizontal="left" wrapText="1"/>
    </xf>
    <xf numFmtId="0" fontId="1" fillId="0" borderId="58" xfId="1" applyFont="1" applyFill="1" applyBorder="1" applyAlignment="1">
      <alignment horizontal="left" wrapText="1"/>
    </xf>
    <xf numFmtId="0" fontId="0" fillId="0" borderId="58" xfId="1" applyFont="1" applyFill="1" applyBorder="1" applyAlignment="1">
      <alignment horizontal="left" wrapText="1"/>
    </xf>
    <xf numFmtId="0" fontId="1" fillId="0" borderId="59" xfId="1" applyFont="1" applyBorder="1" applyAlignment="1">
      <alignment horizontal="left" wrapText="1"/>
    </xf>
    <xf numFmtId="0" fontId="2" fillId="0" borderId="32" xfId="1" applyFont="1" applyBorder="1" applyAlignment="1">
      <alignment horizontal="left"/>
    </xf>
    <xf numFmtId="0" fontId="1" fillId="0" borderId="57" xfId="1" applyFont="1" applyBorder="1" applyAlignment="1">
      <alignment wrapText="1"/>
    </xf>
    <xf numFmtId="0" fontId="1" fillId="0" borderId="58" xfId="1" applyFont="1" applyBorder="1" applyAlignment="1">
      <alignment wrapText="1"/>
    </xf>
    <xf numFmtId="0" fontId="1" fillId="0" borderId="52" xfId="1" applyFont="1" applyBorder="1" applyAlignment="1">
      <alignment horizontal="left"/>
    </xf>
    <xf numFmtId="0" fontId="0" fillId="0" borderId="52" xfId="1" applyFont="1" applyBorder="1" applyAlignment="1">
      <alignment wrapText="1"/>
    </xf>
    <xf numFmtId="0" fontId="1" fillId="0" borderId="52" xfId="3" applyFont="1" applyBorder="1" applyAlignment="1">
      <alignment horizontal="left" wrapText="1"/>
    </xf>
    <xf numFmtId="0" fontId="16" fillId="0" borderId="57" xfId="1" applyFont="1" applyBorder="1" applyAlignment="1">
      <alignment horizontal="left" wrapText="1"/>
    </xf>
    <xf numFmtId="0" fontId="0" fillId="0" borderId="52" xfId="1" applyFont="1" applyBorder="1" applyAlignment="1">
      <alignment horizontal="left" wrapText="1"/>
    </xf>
    <xf numFmtId="0" fontId="2" fillId="0" borderId="32" xfId="1" applyFont="1" applyBorder="1" applyAlignment="1">
      <alignment horizontal="left" wrapText="1"/>
    </xf>
    <xf numFmtId="0" fontId="1" fillId="0" borderId="4" xfId="1" applyFont="1" applyBorder="1" applyAlignment="1">
      <alignment wrapText="1"/>
    </xf>
    <xf numFmtId="0" fontId="1" fillId="0" borderId="55" xfId="1" applyFont="1" applyBorder="1" applyAlignment="1">
      <alignment vertical="top" wrapText="1"/>
    </xf>
    <xf numFmtId="0" fontId="1" fillId="0" borderId="59" xfId="1" applyFont="1" applyFill="1" applyBorder="1" applyAlignment="1">
      <alignment horizontal="left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30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left"/>
    </xf>
    <xf numFmtId="1" fontId="0" fillId="0" borderId="21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3" fontId="11" fillId="0" borderId="55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2" fontId="11" fillId="0" borderId="55" xfId="0" applyNumberFormat="1" applyFont="1" applyBorder="1" applyAlignment="1">
      <alignment horizontal="center"/>
    </xf>
    <xf numFmtId="0" fontId="0" fillId="0" borderId="57" xfId="1" applyFont="1" applyBorder="1" applyAlignment="1">
      <alignment horizontal="left" wrapText="1"/>
    </xf>
    <xf numFmtId="0" fontId="0" fillId="0" borderId="52" xfId="3" applyFont="1" applyBorder="1" applyAlignment="1">
      <alignment horizontal="left" wrapText="1"/>
    </xf>
    <xf numFmtId="3" fontId="2" fillId="0" borderId="1" xfId="0" applyNumberFormat="1" applyFont="1" applyBorder="1" applyAlignment="1">
      <alignment horizontal="left"/>
    </xf>
    <xf numFmtId="3" fontId="2" fillId="0" borderId="2" xfId="0" applyNumberFormat="1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2" fontId="2" fillId="0" borderId="16" xfId="0" applyNumberFormat="1" applyFont="1" applyBorder="1" applyAlignment="1">
      <alignment horizontal="left"/>
    </xf>
    <xf numFmtId="0" fontId="1" fillId="0" borderId="7" xfId="1" applyFont="1" applyBorder="1"/>
    <xf numFmtId="0" fontId="8" fillId="0" borderId="7" xfId="1" applyBorder="1"/>
    <xf numFmtId="3" fontId="0" fillId="0" borderId="13" xfId="0" applyNumberFormat="1" applyBorder="1"/>
    <xf numFmtId="2" fontId="0" fillId="0" borderId="3" xfId="0" applyNumberFormat="1" applyBorder="1"/>
    <xf numFmtId="2" fontId="0" fillId="0" borderId="19" xfId="0" applyNumberFormat="1" applyBorder="1"/>
    <xf numFmtId="0" fontId="1" fillId="0" borderId="20" xfId="1" applyFont="1" applyBorder="1" applyAlignment="1"/>
    <xf numFmtId="0" fontId="1" fillId="0" borderId="15" xfId="1" applyFont="1" applyBorder="1" applyAlignment="1"/>
    <xf numFmtId="0" fontId="1" fillId="0" borderId="10" xfId="1" applyFont="1" applyBorder="1"/>
    <xf numFmtId="0" fontId="8" fillId="0" borderId="10" xfId="1" applyBorder="1"/>
    <xf numFmtId="0" fontId="1" fillId="0" borderId="23" xfId="1" applyFont="1" applyBorder="1" applyAlignment="1"/>
    <xf numFmtId="0" fontId="1" fillId="0" borderId="12" xfId="1" applyFont="1" applyBorder="1"/>
    <xf numFmtId="0" fontId="8" fillId="0" borderId="12" xfId="1" applyBorder="1"/>
    <xf numFmtId="0" fontId="1" fillId="0" borderId="25" xfId="1" applyFont="1" applyBorder="1" applyAlignment="1"/>
    <xf numFmtId="0" fontId="1" fillId="0" borderId="11" xfId="1" applyFont="1" applyBorder="1"/>
    <xf numFmtId="0" fontId="8" fillId="0" borderId="11" xfId="1" applyBorder="1"/>
    <xf numFmtId="0" fontId="2" fillId="0" borderId="28" xfId="1" applyFont="1" applyBorder="1" applyAlignment="1">
      <alignment horizontal="left"/>
    </xf>
    <xf numFmtId="2" fontId="8" fillId="0" borderId="7" xfId="1" applyNumberFormat="1" applyBorder="1"/>
    <xf numFmtId="2" fontId="8" fillId="0" borderId="12" xfId="1" applyNumberFormat="1" applyBorder="1"/>
    <xf numFmtId="2" fontId="2" fillId="0" borderId="29" xfId="1" applyNumberFormat="1" applyFont="1" applyBorder="1" applyAlignment="1">
      <alignment horizontal="left"/>
    </xf>
    <xf numFmtId="2" fontId="8" fillId="0" borderId="11" xfId="1" applyNumberFormat="1" applyBorder="1"/>
    <xf numFmtId="2" fontId="8" fillId="0" borderId="10" xfId="1" applyNumberFormat="1" applyBorder="1"/>
    <xf numFmtId="2" fontId="8" fillId="0" borderId="21" xfId="1" applyNumberFormat="1" applyBorder="1"/>
    <xf numFmtId="2" fontId="8" fillId="0" borderId="24" xfId="1" applyNumberFormat="1" applyBorder="1"/>
    <xf numFmtId="2" fontId="8" fillId="0" borderId="26" xfId="1" applyNumberFormat="1" applyBorder="1"/>
    <xf numFmtId="2" fontId="8" fillId="0" borderId="22" xfId="1" applyNumberFormat="1" applyBorder="1"/>
    <xf numFmtId="2" fontId="11" fillId="0" borderId="18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3" fillId="0" borderId="16" xfId="1" applyFont="1" applyBorder="1" applyAlignment="1">
      <alignment horizontal="center" wrapText="1"/>
    </xf>
    <xf numFmtId="0" fontId="3" fillId="0" borderId="27" xfId="1" applyFont="1" applyBorder="1" applyAlignment="1">
      <alignment horizontal="center" wrapText="1"/>
    </xf>
    <xf numFmtId="0" fontId="5" fillId="0" borderId="55" xfId="1" applyFont="1" applyBorder="1" applyAlignment="1">
      <alignment horizontal="center" vertical="center" wrapText="1"/>
    </xf>
    <xf numFmtId="0" fontId="5" fillId="0" borderId="56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top" wrapText="1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" fillId="0" borderId="11" xfId="132" applyFont="1" applyBorder="1" applyAlignment="1">
      <alignment horizontal="right" vertical="center" wrapText="1"/>
    </xf>
    <xf numFmtId="0" fontId="1" fillId="0" borderId="11" xfId="112" applyFont="1" applyBorder="1" applyAlignment="1">
      <alignment horizontal="right" vertical="center" wrapText="1"/>
    </xf>
    <xf numFmtId="0" fontId="1" fillId="0" borderId="11" xfId="112" applyFont="1" applyBorder="1" applyAlignment="1">
      <alignment horizontal="right"/>
    </xf>
    <xf numFmtId="0" fontId="1" fillId="0" borderId="11" xfId="132" applyFont="1" applyBorder="1" applyAlignment="1">
      <alignment horizontal="right"/>
    </xf>
    <xf numFmtId="2" fontId="1" fillId="0" borderId="26" xfId="112" applyNumberFormat="1" applyFont="1" applyBorder="1" applyAlignment="1">
      <alignment horizontal="right"/>
    </xf>
    <xf numFmtId="0" fontId="1" fillId="0" borderId="7" xfId="132" applyFont="1" applyBorder="1" applyAlignment="1">
      <alignment horizontal="right" vertical="center" wrapText="1"/>
    </xf>
    <xf numFmtId="0" fontId="1" fillId="0" borderId="7" xfId="132" applyFont="1" applyBorder="1" applyAlignment="1">
      <alignment horizontal="right"/>
    </xf>
    <xf numFmtId="2" fontId="1" fillId="0" borderId="21" xfId="132" applyNumberFormat="1" applyFont="1" applyBorder="1" applyAlignment="1">
      <alignment horizontal="right"/>
    </xf>
    <xf numFmtId="2" fontId="1" fillId="0" borderId="26" xfId="132" applyNumberFormat="1" applyFont="1" applyBorder="1" applyAlignment="1">
      <alignment horizontal="right"/>
    </xf>
    <xf numFmtId="2" fontId="1" fillId="0" borderId="21" xfId="1" applyNumberFormat="1" applyFont="1" applyBorder="1" applyAlignment="1">
      <alignment horizontal="right" wrapText="1"/>
    </xf>
    <xf numFmtId="0" fontId="1" fillId="2" borderId="7" xfId="88" applyFont="1" applyFill="1" applyBorder="1" applyAlignment="1">
      <alignment horizontal="right" vertical="center"/>
    </xf>
    <xf numFmtId="0" fontId="1" fillId="0" borderId="7" xfId="1" applyFont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0" borderId="3" xfId="132" applyFont="1" applyBorder="1" applyAlignment="1">
      <alignment horizontal="right" vertical="center" wrapText="1"/>
    </xf>
    <xf numFmtId="0" fontId="1" fillId="2" borderId="3" xfId="132" applyFont="1" applyFill="1" applyBorder="1" applyAlignment="1">
      <alignment horizontal="right" vertical="center"/>
    </xf>
    <xf numFmtId="2" fontId="1" fillId="2" borderId="19" xfId="132" applyNumberFormat="1" applyFont="1" applyFill="1" applyBorder="1" applyAlignment="1">
      <alignment horizontal="right" vertical="center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2" fontId="1" fillId="0" borderId="21" xfId="1" applyNumberFormat="1" applyFont="1" applyBorder="1" applyAlignment="1">
      <alignment horizontal="right" wrapText="1"/>
    </xf>
    <xf numFmtId="0" fontId="1" fillId="2" borderId="7" xfId="88" applyFont="1" applyFill="1" applyBorder="1" applyAlignment="1">
      <alignment horizontal="right" vertical="center"/>
    </xf>
    <xf numFmtId="0" fontId="1" fillId="0" borderId="7" xfId="1" applyFont="1" applyBorder="1" applyAlignment="1">
      <alignment horizontal="right" wrapText="1"/>
    </xf>
    <xf numFmtId="0" fontId="1" fillId="2" borderId="11" xfId="132" applyFont="1" applyFill="1" applyBorder="1" applyAlignment="1">
      <alignment horizontal="right" vertical="center"/>
    </xf>
    <xf numFmtId="0" fontId="1" fillId="0" borderId="11" xfId="132" applyFont="1" applyBorder="1" applyAlignment="1">
      <alignment horizontal="right" vertical="center" wrapText="1"/>
    </xf>
    <xf numFmtId="0" fontId="1" fillId="0" borderId="7" xfId="132" applyFont="1" applyBorder="1" applyAlignment="1">
      <alignment horizontal="right" vertical="center" wrapText="1"/>
    </xf>
    <xf numFmtId="2" fontId="1" fillId="2" borderId="26" xfId="132" applyNumberFormat="1" applyFont="1" applyFill="1" applyBorder="1" applyAlignment="1">
      <alignment horizontal="right" vertical="center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0" borderId="10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15" borderId="10" xfId="132" applyFont="1" applyFill="1" applyBorder="1" applyAlignment="1">
      <alignment horizontal="right" wrapText="1"/>
    </xf>
    <xf numFmtId="2" fontId="1" fillId="15" borderId="22" xfId="132" applyNumberFormat="1" applyFont="1" applyFill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0" borderId="3" xfId="132" applyFont="1" applyBorder="1" applyAlignment="1">
      <alignment horizontal="right" vertical="center" wrapText="1"/>
    </xf>
    <xf numFmtId="0" fontId="1" fillId="2" borderId="3" xfId="132" applyFont="1" applyFill="1" applyBorder="1" applyAlignment="1">
      <alignment horizontal="right" wrapText="1"/>
    </xf>
    <xf numFmtId="2" fontId="1" fillId="2" borderId="19" xfId="132" applyNumberFormat="1" applyFont="1" applyFill="1" applyBorder="1" applyAlignment="1">
      <alignment horizontal="right" wrapText="1"/>
    </xf>
    <xf numFmtId="0" fontId="1" fillId="15" borderId="7" xfId="132" applyFont="1" applyFill="1" applyBorder="1" applyAlignment="1">
      <alignment horizontal="right" wrapText="1"/>
    </xf>
    <xf numFmtId="2" fontId="1" fillId="15" borderId="21" xfId="132" applyNumberFormat="1" applyFont="1" applyFill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15" borderId="7" xfId="132" applyFont="1" applyFill="1" applyBorder="1" applyAlignment="1">
      <alignment horizontal="right" wrapText="1"/>
    </xf>
    <xf numFmtId="2" fontId="1" fillId="15" borderId="21" xfId="132" applyNumberFormat="1" applyFont="1" applyFill="1" applyBorder="1" applyAlignment="1">
      <alignment horizontal="right" wrapText="1"/>
    </xf>
    <xf numFmtId="2" fontId="1" fillId="0" borderId="21" xfId="1" applyNumberFormat="1" applyFont="1" applyBorder="1" applyAlignment="1">
      <alignment horizontal="right" wrapText="1"/>
    </xf>
    <xf numFmtId="0" fontId="1" fillId="0" borderId="7" xfId="1" applyFont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0" borderId="10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15" borderId="7" xfId="132" applyFont="1" applyFill="1" applyBorder="1" applyAlignment="1">
      <alignment horizontal="right" wrapText="1"/>
    </xf>
    <xf numFmtId="2" fontId="1" fillId="15" borderId="21" xfId="132" applyNumberFormat="1" applyFont="1" applyFill="1" applyBorder="1" applyAlignment="1">
      <alignment horizontal="right" wrapText="1"/>
    </xf>
    <xf numFmtId="0" fontId="1" fillId="2" borderId="10" xfId="132" applyFont="1" applyFill="1" applyBorder="1" applyAlignment="1">
      <alignment horizontal="right" vertical="center"/>
    </xf>
    <xf numFmtId="2" fontId="1" fillId="2" borderId="22" xfId="132" applyNumberFormat="1" applyFont="1" applyFill="1" applyBorder="1" applyAlignment="1">
      <alignment horizontal="right" vertical="center"/>
    </xf>
    <xf numFmtId="0" fontId="1" fillId="2" borderId="11" xfId="132" applyFont="1" applyFill="1" applyBorder="1" applyAlignment="1">
      <alignment horizontal="right" vertical="center"/>
    </xf>
    <xf numFmtId="0" fontId="1" fillId="0" borderId="11" xfId="132" applyFont="1" applyBorder="1" applyAlignment="1">
      <alignment horizontal="right" vertical="center" wrapText="1"/>
    </xf>
    <xf numFmtId="0" fontId="1" fillId="0" borderId="7" xfId="132" applyFont="1" applyBorder="1" applyAlignment="1">
      <alignment horizontal="right" vertical="center" wrapText="1"/>
    </xf>
    <xf numFmtId="2" fontId="1" fillId="2" borderId="26" xfId="132" applyNumberFormat="1" applyFont="1" applyFill="1" applyBorder="1" applyAlignment="1">
      <alignment horizontal="right" vertical="center"/>
    </xf>
    <xf numFmtId="0" fontId="1" fillId="0" borderId="3" xfId="132" applyFont="1" applyBorder="1" applyAlignment="1">
      <alignment horizontal="right" vertical="center" wrapText="1"/>
    </xf>
    <xf numFmtId="0" fontId="1" fillId="2" borderId="3" xfId="132" applyFont="1" applyFill="1" applyBorder="1" applyAlignment="1">
      <alignment horizontal="right" vertical="center"/>
    </xf>
    <xf numFmtId="2" fontId="1" fillId="2" borderId="19" xfId="132" applyNumberFormat="1" applyFont="1" applyFill="1" applyBorder="1" applyAlignment="1">
      <alignment horizontal="right" vertical="center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2" borderId="7" xfId="132" applyFont="1" applyFill="1" applyBorder="1" applyAlignment="1">
      <alignment horizontal="right" vertical="center"/>
    </xf>
    <xf numFmtId="2" fontId="1" fillId="2" borderId="21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0" borderId="10" xfId="132" applyFont="1" applyBorder="1" applyAlignment="1">
      <alignment horizontal="right" vertical="center" wrapText="1"/>
    </xf>
    <xf numFmtId="0" fontId="1" fillId="14" borderId="34" xfId="132" applyFont="1" applyFill="1" applyBorder="1" applyAlignment="1">
      <alignment horizontal="right" vertical="center"/>
    </xf>
    <xf numFmtId="2" fontId="1" fillId="14" borderId="65" xfId="132" applyNumberFormat="1" applyFont="1" applyFill="1" applyBorder="1" applyAlignment="1">
      <alignment horizontal="right" vertical="center"/>
    </xf>
    <xf numFmtId="0" fontId="1" fillId="14" borderId="38" xfId="132" applyFont="1" applyFill="1" applyBorder="1" applyAlignment="1">
      <alignment horizontal="right" vertical="center"/>
    </xf>
    <xf numFmtId="2" fontId="1" fillId="14" borderId="66" xfId="132" applyNumberFormat="1" applyFont="1" applyFill="1" applyBorder="1" applyAlignment="1">
      <alignment horizontal="right" vertical="center"/>
    </xf>
    <xf numFmtId="0" fontId="1" fillId="0" borderId="3" xfId="132" applyFont="1" applyBorder="1" applyAlignment="1">
      <alignment horizontal="right" vertical="center" wrapText="1"/>
    </xf>
    <xf numFmtId="0" fontId="1" fillId="14" borderId="43" xfId="132" applyFont="1" applyFill="1" applyBorder="1" applyAlignment="1">
      <alignment horizontal="right" vertical="center"/>
    </xf>
    <xf numFmtId="2" fontId="1" fillId="14" borderId="67" xfId="132" applyNumberFormat="1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14" borderId="34" xfId="132" applyFont="1" applyFill="1" applyBorder="1" applyAlignment="1">
      <alignment horizontal="right" vertical="center"/>
    </xf>
    <xf numFmtId="2" fontId="1" fillId="14" borderId="65" xfId="132" applyNumberFormat="1" applyFont="1" applyFill="1" applyBorder="1" applyAlignment="1">
      <alignment horizontal="right" vertical="center"/>
    </xf>
    <xf numFmtId="2" fontId="1" fillId="0" borderId="21" xfId="1" applyNumberFormat="1" applyFont="1" applyBorder="1" applyAlignment="1">
      <alignment horizontal="right" wrapText="1"/>
    </xf>
    <xf numFmtId="0" fontId="1" fillId="0" borderId="7" xfId="1" applyFont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14" borderId="7" xfId="132" applyFont="1" applyFill="1" applyBorder="1" applyAlignment="1">
      <alignment horizontal="right" vertical="center"/>
    </xf>
    <xf numFmtId="0" fontId="1" fillId="14" borderId="34" xfId="132" applyFont="1" applyFill="1" applyBorder="1" applyAlignment="1">
      <alignment horizontal="right" vertical="center"/>
    </xf>
    <xf numFmtId="2" fontId="1" fillId="14" borderId="65" xfId="132" applyNumberFormat="1" applyFont="1" applyFill="1" applyBorder="1" applyAlignment="1">
      <alignment horizontal="right" vertical="center"/>
    </xf>
    <xf numFmtId="2" fontId="1" fillId="14" borderId="21" xfId="132" applyNumberFormat="1" applyFont="1" applyFill="1" applyBorder="1" applyAlignment="1">
      <alignment horizontal="right" vertical="center"/>
    </xf>
    <xf numFmtId="0" fontId="1" fillId="0" borderId="11" xfId="1" applyFont="1" applyBorder="1" applyAlignment="1">
      <alignment horizontal="right" wrapText="1"/>
    </xf>
    <xf numFmtId="2" fontId="1" fillId="0" borderId="26" xfId="1" applyNumberFormat="1" applyFont="1" applyBorder="1" applyAlignment="1">
      <alignment horizontal="right" wrapText="1"/>
    </xf>
    <xf numFmtId="0" fontId="1" fillId="0" borderId="7" xfId="132" applyFont="1" applyBorder="1" applyAlignment="1">
      <alignment horizontal="right" vertical="center" wrapText="1"/>
    </xf>
    <xf numFmtId="0" fontId="1" fillId="0" borderId="7" xfId="132" applyFont="1" applyBorder="1" applyAlignment="1">
      <alignment horizontal="right"/>
    </xf>
    <xf numFmtId="2" fontId="1" fillId="0" borderId="21" xfId="132" applyNumberFormat="1" applyFont="1" applyBorder="1" applyAlignment="1">
      <alignment horizontal="right"/>
    </xf>
    <xf numFmtId="0" fontId="1" fillId="14" borderId="7" xfId="132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/>
    </xf>
    <xf numFmtId="2" fontId="1" fillId="14" borderId="21" xfId="132" applyNumberFormat="1" applyFont="1" applyFill="1" applyBorder="1" applyAlignment="1">
      <alignment horizontal="right" vertical="center"/>
    </xf>
    <xf numFmtId="0" fontId="1" fillId="2" borderId="11" xfId="88" applyFont="1" applyFill="1" applyBorder="1" applyAlignment="1">
      <alignment horizontal="right" vertical="center"/>
    </xf>
    <xf numFmtId="0" fontId="1" fillId="0" borderId="7" xfId="132" applyFont="1" applyBorder="1" applyAlignment="1">
      <alignment horizontal="right" vertical="center" wrapText="1"/>
    </xf>
    <xf numFmtId="0" fontId="1" fillId="0" borderId="7" xfId="132" applyFont="1" applyBorder="1" applyAlignment="1">
      <alignment horizontal="right"/>
    </xf>
    <xf numFmtId="2" fontId="1" fillId="0" borderId="21" xfId="132" applyNumberFormat="1" applyFont="1" applyBorder="1" applyAlignment="1">
      <alignment horizontal="right"/>
    </xf>
    <xf numFmtId="0" fontId="1" fillId="0" borderId="7" xfId="1" applyFont="1" applyBorder="1" applyAlignment="1">
      <alignment horizontal="left" wrapText="1"/>
    </xf>
    <xf numFmtId="0" fontId="1" fillId="0" borderId="7" xfId="1" applyFont="1" applyBorder="1" applyAlignment="1">
      <alignment horizontal="center" wrapText="1"/>
    </xf>
    <xf numFmtId="2" fontId="1" fillId="0" borderId="21" xfId="1" applyNumberFormat="1" applyFont="1" applyBorder="1" applyAlignment="1">
      <alignment horizontal="right" wrapText="1"/>
    </xf>
    <xf numFmtId="0" fontId="1" fillId="0" borderId="52" xfId="1" applyFont="1" applyBorder="1" applyAlignment="1">
      <alignment wrapText="1"/>
    </xf>
    <xf numFmtId="0" fontId="1" fillId="0" borderId="7" xfId="1" applyFont="1" applyBorder="1" applyAlignment="1">
      <alignment horizontal="right" wrapText="1"/>
    </xf>
    <xf numFmtId="0" fontId="1" fillId="0" borderId="11" xfId="132" applyFont="1" applyBorder="1" applyAlignment="1">
      <alignment horizontal="right" vertical="center" wrapText="1"/>
    </xf>
    <xf numFmtId="0" fontId="1" fillId="0" borderId="11" xfId="132" applyFont="1" applyBorder="1" applyAlignment="1">
      <alignment horizontal="right"/>
    </xf>
    <xf numFmtId="2" fontId="1" fillId="0" borderId="26" xfId="132" applyNumberFormat="1" applyFont="1" applyBorder="1" applyAlignment="1">
      <alignment horizontal="right"/>
    </xf>
    <xf numFmtId="0" fontId="1" fillId="0" borderId="10" xfId="132" applyFont="1" applyBorder="1" applyAlignment="1">
      <alignment horizontal="right" vertical="center" wrapText="1"/>
    </xf>
    <xf numFmtId="0" fontId="1" fillId="0" borderId="10" xfId="132" applyFont="1" applyBorder="1" applyAlignment="1">
      <alignment horizontal="right"/>
    </xf>
    <xf numFmtId="2" fontId="1" fillId="0" borderId="22" xfId="132" applyNumberFormat="1" applyFont="1" applyBorder="1" applyAlignment="1">
      <alignment horizontal="right"/>
    </xf>
    <xf numFmtId="4" fontId="11" fillId="0" borderId="27" xfId="0" applyNumberFormat="1" applyFont="1" applyBorder="1" applyAlignment="1">
      <alignment horizontal="center"/>
    </xf>
    <xf numFmtId="1" fontId="2" fillId="0" borderId="54" xfId="0" applyNumberFormat="1" applyFont="1" applyBorder="1" applyAlignment="1">
      <alignment horizontal="center" vertical="center" wrapText="1"/>
    </xf>
    <xf numFmtId="1" fontId="11" fillId="0" borderId="32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left"/>
    </xf>
    <xf numFmtId="1" fontId="0" fillId="0" borderId="52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59" xfId="0" applyNumberFormat="1" applyBorder="1" applyAlignment="1">
      <alignment horizontal="center"/>
    </xf>
    <xf numFmtId="1" fontId="11" fillId="0" borderId="18" xfId="0" applyNumberFormat="1" applyFont="1" applyBorder="1" applyAlignment="1">
      <alignment horizontal="center"/>
    </xf>
    <xf numFmtId="1" fontId="11" fillId="0" borderId="64" xfId="0" applyNumberFormat="1" applyFont="1" applyBorder="1" applyAlignment="1">
      <alignment horizontal="center"/>
    </xf>
    <xf numFmtId="1" fontId="2" fillId="0" borderId="32" xfId="0" applyNumberFormat="1" applyFont="1" applyBorder="1" applyAlignment="1">
      <alignment horizontal="center" vertical="center" wrapText="1"/>
    </xf>
    <xf numFmtId="1" fontId="2" fillId="0" borderId="30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</cellXfs>
  <cellStyles count="134">
    <cellStyle name="Excel Built-in Normal" xfId="3"/>
    <cellStyle name="Excel Built-in Normal 1" xfId="4"/>
    <cellStyle name="Excel Built-in Normal 1 2" xfId="19"/>
    <cellStyle name="Excel Built-in Normal 1 2 2" xfId="129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31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3 2" xfId="130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27"/>
    <cellStyle name="Обычный 23 2" xfId="132"/>
    <cellStyle name="Обычный 25" xfId="128"/>
    <cellStyle name="Обычный 25 2" xfId="133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</cellStyles>
  <dxfs count="124"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23"/>
    </tableStyle>
  </tableStyles>
  <colors>
    <mruColors>
      <color rgb="FFFFCCCC"/>
      <color rgb="FFCCFF99"/>
      <color rgb="FFFFFF66"/>
      <color rgb="FFCCECFF"/>
      <color rgb="FFA0A0A0"/>
      <color rgb="FFFFAF0D"/>
      <color rgb="FFF1BC0D"/>
      <color rgb="FFEE6CF8"/>
      <color rgb="FF960BAD"/>
      <color rgb="FFFB562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7" customWidth="1"/>
    <col min="8" max="8" width="6.7109375" customWidth="1"/>
    <col min="9" max="9" width="6.7109375" style="207" customWidth="1"/>
    <col min="10" max="11" width="6.7109375" customWidth="1"/>
    <col min="12" max="13" width="6.7109375" style="207" customWidth="1"/>
    <col min="14" max="14" width="6.7109375" customWidth="1"/>
    <col min="15" max="15" width="6.7109375" style="207" customWidth="1"/>
    <col min="16" max="17" width="7.140625" customWidth="1"/>
    <col min="18" max="19" width="7.140625" style="207" customWidth="1"/>
    <col min="20" max="20" width="7.140625" customWidth="1"/>
    <col min="21" max="21" width="7.140625" style="207" customWidth="1"/>
    <col min="22" max="23" width="6.7109375" customWidth="1"/>
    <col min="24" max="25" width="6.7109375" style="207" customWidth="1"/>
    <col min="26" max="26" width="6.7109375" customWidth="1"/>
    <col min="27" max="27" width="6.7109375" style="207" customWidth="1"/>
    <col min="28" max="29" width="6.7109375" customWidth="1"/>
    <col min="30" max="30" width="7.140625" customWidth="1"/>
    <col min="31" max="31" width="6.7109375" customWidth="1"/>
    <col min="32" max="32" width="7.140625" customWidth="1"/>
    <col min="33" max="33" width="6.7109375" customWidth="1"/>
  </cols>
  <sheetData>
    <row r="1" spans="1:33" ht="18" customHeight="1" x14ac:dyDescent="0.25">
      <c r="D1" s="178"/>
      <c r="E1" s="299"/>
      <c r="F1" s="321" t="s">
        <v>133</v>
      </c>
      <c r="G1" s="178"/>
      <c r="H1" s="17"/>
      <c r="I1" s="321"/>
      <c r="J1" s="17"/>
      <c r="N1" s="493"/>
      <c r="O1" s="493"/>
      <c r="Q1" s="179"/>
      <c r="R1" s="321" t="s">
        <v>135</v>
      </c>
    </row>
    <row r="2" spans="1:33" ht="18" customHeight="1" x14ac:dyDescent="0.25">
      <c r="A2" s="4"/>
      <c r="B2" s="562" t="s">
        <v>140</v>
      </c>
      <c r="C2" s="562"/>
      <c r="D2" s="178"/>
      <c r="E2" s="289"/>
      <c r="F2" s="321" t="s">
        <v>134</v>
      </c>
      <c r="G2" s="178"/>
      <c r="H2" s="17"/>
      <c r="I2" s="321"/>
      <c r="J2" s="17"/>
      <c r="N2" s="493"/>
      <c r="O2" s="493"/>
      <c r="Q2" s="224"/>
      <c r="R2" s="321" t="s">
        <v>136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65" t="s">
        <v>0</v>
      </c>
      <c r="B4" s="567" t="s">
        <v>130</v>
      </c>
      <c r="C4" s="569" t="s">
        <v>2</v>
      </c>
      <c r="D4" s="571" t="s">
        <v>124</v>
      </c>
      <c r="E4" s="572"/>
      <c r="F4" s="572"/>
      <c r="G4" s="572"/>
      <c r="H4" s="572"/>
      <c r="I4" s="573"/>
      <c r="J4" s="571" t="s">
        <v>137</v>
      </c>
      <c r="K4" s="572"/>
      <c r="L4" s="572"/>
      <c r="M4" s="572"/>
      <c r="N4" s="572"/>
      <c r="O4" s="573"/>
      <c r="P4" s="571" t="s">
        <v>138</v>
      </c>
      <c r="Q4" s="572"/>
      <c r="R4" s="572"/>
      <c r="S4" s="572"/>
      <c r="T4" s="572"/>
      <c r="U4" s="573"/>
      <c r="V4" s="571" t="s">
        <v>126</v>
      </c>
      <c r="W4" s="572"/>
      <c r="X4" s="572"/>
      <c r="Y4" s="572"/>
      <c r="Z4" s="572"/>
      <c r="AA4" s="573"/>
      <c r="AB4" s="571" t="s">
        <v>127</v>
      </c>
      <c r="AC4" s="572"/>
      <c r="AD4" s="572"/>
      <c r="AE4" s="572"/>
      <c r="AF4" s="572"/>
      <c r="AG4" s="573"/>
    </row>
    <row r="5" spans="1:33" ht="15" customHeight="1" thickBot="1" x14ac:dyDescent="0.3">
      <c r="A5" s="566"/>
      <c r="B5" s="568"/>
      <c r="C5" s="570"/>
      <c r="D5" s="261">
        <v>2020</v>
      </c>
      <c r="E5" s="180">
        <v>2021</v>
      </c>
      <c r="F5" s="180">
        <v>2022</v>
      </c>
      <c r="G5" s="180">
        <v>2023</v>
      </c>
      <c r="H5" s="180">
        <v>2024</v>
      </c>
      <c r="I5" s="181">
        <v>2025</v>
      </c>
      <c r="J5" s="261">
        <v>2020</v>
      </c>
      <c r="K5" s="180">
        <v>2021</v>
      </c>
      <c r="L5" s="180">
        <v>2022</v>
      </c>
      <c r="M5" s="180">
        <v>2023</v>
      </c>
      <c r="N5" s="714">
        <v>2024</v>
      </c>
      <c r="O5" s="517">
        <v>2025</v>
      </c>
      <c r="P5" s="261">
        <v>2020</v>
      </c>
      <c r="Q5" s="180">
        <v>2021</v>
      </c>
      <c r="R5" s="180">
        <v>2022</v>
      </c>
      <c r="S5" s="180">
        <v>2023</v>
      </c>
      <c r="T5" s="330">
        <v>2024</v>
      </c>
      <c r="U5" s="393">
        <v>2025</v>
      </c>
      <c r="V5" s="329">
        <v>2020</v>
      </c>
      <c r="W5" s="330">
        <v>2021</v>
      </c>
      <c r="X5" s="330">
        <v>2022</v>
      </c>
      <c r="Y5" s="330">
        <v>2023</v>
      </c>
      <c r="Z5" s="723">
        <v>2024</v>
      </c>
      <c r="AA5" s="724">
        <v>2025</v>
      </c>
      <c r="AB5" s="329">
        <v>2020</v>
      </c>
      <c r="AC5" s="330">
        <v>2021</v>
      </c>
      <c r="AD5" s="525">
        <v>2022</v>
      </c>
      <c r="AE5" s="330">
        <v>2023</v>
      </c>
      <c r="AF5" s="725">
        <v>2024</v>
      </c>
      <c r="AG5" s="526">
        <v>2025</v>
      </c>
    </row>
    <row r="6" spans="1:33" ht="15" customHeight="1" thickBot="1" x14ac:dyDescent="0.3">
      <c r="A6" s="29">
        <f>A15+A28+A46+A67+A82+A114+A124</f>
        <v>111</v>
      </c>
      <c r="B6" s="563" t="s">
        <v>131</v>
      </c>
      <c r="C6" s="564"/>
      <c r="D6" s="343">
        <f>'Литература-11 2020 расклад'!L6</f>
        <v>380</v>
      </c>
      <c r="E6" s="345">
        <f>'Литература-11 2021 расклад'!L6</f>
        <v>422</v>
      </c>
      <c r="F6" s="345">
        <f>'Литература-11 2022 расклад'!L6</f>
        <v>395</v>
      </c>
      <c r="G6" s="345">
        <f>'Литература-11 2023 расклад'!M6</f>
        <v>424</v>
      </c>
      <c r="H6" s="345">
        <f>'Литература-11 2024 расклад'!M6</f>
        <v>445</v>
      </c>
      <c r="I6" s="346">
        <f>'Литература-11 2025 расклад'!M6</f>
        <v>350</v>
      </c>
      <c r="J6" s="343">
        <f>'Литература-11 2020 расклад'!M6</f>
        <v>0</v>
      </c>
      <c r="K6" s="345">
        <f>'Литература-11 2021 расклад'!M6</f>
        <v>230.99879999999999</v>
      </c>
      <c r="L6" s="345">
        <f>'Литература-11 2022 расклад'!M6</f>
        <v>163</v>
      </c>
      <c r="M6" s="345">
        <f>'Литература-11 2023 расклад'!N6</f>
        <v>175</v>
      </c>
      <c r="N6" s="715">
        <f>'Литература-11 2024 расклад'!N6</f>
        <v>179</v>
      </c>
      <c r="O6" s="518">
        <f>'Литература-11 2025 расклад'!N6</f>
        <v>105</v>
      </c>
      <c r="P6" s="399">
        <f>'Литература-11 2020 расклад'!N6</f>
        <v>0</v>
      </c>
      <c r="Q6" s="347">
        <f>'Литература-11 2021 расклад'!N6</f>
        <v>54.74</v>
      </c>
      <c r="R6" s="347">
        <f>'Литература-11 2022 расклад'!N6</f>
        <v>32.418623121310695</v>
      </c>
      <c r="S6" s="347">
        <f>'Литература-11 2023 расклад'!O6</f>
        <v>41.273584905660378</v>
      </c>
      <c r="T6" s="347">
        <f>'Литература-11 2024 расклад'!O6</f>
        <v>40.224719101123597</v>
      </c>
      <c r="U6" s="713">
        <f>'Литература-11 2025 расклад'!O6</f>
        <v>30</v>
      </c>
      <c r="V6" s="391">
        <f>'Литература-11 2020 расклад'!O6</f>
        <v>12.999700000000001</v>
      </c>
      <c r="W6" s="392">
        <f>'Литература-11 2021 расклад'!O6</f>
        <v>11.000100000000002</v>
      </c>
      <c r="X6" s="392">
        <f>'Литература-11 2022 расклад'!O6</f>
        <v>13</v>
      </c>
      <c r="Y6" s="524">
        <f>'Литература-11 2023 расклад'!P6</f>
        <v>9</v>
      </c>
      <c r="Z6" s="722">
        <f>'Литература-11 2024 расклад'!P6</f>
        <v>21</v>
      </c>
      <c r="AA6" s="721">
        <f>'Литература-11 2025 расклад'!P6</f>
        <v>12</v>
      </c>
      <c r="AB6" s="527">
        <f>'Литература-11 2020 расклад'!P6</f>
        <v>3.6</v>
      </c>
      <c r="AC6" s="528">
        <f>'Литература-11 2021 расклад'!P6</f>
        <v>2.61</v>
      </c>
      <c r="AD6" s="529">
        <f>'Литература-11 2022 расклад'!P6</f>
        <v>3.2479409355109246</v>
      </c>
      <c r="AE6" s="529">
        <f>'Литература-11 2023 расклад'!Q6</f>
        <v>2.1226415094339623</v>
      </c>
      <c r="AF6" s="529">
        <f>'Литература-11 2024 расклад'!Q6</f>
        <v>4.7191011235955056</v>
      </c>
      <c r="AG6" s="561">
        <f>'Литература-11 2025 расклад'!Q6</f>
        <v>3.4285714285714284</v>
      </c>
    </row>
    <row r="7" spans="1:33" ht="15" customHeight="1" thickBot="1" x14ac:dyDescent="0.3">
      <c r="A7" s="32"/>
      <c r="B7" s="417" t="s">
        <v>101</v>
      </c>
      <c r="C7" s="494"/>
      <c r="D7" s="335">
        <f>'Литература-11 2020 расклад'!L8</f>
        <v>28</v>
      </c>
      <c r="E7" s="337">
        <f>'Литература-11 2021 расклад'!L8</f>
        <v>33</v>
      </c>
      <c r="F7" s="337">
        <f>'Литература-11 2022 расклад'!L7</f>
        <v>27</v>
      </c>
      <c r="G7" s="337">
        <f>'Литература-11 2023 расклад'!M7</f>
        <v>40</v>
      </c>
      <c r="H7" s="337">
        <f>'Литература-11 2024 расклад'!M7</f>
        <v>47</v>
      </c>
      <c r="I7" s="338">
        <f>'Литература-11 2025 расклад'!M7</f>
        <v>31</v>
      </c>
      <c r="J7" s="335">
        <f>'Литература-11 2020 расклад'!M8</f>
        <v>0</v>
      </c>
      <c r="K7" s="337">
        <f>'Литература-11 2021 расклад'!M8</f>
        <v>17.0002</v>
      </c>
      <c r="L7" s="337">
        <f>'Литература-11 2022 расклад'!M7</f>
        <v>8</v>
      </c>
      <c r="M7" s="337">
        <f>'Литература-11 2023 расклад'!N7</f>
        <v>16</v>
      </c>
      <c r="N7" s="716">
        <f>'Литература-11 2024 расклад'!N7</f>
        <v>14</v>
      </c>
      <c r="O7" s="519">
        <f>'Литература-11 2025 расклад'!N7</f>
        <v>7</v>
      </c>
      <c r="P7" s="341">
        <f>'Литература-11 2020 расклад'!N8</f>
        <v>0</v>
      </c>
      <c r="Q7" s="339">
        <f>'Литература-11 2021 расклад'!N8</f>
        <v>23.2575</v>
      </c>
      <c r="R7" s="339">
        <f>'Литература-11 2022 расклад'!N7</f>
        <v>21.354166666666668</v>
      </c>
      <c r="S7" s="339">
        <f>'Литература-11 2023 расклад'!O7</f>
        <v>40</v>
      </c>
      <c r="T7" s="339">
        <f>'Литература-11 2024 расклад'!O7</f>
        <v>29.787234042553191</v>
      </c>
      <c r="U7" s="340">
        <f>'Литература-11 2025 расклад'!O7</f>
        <v>22.580645161290324</v>
      </c>
      <c r="V7" s="335">
        <f>'Литература-11 2020 расклад'!O8</f>
        <v>1</v>
      </c>
      <c r="W7" s="337">
        <f>'Литература-11 2021 расклад'!O8</f>
        <v>0</v>
      </c>
      <c r="X7" s="337">
        <f>'Литература-11 2022 расклад'!O7</f>
        <v>0</v>
      </c>
      <c r="Y7" s="337">
        <f>'Литература-11 2023 расклад'!P7</f>
        <v>0</v>
      </c>
      <c r="Z7" s="716">
        <f>'Литература-11 2024 расклад'!P7</f>
        <v>1</v>
      </c>
      <c r="AA7" s="519">
        <f>'Литература-11 2025 расклад'!P7</f>
        <v>0</v>
      </c>
      <c r="AB7" s="341">
        <f>'Литература-11 2020 расклад'!P8</f>
        <v>7.1428571428571432</v>
      </c>
      <c r="AC7" s="339">
        <f>'Литература-11 2021 расклад'!P8</f>
        <v>0</v>
      </c>
      <c r="AD7" s="394">
        <f>'Литература-11 2022 расклад'!P7</f>
        <v>0</v>
      </c>
      <c r="AE7" s="394">
        <f>'Литература-11 2023 расклад'!Q7</f>
        <v>0</v>
      </c>
      <c r="AF7" s="394">
        <f>'Литература-11 2024 расклад'!Q7</f>
        <v>2.1276595744680851</v>
      </c>
      <c r="AG7" s="342">
        <f>'Литература-11 2025 расклад'!Q7</f>
        <v>0</v>
      </c>
    </row>
    <row r="8" spans="1:33" s="1" customFormat="1" ht="15" customHeight="1" x14ac:dyDescent="0.25">
      <c r="A8" s="11">
        <v>1</v>
      </c>
      <c r="B8" s="423">
        <v>10002</v>
      </c>
      <c r="C8" s="495" t="s">
        <v>146</v>
      </c>
      <c r="D8" s="189">
        <f>'Литература-11 2020 расклад'!L9</f>
        <v>2</v>
      </c>
      <c r="E8" s="190">
        <f>'Литература-11 2021 расклад'!L9</f>
        <v>11</v>
      </c>
      <c r="F8" s="190">
        <f>'Литература-11 2022 расклад'!L8</f>
        <v>8</v>
      </c>
      <c r="G8" s="190">
        <f>'Литература-11 2023 расклад'!M8</f>
        <v>8</v>
      </c>
      <c r="H8" s="190">
        <f>'Литература-11 2024 расклад'!M8</f>
        <v>11</v>
      </c>
      <c r="I8" s="191">
        <f>'Литература-11 2025 расклад'!M8</f>
        <v>4</v>
      </c>
      <c r="J8" s="189"/>
      <c r="K8" s="190">
        <f>'Литература-11 2021 расклад'!M9</f>
        <v>8.0002999999999993</v>
      </c>
      <c r="L8" s="190">
        <f>'Литература-11 2022 расклад'!M8</f>
        <v>3</v>
      </c>
      <c r="M8" s="190">
        <f>'Литература-11 2023 расклад'!N8</f>
        <v>2</v>
      </c>
      <c r="N8" s="717">
        <f>'Литература-11 2024 расклад'!N8</f>
        <v>3</v>
      </c>
      <c r="O8" s="520">
        <f>'Литература-11 2025 расклад'!N8</f>
        <v>0</v>
      </c>
      <c r="P8" s="325"/>
      <c r="Q8" s="192">
        <f>'Литература-11 2021 расклад'!N9</f>
        <v>72.72999999999999</v>
      </c>
      <c r="R8" s="192">
        <f>'Литература-11 2022 расклад'!N8</f>
        <v>37.5</v>
      </c>
      <c r="S8" s="192">
        <f>'Литература-11 2023 расклад'!O8</f>
        <v>25</v>
      </c>
      <c r="T8" s="192">
        <f>'Литература-11 2024 расклад'!O8</f>
        <v>27.272727272727273</v>
      </c>
      <c r="U8" s="193">
        <f>'Литература-11 2025 расклад'!O8</f>
        <v>0</v>
      </c>
      <c r="V8" s="189">
        <f>'Литература-11 2020 расклад'!O9</f>
        <v>0</v>
      </c>
      <c r="W8" s="190">
        <f>'Литература-11 2021 расклад'!O9</f>
        <v>0</v>
      </c>
      <c r="X8" s="190">
        <f>'Литература-11 2022 расклад'!O8</f>
        <v>0</v>
      </c>
      <c r="Y8" s="184">
        <f>'Литература-11 2023 расклад'!P8</f>
        <v>0</v>
      </c>
      <c r="Z8" s="719">
        <f>'Литература-11 2024 расклад'!P8</f>
        <v>0</v>
      </c>
      <c r="AA8" s="522">
        <f>'Литература-11 2025 расклад'!P8</f>
        <v>0</v>
      </c>
      <c r="AB8" s="327">
        <f>'Литература-11 2020 расклад'!P9</f>
        <v>0</v>
      </c>
      <c r="AC8" s="186">
        <f>'Литература-11 2021 расклад'!P9</f>
        <v>0</v>
      </c>
      <c r="AD8" s="395">
        <f>'Литература-11 2022 расклад'!P8</f>
        <v>0</v>
      </c>
      <c r="AE8" s="395">
        <f>'Литература-11 2023 расклад'!Q8</f>
        <v>0</v>
      </c>
      <c r="AF8" s="395">
        <f>'Литература-11 2024 расклад'!Q8</f>
        <v>0</v>
      </c>
      <c r="AG8" s="331">
        <f>'Литература-11 2025 расклад'!Q8</f>
        <v>0</v>
      </c>
    </row>
    <row r="9" spans="1:33" s="1" customFormat="1" ht="15" customHeight="1" x14ac:dyDescent="0.25">
      <c r="A9" s="11">
        <v>2</v>
      </c>
      <c r="B9" s="430">
        <v>10090</v>
      </c>
      <c r="C9" s="496" t="s">
        <v>147</v>
      </c>
      <c r="D9" s="189">
        <f>'Литература-11 2020 расклад'!L10</f>
        <v>12</v>
      </c>
      <c r="E9" s="190">
        <f>'Литература-11 2021 расклад'!L10</f>
        <v>10</v>
      </c>
      <c r="F9" s="190">
        <f>'Литература-11 2022 расклад'!L9</f>
        <v>6</v>
      </c>
      <c r="G9" s="190">
        <f>'Литература-11 2023 расклад'!M9</f>
        <v>9</v>
      </c>
      <c r="H9" s="190">
        <f>'Литература-11 2024 расклад'!M9</f>
        <v>15</v>
      </c>
      <c r="I9" s="191">
        <f>'Литература-11 2025 расклад'!M9</f>
        <v>11</v>
      </c>
      <c r="J9" s="189"/>
      <c r="K9" s="190">
        <f>'Литература-11 2021 расклад'!M10</f>
        <v>8</v>
      </c>
      <c r="L9" s="190">
        <f>'Литература-11 2022 расклад'!M9</f>
        <v>2</v>
      </c>
      <c r="M9" s="190">
        <f>'Литература-11 2023 расклад'!N9</f>
        <v>4</v>
      </c>
      <c r="N9" s="717">
        <f>'Литература-11 2024 расклад'!N9</f>
        <v>3</v>
      </c>
      <c r="O9" s="520">
        <f>'Литература-11 2025 расклад'!N9</f>
        <v>4</v>
      </c>
      <c r="P9" s="325"/>
      <c r="Q9" s="192">
        <f>'Литература-11 2021 расклад'!N10</f>
        <v>80</v>
      </c>
      <c r="R9" s="192">
        <f>'Литература-11 2022 расклад'!N9</f>
        <v>33.333333333333336</v>
      </c>
      <c r="S9" s="192">
        <f>'Литература-11 2023 расклад'!O9</f>
        <v>44.444444444444443</v>
      </c>
      <c r="T9" s="192">
        <f>'Литература-11 2024 расклад'!O9</f>
        <v>20</v>
      </c>
      <c r="U9" s="193">
        <f>'Литература-11 2025 расклад'!O9</f>
        <v>36.363636363636367</v>
      </c>
      <c r="V9" s="189">
        <f>'Литература-11 2020 расклад'!O10</f>
        <v>0</v>
      </c>
      <c r="W9" s="190">
        <f>'Литература-11 2021 расклад'!O10</f>
        <v>0</v>
      </c>
      <c r="X9" s="190">
        <f>'Литература-11 2022 расклад'!O9</f>
        <v>0</v>
      </c>
      <c r="Y9" s="190">
        <f>'Литература-11 2023 расклад'!P9</f>
        <v>0</v>
      </c>
      <c r="Z9" s="717">
        <f>'Литература-11 2024 расклад'!P9</f>
        <v>0</v>
      </c>
      <c r="AA9" s="520">
        <f>'Литература-11 2025 расклад'!P9</f>
        <v>0</v>
      </c>
      <c r="AB9" s="325">
        <f>'Литература-11 2020 расклад'!P10</f>
        <v>0</v>
      </c>
      <c r="AC9" s="192">
        <f>'Литература-11 2021 расклад'!P10</f>
        <v>0</v>
      </c>
      <c r="AD9" s="396">
        <f>'Литература-11 2022 расклад'!P9</f>
        <v>0</v>
      </c>
      <c r="AE9" s="396">
        <f>'Литература-11 2023 расклад'!Q9</f>
        <v>0</v>
      </c>
      <c r="AF9" s="396">
        <f>'Литература-11 2024 расклад'!Q9</f>
        <v>0</v>
      </c>
      <c r="AG9" s="332">
        <f>'Литература-11 2025 расклад'!Q9</f>
        <v>0</v>
      </c>
    </row>
    <row r="10" spans="1:33" s="1" customFormat="1" ht="15" customHeight="1" x14ac:dyDescent="0.25">
      <c r="A10" s="11">
        <v>3</v>
      </c>
      <c r="B10" s="430">
        <v>10004</v>
      </c>
      <c r="C10" s="496" t="s">
        <v>148</v>
      </c>
      <c r="D10" s="189">
        <f>'Литература-11 2020 расклад'!L11</f>
        <v>5</v>
      </c>
      <c r="E10" s="190">
        <f>'Литература-11 2021 расклад'!L11</f>
        <v>3</v>
      </c>
      <c r="F10" s="190">
        <f>'Литература-11 2022 расклад'!L10</f>
        <v>4</v>
      </c>
      <c r="G10" s="190">
        <f>'Литература-11 2023 расклад'!M10</f>
        <v>6</v>
      </c>
      <c r="H10" s="190">
        <f>'Литература-11 2024 расклад'!M10</f>
        <v>8</v>
      </c>
      <c r="I10" s="191">
        <f>'Литература-11 2025 расклад'!M10</f>
        <v>6</v>
      </c>
      <c r="J10" s="189"/>
      <c r="K10" s="190">
        <f>'Литература-11 2021 расклад'!M11</f>
        <v>0</v>
      </c>
      <c r="L10" s="190">
        <f>'Литература-11 2022 расклад'!M10</f>
        <v>0</v>
      </c>
      <c r="M10" s="190">
        <f>'Литература-11 2023 расклад'!N10</f>
        <v>4</v>
      </c>
      <c r="N10" s="717">
        <f>'Литература-11 2024 расклад'!N10</f>
        <v>3</v>
      </c>
      <c r="O10" s="520">
        <f>'Литература-11 2025 расклад'!N10</f>
        <v>1</v>
      </c>
      <c r="P10" s="325"/>
      <c r="Q10" s="192">
        <f>'Литература-11 2021 расклад'!N11</f>
        <v>0</v>
      </c>
      <c r="R10" s="192">
        <f>'Литература-11 2022 расклад'!N10</f>
        <v>0</v>
      </c>
      <c r="S10" s="192">
        <f>'Литература-11 2023 расклад'!O10</f>
        <v>66.666666666666671</v>
      </c>
      <c r="T10" s="192">
        <f>'Литература-11 2024 расклад'!O10</f>
        <v>37.5</v>
      </c>
      <c r="U10" s="193">
        <f>'Литература-11 2025 расклад'!O10</f>
        <v>16.666666666666668</v>
      </c>
      <c r="V10" s="189">
        <f>'Литература-11 2020 расклад'!O11</f>
        <v>0</v>
      </c>
      <c r="W10" s="190">
        <f>'Литература-11 2021 расклад'!O11</f>
        <v>0</v>
      </c>
      <c r="X10" s="190">
        <f>'Литература-11 2022 расклад'!O10</f>
        <v>0</v>
      </c>
      <c r="Y10" s="190">
        <f>'Литература-11 2023 расклад'!P10</f>
        <v>0</v>
      </c>
      <c r="Z10" s="717">
        <f>'Литература-11 2024 расклад'!P10</f>
        <v>0</v>
      </c>
      <c r="AA10" s="520">
        <f>'Литература-11 2025 расклад'!P10</f>
        <v>0</v>
      </c>
      <c r="AB10" s="325">
        <f>'Литература-11 2020 расклад'!P11</f>
        <v>0</v>
      </c>
      <c r="AC10" s="192">
        <f>'Литература-11 2021 расклад'!P11</f>
        <v>0</v>
      </c>
      <c r="AD10" s="396">
        <f>'Литература-11 2022 расклад'!P10</f>
        <v>0</v>
      </c>
      <c r="AE10" s="396">
        <f>'Литература-11 2023 расклад'!Q10</f>
        <v>0</v>
      </c>
      <c r="AF10" s="396">
        <f>'Литература-11 2024 расклад'!Q10</f>
        <v>0</v>
      </c>
      <c r="AG10" s="332">
        <f>'Литература-11 2025 расклад'!Q10</f>
        <v>0</v>
      </c>
    </row>
    <row r="11" spans="1:33" s="1" customFormat="1" ht="14.25" customHeight="1" x14ac:dyDescent="0.25">
      <c r="A11" s="11">
        <v>4</v>
      </c>
      <c r="B11" s="436">
        <v>10001</v>
      </c>
      <c r="C11" s="530" t="s">
        <v>199</v>
      </c>
      <c r="D11" s="189">
        <f>'Литература-11 2020 расклад'!L12</f>
        <v>3</v>
      </c>
      <c r="E11" s="190">
        <f>'Литература-11 2021 расклад'!L12</f>
        <v>2</v>
      </c>
      <c r="F11" s="190">
        <f>'Литература-11 2022 расклад'!L11</f>
        <v>4</v>
      </c>
      <c r="G11" s="190">
        <f>'Литература-11 2023 расклад'!M11</f>
        <v>7</v>
      </c>
      <c r="H11" s="190">
        <f>'Литература-11 2024 расклад'!M11</f>
        <v>1</v>
      </c>
      <c r="I11" s="191">
        <f>'Литература-11 2025 расклад'!M11</f>
        <v>3</v>
      </c>
      <c r="J11" s="189"/>
      <c r="K11" s="190">
        <f>'Литература-11 2021 расклад'!M12</f>
        <v>0</v>
      </c>
      <c r="L11" s="190">
        <f>'Литература-11 2022 расклад'!M11</f>
        <v>2</v>
      </c>
      <c r="M11" s="190">
        <f>'Литература-11 2023 расклад'!N11</f>
        <v>3</v>
      </c>
      <c r="N11" s="717">
        <f>'Литература-11 2024 расклад'!N11</f>
        <v>0</v>
      </c>
      <c r="O11" s="520">
        <f>'Литература-11 2025 расклад'!N11</f>
        <v>1</v>
      </c>
      <c r="P11" s="325"/>
      <c r="Q11" s="192">
        <f>'Литература-11 2021 расклад'!N12</f>
        <v>0</v>
      </c>
      <c r="R11" s="192">
        <f>'Литература-11 2022 расклад'!N11</f>
        <v>50</v>
      </c>
      <c r="S11" s="192">
        <f>'Литература-11 2023 расклад'!O11</f>
        <v>42.857142857142854</v>
      </c>
      <c r="T11" s="192">
        <f>'Литература-11 2024 расклад'!O11</f>
        <v>0</v>
      </c>
      <c r="U11" s="193">
        <f>'Литература-11 2025 расклад'!O11</f>
        <v>33.333333333333336</v>
      </c>
      <c r="V11" s="189">
        <f>'Литература-11 2020 расклад'!O12</f>
        <v>0</v>
      </c>
      <c r="W11" s="190">
        <f>'Литература-11 2021 расклад'!O12</f>
        <v>0</v>
      </c>
      <c r="X11" s="190">
        <f>'Литература-11 2022 расклад'!O11</f>
        <v>0</v>
      </c>
      <c r="Y11" s="190">
        <f>'Литература-11 2023 расклад'!P11</f>
        <v>0</v>
      </c>
      <c r="Z11" s="717">
        <f>'Литература-11 2024 расклад'!P11</f>
        <v>1</v>
      </c>
      <c r="AA11" s="520">
        <f>'Литература-11 2025 расклад'!P11</f>
        <v>0</v>
      </c>
      <c r="AB11" s="325">
        <f>'Литература-11 2020 расклад'!P12</f>
        <v>0</v>
      </c>
      <c r="AC11" s="192">
        <f>'Литература-11 2021 расклад'!P12</f>
        <v>0</v>
      </c>
      <c r="AD11" s="396">
        <f>'Литература-11 2022 расклад'!P11</f>
        <v>0</v>
      </c>
      <c r="AE11" s="396">
        <f>'Литература-11 2023 расклад'!Q11</f>
        <v>0</v>
      </c>
      <c r="AF11" s="396">
        <f>'Литература-11 2024 расклад'!Q11</f>
        <v>100</v>
      </c>
      <c r="AG11" s="332">
        <f>'Литература-11 2025 расклад'!Q11</f>
        <v>0</v>
      </c>
    </row>
    <row r="12" spans="1:33" s="1" customFormat="1" ht="15" customHeight="1" x14ac:dyDescent="0.25">
      <c r="A12" s="11">
        <v>5</v>
      </c>
      <c r="B12" s="436">
        <v>10120</v>
      </c>
      <c r="C12" s="497" t="s">
        <v>149</v>
      </c>
      <c r="D12" s="189" t="s">
        <v>132</v>
      </c>
      <c r="E12" s="190">
        <f>'Литература-11 2021 расклад'!L13</f>
        <v>1</v>
      </c>
      <c r="F12" s="190">
        <f>'Литература-11 2022 расклад'!L12</f>
        <v>1</v>
      </c>
      <c r="G12" s="190">
        <f>'Литература-11 2023 расклад'!M12</f>
        <v>2</v>
      </c>
      <c r="H12" s="190">
        <f>'Литература-11 2024 расклад'!M12</f>
        <v>2</v>
      </c>
      <c r="I12" s="191">
        <f>'Литература-11 2025 расклад'!M12</f>
        <v>1</v>
      </c>
      <c r="J12" s="189"/>
      <c r="K12" s="190">
        <f>'Литература-11 2021 расклад'!M13</f>
        <v>0</v>
      </c>
      <c r="L12" s="190">
        <f>'Литература-11 2022 расклад'!M12</f>
        <v>0</v>
      </c>
      <c r="M12" s="190">
        <f>'Литература-11 2023 расклад'!N12</f>
        <v>2</v>
      </c>
      <c r="N12" s="717">
        <f>'Литература-11 2024 расклад'!N12</f>
        <v>2</v>
      </c>
      <c r="O12" s="520">
        <f>'Литература-11 2025 расклад'!N12</f>
        <v>0</v>
      </c>
      <c r="P12" s="325"/>
      <c r="Q12" s="192">
        <f>'Литература-11 2021 расклад'!N13</f>
        <v>0</v>
      </c>
      <c r="R12" s="192">
        <f>'Литература-11 2022 расклад'!N12</f>
        <v>0</v>
      </c>
      <c r="S12" s="192">
        <f>'Литература-11 2023 расклад'!O12</f>
        <v>100</v>
      </c>
      <c r="T12" s="192">
        <f>'Литература-11 2024 расклад'!O12</f>
        <v>100</v>
      </c>
      <c r="U12" s="193">
        <f>'Литература-11 2025 расклад'!O12</f>
        <v>0</v>
      </c>
      <c r="V12" s="189" t="s">
        <v>132</v>
      </c>
      <c r="W12" s="190">
        <f>'Литература-11 2021 расклад'!O13</f>
        <v>0</v>
      </c>
      <c r="X12" s="190">
        <f>'Литература-11 2022 расклад'!O12</f>
        <v>0</v>
      </c>
      <c r="Y12" s="190">
        <f>'Литература-11 2023 расклад'!P12</f>
        <v>0</v>
      </c>
      <c r="Z12" s="717">
        <f>'Литература-11 2024 расклад'!P12</f>
        <v>0</v>
      </c>
      <c r="AA12" s="520">
        <f>'Литература-11 2025 расклад'!P12</f>
        <v>0</v>
      </c>
      <c r="AB12" s="325" t="s">
        <v>132</v>
      </c>
      <c r="AC12" s="192">
        <f>'Литература-11 2021 расклад'!P13</f>
        <v>0</v>
      </c>
      <c r="AD12" s="396">
        <f>'Литература-11 2022 расклад'!P12</f>
        <v>0</v>
      </c>
      <c r="AE12" s="396">
        <f>'Литература-11 2023 расклад'!Q12</f>
        <v>0</v>
      </c>
      <c r="AF12" s="396">
        <f>'Литература-11 2024 расклад'!Q12</f>
        <v>0</v>
      </c>
      <c r="AG12" s="332">
        <f>'Литература-11 2025 расклад'!Q12</f>
        <v>0</v>
      </c>
    </row>
    <row r="13" spans="1:33" s="1" customFormat="1" ht="15" customHeight="1" x14ac:dyDescent="0.25">
      <c r="A13" s="11">
        <v>6</v>
      </c>
      <c r="B13" s="430">
        <v>10190</v>
      </c>
      <c r="C13" s="498" t="s">
        <v>150</v>
      </c>
      <c r="D13" s="189">
        <f>'Литература-11 2020 расклад'!L14</f>
        <v>2</v>
      </c>
      <c r="E13" s="190">
        <f>'Литература-11 2021 расклад'!L14</f>
        <v>1</v>
      </c>
      <c r="F13" s="190">
        <f>'Литература-11 2022 расклад'!L13</f>
        <v>2</v>
      </c>
      <c r="G13" s="190">
        <f>'Литература-11 2023 расклад'!M13</f>
        <v>3</v>
      </c>
      <c r="H13" s="190">
        <f>'Литература-11 2024 расклад'!M13</f>
        <v>5</v>
      </c>
      <c r="I13" s="191">
        <f>'Литература-11 2025 расклад'!M13</f>
        <v>2</v>
      </c>
      <c r="J13" s="189"/>
      <c r="K13" s="190">
        <f>'Литература-11 2021 расклад'!M14</f>
        <v>0</v>
      </c>
      <c r="L13" s="190">
        <f>'Литература-11 2022 расклад'!M13</f>
        <v>1</v>
      </c>
      <c r="M13" s="190">
        <f>'Литература-11 2023 расклад'!N13</f>
        <v>1</v>
      </c>
      <c r="N13" s="717">
        <f>'Литература-11 2024 расклад'!N13</f>
        <v>1</v>
      </c>
      <c r="O13" s="520">
        <f>'Литература-11 2025 расклад'!N13</f>
        <v>0</v>
      </c>
      <c r="P13" s="325"/>
      <c r="Q13" s="192">
        <f>'Литература-11 2021 расклад'!N14</f>
        <v>0</v>
      </c>
      <c r="R13" s="192">
        <f>'Литература-11 2022 расклад'!N13</f>
        <v>50</v>
      </c>
      <c r="S13" s="192">
        <f>'Литература-11 2023 расклад'!O13</f>
        <v>33.333333333333336</v>
      </c>
      <c r="T13" s="192">
        <f>'Литература-11 2024 расклад'!O13</f>
        <v>20</v>
      </c>
      <c r="U13" s="193">
        <f>'Литература-11 2025 расклад'!O13</f>
        <v>0</v>
      </c>
      <c r="V13" s="189">
        <f>'Литература-11 2020 расклад'!O14</f>
        <v>1</v>
      </c>
      <c r="W13" s="190">
        <f>'Литература-11 2021 расклад'!O14</f>
        <v>0</v>
      </c>
      <c r="X13" s="190">
        <f>'Литература-11 2022 расклад'!O13</f>
        <v>0</v>
      </c>
      <c r="Y13" s="190">
        <f>'Литература-11 2023 расклад'!P13</f>
        <v>0</v>
      </c>
      <c r="Z13" s="717">
        <f>'Литература-11 2024 расклад'!P13</f>
        <v>0</v>
      </c>
      <c r="AA13" s="520">
        <f>'Литература-11 2025 расклад'!P13</f>
        <v>0</v>
      </c>
      <c r="AB13" s="325">
        <f>'Литература-11 2020 расклад'!P14</f>
        <v>50</v>
      </c>
      <c r="AC13" s="192">
        <f>'Литература-11 2021 расклад'!P14</f>
        <v>0</v>
      </c>
      <c r="AD13" s="396">
        <f>'Литература-11 2022 расклад'!P13</f>
        <v>0</v>
      </c>
      <c r="AE13" s="396">
        <f>'Литература-11 2023 расклад'!Q13</f>
        <v>0</v>
      </c>
      <c r="AF13" s="396">
        <f>'Литература-11 2024 расклад'!Q13</f>
        <v>0</v>
      </c>
      <c r="AG13" s="332">
        <f>'Литература-11 2025 расклад'!Q13</f>
        <v>0</v>
      </c>
    </row>
    <row r="14" spans="1:33" s="1" customFormat="1" ht="15" customHeight="1" x14ac:dyDescent="0.25">
      <c r="A14" s="11">
        <v>7</v>
      </c>
      <c r="B14" s="430">
        <v>10320</v>
      </c>
      <c r="C14" s="498" t="s">
        <v>10</v>
      </c>
      <c r="D14" s="189">
        <f>'Литература-11 2020 расклад'!L15</f>
        <v>3</v>
      </c>
      <c r="E14" s="190">
        <f>'Литература-11 2021 расклад'!L15</f>
        <v>3</v>
      </c>
      <c r="F14" s="190">
        <f>'Литература-11 2022 расклад'!L14</f>
        <v>1</v>
      </c>
      <c r="G14" s="190">
        <f>'Литература-11 2023 расклад'!M14</f>
        <v>5</v>
      </c>
      <c r="H14" s="190">
        <f>'Литература-11 2024 расклад'!M14</f>
        <v>4</v>
      </c>
      <c r="I14" s="191">
        <f>'Литература-11 2025 расклад'!M14</f>
        <v>3</v>
      </c>
      <c r="J14" s="189"/>
      <c r="K14" s="190">
        <f>'Литература-11 2021 расклад'!M15</f>
        <v>0.9998999999999999</v>
      </c>
      <c r="L14" s="190">
        <f>'Литература-11 2022 расклад'!M14</f>
        <v>0</v>
      </c>
      <c r="M14" s="190">
        <f>'Литература-11 2023 расклад'!N14</f>
        <v>0</v>
      </c>
      <c r="N14" s="717">
        <f>'Литература-11 2024 расклад'!N14</f>
        <v>2</v>
      </c>
      <c r="O14" s="520">
        <f>'Литература-11 2025 расклад'!N14</f>
        <v>1</v>
      </c>
      <c r="P14" s="325"/>
      <c r="Q14" s="192">
        <f>'Литература-11 2021 расклад'!N15</f>
        <v>33.33</v>
      </c>
      <c r="R14" s="192">
        <f>'Литература-11 2022 расклад'!N14</f>
        <v>0</v>
      </c>
      <c r="S14" s="192">
        <f>'Литература-11 2023 расклад'!O14</f>
        <v>0</v>
      </c>
      <c r="T14" s="192">
        <f>'Литература-11 2024 расклад'!O14</f>
        <v>50</v>
      </c>
      <c r="U14" s="193">
        <f>'Литература-11 2025 расклад'!O14</f>
        <v>33.333333333333336</v>
      </c>
      <c r="V14" s="189">
        <f>'Литература-11 2020 расклад'!O15</f>
        <v>0</v>
      </c>
      <c r="W14" s="190">
        <f>'Литература-11 2021 расклад'!O15</f>
        <v>0</v>
      </c>
      <c r="X14" s="190">
        <f>'Литература-11 2022 расклад'!O14</f>
        <v>0</v>
      </c>
      <c r="Y14" s="190">
        <f>'Литература-11 2023 расклад'!P14</f>
        <v>0</v>
      </c>
      <c r="Z14" s="717">
        <f>'Литература-11 2024 расклад'!P14</f>
        <v>0</v>
      </c>
      <c r="AA14" s="520">
        <f>'Литература-11 2025 расклад'!P14</f>
        <v>0</v>
      </c>
      <c r="AB14" s="325">
        <f>'Литература-11 2020 расклад'!P15</f>
        <v>0</v>
      </c>
      <c r="AC14" s="192">
        <f>'Литература-11 2021 расклад'!P15</f>
        <v>0</v>
      </c>
      <c r="AD14" s="396">
        <f>'Литература-11 2022 расклад'!P14</f>
        <v>0</v>
      </c>
      <c r="AE14" s="396">
        <f>'Литература-11 2023 расклад'!Q14</f>
        <v>0</v>
      </c>
      <c r="AF14" s="396">
        <f>'Литература-11 2024 расклад'!Q14</f>
        <v>0</v>
      </c>
      <c r="AG14" s="332">
        <f>'Литература-11 2025 расклад'!Q14</f>
        <v>0</v>
      </c>
    </row>
    <row r="15" spans="1:33" s="1" customFormat="1" ht="15" customHeight="1" thickBot="1" x14ac:dyDescent="0.3">
      <c r="A15" s="12">
        <v>8</v>
      </c>
      <c r="B15" s="430">
        <v>10860</v>
      </c>
      <c r="C15" s="499" t="s">
        <v>112</v>
      </c>
      <c r="D15" s="196">
        <f>'Литература-11 2020 расклад'!L16</f>
        <v>1</v>
      </c>
      <c r="E15" s="197">
        <f>'Литература-11 2021 расклад'!L16</f>
        <v>2</v>
      </c>
      <c r="F15" s="197">
        <f>'Литература-11 2022 расклад'!L15</f>
        <v>1</v>
      </c>
      <c r="G15" s="197" t="s">
        <v>132</v>
      </c>
      <c r="H15" s="197">
        <f>'Литература-11 2024 расклад'!M15</f>
        <v>1</v>
      </c>
      <c r="I15" s="198">
        <f>'Литература-11 2025 расклад'!M15</f>
        <v>1</v>
      </c>
      <c r="J15" s="196"/>
      <c r="K15" s="197">
        <f>'Литература-11 2021 расклад'!M16</f>
        <v>0</v>
      </c>
      <c r="L15" s="197">
        <f>'Литература-11 2022 расклад'!M15</f>
        <v>0</v>
      </c>
      <c r="M15" s="197" t="s">
        <v>132</v>
      </c>
      <c r="N15" s="718">
        <f>'Литература-11 2024 расклад'!N15</f>
        <v>0</v>
      </c>
      <c r="O15" s="521">
        <f>'Литература-11 2025 расклад'!N15</f>
        <v>0</v>
      </c>
      <c r="P15" s="326"/>
      <c r="Q15" s="199">
        <f>'Литература-11 2021 расклад'!N16</f>
        <v>0</v>
      </c>
      <c r="R15" s="199">
        <f>'Литература-11 2022 расклад'!N15</f>
        <v>0</v>
      </c>
      <c r="S15" s="199" t="s">
        <v>132</v>
      </c>
      <c r="T15" s="199">
        <f>'Литература-11 2024 расклад'!O15</f>
        <v>0</v>
      </c>
      <c r="U15" s="200">
        <f>'Литература-11 2025 расклад'!O15</f>
        <v>0</v>
      </c>
      <c r="V15" s="196">
        <f>'Литература-11 2020 расклад'!O16</f>
        <v>0</v>
      </c>
      <c r="W15" s="197">
        <f>'Литература-11 2021 расклад'!O16</f>
        <v>0</v>
      </c>
      <c r="X15" s="197">
        <f>'Литература-11 2022 расклад'!O15</f>
        <v>0</v>
      </c>
      <c r="Y15" s="197" t="s">
        <v>132</v>
      </c>
      <c r="Z15" s="718">
        <f>'Литература-11 2024 расклад'!P15</f>
        <v>0</v>
      </c>
      <c r="AA15" s="521">
        <f>'Литература-11 2025 расклад'!P15</f>
        <v>0</v>
      </c>
      <c r="AB15" s="326">
        <f>'Литература-11 2020 расклад'!P16</f>
        <v>0</v>
      </c>
      <c r="AC15" s="199">
        <f>'Литература-11 2021 расклад'!P16</f>
        <v>0</v>
      </c>
      <c r="AD15" s="397">
        <f>'Литература-11 2022 расклад'!P15</f>
        <v>0</v>
      </c>
      <c r="AE15" s="397" t="s">
        <v>132</v>
      </c>
      <c r="AF15" s="397">
        <f>'Литература-11 2024 расклад'!Q15</f>
        <v>0</v>
      </c>
      <c r="AG15" s="333">
        <f>'Литература-11 2025 расклад'!Q15</f>
        <v>0</v>
      </c>
    </row>
    <row r="16" spans="1:33" s="1" customFormat="1" ht="15" customHeight="1" thickBot="1" x14ac:dyDescent="0.3">
      <c r="A16" s="35"/>
      <c r="B16" s="446" t="s">
        <v>102</v>
      </c>
      <c r="C16" s="500"/>
      <c r="D16" s="335">
        <f>'Литература-11 2020 расклад'!L17</f>
        <v>23</v>
      </c>
      <c r="E16" s="337">
        <f>'Литература-11 2021 расклад'!L17</f>
        <v>22</v>
      </c>
      <c r="F16" s="337">
        <f>'Литература-11 2022 расклад'!L16</f>
        <v>33</v>
      </c>
      <c r="G16" s="337">
        <f>'Литература-11 2023 расклад'!M16</f>
        <v>34</v>
      </c>
      <c r="H16" s="337">
        <f>'Литература-11 2024 расклад'!M16</f>
        <v>32</v>
      </c>
      <c r="I16" s="338">
        <f>'Литература-11 2025 расклад'!M16</f>
        <v>26</v>
      </c>
      <c r="J16" s="335">
        <f>'Литература-11 2020 расклад'!M17</f>
        <v>0</v>
      </c>
      <c r="K16" s="337">
        <f>'Литература-11 2021 расклад'!M17</f>
        <v>14.0001</v>
      </c>
      <c r="L16" s="337">
        <f>'Литература-11 2022 расклад'!M16</f>
        <v>14</v>
      </c>
      <c r="M16" s="337">
        <f>'Литература-11 2023 расклад'!N16</f>
        <v>14</v>
      </c>
      <c r="N16" s="716">
        <f>'Литература-11 2024 расклад'!N16</f>
        <v>15</v>
      </c>
      <c r="O16" s="519">
        <f>'Литература-11 2025 расклад'!N16</f>
        <v>9</v>
      </c>
      <c r="P16" s="341">
        <f>'Литература-11 2020 расклад'!N17</f>
        <v>0</v>
      </c>
      <c r="Q16" s="339">
        <f>'Литература-11 2021 расклад'!N17</f>
        <v>50</v>
      </c>
      <c r="R16" s="339">
        <f>'Литература-11 2022 расклад'!N16</f>
        <v>30.555555555555557</v>
      </c>
      <c r="S16" s="339">
        <f>'Литература-11 2023 расклад'!O16</f>
        <v>41.176470588235297</v>
      </c>
      <c r="T16" s="339">
        <f>'Литература-11 2024 расклад'!O16</f>
        <v>46.875</v>
      </c>
      <c r="U16" s="340">
        <f>'Литература-11 2025 расклад'!O16</f>
        <v>34.615384615384613</v>
      </c>
      <c r="V16" s="335">
        <f>'Литература-11 2020 расклад'!O17</f>
        <v>0.9998999999999999</v>
      </c>
      <c r="W16" s="337">
        <f>'Литература-11 2021 расклад'!O17</f>
        <v>1.0002000000000002</v>
      </c>
      <c r="X16" s="337">
        <f>'Литература-11 2022 расклад'!O16</f>
        <v>0</v>
      </c>
      <c r="Y16" s="337">
        <f>'Литература-11 2023 расклад'!P16</f>
        <v>2</v>
      </c>
      <c r="Z16" s="716">
        <f>'Литература-11 2024 расклад'!P16</f>
        <v>0</v>
      </c>
      <c r="AA16" s="519">
        <f>'Литература-11 2025 расклад'!P16</f>
        <v>0</v>
      </c>
      <c r="AB16" s="341">
        <f>'Литература-11 2020 расклад'!P17</f>
        <v>1.3887499999999999</v>
      </c>
      <c r="AC16" s="339">
        <f>'Литература-11 2021 расклад'!P17</f>
        <v>1.8522222222222224</v>
      </c>
      <c r="AD16" s="394">
        <f>'Литература-11 2022 расклад'!P16</f>
        <v>0</v>
      </c>
      <c r="AE16" s="394">
        <f>'Литература-11 2023 расклад'!Q16</f>
        <v>5.882352941176471</v>
      </c>
      <c r="AF16" s="394">
        <f>'Литература-11 2024 расклад'!Q16</f>
        <v>0</v>
      </c>
      <c r="AG16" s="342">
        <f>'Литература-11 2025 расклад'!Q16</f>
        <v>0</v>
      </c>
    </row>
    <row r="17" spans="1:33" s="1" customFormat="1" ht="15" customHeight="1" x14ac:dyDescent="0.25">
      <c r="A17" s="10">
        <v>1</v>
      </c>
      <c r="B17" s="423">
        <v>20040</v>
      </c>
      <c r="C17" s="495" t="s">
        <v>11</v>
      </c>
      <c r="D17" s="183">
        <f>'Литература-11 2020 расклад'!L18</f>
        <v>9</v>
      </c>
      <c r="E17" s="184">
        <f>'Литература-11 2021 расклад'!L18</f>
        <v>3</v>
      </c>
      <c r="F17" s="184">
        <f>'Литература-11 2022 расклад'!L17</f>
        <v>9</v>
      </c>
      <c r="G17" s="184">
        <f>'Литература-11 2023 расклад'!M17</f>
        <v>10</v>
      </c>
      <c r="H17" s="184">
        <f>'Литература-11 2024 расклад'!M17</f>
        <v>4</v>
      </c>
      <c r="I17" s="185">
        <f>'Литература-11 2025 расклад'!M17</f>
        <v>5</v>
      </c>
      <c r="J17" s="183"/>
      <c r="K17" s="184">
        <f>'Литература-11 2021 расклад'!M18</f>
        <v>0.9998999999999999</v>
      </c>
      <c r="L17" s="184">
        <f>'Литература-11 2022 расклад'!M17</f>
        <v>5</v>
      </c>
      <c r="M17" s="184">
        <f>'Литература-11 2023 расклад'!N17</f>
        <v>3</v>
      </c>
      <c r="N17" s="719">
        <f>'Литература-11 2024 расклад'!N17</f>
        <v>3</v>
      </c>
      <c r="O17" s="522">
        <f>'Литература-11 2025 расклад'!N17</f>
        <v>0</v>
      </c>
      <c r="P17" s="327"/>
      <c r="Q17" s="186">
        <f>'Литература-11 2021 расклад'!N18</f>
        <v>33.33</v>
      </c>
      <c r="R17" s="186">
        <f>'Литература-11 2022 расклад'!N17</f>
        <v>55.555555555555557</v>
      </c>
      <c r="S17" s="186">
        <f>'Литература-11 2023 расклад'!O17</f>
        <v>30</v>
      </c>
      <c r="T17" s="186">
        <f>'Литература-11 2024 расклад'!O17</f>
        <v>75</v>
      </c>
      <c r="U17" s="187">
        <f>'Литература-11 2025 расклад'!O17</f>
        <v>0</v>
      </c>
      <c r="V17" s="183">
        <f>'Литература-11 2020 расклад'!O18</f>
        <v>0.9998999999999999</v>
      </c>
      <c r="W17" s="184">
        <f>'Литература-11 2021 расклад'!O18</f>
        <v>0</v>
      </c>
      <c r="X17" s="184">
        <f>'Литература-11 2022 расклад'!O17</f>
        <v>0</v>
      </c>
      <c r="Y17" s="184">
        <f>'Литература-11 2023 расклад'!P17</f>
        <v>1</v>
      </c>
      <c r="Z17" s="719">
        <f>'Литература-11 2024 расклад'!P17</f>
        <v>0</v>
      </c>
      <c r="AA17" s="522">
        <f>'Литература-11 2025 расклад'!P17</f>
        <v>0</v>
      </c>
      <c r="AB17" s="327">
        <f>'Литература-11 2020 расклад'!P18</f>
        <v>11.11</v>
      </c>
      <c r="AC17" s="186">
        <f>'Литература-11 2021 расклад'!P18</f>
        <v>0</v>
      </c>
      <c r="AD17" s="395">
        <f>'Литература-11 2022 расклад'!P17</f>
        <v>0</v>
      </c>
      <c r="AE17" s="395">
        <f>'Литература-11 2023 расклад'!Q17</f>
        <v>10</v>
      </c>
      <c r="AF17" s="395">
        <f>'Литература-11 2024 расклад'!Q17</f>
        <v>0</v>
      </c>
      <c r="AG17" s="331">
        <f>'Литература-11 2025 расклад'!Q17</f>
        <v>0</v>
      </c>
    </row>
    <row r="18" spans="1:33" s="1" customFormat="1" ht="15" customHeight="1" x14ac:dyDescent="0.25">
      <c r="A18" s="16">
        <v>2</v>
      </c>
      <c r="B18" s="430">
        <v>20061</v>
      </c>
      <c r="C18" s="496" t="s">
        <v>13</v>
      </c>
      <c r="D18" s="189">
        <f>'Литература-11 2020 расклад'!L19</f>
        <v>2</v>
      </c>
      <c r="E18" s="190">
        <f>'Литература-11 2021 расклад'!L19</f>
        <v>3</v>
      </c>
      <c r="F18" s="190">
        <f>'Литература-11 2022 расклад'!L18</f>
        <v>5</v>
      </c>
      <c r="G18" s="190">
        <f>'Литература-11 2023 расклад'!M18</f>
        <v>3</v>
      </c>
      <c r="H18" s="190">
        <f>'Литература-11 2024 расклад'!M18</f>
        <v>1</v>
      </c>
      <c r="I18" s="191">
        <f>'Литература-11 2025 расклад'!M18</f>
        <v>1</v>
      </c>
      <c r="J18" s="189"/>
      <c r="K18" s="190">
        <f>'Литература-11 2021 расклад'!M19</f>
        <v>3</v>
      </c>
      <c r="L18" s="190">
        <f>'Литература-11 2022 расклад'!M18</f>
        <v>2</v>
      </c>
      <c r="M18" s="190">
        <f>'Литература-11 2023 расклад'!N18</f>
        <v>3</v>
      </c>
      <c r="N18" s="717">
        <f>'Литература-11 2024 расклад'!N18</f>
        <v>1</v>
      </c>
      <c r="O18" s="520">
        <f>'Литература-11 2025 расклад'!N18</f>
        <v>1</v>
      </c>
      <c r="P18" s="325"/>
      <c r="Q18" s="192">
        <f>'Литература-11 2021 расклад'!N19</f>
        <v>100</v>
      </c>
      <c r="R18" s="192">
        <f>'Литература-11 2022 расклад'!N18</f>
        <v>40</v>
      </c>
      <c r="S18" s="192">
        <f>'Литература-11 2023 расклад'!O18</f>
        <v>100</v>
      </c>
      <c r="T18" s="192">
        <f>'Литература-11 2024 расклад'!O18</f>
        <v>100</v>
      </c>
      <c r="U18" s="193">
        <f>'Литература-11 2025 расклад'!O18</f>
        <v>100</v>
      </c>
      <c r="V18" s="189">
        <f>'Литература-11 2020 расклад'!O19</f>
        <v>0</v>
      </c>
      <c r="W18" s="190">
        <f>'Литература-11 2021 расклад'!O19</f>
        <v>0</v>
      </c>
      <c r="X18" s="190">
        <f>'Литература-11 2022 расклад'!O18</f>
        <v>0</v>
      </c>
      <c r="Y18" s="190">
        <f>'Литература-11 2023 расклад'!P18</f>
        <v>0</v>
      </c>
      <c r="Z18" s="717">
        <f>'Литература-11 2024 расклад'!P18</f>
        <v>0</v>
      </c>
      <c r="AA18" s="520">
        <f>'Литература-11 2025 расклад'!P18</f>
        <v>0</v>
      </c>
      <c r="AB18" s="325">
        <f>'Литература-11 2020 расклад'!P19</f>
        <v>0</v>
      </c>
      <c r="AC18" s="192">
        <f>'Литература-11 2021 расклад'!P19</f>
        <v>0</v>
      </c>
      <c r="AD18" s="396">
        <f>'Литература-11 2022 расклад'!P18</f>
        <v>0</v>
      </c>
      <c r="AE18" s="396">
        <f>'Литература-11 2023 расклад'!Q18</f>
        <v>0</v>
      </c>
      <c r="AF18" s="396">
        <f>'Литература-11 2024 расклад'!Q18</f>
        <v>0</v>
      </c>
      <c r="AG18" s="332">
        <f>'Литература-11 2025 расклад'!Q18</f>
        <v>0</v>
      </c>
    </row>
    <row r="19" spans="1:33" s="1" customFormat="1" ht="15" customHeight="1" x14ac:dyDescent="0.25">
      <c r="A19" s="16">
        <v>3</v>
      </c>
      <c r="B19" s="430">
        <v>21020</v>
      </c>
      <c r="C19" s="496" t="s">
        <v>21</v>
      </c>
      <c r="D19" s="189">
        <f>'Литература-11 2020 расклад'!L20</f>
        <v>2</v>
      </c>
      <c r="E19" s="190">
        <f>'Литература-11 2021 расклад'!L20</f>
        <v>1</v>
      </c>
      <c r="F19" s="190">
        <f>'Литература-11 2022 расклад'!L19</f>
        <v>2</v>
      </c>
      <c r="G19" s="190">
        <f>'Литература-11 2023 расклад'!M19</f>
        <v>3</v>
      </c>
      <c r="H19" s="190">
        <f>'Литература-11 2024 расклад'!M19</f>
        <v>8</v>
      </c>
      <c r="I19" s="191">
        <f>'Литература-11 2025 расклад'!M19</f>
        <v>4</v>
      </c>
      <c r="J19" s="189"/>
      <c r="K19" s="190">
        <f>'Литература-11 2021 расклад'!M20</f>
        <v>1</v>
      </c>
      <c r="L19" s="190">
        <f>'Литература-11 2022 расклад'!M19</f>
        <v>1</v>
      </c>
      <c r="M19" s="190">
        <f>'Литература-11 2023 расклад'!N19</f>
        <v>1</v>
      </c>
      <c r="N19" s="717">
        <f>'Литература-11 2024 расклад'!N19</f>
        <v>4</v>
      </c>
      <c r="O19" s="520">
        <f>'Литература-11 2025 расклад'!N19</f>
        <v>1</v>
      </c>
      <c r="P19" s="325"/>
      <c r="Q19" s="192">
        <f>'Литература-11 2021 расклад'!N20</f>
        <v>100</v>
      </c>
      <c r="R19" s="192">
        <f>'Литература-11 2022 расклад'!N19</f>
        <v>50</v>
      </c>
      <c r="S19" s="192">
        <f>'Литература-11 2023 расклад'!O19</f>
        <v>33.333333333333336</v>
      </c>
      <c r="T19" s="192">
        <f>'Литература-11 2024 расклад'!O19</f>
        <v>50</v>
      </c>
      <c r="U19" s="193">
        <f>'Литература-11 2025 расклад'!O19</f>
        <v>25</v>
      </c>
      <c r="V19" s="189">
        <f>'Литература-11 2020 расклад'!O20</f>
        <v>0</v>
      </c>
      <c r="W19" s="190">
        <f>'Литература-11 2021 расклад'!O20</f>
        <v>0</v>
      </c>
      <c r="X19" s="190">
        <f>'Литература-11 2022 расклад'!O19</f>
        <v>0</v>
      </c>
      <c r="Y19" s="190">
        <f>'Литература-11 2023 расклад'!P19</f>
        <v>1</v>
      </c>
      <c r="Z19" s="717">
        <f>'Литература-11 2024 расклад'!P19</f>
        <v>0</v>
      </c>
      <c r="AA19" s="520">
        <f>'Литература-11 2025 расклад'!P19</f>
        <v>0</v>
      </c>
      <c r="AB19" s="325">
        <f>'Литература-11 2020 расклад'!P20</f>
        <v>0</v>
      </c>
      <c r="AC19" s="192">
        <f>'Литература-11 2021 расклад'!P20</f>
        <v>0</v>
      </c>
      <c r="AD19" s="396">
        <f>'Литература-11 2022 расклад'!P19</f>
        <v>0</v>
      </c>
      <c r="AE19" s="396">
        <f>'Литература-11 2023 расклад'!Q19</f>
        <v>33.333333333333336</v>
      </c>
      <c r="AF19" s="396">
        <f>'Литература-11 2024 расклад'!Q19</f>
        <v>0</v>
      </c>
      <c r="AG19" s="332">
        <f>'Литература-11 2025 расклад'!Q19</f>
        <v>0</v>
      </c>
    </row>
    <row r="20" spans="1:33" s="1" customFormat="1" ht="15" customHeight="1" x14ac:dyDescent="0.25">
      <c r="A20" s="11">
        <v>4</v>
      </c>
      <c r="B20" s="430">
        <v>20060</v>
      </c>
      <c r="C20" s="496" t="s">
        <v>151</v>
      </c>
      <c r="D20" s="189">
        <f>'Литература-11 2020 расклад'!L21</f>
        <v>3</v>
      </c>
      <c r="E20" s="190">
        <f>'Литература-11 2021 расклад'!L21</f>
        <v>2</v>
      </c>
      <c r="F20" s="190">
        <f>'Литература-11 2022 расклад'!L20</f>
        <v>3</v>
      </c>
      <c r="G20" s="190">
        <f>'Литература-11 2023 расклад'!M20</f>
        <v>3</v>
      </c>
      <c r="H20" s="190">
        <f>'Литература-11 2024 расклад'!M20</f>
        <v>9</v>
      </c>
      <c r="I20" s="191">
        <f>'Литература-11 2025 расклад'!M20</f>
        <v>7</v>
      </c>
      <c r="J20" s="189"/>
      <c r="K20" s="190">
        <f>'Литература-11 2021 расклад'!M21</f>
        <v>1</v>
      </c>
      <c r="L20" s="190">
        <f>'Литература-11 2022 расклад'!M20</f>
        <v>0</v>
      </c>
      <c r="M20" s="190">
        <f>'Литература-11 2023 расклад'!N20</f>
        <v>2</v>
      </c>
      <c r="N20" s="717">
        <f>'Литература-11 2024 расклад'!N20</f>
        <v>3</v>
      </c>
      <c r="O20" s="520">
        <f>'Литература-11 2025 расклад'!N20</f>
        <v>4</v>
      </c>
      <c r="P20" s="325"/>
      <c r="Q20" s="192">
        <f>'Литература-11 2021 расклад'!N21</f>
        <v>50</v>
      </c>
      <c r="R20" s="192">
        <f>'Литература-11 2022 расклад'!N20</f>
        <v>0</v>
      </c>
      <c r="S20" s="192">
        <f>'Литература-11 2023 расклад'!O20</f>
        <v>66.666666666666671</v>
      </c>
      <c r="T20" s="192">
        <f>'Литература-11 2024 расклад'!O20</f>
        <v>33.333333333333336</v>
      </c>
      <c r="U20" s="193">
        <f>'Литература-11 2025 расклад'!O20</f>
        <v>57.142857142857146</v>
      </c>
      <c r="V20" s="189">
        <f>'Литература-11 2020 расклад'!O21</f>
        <v>0</v>
      </c>
      <c r="W20" s="190">
        <f>'Литература-11 2021 расклад'!O21</f>
        <v>0</v>
      </c>
      <c r="X20" s="190">
        <f>'Литература-11 2022 расклад'!O20</f>
        <v>0</v>
      </c>
      <c r="Y20" s="190">
        <f>'Литература-11 2023 расклад'!P20</f>
        <v>0</v>
      </c>
      <c r="Z20" s="717">
        <f>'Литература-11 2024 расклад'!P20</f>
        <v>0</v>
      </c>
      <c r="AA20" s="520">
        <f>'Литература-11 2025 расклад'!P20</f>
        <v>0</v>
      </c>
      <c r="AB20" s="325">
        <f>'Литература-11 2020 расклад'!P21</f>
        <v>0</v>
      </c>
      <c r="AC20" s="192">
        <f>'Литература-11 2021 расклад'!P21</f>
        <v>0</v>
      </c>
      <c r="AD20" s="396">
        <f>'Литература-11 2022 расклад'!P20</f>
        <v>0</v>
      </c>
      <c r="AE20" s="396">
        <f>'Литература-11 2023 расклад'!Q20</f>
        <v>0</v>
      </c>
      <c r="AF20" s="396">
        <f>'Литература-11 2024 расклад'!Q20</f>
        <v>0</v>
      </c>
      <c r="AG20" s="332">
        <f>'Литература-11 2025 расклад'!Q20</f>
        <v>0</v>
      </c>
    </row>
    <row r="21" spans="1:33" s="1" customFormat="1" ht="15" customHeight="1" x14ac:dyDescent="0.25">
      <c r="A21" s="11">
        <v>5</v>
      </c>
      <c r="B21" s="430">
        <v>20400</v>
      </c>
      <c r="C21" s="501" t="s">
        <v>15</v>
      </c>
      <c r="D21" s="189">
        <f>'Литература-11 2020 расклад'!L22</f>
        <v>2</v>
      </c>
      <c r="E21" s="190">
        <f>'Литература-11 2021 расклад'!L22</f>
        <v>6</v>
      </c>
      <c r="F21" s="190">
        <f>'Литература-11 2022 расклад'!L21</f>
        <v>3</v>
      </c>
      <c r="G21" s="190" t="s">
        <v>132</v>
      </c>
      <c r="H21" s="190">
        <f>'Литература-11 2024 расклад'!M21</f>
        <v>2</v>
      </c>
      <c r="I21" s="191">
        <f>'Литература-11 2025 расклад'!M21</f>
        <v>2</v>
      </c>
      <c r="J21" s="189"/>
      <c r="K21" s="190">
        <f>'Литература-11 2021 расклад'!M22</f>
        <v>4.0001999999999995</v>
      </c>
      <c r="L21" s="190">
        <f>'Литература-11 2022 расклад'!M21</f>
        <v>2</v>
      </c>
      <c r="M21" s="190" t="s">
        <v>132</v>
      </c>
      <c r="N21" s="717">
        <f>'Литература-11 2024 расклад'!N21</f>
        <v>2</v>
      </c>
      <c r="O21" s="520">
        <f>'Литература-11 2025 расклад'!N21</f>
        <v>1</v>
      </c>
      <c r="P21" s="325"/>
      <c r="Q21" s="192">
        <f>'Литература-11 2021 расклад'!N22</f>
        <v>66.67</v>
      </c>
      <c r="R21" s="192">
        <f>'Литература-11 2022 расклад'!N21</f>
        <v>66.666666666666671</v>
      </c>
      <c r="S21" s="192" t="s">
        <v>132</v>
      </c>
      <c r="T21" s="192">
        <f>'Литература-11 2024 расклад'!O21</f>
        <v>100</v>
      </c>
      <c r="U21" s="193">
        <f>'Литература-11 2025 расклад'!O21</f>
        <v>50</v>
      </c>
      <c r="V21" s="189">
        <f>'Литература-11 2020 расклад'!O22</f>
        <v>0</v>
      </c>
      <c r="W21" s="190">
        <f>'Литература-11 2021 расклад'!O22</f>
        <v>1.0002000000000002</v>
      </c>
      <c r="X21" s="190">
        <f>'Литература-11 2022 расклад'!O21</f>
        <v>0</v>
      </c>
      <c r="Y21" s="190" t="s">
        <v>132</v>
      </c>
      <c r="Z21" s="717">
        <f>'Литература-11 2024 расклад'!P21</f>
        <v>0</v>
      </c>
      <c r="AA21" s="520">
        <f>'Литература-11 2025 расклад'!P21</f>
        <v>0</v>
      </c>
      <c r="AB21" s="325">
        <f>'Литература-11 2020 расклад'!P22</f>
        <v>0</v>
      </c>
      <c r="AC21" s="192">
        <f>'Литература-11 2021 расклад'!P22</f>
        <v>16.670000000000002</v>
      </c>
      <c r="AD21" s="396">
        <f>'Литература-11 2022 расклад'!P21</f>
        <v>0</v>
      </c>
      <c r="AE21" s="396" t="s">
        <v>132</v>
      </c>
      <c r="AF21" s="396">
        <f>'Литература-11 2024 расклад'!Q21</f>
        <v>0</v>
      </c>
      <c r="AG21" s="332">
        <f>'Литература-11 2025 расклад'!Q21</f>
        <v>0</v>
      </c>
    </row>
    <row r="22" spans="1:33" s="1" customFormat="1" ht="15" customHeight="1" x14ac:dyDescent="0.25">
      <c r="A22" s="11">
        <v>6</v>
      </c>
      <c r="B22" s="430">
        <v>20080</v>
      </c>
      <c r="C22" s="501" t="s">
        <v>152</v>
      </c>
      <c r="D22" s="189">
        <f>'Литература-11 2020 расклад'!L23</f>
        <v>1</v>
      </c>
      <c r="E22" s="190">
        <f>'Литература-11 2021 расклад'!L23</f>
        <v>1</v>
      </c>
      <c r="F22" s="190">
        <f>'Литература-11 2022 расклад'!L22</f>
        <v>3</v>
      </c>
      <c r="G22" s="190">
        <f>'Литература-11 2023 расклад'!M22</f>
        <v>3</v>
      </c>
      <c r="H22" s="190">
        <f>'Литература-11 2024 расклад'!M22</f>
        <v>1</v>
      </c>
      <c r="I22" s="191"/>
      <c r="J22" s="189"/>
      <c r="K22" s="190">
        <f>'Литература-11 2021 расклад'!M23</f>
        <v>0</v>
      </c>
      <c r="L22" s="190">
        <f>'Литература-11 2022 расклад'!M22</f>
        <v>1</v>
      </c>
      <c r="M22" s="190">
        <f>'Литература-11 2023 расклад'!N22</f>
        <v>1</v>
      </c>
      <c r="N22" s="717">
        <f>'Литература-11 2024 расклад'!N22</f>
        <v>0</v>
      </c>
      <c r="O22" s="520"/>
      <c r="P22" s="325"/>
      <c r="Q22" s="192">
        <f>'Литература-11 2021 расклад'!N23</f>
        <v>0</v>
      </c>
      <c r="R22" s="192">
        <f>'Литература-11 2022 расклад'!N22</f>
        <v>33.333333333333336</v>
      </c>
      <c r="S22" s="192">
        <f>'Литература-11 2023 расклад'!O22</f>
        <v>33.333333333333336</v>
      </c>
      <c r="T22" s="192">
        <f>'Литература-11 2024 расклад'!O22</f>
        <v>0</v>
      </c>
      <c r="U22" s="193"/>
      <c r="V22" s="189">
        <f>'Литература-11 2020 расклад'!O23</f>
        <v>0</v>
      </c>
      <c r="W22" s="190">
        <f>'Литература-11 2021 расклад'!O23</f>
        <v>0</v>
      </c>
      <c r="X22" s="190">
        <f>'Литература-11 2022 расклад'!O22</f>
        <v>0</v>
      </c>
      <c r="Y22" s="190">
        <f>'Литература-11 2023 расклад'!P22</f>
        <v>0</v>
      </c>
      <c r="Z22" s="717">
        <f>'Литература-11 2024 расклад'!P22</f>
        <v>0</v>
      </c>
      <c r="AA22" s="520"/>
      <c r="AB22" s="325">
        <f>'Литература-11 2020 расклад'!P23</f>
        <v>0</v>
      </c>
      <c r="AC22" s="192">
        <f>'Литература-11 2021 расклад'!P23</f>
        <v>0</v>
      </c>
      <c r="AD22" s="396">
        <f>'Литература-11 2022 расклад'!P22</f>
        <v>0</v>
      </c>
      <c r="AE22" s="396">
        <f>'Литература-11 2023 расклад'!Q22</f>
        <v>0</v>
      </c>
      <c r="AF22" s="396">
        <f>'Литература-11 2024 расклад'!Q22</f>
        <v>0</v>
      </c>
      <c r="AG22" s="332"/>
    </row>
    <row r="23" spans="1:33" s="1" customFormat="1" ht="15" customHeight="1" x14ac:dyDescent="0.25">
      <c r="A23" s="11">
        <v>7</v>
      </c>
      <c r="B23" s="430">
        <v>20460</v>
      </c>
      <c r="C23" s="501" t="s">
        <v>153</v>
      </c>
      <c r="D23" s="189" t="s">
        <v>132</v>
      </c>
      <c r="E23" s="190">
        <f>'Литература-11 2021 расклад'!L24</f>
        <v>4</v>
      </c>
      <c r="F23" s="190">
        <f>'Литература-11 2022 расклад'!L23</f>
        <v>1</v>
      </c>
      <c r="G23" s="190">
        <f>'Литература-11 2023 расклад'!M23</f>
        <v>5</v>
      </c>
      <c r="H23" s="190">
        <f>'Литература-11 2024 расклад'!M23</f>
        <v>2</v>
      </c>
      <c r="I23" s="191">
        <f>'Литература-11 2025 расклад'!M23</f>
        <v>4</v>
      </c>
      <c r="J23" s="189"/>
      <c r="K23" s="190">
        <f>'Литература-11 2021 расклад'!M24</f>
        <v>4</v>
      </c>
      <c r="L23" s="190">
        <f>'Литература-11 2022 расклад'!M23</f>
        <v>0</v>
      </c>
      <c r="M23" s="190">
        <f>'Литература-11 2023 расклад'!N23</f>
        <v>1</v>
      </c>
      <c r="N23" s="717">
        <f>'Литература-11 2024 расклад'!N23</f>
        <v>1</v>
      </c>
      <c r="O23" s="520">
        <f>'Литература-11 2025 расклад'!N23</f>
        <v>1</v>
      </c>
      <c r="P23" s="325"/>
      <c r="Q23" s="192">
        <f>'Литература-11 2021 расклад'!N24</f>
        <v>100</v>
      </c>
      <c r="R23" s="192">
        <f>'Литература-11 2022 расклад'!N23</f>
        <v>0</v>
      </c>
      <c r="S23" s="192">
        <f>'Литература-11 2023 расклад'!O23</f>
        <v>20</v>
      </c>
      <c r="T23" s="192">
        <f>'Литература-11 2024 расклад'!O23</f>
        <v>50</v>
      </c>
      <c r="U23" s="193">
        <f>'Литература-11 2025 расклад'!O23</f>
        <v>25</v>
      </c>
      <c r="V23" s="189" t="s">
        <v>132</v>
      </c>
      <c r="W23" s="190">
        <f>'Литература-11 2021 расклад'!O24</f>
        <v>0</v>
      </c>
      <c r="X23" s="190">
        <f>'Литература-11 2022 расклад'!O23</f>
        <v>0</v>
      </c>
      <c r="Y23" s="190">
        <f>'Литература-11 2023 расклад'!P23</f>
        <v>0</v>
      </c>
      <c r="Z23" s="717">
        <f>'Литература-11 2024 расклад'!P23</f>
        <v>0</v>
      </c>
      <c r="AA23" s="520">
        <f>'Литература-11 2025 расклад'!P23</f>
        <v>0</v>
      </c>
      <c r="AB23" s="325" t="s">
        <v>132</v>
      </c>
      <c r="AC23" s="192">
        <f>'Литература-11 2021 расклад'!P24</f>
        <v>0</v>
      </c>
      <c r="AD23" s="396">
        <f>'Литература-11 2022 расклад'!P23</f>
        <v>0</v>
      </c>
      <c r="AE23" s="396">
        <f>'Литература-11 2023 расклад'!Q23</f>
        <v>0</v>
      </c>
      <c r="AF23" s="396">
        <f>'Литература-11 2024 расклад'!Q23</f>
        <v>0</v>
      </c>
      <c r="AG23" s="332">
        <f>'Литература-11 2025 расклад'!Q23</f>
        <v>0</v>
      </c>
    </row>
    <row r="24" spans="1:33" s="1" customFormat="1" ht="15" customHeight="1" x14ac:dyDescent="0.25">
      <c r="A24" s="11">
        <v>8</v>
      </c>
      <c r="B24" s="451">
        <v>20550</v>
      </c>
      <c r="C24" s="502" t="s">
        <v>17</v>
      </c>
      <c r="D24" s="189" t="s">
        <v>132</v>
      </c>
      <c r="E24" s="190" t="s">
        <v>132</v>
      </c>
      <c r="F24" s="190" t="s">
        <v>132</v>
      </c>
      <c r="G24" s="190">
        <f>'Литература-11 2023 расклад'!M24</f>
        <v>1</v>
      </c>
      <c r="H24" s="190"/>
      <c r="I24" s="191"/>
      <c r="J24" s="189"/>
      <c r="K24" s="190" t="s">
        <v>132</v>
      </c>
      <c r="L24" s="190" t="s">
        <v>132</v>
      </c>
      <c r="M24" s="190">
        <f>'Литература-11 2023 расклад'!N24</f>
        <v>0</v>
      </c>
      <c r="N24" s="717"/>
      <c r="O24" s="520"/>
      <c r="P24" s="325"/>
      <c r="Q24" s="192" t="s">
        <v>132</v>
      </c>
      <c r="R24" s="192" t="s">
        <v>132</v>
      </c>
      <c r="S24" s="192">
        <f>'Литература-11 2023 расклад'!O24</f>
        <v>0</v>
      </c>
      <c r="T24" s="192"/>
      <c r="U24" s="193"/>
      <c r="V24" s="189" t="s">
        <v>132</v>
      </c>
      <c r="W24" s="190" t="s">
        <v>132</v>
      </c>
      <c r="X24" s="190" t="s">
        <v>132</v>
      </c>
      <c r="Y24" s="190">
        <f>'Литература-11 2023 расклад'!P24</f>
        <v>0</v>
      </c>
      <c r="Z24" s="717"/>
      <c r="AA24" s="520"/>
      <c r="AB24" s="325" t="s">
        <v>132</v>
      </c>
      <c r="AC24" s="192" t="s">
        <v>132</v>
      </c>
      <c r="AD24" s="396" t="s">
        <v>132</v>
      </c>
      <c r="AE24" s="396">
        <f>'Литература-11 2023 расклад'!Q24</f>
        <v>0</v>
      </c>
      <c r="AF24" s="396"/>
      <c r="AG24" s="332"/>
    </row>
    <row r="25" spans="1:33" s="1" customFormat="1" ht="15" customHeight="1" x14ac:dyDescent="0.25">
      <c r="A25" s="11">
        <v>9</v>
      </c>
      <c r="B25" s="451">
        <v>20630</v>
      </c>
      <c r="C25" s="503" t="s">
        <v>206</v>
      </c>
      <c r="D25" s="189"/>
      <c r="E25" s="190"/>
      <c r="F25" s="190"/>
      <c r="G25" s="190">
        <f>'Литература-11 2023 расклад'!M25</f>
        <v>1</v>
      </c>
      <c r="H25" s="190"/>
      <c r="I25" s="191">
        <f>'Литература-11 2025 расклад'!M25</f>
        <v>1</v>
      </c>
      <c r="J25" s="189"/>
      <c r="K25" s="190"/>
      <c r="L25" s="190"/>
      <c r="M25" s="190">
        <f>'Литература-11 2023 расклад'!N25</f>
        <v>1</v>
      </c>
      <c r="N25" s="717"/>
      <c r="O25" s="520">
        <f>'Литература-11 2025 расклад'!N25</f>
        <v>1</v>
      </c>
      <c r="P25" s="325"/>
      <c r="Q25" s="192"/>
      <c r="R25" s="192"/>
      <c r="S25" s="192">
        <f>'Литература-11 2023 расклад'!O25</f>
        <v>100</v>
      </c>
      <c r="T25" s="192"/>
      <c r="U25" s="193">
        <f>'Литература-11 2025 расклад'!O25</f>
        <v>100</v>
      </c>
      <c r="V25" s="189"/>
      <c r="W25" s="190"/>
      <c r="X25" s="190"/>
      <c r="Y25" s="190">
        <f>'Литература-11 2023 расклад'!P25</f>
        <v>0</v>
      </c>
      <c r="Z25" s="717"/>
      <c r="AA25" s="520">
        <f>'Литература-11 2025 расклад'!P25</f>
        <v>0</v>
      </c>
      <c r="AB25" s="325"/>
      <c r="AC25" s="192"/>
      <c r="AD25" s="396"/>
      <c r="AE25" s="396">
        <f>'Литература-11 2023 расклад'!Q25</f>
        <v>0</v>
      </c>
      <c r="AF25" s="396"/>
      <c r="AG25" s="332">
        <f>'Литература-11 2025 расклад'!Q25</f>
        <v>0</v>
      </c>
    </row>
    <row r="26" spans="1:33" s="1" customFormat="1" ht="15" customHeight="1" x14ac:dyDescent="0.25">
      <c r="A26" s="11">
        <v>10</v>
      </c>
      <c r="B26" s="451">
        <v>20810</v>
      </c>
      <c r="C26" s="503" t="s">
        <v>187</v>
      </c>
      <c r="D26" s="189">
        <f>'Литература-11 2020 расклад'!L27</f>
        <v>2</v>
      </c>
      <c r="E26" s="190" t="s">
        <v>132</v>
      </c>
      <c r="F26" s="190">
        <f>'Литература-11 2022 расклад'!L26</f>
        <v>1</v>
      </c>
      <c r="G26" s="190" t="s">
        <v>132</v>
      </c>
      <c r="H26" s="190">
        <f>'Литература-11 2024 расклад'!M26</f>
        <v>1</v>
      </c>
      <c r="I26" s="191"/>
      <c r="J26" s="189"/>
      <c r="K26" s="190" t="s">
        <v>132</v>
      </c>
      <c r="L26" s="190">
        <f>'Литература-11 2022 расклад'!M26</f>
        <v>0</v>
      </c>
      <c r="M26" s="190" t="s">
        <v>132</v>
      </c>
      <c r="N26" s="717">
        <f>'Литература-11 2024 расклад'!N26</f>
        <v>0</v>
      </c>
      <c r="O26" s="520"/>
      <c r="P26" s="325"/>
      <c r="Q26" s="192" t="s">
        <v>132</v>
      </c>
      <c r="R26" s="192">
        <f>'Литература-11 2022 расклад'!N26</f>
        <v>0</v>
      </c>
      <c r="S26" s="192" t="s">
        <v>132</v>
      </c>
      <c r="T26" s="192">
        <f>'Литература-11 2024 расклад'!O26</f>
        <v>0</v>
      </c>
      <c r="U26" s="193"/>
      <c r="V26" s="189">
        <f>'Литература-11 2020 расклад'!O27</f>
        <v>0</v>
      </c>
      <c r="W26" s="190" t="s">
        <v>132</v>
      </c>
      <c r="X26" s="190">
        <f>'Литература-11 2022 расклад'!O26</f>
        <v>0</v>
      </c>
      <c r="Y26" s="190" t="s">
        <v>132</v>
      </c>
      <c r="Z26" s="717">
        <f>'Литература-11 2024 расклад'!P26</f>
        <v>0</v>
      </c>
      <c r="AA26" s="520"/>
      <c r="AB26" s="325">
        <f>'Литература-11 2020 расклад'!P27</f>
        <v>0</v>
      </c>
      <c r="AC26" s="192" t="s">
        <v>132</v>
      </c>
      <c r="AD26" s="396">
        <f>'Литература-11 2022 расклад'!P26</f>
        <v>0</v>
      </c>
      <c r="AE26" s="396" t="s">
        <v>132</v>
      </c>
      <c r="AF26" s="396">
        <f>'Литература-11 2024 расклад'!Q26</f>
        <v>0</v>
      </c>
      <c r="AG26" s="332"/>
    </row>
    <row r="27" spans="1:33" s="1" customFormat="1" ht="15" customHeight="1" x14ac:dyDescent="0.25">
      <c r="A27" s="11">
        <v>11</v>
      </c>
      <c r="B27" s="451">
        <v>20900</v>
      </c>
      <c r="C27" s="502" t="s">
        <v>154</v>
      </c>
      <c r="D27" s="189">
        <f>'Литература-11 2020 расклад'!L28</f>
        <v>2</v>
      </c>
      <c r="E27" s="190">
        <f>'Литература-11 2021 расклад'!L28</f>
        <v>1</v>
      </c>
      <c r="F27" s="190">
        <f>'Литература-11 2022 расклад'!L27</f>
        <v>5</v>
      </c>
      <c r="G27" s="190">
        <f>'Литература-11 2023 расклад'!M27</f>
        <v>2</v>
      </c>
      <c r="H27" s="190">
        <f>'Литература-11 2024 расклад'!M27</f>
        <v>1</v>
      </c>
      <c r="I27" s="191">
        <f>'Литература-11 2025 расклад'!M27</f>
        <v>2</v>
      </c>
      <c r="J27" s="189"/>
      <c r="K27" s="190">
        <f>'Литература-11 2021 расклад'!M28</f>
        <v>0</v>
      </c>
      <c r="L27" s="190">
        <f>'Литература-11 2022 расклад'!M27</f>
        <v>3</v>
      </c>
      <c r="M27" s="190">
        <f>'Литература-11 2023 расклад'!N27</f>
        <v>1</v>
      </c>
      <c r="N27" s="717">
        <f>'Литература-11 2024 расклад'!N27</f>
        <v>0</v>
      </c>
      <c r="O27" s="520">
        <f>'Литература-11 2025 расклад'!N27</f>
        <v>0</v>
      </c>
      <c r="P27" s="325"/>
      <c r="Q27" s="192">
        <f>'Литература-11 2021 расклад'!N28</f>
        <v>0</v>
      </c>
      <c r="R27" s="192">
        <f>'Литература-11 2022 расклад'!N27</f>
        <v>60</v>
      </c>
      <c r="S27" s="192">
        <f>'Литература-11 2023 расклад'!O27</f>
        <v>50</v>
      </c>
      <c r="T27" s="192">
        <f>'Литература-11 2024 расклад'!O27</f>
        <v>0</v>
      </c>
      <c r="U27" s="193">
        <f>'Литература-11 2025 расклад'!O27</f>
        <v>0</v>
      </c>
      <c r="V27" s="189">
        <f>'Литература-11 2020 расклад'!O28</f>
        <v>0</v>
      </c>
      <c r="W27" s="190">
        <f>'Литература-11 2021 расклад'!O28</f>
        <v>0</v>
      </c>
      <c r="X27" s="190">
        <f>'Литература-11 2022 расклад'!O27</f>
        <v>0</v>
      </c>
      <c r="Y27" s="190">
        <f>'Литература-11 2023 расклад'!P27</f>
        <v>0</v>
      </c>
      <c r="Z27" s="717">
        <f>'Литература-11 2024 расклад'!P27</f>
        <v>0</v>
      </c>
      <c r="AA27" s="520">
        <f>'Литература-11 2025 расклад'!P27</f>
        <v>0</v>
      </c>
      <c r="AB27" s="325">
        <f>'Литература-11 2020 расклад'!P28</f>
        <v>0</v>
      </c>
      <c r="AC27" s="192">
        <f>'Литература-11 2021 расклад'!P28</f>
        <v>0</v>
      </c>
      <c r="AD27" s="396">
        <f>'Литература-11 2022 расклад'!P27</f>
        <v>0</v>
      </c>
      <c r="AE27" s="396">
        <f>'Литература-11 2023 расклад'!Q27</f>
        <v>0</v>
      </c>
      <c r="AF27" s="396">
        <f>'Литература-11 2024 расклад'!Q27</f>
        <v>0</v>
      </c>
      <c r="AG27" s="332">
        <f>'Литература-11 2025 расклад'!Q27</f>
        <v>0</v>
      </c>
    </row>
    <row r="28" spans="1:33" s="1" customFormat="1" ht="15" customHeight="1" thickBot="1" x14ac:dyDescent="0.3">
      <c r="A28" s="12">
        <v>12</v>
      </c>
      <c r="B28" s="456">
        <v>21350</v>
      </c>
      <c r="C28" s="504" t="s">
        <v>155</v>
      </c>
      <c r="D28" s="196" t="s">
        <v>132</v>
      </c>
      <c r="E28" s="197">
        <f>'Литература-11 2021 расклад'!L29</f>
        <v>1</v>
      </c>
      <c r="F28" s="197">
        <f>'Литература-11 2022 расклад'!L28</f>
        <v>1</v>
      </c>
      <c r="G28" s="197">
        <f>'Литература-11 2023 расклад'!M28</f>
        <v>3</v>
      </c>
      <c r="H28" s="197">
        <f>'Литература-11 2024 расклад'!M28</f>
        <v>3</v>
      </c>
      <c r="I28" s="198"/>
      <c r="J28" s="196"/>
      <c r="K28" s="197">
        <f>'Литература-11 2021 расклад'!M29</f>
        <v>0</v>
      </c>
      <c r="L28" s="197">
        <f>'Литература-11 2022 расклад'!M28</f>
        <v>0</v>
      </c>
      <c r="M28" s="197">
        <f>'Литература-11 2023 расклад'!N28</f>
        <v>1</v>
      </c>
      <c r="N28" s="718">
        <f>'Литература-11 2024 расклад'!N28</f>
        <v>1</v>
      </c>
      <c r="O28" s="521"/>
      <c r="P28" s="326"/>
      <c r="Q28" s="199">
        <f>'Литература-11 2021 расклад'!N29</f>
        <v>0</v>
      </c>
      <c r="R28" s="199">
        <f>'Литература-11 2022 расклад'!N28</f>
        <v>0</v>
      </c>
      <c r="S28" s="199">
        <f>'Литература-11 2023 расклад'!O28</f>
        <v>33.333333333333336</v>
      </c>
      <c r="T28" s="199">
        <f>'Литература-11 2024 расклад'!O28</f>
        <v>33.333333333333336</v>
      </c>
      <c r="U28" s="200"/>
      <c r="V28" s="196" t="s">
        <v>132</v>
      </c>
      <c r="W28" s="197">
        <f>'Литература-11 2021 расклад'!O29</f>
        <v>0</v>
      </c>
      <c r="X28" s="197">
        <f>'Литература-11 2022 расклад'!O28</f>
        <v>0</v>
      </c>
      <c r="Y28" s="197">
        <f>'Литература-11 2023 расклад'!P28</f>
        <v>0</v>
      </c>
      <c r="Z28" s="718">
        <f>'Литература-11 2024 расклад'!P28</f>
        <v>0</v>
      </c>
      <c r="AA28" s="521"/>
      <c r="AB28" s="326" t="s">
        <v>132</v>
      </c>
      <c r="AC28" s="199">
        <f>'Литература-11 2021 расклад'!P29</f>
        <v>0</v>
      </c>
      <c r="AD28" s="397">
        <f>'Литература-11 2022 расклад'!P28</f>
        <v>0</v>
      </c>
      <c r="AE28" s="397">
        <f>'Литература-11 2023 расклад'!Q28</f>
        <v>0</v>
      </c>
      <c r="AF28" s="397">
        <f>'Литература-11 2024 расклад'!Q28</f>
        <v>0</v>
      </c>
      <c r="AG28" s="333"/>
    </row>
    <row r="29" spans="1:33" s="1" customFormat="1" ht="15" customHeight="1" thickBot="1" x14ac:dyDescent="0.3">
      <c r="A29" s="35"/>
      <c r="B29" s="446" t="s">
        <v>103</v>
      </c>
      <c r="C29" s="505"/>
      <c r="D29" s="335">
        <f>'Литература-11 2020 расклад'!L30</f>
        <v>35</v>
      </c>
      <c r="E29" s="337">
        <f>'Литература-11 2021 расклад'!L30</f>
        <v>57</v>
      </c>
      <c r="F29" s="337">
        <f>'Литература-11 2022 расклад'!L29</f>
        <v>35</v>
      </c>
      <c r="G29" s="337">
        <f>'Литература-11 2023 расклад'!M29</f>
        <v>44</v>
      </c>
      <c r="H29" s="337">
        <f>'Литература-11 2024 расклад'!M29</f>
        <v>44</v>
      </c>
      <c r="I29" s="338">
        <f>'Литература-11 2025 расклад'!M29</f>
        <v>31</v>
      </c>
      <c r="J29" s="335">
        <f>'Литература-11 2020 расклад'!M30</f>
        <v>0</v>
      </c>
      <c r="K29" s="337">
        <f>'Литература-11 2021 расклад'!M30</f>
        <v>28.0001</v>
      </c>
      <c r="L29" s="337">
        <f>'Литература-11 2022 расклад'!M29</f>
        <v>8</v>
      </c>
      <c r="M29" s="337">
        <f>'Литература-11 2023 расклад'!N29</f>
        <v>16</v>
      </c>
      <c r="N29" s="716">
        <f>'Литература-11 2024 расклад'!N29</f>
        <v>14</v>
      </c>
      <c r="O29" s="519">
        <f>'Литература-11 2025 расклад'!N29</f>
        <v>12</v>
      </c>
      <c r="P29" s="341">
        <f>'Литература-11 2020 расклад'!N30</f>
        <v>0</v>
      </c>
      <c r="Q29" s="339">
        <f>'Литература-11 2021 расклад'!N30</f>
        <v>47.202142857142853</v>
      </c>
      <c r="R29" s="339">
        <f>'Литература-11 2022 расклад'!N29</f>
        <v>13.591269841269844</v>
      </c>
      <c r="S29" s="339">
        <f>'Литература-11 2023 расклад'!O29</f>
        <v>36.363636363636367</v>
      </c>
      <c r="T29" s="339">
        <f>'Литература-11 2024 расклад'!O29</f>
        <v>31.818181818181817</v>
      </c>
      <c r="U29" s="340">
        <f>'Литература-11 2025 расклад'!O29</f>
        <v>38.70967741935484</v>
      </c>
      <c r="V29" s="335">
        <f>'Литература-11 2020 расклад'!O30</f>
        <v>0.9998999999999999</v>
      </c>
      <c r="W29" s="337">
        <f>'Литература-11 2021 расклад'!O30</f>
        <v>2.0002000000000004</v>
      </c>
      <c r="X29" s="337">
        <f>'Литература-11 2022 расклад'!O29</f>
        <v>2</v>
      </c>
      <c r="Y29" s="337">
        <f>'Литература-11 2023 расклад'!P29</f>
        <v>0</v>
      </c>
      <c r="Z29" s="716">
        <f>'Литература-11 2024 расклад'!P29</f>
        <v>5</v>
      </c>
      <c r="AA29" s="519">
        <f>'Литература-11 2025 расклад'!P29</f>
        <v>1</v>
      </c>
      <c r="AB29" s="341">
        <f>'Литература-11 2020 расклад'!P30</f>
        <v>3.03</v>
      </c>
      <c r="AC29" s="339">
        <f>'Литература-11 2021 расклад'!P30</f>
        <v>1.905</v>
      </c>
      <c r="AD29" s="394">
        <f>'Литература-11 2022 расклад'!P29</f>
        <v>11.111111111111112</v>
      </c>
      <c r="AE29" s="394">
        <f>'Литература-11 2023 расклад'!Q29</f>
        <v>0</v>
      </c>
      <c r="AF29" s="394">
        <f>'Литература-11 2024 расклад'!Q29</f>
        <v>11.363636363636363</v>
      </c>
      <c r="AG29" s="342">
        <f>'Литература-11 2025 расклад'!Q29</f>
        <v>3.225806451612903</v>
      </c>
    </row>
    <row r="30" spans="1:33" s="1" customFormat="1" ht="15" customHeight="1" x14ac:dyDescent="0.25">
      <c r="A30" s="10">
        <v>1</v>
      </c>
      <c r="B30" s="436">
        <v>30070</v>
      </c>
      <c r="C30" s="506" t="s">
        <v>24</v>
      </c>
      <c r="D30" s="183">
        <f>'Литература-11 2020 расклад'!L31</f>
        <v>6</v>
      </c>
      <c r="E30" s="184">
        <f>'Литература-11 2021 расклад'!L31</f>
        <v>10</v>
      </c>
      <c r="F30" s="184">
        <f>'Литература-11 2022 расклад'!L30</f>
        <v>7</v>
      </c>
      <c r="G30" s="184">
        <f>'Литература-11 2023 расклад'!M30</f>
        <v>4</v>
      </c>
      <c r="H30" s="184">
        <f>'Литература-11 2024 расклад'!M30</f>
        <v>6</v>
      </c>
      <c r="I30" s="185">
        <f>'Литература-11 2025 расклад'!M30</f>
        <v>2</v>
      </c>
      <c r="J30" s="183"/>
      <c r="K30" s="184">
        <f>'Литература-11 2021 расклад'!M31</f>
        <v>4</v>
      </c>
      <c r="L30" s="184">
        <f>'Литература-11 2022 расклад'!M30</f>
        <v>4</v>
      </c>
      <c r="M30" s="184">
        <f>'Литература-11 2023 расклад'!N30</f>
        <v>2</v>
      </c>
      <c r="N30" s="719">
        <f>'Литература-11 2024 расклад'!N30</f>
        <v>3</v>
      </c>
      <c r="O30" s="522">
        <f>'Литература-11 2025 расклад'!N30</f>
        <v>1</v>
      </c>
      <c r="P30" s="327"/>
      <c r="Q30" s="186">
        <f>'Литература-11 2021 расклад'!N31</f>
        <v>40</v>
      </c>
      <c r="R30" s="186">
        <f>'Литература-11 2022 расклад'!N30</f>
        <v>57.142857142857146</v>
      </c>
      <c r="S30" s="186">
        <f>'Литература-11 2023 расклад'!O30</f>
        <v>50</v>
      </c>
      <c r="T30" s="186">
        <f>'Литература-11 2024 расклад'!O30</f>
        <v>50</v>
      </c>
      <c r="U30" s="187">
        <f>'Литература-11 2025 расклад'!O30</f>
        <v>50</v>
      </c>
      <c r="V30" s="183">
        <f>'Литература-11 2020 расклад'!O31</f>
        <v>0</v>
      </c>
      <c r="W30" s="184">
        <f>'Литература-11 2021 расклад'!O31</f>
        <v>1</v>
      </c>
      <c r="X30" s="184">
        <f>'Литература-11 2022 расклад'!O30</f>
        <v>0</v>
      </c>
      <c r="Y30" s="184">
        <f>'Литература-11 2023 расклад'!P30</f>
        <v>0</v>
      </c>
      <c r="Z30" s="719">
        <f>'Литература-11 2024 расклад'!P30</f>
        <v>0</v>
      </c>
      <c r="AA30" s="522">
        <f>'Литература-11 2025 расклад'!P30</f>
        <v>0</v>
      </c>
      <c r="AB30" s="327">
        <f>'Литература-11 2020 расклад'!P31</f>
        <v>0</v>
      </c>
      <c r="AC30" s="186">
        <f>'Литература-11 2021 расклад'!P31</f>
        <v>10</v>
      </c>
      <c r="AD30" s="395">
        <f>'Литература-11 2022 расклад'!P30</f>
        <v>0</v>
      </c>
      <c r="AE30" s="395">
        <f>'Литература-11 2023 расклад'!Q30</f>
        <v>0</v>
      </c>
      <c r="AF30" s="395">
        <f>'Литература-11 2024 расклад'!Q30</f>
        <v>0</v>
      </c>
      <c r="AG30" s="331">
        <f>'Литература-11 2025 расклад'!Q30</f>
        <v>0</v>
      </c>
    </row>
    <row r="31" spans="1:33" s="1" customFormat="1" ht="15" customHeight="1" x14ac:dyDescent="0.25">
      <c r="A31" s="11">
        <v>2</v>
      </c>
      <c r="B31" s="430">
        <v>30480</v>
      </c>
      <c r="C31" s="496" t="s">
        <v>111</v>
      </c>
      <c r="D31" s="189">
        <f>'Литература-11 2020 расклад'!L32</f>
        <v>2</v>
      </c>
      <c r="E31" s="190">
        <f>'Литература-11 2021 расклад'!L32</f>
        <v>8</v>
      </c>
      <c r="F31" s="190">
        <f>'Литература-11 2022 расклад'!L31</f>
        <v>1</v>
      </c>
      <c r="G31" s="190">
        <f>'Литература-11 2023 расклад'!M31</f>
        <v>5</v>
      </c>
      <c r="H31" s="190">
        <f>'Литература-11 2024 расклад'!M31</f>
        <v>7</v>
      </c>
      <c r="I31" s="191"/>
      <c r="J31" s="189"/>
      <c r="K31" s="190">
        <f>'Литература-11 2021 расклад'!M32</f>
        <v>5</v>
      </c>
      <c r="L31" s="190">
        <f>'Литература-11 2022 расклад'!M31</f>
        <v>0</v>
      </c>
      <c r="M31" s="190">
        <f>'Литература-11 2023 расклад'!N31</f>
        <v>4</v>
      </c>
      <c r="N31" s="717">
        <f>'Литература-11 2024 расклад'!N31</f>
        <v>3</v>
      </c>
      <c r="O31" s="520"/>
      <c r="P31" s="325"/>
      <c r="Q31" s="192">
        <f>'Литература-11 2021 расклад'!N32</f>
        <v>62.5</v>
      </c>
      <c r="R31" s="192">
        <f>'Литература-11 2022 расклад'!N31</f>
        <v>0</v>
      </c>
      <c r="S31" s="192">
        <f>'Литература-11 2023 расклад'!O31</f>
        <v>80</v>
      </c>
      <c r="T31" s="192">
        <f>'Литература-11 2024 расклад'!O31</f>
        <v>42.857142857142854</v>
      </c>
      <c r="U31" s="193"/>
      <c r="V31" s="189">
        <f>'Литература-11 2020 расклад'!O32</f>
        <v>0</v>
      </c>
      <c r="W31" s="190">
        <f>'Литература-11 2021 расклад'!O32</f>
        <v>0</v>
      </c>
      <c r="X31" s="190">
        <f>'Литература-11 2022 расклад'!O31</f>
        <v>0</v>
      </c>
      <c r="Y31" s="190">
        <f>'Литература-11 2023 расклад'!P31</f>
        <v>0</v>
      </c>
      <c r="Z31" s="717">
        <f>'Литература-11 2024 расклад'!P31</f>
        <v>0</v>
      </c>
      <c r="AA31" s="520"/>
      <c r="AB31" s="325">
        <f>'Литература-11 2020 расклад'!P32</f>
        <v>0</v>
      </c>
      <c r="AC31" s="192">
        <f>'Литература-11 2021 расклад'!P32</f>
        <v>0</v>
      </c>
      <c r="AD31" s="396">
        <f>'Литература-11 2022 расклад'!P31</f>
        <v>0</v>
      </c>
      <c r="AE31" s="396">
        <f>'Литература-11 2023 расклад'!Q31</f>
        <v>0</v>
      </c>
      <c r="AF31" s="396">
        <f>'Литература-11 2024 расклад'!Q31</f>
        <v>0</v>
      </c>
      <c r="AG31" s="332"/>
    </row>
    <row r="32" spans="1:33" s="1" customFormat="1" ht="15" customHeight="1" x14ac:dyDescent="0.25">
      <c r="A32" s="11">
        <v>3</v>
      </c>
      <c r="B32" s="451">
        <v>30460</v>
      </c>
      <c r="C32" s="507" t="s">
        <v>29</v>
      </c>
      <c r="D32" s="189">
        <f>'Литература-11 2020 расклад'!L33</f>
        <v>4</v>
      </c>
      <c r="E32" s="190">
        <f>'Литература-11 2021 расклад'!L33</f>
        <v>6</v>
      </c>
      <c r="F32" s="190">
        <f>'Литература-11 2022 расклад'!L32</f>
        <v>3</v>
      </c>
      <c r="G32" s="190">
        <f>'Литература-11 2023 расклад'!M32</f>
        <v>3</v>
      </c>
      <c r="H32" s="190">
        <f>'Литература-11 2024 расклад'!M32</f>
        <v>8</v>
      </c>
      <c r="I32" s="191">
        <f>'Литература-11 2025 расклад'!M32</f>
        <v>3</v>
      </c>
      <c r="J32" s="189"/>
      <c r="K32" s="190">
        <f>'Литература-11 2021 расклад'!M33</f>
        <v>4.0001999999999995</v>
      </c>
      <c r="L32" s="190">
        <f>'Литература-11 2022 расклад'!M32</f>
        <v>1</v>
      </c>
      <c r="M32" s="190">
        <f>'Литература-11 2023 расклад'!N32</f>
        <v>0</v>
      </c>
      <c r="N32" s="717">
        <f>'Литература-11 2024 расклад'!N32</f>
        <v>1</v>
      </c>
      <c r="O32" s="520">
        <f>'Литература-11 2025 расклад'!N32</f>
        <v>1</v>
      </c>
      <c r="P32" s="325"/>
      <c r="Q32" s="192">
        <f>'Литература-11 2021 расклад'!N33</f>
        <v>66.67</v>
      </c>
      <c r="R32" s="192">
        <f>'Литература-11 2022 расклад'!N32</f>
        <v>33.333333333333336</v>
      </c>
      <c r="S32" s="192">
        <f>'Литература-11 2023 расклад'!O32</f>
        <v>0</v>
      </c>
      <c r="T32" s="192">
        <f>'Литература-11 2024 расклад'!O32</f>
        <v>12.5</v>
      </c>
      <c r="U32" s="193">
        <f>'Литература-11 2025 расклад'!O32</f>
        <v>33.333333333333336</v>
      </c>
      <c r="V32" s="189">
        <f>'Литература-11 2020 расклад'!O33</f>
        <v>0</v>
      </c>
      <c r="W32" s="190">
        <f>'Литература-11 2021 расклад'!O33</f>
        <v>0</v>
      </c>
      <c r="X32" s="190">
        <f>'Литература-11 2022 расклад'!O32</f>
        <v>0</v>
      </c>
      <c r="Y32" s="190">
        <f>'Литература-11 2023 расклад'!P32</f>
        <v>0</v>
      </c>
      <c r="Z32" s="717">
        <f>'Литература-11 2024 расклад'!P32</f>
        <v>1</v>
      </c>
      <c r="AA32" s="520">
        <f>'Литература-11 2025 расклад'!P32</f>
        <v>0</v>
      </c>
      <c r="AB32" s="325">
        <f>'Литература-11 2020 расклад'!P33</f>
        <v>0</v>
      </c>
      <c r="AC32" s="192">
        <f>'Литература-11 2021 расклад'!P33</f>
        <v>0</v>
      </c>
      <c r="AD32" s="396">
        <f>'Литература-11 2022 расклад'!P32</f>
        <v>0</v>
      </c>
      <c r="AE32" s="396">
        <f>'Литература-11 2023 расклад'!Q32</f>
        <v>0</v>
      </c>
      <c r="AF32" s="396">
        <f>'Литература-11 2024 расклад'!Q32</f>
        <v>12.5</v>
      </c>
      <c r="AG32" s="332">
        <f>'Литература-11 2025 расклад'!Q32</f>
        <v>0</v>
      </c>
    </row>
    <row r="33" spans="1:33" s="1" customFormat="1" ht="15" customHeight="1" x14ac:dyDescent="0.25">
      <c r="A33" s="11">
        <v>4</v>
      </c>
      <c r="B33" s="464">
        <v>30030</v>
      </c>
      <c r="C33" s="508" t="s">
        <v>156</v>
      </c>
      <c r="D33" s="189">
        <f>'Литература-11 2020 расклад'!L34</f>
        <v>3</v>
      </c>
      <c r="E33" s="190">
        <f>'Литература-11 2021 расклад'!L34</f>
        <v>6</v>
      </c>
      <c r="F33" s="190">
        <f>'Литература-11 2022 расклад'!L33</f>
        <v>4</v>
      </c>
      <c r="G33" s="190">
        <f>'Литература-11 2023 расклад'!M33</f>
        <v>2</v>
      </c>
      <c r="H33" s="190">
        <f>'Литература-11 2024 расклад'!M33</f>
        <v>2</v>
      </c>
      <c r="I33" s="191">
        <f>'Литература-11 2025 расклад'!M33</f>
        <v>4</v>
      </c>
      <c r="J33" s="189"/>
      <c r="K33" s="190">
        <f>'Литература-11 2021 расклад'!M34</f>
        <v>3</v>
      </c>
      <c r="L33" s="190">
        <f>'Литература-11 2022 расклад'!M33</f>
        <v>1</v>
      </c>
      <c r="M33" s="190">
        <f>'Литература-11 2023 расклад'!N33</f>
        <v>1</v>
      </c>
      <c r="N33" s="717">
        <f>'Литература-11 2024 расклад'!N33</f>
        <v>0</v>
      </c>
      <c r="O33" s="520">
        <f>'Литература-11 2025 расклад'!N33</f>
        <v>3</v>
      </c>
      <c r="P33" s="325"/>
      <c r="Q33" s="192">
        <f>'Литература-11 2021 расклад'!N34</f>
        <v>50</v>
      </c>
      <c r="R33" s="192">
        <f>'Литература-11 2022 расклад'!N33</f>
        <v>25</v>
      </c>
      <c r="S33" s="192">
        <f>'Литература-11 2023 расклад'!O33</f>
        <v>50</v>
      </c>
      <c r="T33" s="192">
        <f>'Литература-11 2024 расклад'!O33</f>
        <v>0</v>
      </c>
      <c r="U33" s="193">
        <f>'Литература-11 2025 расклад'!O33</f>
        <v>75</v>
      </c>
      <c r="V33" s="189">
        <f>'Литература-11 2020 расклад'!O34</f>
        <v>0</v>
      </c>
      <c r="W33" s="190">
        <f>'Литература-11 2021 расклад'!O34</f>
        <v>0</v>
      </c>
      <c r="X33" s="190">
        <f>'Литература-11 2022 расклад'!O33</f>
        <v>0</v>
      </c>
      <c r="Y33" s="190">
        <f>'Литература-11 2023 расклад'!P33</f>
        <v>0</v>
      </c>
      <c r="Z33" s="717">
        <f>'Литература-11 2024 расклад'!P33</f>
        <v>0</v>
      </c>
      <c r="AA33" s="520">
        <f>'Литература-11 2025 расклад'!P33</f>
        <v>0</v>
      </c>
      <c r="AB33" s="325">
        <f>'Литература-11 2020 расклад'!P34</f>
        <v>0</v>
      </c>
      <c r="AC33" s="192">
        <f>'Литература-11 2021 расклад'!P34</f>
        <v>0</v>
      </c>
      <c r="AD33" s="396">
        <f>'Литература-11 2022 расклад'!P33</f>
        <v>0</v>
      </c>
      <c r="AE33" s="396">
        <f>'Литература-11 2023 расклад'!Q33</f>
        <v>0</v>
      </c>
      <c r="AF33" s="396">
        <f>'Литература-11 2024 расклад'!Q33</f>
        <v>0</v>
      </c>
      <c r="AG33" s="332">
        <f>'Литература-11 2025 расклад'!Q33</f>
        <v>0</v>
      </c>
    </row>
    <row r="34" spans="1:33" s="1" customFormat="1" ht="15" customHeight="1" x14ac:dyDescent="0.25">
      <c r="A34" s="11">
        <v>5</v>
      </c>
      <c r="B34" s="430">
        <v>31000</v>
      </c>
      <c r="C34" s="498" t="s">
        <v>37</v>
      </c>
      <c r="D34" s="189">
        <f>'Литература-11 2020 расклад'!L35</f>
        <v>3</v>
      </c>
      <c r="E34" s="190">
        <f>'Литература-11 2021 расклад'!L35</f>
        <v>3</v>
      </c>
      <c r="F34" s="190">
        <f>'Литература-11 2022 расклад'!L34</f>
        <v>1</v>
      </c>
      <c r="G34" s="190">
        <f>'Литература-11 2023 расклад'!M34</f>
        <v>1</v>
      </c>
      <c r="H34" s="190">
        <f>'Литература-11 2024 расклад'!M34</f>
        <v>1</v>
      </c>
      <c r="I34" s="191">
        <f>'Литература-11 2025 расклад'!M34</f>
        <v>2</v>
      </c>
      <c r="J34" s="189"/>
      <c r="K34" s="190">
        <f>'Литература-11 2021 расклад'!M35</f>
        <v>0.9998999999999999</v>
      </c>
      <c r="L34" s="190">
        <f>'Литература-11 2022 расклад'!M34</f>
        <v>0</v>
      </c>
      <c r="M34" s="190">
        <f>'Литература-11 2023 расклад'!N34</f>
        <v>0</v>
      </c>
      <c r="N34" s="717">
        <f>'Литература-11 2024 расклад'!N34</f>
        <v>0</v>
      </c>
      <c r="O34" s="520">
        <f>'Литература-11 2025 расклад'!N34</f>
        <v>0</v>
      </c>
      <c r="P34" s="325"/>
      <c r="Q34" s="192">
        <f>'Литература-11 2021 расклад'!N35</f>
        <v>33.33</v>
      </c>
      <c r="R34" s="192">
        <f>'Литература-11 2022 расклад'!N34</f>
        <v>0</v>
      </c>
      <c r="S34" s="192">
        <f>'Литература-11 2023 расклад'!O34</f>
        <v>0</v>
      </c>
      <c r="T34" s="192">
        <f>'Литература-11 2024 расклад'!O34</f>
        <v>0</v>
      </c>
      <c r="U34" s="193">
        <f>'Литература-11 2025 расклад'!O34</f>
        <v>0</v>
      </c>
      <c r="V34" s="189">
        <f>'Литература-11 2020 расклад'!O35</f>
        <v>0</v>
      </c>
      <c r="W34" s="190">
        <f>'Литература-11 2021 расклад'!O35</f>
        <v>0</v>
      </c>
      <c r="X34" s="190">
        <f>'Литература-11 2022 расклад'!O34</f>
        <v>0</v>
      </c>
      <c r="Y34" s="190">
        <f>'Литература-11 2023 расклад'!P34</f>
        <v>0</v>
      </c>
      <c r="Z34" s="717">
        <f>'Литература-11 2024 расклад'!P34</f>
        <v>1</v>
      </c>
      <c r="AA34" s="520">
        <f>'Литература-11 2025 расклад'!P34</f>
        <v>0</v>
      </c>
      <c r="AB34" s="325">
        <f>'Литература-11 2020 расклад'!P35</f>
        <v>0</v>
      </c>
      <c r="AC34" s="192">
        <f>'Литература-11 2021 расклад'!P35</f>
        <v>0</v>
      </c>
      <c r="AD34" s="396">
        <f>'Литература-11 2022 расклад'!P34</f>
        <v>0</v>
      </c>
      <c r="AE34" s="396">
        <f>'Литература-11 2023 расклад'!Q34</f>
        <v>0</v>
      </c>
      <c r="AF34" s="396">
        <f>'Литература-11 2024 расклад'!Q34</f>
        <v>100</v>
      </c>
      <c r="AG34" s="332">
        <f>'Литература-11 2025 расклад'!Q34</f>
        <v>0</v>
      </c>
    </row>
    <row r="35" spans="1:33" s="1" customFormat="1" ht="15" customHeight="1" x14ac:dyDescent="0.25">
      <c r="A35" s="11">
        <v>6</v>
      </c>
      <c r="B35" s="430">
        <v>30130</v>
      </c>
      <c r="C35" s="498" t="s">
        <v>25</v>
      </c>
      <c r="D35" s="189"/>
      <c r="E35" s="190"/>
      <c r="F35" s="190"/>
      <c r="G35" s="190"/>
      <c r="H35" s="190"/>
      <c r="I35" s="191"/>
      <c r="J35" s="189"/>
      <c r="K35" s="190"/>
      <c r="L35" s="190"/>
      <c r="M35" s="190"/>
      <c r="N35" s="717"/>
      <c r="O35" s="520"/>
      <c r="P35" s="325"/>
      <c r="Q35" s="192"/>
      <c r="R35" s="192"/>
      <c r="S35" s="192"/>
      <c r="T35" s="192"/>
      <c r="U35" s="193"/>
      <c r="V35" s="189"/>
      <c r="W35" s="190"/>
      <c r="X35" s="190"/>
      <c r="Y35" s="190"/>
      <c r="Z35" s="717"/>
      <c r="AA35" s="520"/>
      <c r="AB35" s="325"/>
      <c r="AC35" s="192"/>
      <c r="AD35" s="396"/>
      <c r="AE35" s="396"/>
      <c r="AF35" s="396"/>
      <c r="AG35" s="332"/>
    </row>
    <row r="36" spans="1:33" s="1" customFormat="1" ht="15" customHeight="1" x14ac:dyDescent="0.25">
      <c r="A36" s="11">
        <v>7</v>
      </c>
      <c r="B36" s="430">
        <v>30160</v>
      </c>
      <c r="C36" s="509" t="s">
        <v>188</v>
      </c>
      <c r="D36" s="189" t="s">
        <v>132</v>
      </c>
      <c r="E36" s="190">
        <f>'Литература-11 2021 расклад'!L37</f>
        <v>1</v>
      </c>
      <c r="F36" s="190" t="s">
        <v>132</v>
      </c>
      <c r="G36" s="190" t="s">
        <v>132</v>
      </c>
      <c r="H36" s="190" t="s">
        <v>132</v>
      </c>
      <c r="I36" s="191">
        <f>'Литература-11 2025 расклад'!M36</f>
        <v>2</v>
      </c>
      <c r="J36" s="189"/>
      <c r="K36" s="190">
        <f>'Литература-11 2021 расклад'!M37</f>
        <v>0</v>
      </c>
      <c r="L36" s="190" t="s">
        <v>132</v>
      </c>
      <c r="M36" s="190" t="s">
        <v>132</v>
      </c>
      <c r="N36" s="717" t="s">
        <v>132</v>
      </c>
      <c r="O36" s="520">
        <f>'Литература-11 2025 расклад'!N36</f>
        <v>1</v>
      </c>
      <c r="P36" s="325"/>
      <c r="Q36" s="192">
        <f>'Литература-11 2021 расклад'!N37</f>
        <v>0</v>
      </c>
      <c r="R36" s="192" t="s">
        <v>132</v>
      </c>
      <c r="S36" s="192" t="s">
        <v>132</v>
      </c>
      <c r="T36" s="192" t="s">
        <v>132</v>
      </c>
      <c r="U36" s="193">
        <f>'Литература-11 2025 расклад'!O36</f>
        <v>50</v>
      </c>
      <c r="V36" s="189" t="s">
        <v>132</v>
      </c>
      <c r="W36" s="190">
        <f>'Литература-11 2021 расклад'!O37</f>
        <v>0</v>
      </c>
      <c r="X36" s="190" t="s">
        <v>132</v>
      </c>
      <c r="Y36" s="190" t="s">
        <v>132</v>
      </c>
      <c r="Z36" s="717" t="s">
        <v>132</v>
      </c>
      <c r="AA36" s="520">
        <f>'Литература-11 2025 расклад'!P36</f>
        <v>1</v>
      </c>
      <c r="AB36" s="325" t="s">
        <v>132</v>
      </c>
      <c r="AC36" s="192">
        <f>'Литература-11 2021 расклад'!P37</f>
        <v>0</v>
      </c>
      <c r="AD36" s="396" t="s">
        <v>132</v>
      </c>
      <c r="AE36" s="396" t="s">
        <v>132</v>
      </c>
      <c r="AF36" s="396" t="s">
        <v>132</v>
      </c>
      <c r="AG36" s="332">
        <f>'Литература-11 2025 расклад'!Q36</f>
        <v>50</v>
      </c>
    </row>
    <row r="37" spans="1:33" s="1" customFormat="1" ht="15" customHeight="1" x14ac:dyDescent="0.25">
      <c r="A37" s="11">
        <v>8</v>
      </c>
      <c r="B37" s="430">
        <v>30310</v>
      </c>
      <c r="C37" s="498" t="s">
        <v>27</v>
      </c>
      <c r="D37" s="189">
        <f>'Литература-11 2020 расклад'!L38</f>
        <v>3</v>
      </c>
      <c r="E37" s="190" t="s">
        <v>132</v>
      </c>
      <c r="F37" s="190">
        <f>'Литература-11 2022 расклад'!L37</f>
        <v>1</v>
      </c>
      <c r="G37" s="190" t="s">
        <v>132</v>
      </c>
      <c r="H37" s="190">
        <f>'Литература-11 2024 расклад'!M37</f>
        <v>3</v>
      </c>
      <c r="I37" s="191">
        <f>'Литература-11 2025 расклад'!M37</f>
        <v>1</v>
      </c>
      <c r="J37" s="189"/>
      <c r="K37" s="190" t="s">
        <v>132</v>
      </c>
      <c r="L37" s="190">
        <f>'Литература-11 2022 расклад'!M37</f>
        <v>0</v>
      </c>
      <c r="M37" s="190" t="s">
        <v>132</v>
      </c>
      <c r="N37" s="717">
        <f>'Литература-11 2024 расклад'!N37</f>
        <v>1</v>
      </c>
      <c r="O37" s="520">
        <f>'Литература-11 2025 расклад'!N37</f>
        <v>1</v>
      </c>
      <c r="P37" s="325"/>
      <c r="Q37" s="192" t="s">
        <v>132</v>
      </c>
      <c r="R37" s="192">
        <f>'Литература-11 2022 расклад'!N37</f>
        <v>0</v>
      </c>
      <c r="S37" s="192" t="s">
        <v>132</v>
      </c>
      <c r="T37" s="192">
        <f>'Литература-11 2024 расклад'!O37</f>
        <v>33.333333333333336</v>
      </c>
      <c r="U37" s="193">
        <f>'Литература-11 2025 расклад'!O37</f>
        <v>100</v>
      </c>
      <c r="V37" s="189">
        <f>'Литература-11 2020 расклад'!O38</f>
        <v>0.9998999999999999</v>
      </c>
      <c r="W37" s="190" t="s">
        <v>132</v>
      </c>
      <c r="X37" s="190">
        <f>'Литература-11 2022 расклад'!O37</f>
        <v>1</v>
      </c>
      <c r="Y37" s="190" t="s">
        <v>132</v>
      </c>
      <c r="Z37" s="717">
        <f>'Литература-11 2024 расклад'!P37</f>
        <v>1</v>
      </c>
      <c r="AA37" s="520">
        <f>'Литература-11 2025 расклад'!P37</f>
        <v>0</v>
      </c>
      <c r="AB37" s="325">
        <f>'Литература-11 2020 расклад'!P38</f>
        <v>33.33</v>
      </c>
      <c r="AC37" s="192" t="s">
        <v>132</v>
      </c>
      <c r="AD37" s="396">
        <f>'Литература-11 2022 расклад'!P37</f>
        <v>100</v>
      </c>
      <c r="AE37" s="396" t="s">
        <v>132</v>
      </c>
      <c r="AF37" s="396">
        <f>'Литература-11 2024 расклад'!Q37</f>
        <v>33.333333333333336</v>
      </c>
      <c r="AG37" s="332">
        <f>'Литература-11 2025 расклад'!Q37</f>
        <v>0</v>
      </c>
    </row>
    <row r="38" spans="1:33" s="1" customFormat="1" ht="15" customHeight="1" x14ac:dyDescent="0.25">
      <c r="A38" s="11">
        <v>9</v>
      </c>
      <c r="B38" s="430">
        <v>30440</v>
      </c>
      <c r="C38" s="498" t="s">
        <v>28</v>
      </c>
      <c r="D38" s="189">
        <f>'Литература-11 2020 расклад'!L39</f>
        <v>2</v>
      </c>
      <c r="E38" s="190">
        <f>'Литература-11 2021 расклад'!L39</f>
        <v>3</v>
      </c>
      <c r="F38" s="190">
        <f>'Литература-11 2022 расклад'!L38</f>
        <v>3</v>
      </c>
      <c r="G38" s="190" t="s">
        <v>132</v>
      </c>
      <c r="H38" s="190">
        <f>'Литература-11 2024 расклад'!M38</f>
        <v>1</v>
      </c>
      <c r="I38" s="191"/>
      <c r="J38" s="189"/>
      <c r="K38" s="190">
        <f>'Литература-11 2021 расклад'!M39</f>
        <v>1.9997999999999998</v>
      </c>
      <c r="L38" s="190">
        <f>'Литература-11 2022 расклад'!M38</f>
        <v>1</v>
      </c>
      <c r="M38" s="190" t="s">
        <v>132</v>
      </c>
      <c r="N38" s="717">
        <f>'Литература-11 2024 расклад'!N38</f>
        <v>1</v>
      </c>
      <c r="O38" s="520"/>
      <c r="P38" s="325"/>
      <c r="Q38" s="192">
        <f>'Литература-11 2021 расклад'!N39</f>
        <v>66.66</v>
      </c>
      <c r="R38" s="192">
        <f>'Литература-11 2022 расклад'!N38</f>
        <v>33.333333333333336</v>
      </c>
      <c r="S38" s="192" t="s">
        <v>132</v>
      </c>
      <c r="T38" s="192">
        <f>'Литература-11 2024 расклад'!O38</f>
        <v>100</v>
      </c>
      <c r="U38" s="193"/>
      <c r="V38" s="189">
        <f>'Литература-11 2020 расклад'!O39</f>
        <v>0</v>
      </c>
      <c r="W38" s="190">
        <f>'Литература-11 2021 расклад'!O39</f>
        <v>0</v>
      </c>
      <c r="X38" s="190">
        <f>'Литература-11 2022 расклад'!O38</f>
        <v>0</v>
      </c>
      <c r="Y38" s="190" t="s">
        <v>132</v>
      </c>
      <c r="Z38" s="717">
        <f>'Литература-11 2024 расклад'!P38</f>
        <v>0</v>
      </c>
      <c r="AA38" s="520"/>
      <c r="AB38" s="325">
        <f>'Литература-11 2020 расклад'!P39</f>
        <v>0</v>
      </c>
      <c r="AC38" s="192">
        <f>'Литература-11 2021 расклад'!P39</f>
        <v>0</v>
      </c>
      <c r="AD38" s="396">
        <f>'Литература-11 2022 расклад'!P38</f>
        <v>0</v>
      </c>
      <c r="AE38" s="396" t="s">
        <v>132</v>
      </c>
      <c r="AF38" s="396">
        <f>'Литература-11 2024 расклад'!Q38</f>
        <v>0</v>
      </c>
      <c r="AG38" s="332"/>
    </row>
    <row r="39" spans="1:33" s="1" customFormat="1" ht="15" customHeight="1" x14ac:dyDescent="0.25">
      <c r="A39" s="11">
        <v>10</v>
      </c>
      <c r="B39" s="430">
        <v>30500</v>
      </c>
      <c r="C39" s="509" t="s">
        <v>189</v>
      </c>
      <c r="D39" s="189" t="s">
        <v>132</v>
      </c>
      <c r="E39" s="190">
        <f>'Литература-11 2021 расклад'!L40</f>
        <v>1</v>
      </c>
      <c r="F39" s="190" t="s">
        <v>132</v>
      </c>
      <c r="G39" s="190" t="s">
        <v>132</v>
      </c>
      <c r="H39" s="190" t="s">
        <v>132</v>
      </c>
      <c r="I39" s="191"/>
      <c r="J39" s="189"/>
      <c r="K39" s="190">
        <f>'Литература-11 2021 расклад'!M40</f>
        <v>0</v>
      </c>
      <c r="L39" s="190" t="s">
        <v>132</v>
      </c>
      <c r="M39" s="190" t="s">
        <v>132</v>
      </c>
      <c r="N39" s="717" t="s">
        <v>132</v>
      </c>
      <c r="O39" s="520"/>
      <c r="P39" s="325"/>
      <c r="Q39" s="192">
        <f>'Литература-11 2021 расклад'!N40</f>
        <v>0</v>
      </c>
      <c r="R39" s="192" t="s">
        <v>132</v>
      </c>
      <c r="S39" s="192" t="s">
        <v>132</v>
      </c>
      <c r="T39" s="192" t="s">
        <v>132</v>
      </c>
      <c r="U39" s="193"/>
      <c r="V39" s="189" t="s">
        <v>132</v>
      </c>
      <c r="W39" s="190">
        <f>'Литература-11 2021 расклад'!O40</f>
        <v>0</v>
      </c>
      <c r="X39" s="190" t="s">
        <v>132</v>
      </c>
      <c r="Y39" s="190" t="s">
        <v>132</v>
      </c>
      <c r="Z39" s="717" t="s">
        <v>132</v>
      </c>
      <c r="AA39" s="520"/>
      <c r="AB39" s="325" t="s">
        <v>132</v>
      </c>
      <c r="AC39" s="192">
        <f>'Литература-11 2021 расклад'!P40</f>
        <v>0</v>
      </c>
      <c r="AD39" s="396" t="s">
        <v>132</v>
      </c>
      <c r="AE39" s="396" t="s">
        <v>132</v>
      </c>
      <c r="AF39" s="396" t="s">
        <v>132</v>
      </c>
      <c r="AG39" s="332"/>
    </row>
    <row r="40" spans="1:33" s="1" customFormat="1" ht="15" customHeight="1" x14ac:dyDescent="0.25">
      <c r="A40" s="11">
        <v>11</v>
      </c>
      <c r="B40" s="430">
        <v>30530</v>
      </c>
      <c r="C40" s="509" t="s">
        <v>190</v>
      </c>
      <c r="D40" s="189" t="s">
        <v>132</v>
      </c>
      <c r="E40" s="190">
        <f>'Литература-11 2021 расклад'!L41</f>
        <v>3</v>
      </c>
      <c r="F40" s="190">
        <f>'Литература-11 2022 расклад'!L40</f>
        <v>2</v>
      </c>
      <c r="G40" s="190" t="s">
        <v>132</v>
      </c>
      <c r="H40" s="190">
        <f>'Литература-11 2024 расклад'!M40</f>
        <v>3</v>
      </c>
      <c r="I40" s="191">
        <f>'Литература-11 2025 расклад'!M40</f>
        <v>2</v>
      </c>
      <c r="J40" s="189"/>
      <c r="K40" s="190">
        <f>'Литература-11 2021 расклад'!M41</f>
        <v>0.9998999999999999</v>
      </c>
      <c r="L40" s="190">
        <f>'Литература-11 2022 расклад'!M40</f>
        <v>0</v>
      </c>
      <c r="M40" s="190" t="s">
        <v>132</v>
      </c>
      <c r="N40" s="717">
        <f>'Литература-11 2024 расклад'!N40</f>
        <v>1</v>
      </c>
      <c r="O40" s="520">
        <f>'Литература-11 2025 расклад'!N40</f>
        <v>0</v>
      </c>
      <c r="P40" s="325"/>
      <c r="Q40" s="192">
        <f>'Литература-11 2021 расклад'!N41</f>
        <v>33.33</v>
      </c>
      <c r="R40" s="192">
        <f>'Литература-11 2022 расклад'!N40</f>
        <v>0</v>
      </c>
      <c r="S40" s="192" t="s">
        <v>132</v>
      </c>
      <c r="T40" s="192">
        <f>'Литература-11 2024 расклад'!O40</f>
        <v>33.333333333333336</v>
      </c>
      <c r="U40" s="193">
        <f>'Литература-11 2025 расклад'!O40</f>
        <v>0</v>
      </c>
      <c r="V40" s="189">
        <f>'Литература-11 2020 расклад'!O41</f>
        <v>0</v>
      </c>
      <c r="W40" s="190">
        <f>'Литература-11 2021 расклад'!O41</f>
        <v>0</v>
      </c>
      <c r="X40" s="190">
        <f>'Литература-11 2022 расклад'!O40</f>
        <v>0</v>
      </c>
      <c r="Y40" s="190" t="s">
        <v>132</v>
      </c>
      <c r="Z40" s="717">
        <f>'Литература-11 2024 расклад'!P40</f>
        <v>0</v>
      </c>
      <c r="AA40" s="520">
        <f>'Литература-11 2025 расклад'!P40</f>
        <v>0</v>
      </c>
      <c r="AB40" s="325">
        <f>'Литература-11 2020 расклад'!P41</f>
        <v>0</v>
      </c>
      <c r="AC40" s="192">
        <f>'Литература-11 2021 расклад'!P41</f>
        <v>0</v>
      </c>
      <c r="AD40" s="396">
        <f>'Литература-11 2022 расклад'!P40</f>
        <v>0</v>
      </c>
      <c r="AE40" s="396" t="s">
        <v>132</v>
      </c>
      <c r="AF40" s="396">
        <f>'Литература-11 2024 расклад'!Q40</f>
        <v>0</v>
      </c>
      <c r="AG40" s="332">
        <f>'Литература-11 2025 расклад'!Q40</f>
        <v>0</v>
      </c>
    </row>
    <row r="41" spans="1:33" s="1" customFormat="1" ht="15" customHeight="1" x14ac:dyDescent="0.25">
      <c r="A41" s="11">
        <v>12</v>
      </c>
      <c r="B41" s="430">
        <v>30640</v>
      </c>
      <c r="C41" s="509" t="s">
        <v>32</v>
      </c>
      <c r="D41" s="189">
        <f>'Литература-11 2020 расклад'!L42</f>
        <v>2</v>
      </c>
      <c r="E41" s="190">
        <f>'Литература-11 2021 расклад'!L42</f>
        <v>4</v>
      </c>
      <c r="F41" s="190" t="s">
        <v>132</v>
      </c>
      <c r="G41" s="190">
        <f>'Литература-11 2023 расклад'!M41</f>
        <v>8</v>
      </c>
      <c r="H41" s="190" t="s">
        <v>132</v>
      </c>
      <c r="I41" s="191">
        <f>'Литература-11 2025 расклад'!M41</f>
        <v>5</v>
      </c>
      <c r="J41" s="189"/>
      <c r="K41" s="190">
        <f>'Литература-11 2021 расклад'!M42</f>
        <v>3</v>
      </c>
      <c r="L41" s="190" t="s">
        <v>132</v>
      </c>
      <c r="M41" s="190">
        <f>'Литература-11 2023 расклад'!N41</f>
        <v>4</v>
      </c>
      <c r="N41" s="717" t="s">
        <v>132</v>
      </c>
      <c r="O41" s="520">
        <f>'Литература-11 2025 расклад'!N41</f>
        <v>2</v>
      </c>
      <c r="P41" s="325"/>
      <c r="Q41" s="192">
        <f>'Литература-11 2021 расклад'!N42</f>
        <v>75</v>
      </c>
      <c r="R41" s="192" t="s">
        <v>132</v>
      </c>
      <c r="S41" s="192">
        <f>'Литература-11 2023 расклад'!O41</f>
        <v>50</v>
      </c>
      <c r="T41" s="192" t="s">
        <v>132</v>
      </c>
      <c r="U41" s="193">
        <f>'Литература-11 2025 расклад'!O41</f>
        <v>40</v>
      </c>
      <c r="V41" s="189">
        <f>'Литература-11 2020 расклад'!O42</f>
        <v>0</v>
      </c>
      <c r="W41" s="190">
        <f>'Литература-11 2021 расклад'!O42</f>
        <v>0</v>
      </c>
      <c r="X41" s="190" t="s">
        <v>132</v>
      </c>
      <c r="Y41" s="190">
        <f>'Литература-11 2023 расклад'!P41</f>
        <v>0</v>
      </c>
      <c r="Z41" s="717" t="s">
        <v>132</v>
      </c>
      <c r="AA41" s="520">
        <f>'Литература-11 2025 расклад'!P41</f>
        <v>0</v>
      </c>
      <c r="AB41" s="325">
        <f>'Литература-11 2020 расклад'!P42</f>
        <v>0</v>
      </c>
      <c r="AC41" s="192">
        <f>'Литература-11 2021 расклад'!P42</f>
        <v>0</v>
      </c>
      <c r="AD41" s="396" t="s">
        <v>132</v>
      </c>
      <c r="AE41" s="396">
        <f>'Литература-11 2023 расклад'!Q41</f>
        <v>0</v>
      </c>
      <c r="AF41" s="396" t="s">
        <v>132</v>
      </c>
      <c r="AG41" s="332">
        <f>'Литература-11 2025 расклад'!Q41</f>
        <v>0</v>
      </c>
    </row>
    <row r="42" spans="1:33" s="1" customFormat="1" ht="15" customHeight="1" x14ac:dyDescent="0.25">
      <c r="A42" s="11">
        <v>13</v>
      </c>
      <c r="B42" s="430">
        <v>30650</v>
      </c>
      <c r="C42" s="498" t="s">
        <v>157</v>
      </c>
      <c r="D42" s="189"/>
      <c r="E42" s="190"/>
      <c r="F42" s="190"/>
      <c r="G42" s="190">
        <f>'Литература-11 2023 расклад'!M42</f>
        <v>6</v>
      </c>
      <c r="H42" s="190" t="s">
        <v>132</v>
      </c>
      <c r="I42" s="191">
        <f>'Литература-11 2025 расклад'!M42</f>
        <v>1</v>
      </c>
      <c r="J42" s="189"/>
      <c r="K42" s="190"/>
      <c r="L42" s="190"/>
      <c r="M42" s="190">
        <f>'Литература-11 2023 расклад'!N42</f>
        <v>3</v>
      </c>
      <c r="N42" s="717" t="s">
        <v>132</v>
      </c>
      <c r="O42" s="520">
        <f>'Литература-11 2025 расклад'!N42</f>
        <v>0</v>
      </c>
      <c r="P42" s="325"/>
      <c r="Q42" s="192"/>
      <c r="R42" s="192"/>
      <c r="S42" s="192">
        <f>'Литература-11 2023 расклад'!O42</f>
        <v>50</v>
      </c>
      <c r="T42" s="192" t="s">
        <v>132</v>
      </c>
      <c r="U42" s="193">
        <f>'Литература-11 2025 расклад'!O42</f>
        <v>0</v>
      </c>
      <c r="V42" s="189"/>
      <c r="W42" s="190"/>
      <c r="X42" s="190"/>
      <c r="Y42" s="190">
        <f>'Литература-11 2023 расклад'!P42</f>
        <v>0</v>
      </c>
      <c r="Z42" s="717" t="s">
        <v>132</v>
      </c>
      <c r="AA42" s="520">
        <f>'Литература-11 2025 расклад'!P42</f>
        <v>0</v>
      </c>
      <c r="AB42" s="325"/>
      <c r="AC42" s="192"/>
      <c r="AD42" s="396"/>
      <c r="AE42" s="396">
        <f>'Литература-11 2023 расклад'!Q42</f>
        <v>0</v>
      </c>
      <c r="AF42" s="396" t="s">
        <v>132</v>
      </c>
      <c r="AG42" s="332">
        <f>'Литература-11 2025 расклад'!Q42</f>
        <v>0</v>
      </c>
    </row>
    <row r="43" spans="1:33" s="1" customFormat="1" ht="15" customHeight="1" x14ac:dyDescent="0.25">
      <c r="A43" s="11">
        <v>14</v>
      </c>
      <c r="B43" s="430">
        <v>30790</v>
      </c>
      <c r="C43" s="498" t="s">
        <v>34</v>
      </c>
      <c r="D43" s="189" t="s">
        <v>132</v>
      </c>
      <c r="E43" s="190">
        <f>'Литература-11 2021 расклад'!L44</f>
        <v>1</v>
      </c>
      <c r="F43" s="190">
        <f>'Литература-11 2022 расклад'!L43</f>
        <v>1</v>
      </c>
      <c r="G43" s="190" t="s">
        <v>132</v>
      </c>
      <c r="H43" s="190">
        <f>'Литература-11 2024 расклад'!M43</f>
        <v>1</v>
      </c>
      <c r="I43" s="191">
        <f>'Литература-11 2025 расклад'!M43</f>
        <v>1</v>
      </c>
      <c r="J43" s="189"/>
      <c r="K43" s="190">
        <f>'Литература-11 2021 расклад'!M44</f>
        <v>1</v>
      </c>
      <c r="L43" s="190">
        <f>'Литература-11 2022 расклад'!M43</f>
        <v>0</v>
      </c>
      <c r="M43" s="190" t="s">
        <v>132</v>
      </c>
      <c r="N43" s="717">
        <f>'Литература-11 2024 расклад'!N43</f>
        <v>0</v>
      </c>
      <c r="O43" s="520">
        <f>'Литература-11 2025 расклад'!N43</f>
        <v>0</v>
      </c>
      <c r="P43" s="325"/>
      <c r="Q43" s="192">
        <f>'Литература-11 2021 расклад'!N44</f>
        <v>100</v>
      </c>
      <c r="R43" s="192">
        <f>'Литература-11 2022 расклад'!N43</f>
        <v>0</v>
      </c>
      <c r="S43" s="192" t="s">
        <v>132</v>
      </c>
      <c r="T43" s="192">
        <f>'Литература-11 2024 расклад'!O43</f>
        <v>0</v>
      </c>
      <c r="U43" s="193">
        <f>'Литература-11 2025 расклад'!O43</f>
        <v>0</v>
      </c>
      <c r="V43" s="189" t="s">
        <v>132</v>
      </c>
      <c r="W43" s="190">
        <f>'Литература-11 2021 расклад'!O44</f>
        <v>0</v>
      </c>
      <c r="X43" s="190">
        <f>'Литература-11 2022 расклад'!O43</f>
        <v>0</v>
      </c>
      <c r="Y43" s="190" t="s">
        <v>132</v>
      </c>
      <c r="Z43" s="717">
        <f>'Литература-11 2024 расклад'!P43</f>
        <v>0</v>
      </c>
      <c r="AA43" s="520">
        <f>'Литература-11 2025 расклад'!P43</f>
        <v>0</v>
      </c>
      <c r="AB43" s="325" t="s">
        <v>132</v>
      </c>
      <c r="AC43" s="192">
        <f>'Литература-11 2021 расклад'!P44</f>
        <v>0</v>
      </c>
      <c r="AD43" s="396">
        <f>'Литература-11 2022 расклад'!P43</f>
        <v>0</v>
      </c>
      <c r="AE43" s="396" t="s">
        <v>132</v>
      </c>
      <c r="AF43" s="396">
        <f>'Литература-11 2024 расклад'!Q43</f>
        <v>0</v>
      </c>
      <c r="AG43" s="332">
        <f>'Литература-11 2025 расклад'!Q43</f>
        <v>0</v>
      </c>
    </row>
    <row r="44" spans="1:33" s="1" customFormat="1" ht="15" customHeight="1" x14ac:dyDescent="0.25">
      <c r="A44" s="11">
        <v>15</v>
      </c>
      <c r="B44" s="430">
        <v>30890</v>
      </c>
      <c r="C44" s="509" t="s">
        <v>191</v>
      </c>
      <c r="D44" s="189">
        <f>'Литература-11 2020 расклад'!L45</f>
        <v>2</v>
      </c>
      <c r="E44" s="190">
        <f>'Литература-11 2021 расклад'!L45</f>
        <v>2</v>
      </c>
      <c r="F44" s="190">
        <f>'Литература-11 2022 расклад'!L44</f>
        <v>2</v>
      </c>
      <c r="G44" s="190" t="s">
        <v>132</v>
      </c>
      <c r="H44" s="190" t="s">
        <v>132</v>
      </c>
      <c r="I44" s="191"/>
      <c r="J44" s="189"/>
      <c r="K44" s="190">
        <f>'Литература-11 2021 расклад'!M45</f>
        <v>1</v>
      </c>
      <c r="L44" s="190">
        <f>'Литература-11 2022 расклад'!M44</f>
        <v>0</v>
      </c>
      <c r="M44" s="190" t="s">
        <v>132</v>
      </c>
      <c r="N44" s="717" t="s">
        <v>132</v>
      </c>
      <c r="O44" s="520"/>
      <c r="P44" s="325"/>
      <c r="Q44" s="192">
        <f>'Литература-11 2021 расклад'!N45</f>
        <v>50</v>
      </c>
      <c r="R44" s="192">
        <f>'Литература-11 2022 расклад'!N44</f>
        <v>0</v>
      </c>
      <c r="S44" s="192" t="s">
        <v>132</v>
      </c>
      <c r="T44" s="192" t="s">
        <v>132</v>
      </c>
      <c r="U44" s="193"/>
      <c r="V44" s="189">
        <f>'Литература-11 2020 расклад'!O45</f>
        <v>0</v>
      </c>
      <c r="W44" s="190">
        <f>'Литература-11 2021 расклад'!O45</f>
        <v>0</v>
      </c>
      <c r="X44" s="190">
        <f>'Литература-11 2022 расклад'!O44</f>
        <v>0</v>
      </c>
      <c r="Y44" s="190" t="s">
        <v>132</v>
      </c>
      <c r="Z44" s="717" t="s">
        <v>132</v>
      </c>
      <c r="AA44" s="520"/>
      <c r="AB44" s="325">
        <f>'Литература-11 2020 расклад'!P45</f>
        <v>0</v>
      </c>
      <c r="AC44" s="192">
        <f>'Литература-11 2021 расклад'!P45</f>
        <v>0</v>
      </c>
      <c r="AD44" s="396">
        <f>'Литература-11 2022 расклад'!P44</f>
        <v>0</v>
      </c>
      <c r="AE44" s="396" t="s">
        <v>132</v>
      </c>
      <c r="AF44" s="396" t="s">
        <v>132</v>
      </c>
      <c r="AG44" s="332"/>
    </row>
    <row r="45" spans="1:33" s="1" customFormat="1" ht="15" customHeight="1" x14ac:dyDescent="0.25">
      <c r="A45" s="11">
        <v>16</v>
      </c>
      <c r="B45" s="430">
        <v>30940</v>
      </c>
      <c r="C45" s="509" t="s">
        <v>36</v>
      </c>
      <c r="D45" s="189">
        <f>'Литература-11 2020 расклад'!L46</f>
        <v>5</v>
      </c>
      <c r="E45" s="190">
        <f>'Литература-11 2021 расклад'!L46</f>
        <v>6</v>
      </c>
      <c r="F45" s="190">
        <f>'Литература-11 2022 расклад'!L45</f>
        <v>7</v>
      </c>
      <c r="G45" s="190">
        <f>'Литература-11 2023 расклад'!M45</f>
        <v>12</v>
      </c>
      <c r="H45" s="190">
        <f>'Литература-11 2024 расклад'!M45</f>
        <v>7</v>
      </c>
      <c r="I45" s="191">
        <f>'Литература-11 2025 расклад'!M45</f>
        <v>7</v>
      </c>
      <c r="J45" s="189"/>
      <c r="K45" s="190">
        <f>'Литература-11 2021 расклад'!M46</f>
        <v>1.0002000000000002</v>
      </c>
      <c r="L45" s="190">
        <f>'Литература-11 2022 расклад'!M45</f>
        <v>1</v>
      </c>
      <c r="M45" s="190">
        <f>'Литература-11 2023 расклад'!N45</f>
        <v>2</v>
      </c>
      <c r="N45" s="717">
        <f>'Литература-11 2024 расклад'!N45</f>
        <v>3</v>
      </c>
      <c r="O45" s="520">
        <f>'Литература-11 2025 расклад'!N45</f>
        <v>2</v>
      </c>
      <c r="P45" s="325"/>
      <c r="Q45" s="192">
        <f>'Литература-11 2021 расклад'!N46</f>
        <v>16.670000000000002</v>
      </c>
      <c r="R45" s="192">
        <f>'Литература-11 2022 расклад'!N45</f>
        <v>14.285714285714286</v>
      </c>
      <c r="S45" s="192">
        <f>'Литература-11 2023 расклад'!O45</f>
        <v>16.666666666666668</v>
      </c>
      <c r="T45" s="192">
        <f>'Литература-11 2024 расклад'!O45</f>
        <v>42.857142857142854</v>
      </c>
      <c r="U45" s="193">
        <f>'Литература-11 2025 расклад'!O45</f>
        <v>28.571428571428573</v>
      </c>
      <c r="V45" s="189">
        <f>'Литература-11 2020 расклад'!O46</f>
        <v>0</v>
      </c>
      <c r="W45" s="190">
        <f>'Литература-11 2021 расклад'!O46</f>
        <v>1.0002000000000002</v>
      </c>
      <c r="X45" s="190">
        <f>'Литература-11 2022 расклад'!O45</f>
        <v>0</v>
      </c>
      <c r="Y45" s="190">
        <f>'Литература-11 2023 расклад'!P45</f>
        <v>0</v>
      </c>
      <c r="Z45" s="717">
        <f>'Литература-11 2024 расклад'!P45</f>
        <v>1</v>
      </c>
      <c r="AA45" s="520">
        <f>'Литература-11 2025 расклад'!P45</f>
        <v>0</v>
      </c>
      <c r="AB45" s="325">
        <f>'Литература-11 2020 расклад'!P46</f>
        <v>0</v>
      </c>
      <c r="AC45" s="192">
        <f>'Литература-11 2021 расклад'!P46</f>
        <v>16.670000000000002</v>
      </c>
      <c r="AD45" s="396">
        <f>'Литература-11 2022 расклад'!P45</f>
        <v>0</v>
      </c>
      <c r="AE45" s="396">
        <f>'Литература-11 2023 расклад'!Q45</f>
        <v>0</v>
      </c>
      <c r="AF45" s="396">
        <f>'Литература-11 2024 расклад'!Q45</f>
        <v>14.285714285714286</v>
      </c>
      <c r="AG45" s="332">
        <f>'Литература-11 2025 расклад'!Q45</f>
        <v>0</v>
      </c>
    </row>
    <row r="46" spans="1:33" s="1" customFormat="1" ht="15" customHeight="1" thickBot="1" x14ac:dyDescent="0.3">
      <c r="A46" s="11">
        <v>17</v>
      </c>
      <c r="B46" s="430">
        <v>31480</v>
      </c>
      <c r="C46" s="498" t="s">
        <v>38</v>
      </c>
      <c r="D46" s="196">
        <f>'Литература-11 2020 расклад'!L47</f>
        <v>3</v>
      </c>
      <c r="E46" s="197">
        <f>'Литература-11 2021 расклад'!L47</f>
        <v>3</v>
      </c>
      <c r="F46" s="197">
        <f>'Литература-11 2022 расклад'!L46</f>
        <v>3</v>
      </c>
      <c r="G46" s="197">
        <f>'Литература-11 2023 расклад'!M46</f>
        <v>3</v>
      </c>
      <c r="H46" s="197">
        <f>'Литература-11 2024 расклад'!M46</f>
        <v>5</v>
      </c>
      <c r="I46" s="198">
        <f>'Литература-11 2025 расклад'!M46</f>
        <v>1</v>
      </c>
      <c r="J46" s="196"/>
      <c r="K46" s="197">
        <f>'Литература-11 2021 расклад'!M47</f>
        <v>2.0000999999999998</v>
      </c>
      <c r="L46" s="197">
        <f>'Литература-11 2022 расклад'!M46</f>
        <v>0</v>
      </c>
      <c r="M46" s="197">
        <f>'Литература-11 2023 расклад'!N46</f>
        <v>0</v>
      </c>
      <c r="N46" s="718">
        <f>'Литература-11 2024 расклад'!N46</f>
        <v>1</v>
      </c>
      <c r="O46" s="521">
        <f>'Литература-11 2025 расклад'!N46</f>
        <v>1</v>
      </c>
      <c r="P46" s="326"/>
      <c r="Q46" s="199">
        <f>'Литература-11 2021 расклад'!N47</f>
        <v>66.67</v>
      </c>
      <c r="R46" s="199">
        <f>'Литература-11 2022 расклад'!N46</f>
        <v>0</v>
      </c>
      <c r="S46" s="199">
        <f>'Литература-11 2023 расклад'!O46</f>
        <v>0</v>
      </c>
      <c r="T46" s="199">
        <f>'Литература-11 2024 расклад'!O46</f>
        <v>20</v>
      </c>
      <c r="U46" s="200">
        <f>'Литература-11 2025 расклад'!O46</f>
        <v>100</v>
      </c>
      <c r="V46" s="196">
        <f>'Литература-11 2020 расклад'!O47</f>
        <v>0</v>
      </c>
      <c r="W46" s="197">
        <f>'Литература-11 2021 расклад'!O47</f>
        <v>0</v>
      </c>
      <c r="X46" s="197">
        <f>'Литература-11 2022 расклад'!O46</f>
        <v>1</v>
      </c>
      <c r="Y46" s="197">
        <f>'Литература-11 2023 расклад'!P46</f>
        <v>0</v>
      </c>
      <c r="Z46" s="718">
        <f>'Литература-11 2024 расклад'!P46</f>
        <v>1</v>
      </c>
      <c r="AA46" s="521">
        <f>'Литература-11 2025 расклад'!P46</f>
        <v>0</v>
      </c>
      <c r="AB46" s="326">
        <f>'Литература-11 2020 расклад'!P47</f>
        <v>0</v>
      </c>
      <c r="AC46" s="199">
        <f>'Литература-11 2021 расклад'!P47</f>
        <v>0</v>
      </c>
      <c r="AD46" s="397">
        <f>'Литература-11 2022 расклад'!P46</f>
        <v>33.333333333333336</v>
      </c>
      <c r="AE46" s="397">
        <f>'Литература-11 2023 расклад'!Q46</f>
        <v>0</v>
      </c>
      <c r="AF46" s="397">
        <f>'Литература-11 2024 расклад'!Q46</f>
        <v>20</v>
      </c>
      <c r="AG46" s="333">
        <f>'Литература-11 2025 расклад'!Q46</f>
        <v>0</v>
      </c>
    </row>
    <row r="47" spans="1:33" s="1" customFormat="1" ht="15" customHeight="1" thickBot="1" x14ac:dyDescent="0.3">
      <c r="A47" s="35"/>
      <c r="B47" s="446" t="s">
        <v>104</v>
      </c>
      <c r="C47" s="505"/>
      <c r="D47" s="335">
        <f>'Литература-11 2020 расклад'!L48</f>
        <v>78</v>
      </c>
      <c r="E47" s="337">
        <f>'Литература-11 2021 расклад'!L48</f>
        <v>77</v>
      </c>
      <c r="F47" s="337">
        <f>'Литература-11 2022 расклад'!L47</f>
        <v>84</v>
      </c>
      <c r="G47" s="337">
        <f>'Литература-11 2023 расклад'!M47</f>
        <v>94</v>
      </c>
      <c r="H47" s="337">
        <f>'Литература-11 2024 расклад'!M47</f>
        <v>80</v>
      </c>
      <c r="I47" s="338">
        <f>'Литература-11 2025 расклад'!M47</f>
        <v>62</v>
      </c>
      <c r="J47" s="335">
        <f>'Литература-11 2020 расклад'!M48</f>
        <v>0</v>
      </c>
      <c r="K47" s="337">
        <f>'Литература-11 2021 расклад'!M48</f>
        <v>53.9998</v>
      </c>
      <c r="L47" s="337">
        <f>'Литература-11 2022 расклад'!M47</f>
        <v>35</v>
      </c>
      <c r="M47" s="337">
        <f>'Литература-11 2023 расклад'!N47</f>
        <v>47</v>
      </c>
      <c r="N47" s="716">
        <f>'Литература-11 2024 расклад'!N47</f>
        <v>39</v>
      </c>
      <c r="O47" s="519">
        <f>'Литература-11 2025 расклад'!N47</f>
        <v>22</v>
      </c>
      <c r="P47" s="341">
        <f>'Литература-11 2020 расклад'!N48</f>
        <v>0</v>
      </c>
      <c r="Q47" s="339">
        <f>'Литература-11 2021 расклад'!N48</f>
        <v>60.966923076923081</v>
      </c>
      <c r="R47" s="339">
        <f>'Литература-11 2022 расклад'!N47</f>
        <v>30.731777360066836</v>
      </c>
      <c r="S47" s="339">
        <f>'Литература-11 2023 расклад'!O47</f>
        <v>50</v>
      </c>
      <c r="T47" s="339">
        <f>'Литература-11 2024 расклад'!O47</f>
        <v>48.75</v>
      </c>
      <c r="U47" s="340">
        <f>'Литература-11 2025 расклад'!O47</f>
        <v>35.483870967741936</v>
      </c>
      <c r="V47" s="335">
        <f>'Литература-11 2020 расклад'!O48</f>
        <v>0</v>
      </c>
      <c r="W47" s="337">
        <f>'Литература-11 2021 расклад'!O48</f>
        <v>1</v>
      </c>
      <c r="X47" s="337">
        <f>'Литература-11 2022 расклад'!O47</f>
        <v>3</v>
      </c>
      <c r="Y47" s="337">
        <f>'Литература-11 2023 расклад'!P47</f>
        <v>2</v>
      </c>
      <c r="Z47" s="716">
        <f>'Литература-11 2024 расклад'!P47</f>
        <v>5</v>
      </c>
      <c r="AA47" s="519">
        <f>'Литература-11 2025 расклад'!P47</f>
        <v>6</v>
      </c>
      <c r="AB47" s="341">
        <f>'Литература-11 2020 расклад'!P48</f>
        <v>0</v>
      </c>
      <c r="AC47" s="339">
        <f>'Литература-11 2021 расклад'!P48</f>
        <v>1.9230769230769231</v>
      </c>
      <c r="AD47" s="394">
        <f>'Литература-11 2022 расклад'!P47</f>
        <v>1.2218045112781954</v>
      </c>
      <c r="AE47" s="394">
        <f>'Литература-11 2023 расклад'!Q47</f>
        <v>2.1276595744680851</v>
      </c>
      <c r="AF47" s="394">
        <f>'Литература-11 2024 расклад'!Q47</f>
        <v>6.25</v>
      </c>
      <c r="AG47" s="342">
        <f>'Литература-11 2025 расклад'!Q47</f>
        <v>9.67741935483871</v>
      </c>
    </row>
    <row r="48" spans="1:33" s="1" customFormat="1" ht="15" customHeight="1" x14ac:dyDescent="0.25">
      <c r="A48" s="58">
        <v>1</v>
      </c>
      <c r="B48" s="436">
        <v>40010</v>
      </c>
      <c r="C48" s="497" t="s">
        <v>158</v>
      </c>
      <c r="D48" s="183">
        <f>'Литература-11 2020 расклад'!L49</f>
        <v>15</v>
      </c>
      <c r="E48" s="184">
        <f>'Литература-11 2021 расклад'!L49</f>
        <v>16</v>
      </c>
      <c r="F48" s="184">
        <f>'Литература-11 2022 расклад'!L48</f>
        <v>19</v>
      </c>
      <c r="G48" s="184">
        <f>'Литература-11 2023 расклад'!M48</f>
        <v>32</v>
      </c>
      <c r="H48" s="184">
        <f>'Литература-11 2024 расклад'!M48</f>
        <v>20</v>
      </c>
      <c r="I48" s="185">
        <f>'Литература-11 2025 расклад'!M48</f>
        <v>12</v>
      </c>
      <c r="J48" s="183"/>
      <c r="K48" s="184">
        <f>'Литература-11 2021 расклад'!M49</f>
        <v>11</v>
      </c>
      <c r="L48" s="184">
        <f>'Литература-11 2022 расклад'!M48</f>
        <v>8</v>
      </c>
      <c r="M48" s="184">
        <f>'Литература-11 2023 расклад'!N48</f>
        <v>17</v>
      </c>
      <c r="N48" s="719">
        <f>'Литература-11 2024 расклад'!N48</f>
        <v>8</v>
      </c>
      <c r="O48" s="522">
        <f>'Литература-11 2025 расклад'!N48</f>
        <v>5</v>
      </c>
      <c r="P48" s="327"/>
      <c r="Q48" s="186">
        <f>'Литература-11 2021 расклад'!N49</f>
        <v>68.75</v>
      </c>
      <c r="R48" s="186">
        <f>'Литература-11 2022 расклад'!N48</f>
        <v>42.10526315789474</v>
      </c>
      <c r="S48" s="186">
        <f>'Литература-11 2023 расклад'!O48</f>
        <v>53.125</v>
      </c>
      <c r="T48" s="186">
        <f>'Литература-11 2024 расклад'!O48</f>
        <v>40</v>
      </c>
      <c r="U48" s="187">
        <f>'Литература-11 2025 расклад'!O48</f>
        <v>41.666666666666664</v>
      </c>
      <c r="V48" s="183">
        <f>'Литература-11 2020 расклад'!O49</f>
        <v>0</v>
      </c>
      <c r="W48" s="184">
        <f>'Литература-11 2021 расклад'!O49</f>
        <v>0</v>
      </c>
      <c r="X48" s="184">
        <f>'Литература-11 2022 расклад'!O48</f>
        <v>1</v>
      </c>
      <c r="Y48" s="184">
        <f>'Литература-11 2023 расклад'!P48</f>
        <v>1</v>
      </c>
      <c r="Z48" s="719">
        <f>'Литература-11 2024 расклад'!P48</f>
        <v>2</v>
      </c>
      <c r="AA48" s="522">
        <f>'Литература-11 2025 расклад'!P48</f>
        <v>3</v>
      </c>
      <c r="AB48" s="327">
        <f>'Литература-11 2020 расклад'!P49</f>
        <v>0</v>
      </c>
      <c r="AC48" s="186">
        <f>'Литература-11 2021 расклад'!P49</f>
        <v>0</v>
      </c>
      <c r="AD48" s="395">
        <f>'Литература-11 2022 расклад'!P48</f>
        <v>5.2631578947368425</v>
      </c>
      <c r="AE48" s="395">
        <f>'Литература-11 2023 расклад'!Q48</f>
        <v>3.125</v>
      </c>
      <c r="AF48" s="395">
        <f>'Литература-11 2024 расклад'!Q48</f>
        <v>10</v>
      </c>
      <c r="AG48" s="331">
        <f>'Литература-11 2025 расклад'!Q48</f>
        <v>25</v>
      </c>
    </row>
    <row r="49" spans="1:33" s="1" customFormat="1" ht="15" customHeight="1" x14ac:dyDescent="0.25">
      <c r="A49" s="23">
        <v>2</v>
      </c>
      <c r="B49" s="430">
        <v>40030</v>
      </c>
      <c r="C49" s="496" t="s">
        <v>41</v>
      </c>
      <c r="D49" s="189">
        <f>'Литература-11 2020 расклад'!L50</f>
        <v>6</v>
      </c>
      <c r="E49" s="190">
        <f>'Литература-11 2021 расклад'!L50</f>
        <v>7</v>
      </c>
      <c r="F49" s="190">
        <f>'Литература-11 2022 расклад'!L49</f>
        <v>8</v>
      </c>
      <c r="G49" s="190">
        <f>'Литература-11 2023 расклад'!M49</f>
        <v>6</v>
      </c>
      <c r="H49" s="190">
        <f>'Литература-11 2024 расклад'!M49</f>
        <v>6</v>
      </c>
      <c r="I49" s="191">
        <f>'Литература-11 2025 расклад'!M49</f>
        <v>7</v>
      </c>
      <c r="J49" s="189"/>
      <c r="K49" s="190">
        <f>'Литература-11 2021 расклад'!M50</f>
        <v>7</v>
      </c>
      <c r="L49" s="190">
        <f>'Литература-11 2022 расклад'!M49</f>
        <v>4</v>
      </c>
      <c r="M49" s="190">
        <f>'Литература-11 2023 расклад'!N49</f>
        <v>5</v>
      </c>
      <c r="N49" s="717">
        <f>'Литература-11 2024 расклад'!N49</f>
        <v>6</v>
      </c>
      <c r="O49" s="520">
        <f>'Литература-11 2025 расклад'!N49</f>
        <v>2</v>
      </c>
      <c r="P49" s="325"/>
      <c r="Q49" s="192">
        <f>'Литература-11 2021 расклад'!N50</f>
        <v>100</v>
      </c>
      <c r="R49" s="192">
        <f>'Литература-11 2022 расклад'!N49</f>
        <v>50</v>
      </c>
      <c r="S49" s="192">
        <f>'Литература-11 2023 расклад'!O49</f>
        <v>83.333333333333329</v>
      </c>
      <c r="T49" s="192">
        <f>'Литература-11 2024 расклад'!O49</f>
        <v>100</v>
      </c>
      <c r="U49" s="193">
        <f>'Литература-11 2025 расклад'!O49</f>
        <v>28.571428571428573</v>
      </c>
      <c r="V49" s="189">
        <f>'Литература-11 2020 расклад'!O50</f>
        <v>0</v>
      </c>
      <c r="W49" s="190">
        <f>'Литература-11 2021 расклад'!O50</f>
        <v>0</v>
      </c>
      <c r="X49" s="190">
        <f>'Литература-11 2022 расклад'!O49</f>
        <v>0</v>
      </c>
      <c r="Y49" s="190">
        <f>'Литература-11 2023 расклад'!P49</f>
        <v>0</v>
      </c>
      <c r="Z49" s="717">
        <f>'Литература-11 2024 расклад'!P49</f>
        <v>0</v>
      </c>
      <c r="AA49" s="520">
        <f>'Литература-11 2025 расклад'!P49</f>
        <v>0</v>
      </c>
      <c r="AB49" s="325">
        <f>'Литература-11 2020 расклад'!P50</f>
        <v>0</v>
      </c>
      <c r="AC49" s="192">
        <f>'Литература-11 2021 расклад'!P50</f>
        <v>0</v>
      </c>
      <c r="AD49" s="396">
        <f>'Литература-11 2022 расклад'!P49</f>
        <v>0</v>
      </c>
      <c r="AE49" s="396">
        <f>'Литература-11 2023 расклад'!Q49</f>
        <v>0</v>
      </c>
      <c r="AF49" s="396">
        <f>'Литература-11 2024 расклад'!Q49</f>
        <v>0</v>
      </c>
      <c r="AG49" s="332">
        <f>'Литература-11 2025 расклад'!Q49</f>
        <v>0</v>
      </c>
    </row>
    <row r="50" spans="1:33" s="1" customFormat="1" ht="15" customHeight="1" x14ac:dyDescent="0.25">
      <c r="A50" s="23">
        <v>3</v>
      </c>
      <c r="B50" s="430">
        <v>40410</v>
      </c>
      <c r="C50" s="496" t="s">
        <v>48</v>
      </c>
      <c r="D50" s="189">
        <f>'Литература-11 2020 расклад'!L51</f>
        <v>13</v>
      </c>
      <c r="E50" s="190">
        <f>'Литература-11 2021 расклад'!L51</f>
        <v>14</v>
      </c>
      <c r="F50" s="190">
        <f>'Литература-11 2022 расклад'!L50</f>
        <v>9</v>
      </c>
      <c r="G50" s="190">
        <f>'Литература-11 2023 расклад'!M50</f>
        <v>15</v>
      </c>
      <c r="H50" s="190">
        <f>'Литература-11 2024 расклад'!M50</f>
        <v>14</v>
      </c>
      <c r="I50" s="191">
        <f>'Литература-11 2025 расклад'!M50</f>
        <v>9</v>
      </c>
      <c r="J50" s="189"/>
      <c r="K50" s="190">
        <f>'Литература-11 2021 расклад'!M51</f>
        <v>10.9998</v>
      </c>
      <c r="L50" s="190">
        <f>'Литература-11 2022 расклад'!M50</f>
        <v>8</v>
      </c>
      <c r="M50" s="190">
        <f>'Литература-11 2023 расклад'!N50</f>
        <v>7</v>
      </c>
      <c r="N50" s="717">
        <f>'Литература-11 2024 расклад'!N50</f>
        <v>10</v>
      </c>
      <c r="O50" s="520">
        <f>'Литература-11 2025 расклад'!N50</f>
        <v>6</v>
      </c>
      <c r="P50" s="325"/>
      <c r="Q50" s="192">
        <f>'Литература-11 2021 расклад'!N51</f>
        <v>78.570000000000007</v>
      </c>
      <c r="R50" s="192">
        <f>'Литература-11 2022 расклад'!N50</f>
        <v>88.888888888888886</v>
      </c>
      <c r="S50" s="192">
        <f>'Литература-11 2023 расклад'!O50</f>
        <v>46.666666666666664</v>
      </c>
      <c r="T50" s="192">
        <f>'Литература-11 2024 расклад'!O50</f>
        <v>71.428571428571431</v>
      </c>
      <c r="U50" s="193">
        <f>'Литература-11 2025 расклад'!O50</f>
        <v>66.666666666666671</v>
      </c>
      <c r="V50" s="189">
        <f>'Литература-11 2020 расклад'!O51</f>
        <v>0</v>
      </c>
      <c r="W50" s="190">
        <f>'Литература-11 2021 расклад'!O51</f>
        <v>0</v>
      </c>
      <c r="X50" s="190">
        <f>'Литература-11 2022 расклад'!O50</f>
        <v>0</v>
      </c>
      <c r="Y50" s="190">
        <f>'Литература-11 2023 расклад'!P50</f>
        <v>0</v>
      </c>
      <c r="Z50" s="717">
        <f>'Литература-11 2024 расклад'!P50</f>
        <v>1</v>
      </c>
      <c r="AA50" s="520">
        <f>'Литература-11 2025 расклад'!P50</f>
        <v>0</v>
      </c>
      <c r="AB50" s="325">
        <f>'Литература-11 2020 расклад'!P51</f>
        <v>0</v>
      </c>
      <c r="AC50" s="192">
        <f>'Литература-11 2021 расклад'!P51</f>
        <v>0</v>
      </c>
      <c r="AD50" s="396">
        <f>'Литература-11 2022 расклад'!P50</f>
        <v>0</v>
      </c>
      <c r="AE50" s="396">
        <f>'Литература-11 2023 расклад'!Q50</f>
        <v>0</v>
      </c>
      <c r="AF50" s="396">
        <f>'Литература-11 2024 расклад'!Q50</f>
        <v>7.1428571428571432</v>
      </c>
      <c r="AG50" s="332">
        <f>'Литература-11 2025 расклад'!Q50</f>
        <v>0</v>
      </c>
    </row>
    <row r="51" spans="1:33" s="1" customFormat="1" ht="15" customHeight="1" x14ac:dyDescent="0.25">
      <c r="A51" s="23">
        <v>4</v>
      </c>
      <c r="B51" s="430">
        <v>40011</v>
      </c>
      <c r="C51" s="496" t="s">
        <v>40</v>
      </c>
      <c r="D51" s="189">
        <f>'Литература-11 2020 расклад'!L52</f>
        <v>9</v>
      </c>
      <c r="E51" s="190">
        <f>'Литература-11 2021 расклад'!L52</f>
        <v>14</v>
      </c>
      <c r="F51" s="190">
        <f>'Литература-11 2022 расклад'!L51</f>
        <v>14</v>
      </c>
      <c r="G51" s="190">
        <f>'Литература-11 2023 расклад'!M51</f>
        <v>11</v>
      </c>
      <c r="H51" s="190">
        <f>'Литература-11 2024 расклад'!M51</f>
        <v>13</v>
      </c>
      <c r="I51" s="191">
        <f>'Литература-11 2025 расклад'!M51</f>
        <v>4</v>
      </c>
      <c r="J51" s="189"/>
      <c r="K51" s="190">
        <f>'Литература-11 2021 расклад'!M52</f>
        <v>10.9998</v>
      </c>
      <c r="L51" s="190">
        <f>'Литература-11 2022 расклад'!M51</f>
        <v>5</v>
      </c>
      <c r="M51" s="190">
        <f>'Литература-11 2023 расклад'!N51</f>
        <v>5</v>
      </c>
      <c r="N51" s="717">
        <f>'Литература-11 2024 расклад'!N51</f>
        <v>7</v>
      </c>
      <c r="O51" s="520">
        <f>'Литература-11 2025 расклад'!N51</f>
        <v>1</v>
      </c>
      <c r="P51" s="325"/>
      <c r="Q51" s="192">
        <f>'Литература-11 2021 расклад'!N52</f>
        <v>78.569999999999993</v>
      </c>
      <c r="R51" s="192">
        <f>'Литература-11 2022 расклад'!N51</f>
        <v>35.714285714285715</v>
      </c>
      <c r="S51" s="192">
        <f>'Литература-11 2023 расклад'!O51</f>
        <v>45.454545454545453</v>
      </c>
      <c r="T51" s="192">
        <f>'Литература-11 2024 расклад'!O51</f>
        <v>53.846153846153847</v>
      </c>
      <c r="U51" s="193">
        <f>'Литература-11 2025 расклад'!O51</f>
        <v>25</v>
      </c>
      <c r="V51" s="189">
        <f>'Литература-11 2020 расклад'!O52</f>
        <v>0</v>
      </c>
      <c r="W51" s="190">
        <f>'Литература-11 2021 расклад'!O52</f>
        <v>0</v>
      </c>
      <c r="X51" s="190">
        <f>'Литература-11 2022 расклад'!O51</f>
        <v>2</v>
      </c>
      <c r="Y51" s="190">
        <f>'Литература-11 2023 расклад'!P51</f>
        <v>0</v>
      </c>
      <c r="Z51" s="717">
        <f>'Литература-11 2024 расклад'!P51</f>
        <v>1</v>
      </c>
      <c r="AA51" s="520">
        <f>'Литература-11 2025 расклад'!P51</f>
        <v>0</v>
      </c>
      <c r="AB51" s="325">
        <f>'Литература-11 2020 расклад'!P52</f>
        <v>0</v>
      </c>
      <c r="AC51" s="192">
        <f>'Литература-11 2021 расклад'!P52</f>
        <v>0</v>
      </c>
      <c r="AD51" s="396">
        <f>'Литература-11 2022 расклад'!P51</f>
        <v>14.285714285714286</v>
      </c>
      <c r="AE51" s="396">
        <f>'Литература-11 2023 расклад'!Q51</f>
        <v>0</v>
      </c>
      <c r="AF51" s="396">
        <f>'Литература-11 2024 расклад'!Q51</f>
        <v>7.6923076923076925</v>
      </c>
      <c r="AG51" s="332">
        <f>'Литература-11 2025 расклад'!Q51</f>
        <v>0</v>
      </c>
    </row>
    <row r="52" spans="1:33" s="1" customFormat="1" ht="15" customHeight="1" x14ac:dyDescent="0.25">
      <c r="A52" s="23">
        <v>5</v>
      </c>
      <c r="B52" s="430">
        <v>40080</v>
      </c>
      <c r="C52" s="496" t="s">
        <v>96</v>
      </c>
      <c r="D52" s="189">
        <f>'Литература-11 2020 расклад'!L53</f>
        <v>9</v>
      </c>
      <c r="E52" s="190">
        <f>'Литература-11 2021 расклад'!L53</f>
        <v>4</v>
      </c>
      <c r="F52" s="190">
        <f>'Литература-11 2022 расклад'!L52</f>
        <v>4</v>
      </c>
      <c r="G52" s="190">
        <f>'Литература-11 2023 расклад'!M52</f>
        <v>4</v>
      </c>
      <c r="H52" s="190">
        <f>'Литература-11 2024 расклад'!M52</f>
        <v>2</v>
      </c>
      <c r="I52" s="191">
        <f>'Литература-11 2025 расклад'!M52</f>
        <v>2</v>
      </c>
      <c r="J52" s="189"/>
      <c r="K52" s="190">
        <f>'Литература-11 2021 расклад'!M53</f>
        <v>2</v>
      </c>
      <c r="L52" s="190">
        <f>'Литература-11 2022 расклад'!M52</f>
        <v>3</v>
      </c>
      <c r="M52" s="190">
        <f>'Литература-11 2023 расклад'!N52</f>
        <v>4</v>
      </c>
      <c r="N52" s="717">
        <f>'Литература-11 2024 расклад'!N52</f>
        <v>1</v>
      </c>
      <c r="O52" s="520">
        <f>'Литература-11 2025 расклад'!N52</f>
        <v>1</v>
      </c>
      <c r="P52" s="325"/>
      <c r="Q52" s="192">
        <f>'Литература-11 2021 расклад'!N53</f>
        <v>50</v>
      </c>
      <c r="R52" s="192">
        <f>'Литература-11 2022 расклад'!N52</f>
        <v>75</v>
      </c>
      <c r="S52" s="192">
        <f>'Литература-11 2023 расклад'!O52</f>
        <v>100</v>
      </c>
      <c r="T52" s="192">
        <f>'Литература-11 2024 расклад'!O52</f>
        <v>50</v>
      </c>
      <c r="U52" s="193">
        <f>'Литература-11 2025 расклад'!O52</f>
        <v>50</v>
      </c>
      <c r="V52" s="189">
        <f>'Литература-11 2020 расклад'!O53</f>
        <v>0</v>
      </c>
      <c r="W52" s="190">
        <f>'Литература-11 2021 расклад'!O53</f>
        <v>0</v>
      </c>
      <c r="X52" s="190">
        <f>'Литература-11 2022 расклад'!O52</f>
        <v>0</v>
      </c>
      <c r="Y52" s="190">
        <f>'Литература-11 2023 расклад'!P52</f>
        <v>0</v>
      </c>
      <c r="Z52" s="717">
        <f>'Литература-11 2024 расклад'!P52</f>
        <v>0</v>
      </c>
      <c r="AA52" s="520">
        <f>'Литература-11 2025 расклад'!P52</f>
        <v>0</v>
      </c>
      <c r="AB52" s="325">
        <f>'Литература-11 2020 расклад'!P53</f>
        <v>0</v>
      </c>
      <c r="AC52" s="192">
        <f>'Литература-11 2021 расклад'!P53</f>
        <v>0</v>
      </c>
      <c r="AD52" s="396">
        <f>'Литература-11 2022 расклад'!P52</f>
        <v>0</v>
      </c>
      <c r="AE52" s="396">
        <f>'Литература-11 2023 расклад'!Q52</f>
        <v>0</v>
      </c>
      <c r="AF52" s="396">
        <f>'Литература-11 2024 расклад'!Q52</f>
        <v>0</v>
      </c>
      <c r="AG52" s="332">
        <f>'Литература-11 2025 расклад'!Q52</f>
        <v>0</v>
      </c>
    </row>
    <row r="53" spans="1:33" s="1" customFormat="1" ht="15" customHeight="1" x14ac:dyDescent="0.25">
      <c r="A53" s="23">
        <v>6</v>
      </c>
      <c r="B53" s="430">
        <v>40100</v>
      </c>
      <c r="C53" s="496" t="s">
        <v>42</v>
      </c>
      <c r="D53" s="189">
        <f>'Литература-11 2020 расклад'!L54</f>
        <v>1</v>
      </c>
      <c r="E53" s="190">
        <f>'Литература-11 2021 расклад'!L54</f>
        <v>2</v>
      </c>
      <c r="F53" s="190">
        <f>'Литература-11 2022 расклад'!L53</f>
        <v>4</v>
      </c>
      <c r="G53" s="190">
        <f>'Литература-11 2023 расклад'!M53</f>
        <v>3</v>
      </c>
      <c r="H53" s="190">
        <f>'Литература-11 2024 расклад'!M53</f>
        <v>1</v>
      </c>
      <c r="I53" s="191">
        <f>'Литература-11 2025 расклад'!M53</f>
        <v>4</v>
      </c>
      <c r="J53" s="189"/>
      <c r="K53" s="190">
        <f>'Литература-11 2021 расклад'!M54</f>
        <v>2</v>
      </c>
      <c r="L53" s="190">
        <f>'Литература-11 2022 расклад'!M53</f>
        <v>2</v>
      </c>
      <c r="M53" s="190">
        <f>'Литература-11 2023 расклад'!N53</f>
        <v>1</v>
      </c>
      <c r="N53" s="717">
        <f>'Литература-11 2024 расклад'!N53</f>
        <v>0</v>
      </c>
      <c r="O53" s="520">
        <f>'Литература-11 2025 расклад'!N53</f>
        <v>1</v>
      </c>
      <c r="P53" s="325"/>
      <c r="Q53" s="192">
        <f>'Литература-11 2021 расклад'!N54</f>
        <v>100</v>
      </c>
      <c r="R53" s="192">
        <f>'Литература-11 2022 расклад'!N53</f>
        <v>50</v>
      </c>
      <c r="S53" s="192">
        <f>'Литература-11 2023 расклад'!O53</f>
        <v>33.333333333333336</v>
      </c>
      <c r="T53" s="192">
        <f>'Литература-11 2024 расклад'!O53</f>
        <v>0</v>
      </c>
      <c r="U53" s="193">
        <f>'Литература-11 2025 расклад'!O53</f>
        <v>25</v>
      </c>
      <c r="V53" s="189">
        <f>'Литература-11 2020 расклад'!O54</f>
        <v>0</v>
      </c>
      <c r="W53" s="190">
        <f>'Литература-11 2021 расклад'!O54</f>
        <v>0</v>
      </c>
      <c r="X53" s="190">
        <f>'Литература-11 2022 расклад'!O53</f>
        <v>0</v>
      </c>
      <c r="Y53" s="190">
        <f>'Литература-11 2023 расклад'!P53</f>
        <v>1</v>
      </c>
      <c r="Z53" s="717">
        <f>'Литература-11 2024 расклад'!P53</f>
        <v>0</v>
      </c>
      <c r="AA53" s="520">
        <f>'Литература-11 2025 расклад'!P53</f>
        <v>0</v>
      </c>
      <c r="AB53" s="325">
        <f>'Литература-11 2020 расклад'!P54</f>
        <v>0</v>
      </c>
      <c r="AC53" s="192">
        <f>'Литература-11 2021 расклад'!P54</f>
        <v>0</v>
      </c>
      <c r="AD53" s="396">
        <f>'Литература-11 2022 расклад'!P53</f>
        <v>0</v>
      </c>
      <c r="AE53" s="396">
        <f>'Литература-11 2023 расклад'!Q53</f>
        <v>33.333333333333336</v>
      </c>
      <c r="AF53" s="396">
        <f>'Литература-11 2024 расклад'!Q53</f>
        <v>0</v>
      </c>
      <c r="AG53" s="332">
        <f>'Литература-11 2025 расклад'!Q53</f>
        <v>0</v>
      </c>
    </row>
    <row r="54" spans="1:33" s="1" customFormat="1" ht="15" customHeight="1" x14ac:dyDescent="0.25">
      <c r="A54" s="23">
        <v>7</v>
      </c>
      <c r="B54" s="430">
        <v>40020</v>
      </c>
      <c r="C54" s="496" t="s">
        <v>159</v>
      </c>
      <c r="D54" s="189">
        <f>'Литература-11 2020 расклад'!L55</f>
        <v>2</v>
      </c>
      <c r="E54" s="190">
        <f>'Литература-11 2021 расклад'!L55</f>
        <v>3</v>
      </c>
      <c r="F54" s="190">
        <f>'Литература-11 2022 расклад'!L54</f>
        <v>4</v>
      </c>
      <c r="G54" s="190">
        <f>'Литература-11 2023 расклад'!M54</f>
        <v>2</v>
      </c>
      <c r="H54" s="190">
        <f>'Литература-11 2024 расклад'!M54</f>
        <v>4</v>
      </c>
      <c r="I54" s="191">
        <f>'Литература-11 2025 расклад'!M54</f>
        <v>4</v>
      </c>
      <c r="J54" s="189"/>
      <c r="K54" s="190">
        <f>'Литература-11 2021 расклад'!M55</f>
        <v>3</v>
      </c>
      <c r="L54" s="190">
        <f>'Литература-11 2022 расклад'!M54</f>
        <v>1</v>
      </c>
      <c r="M54" s="190">
        <f>'Литература-11 2023 расклад'!N54</f>
        <v>0</v>
      </c>
      <c r="N54" s="717">
        <f>'Литература-11 2024 расклад'!N54</f>
        <v>3</v>
      </c>
      <c r="O54" s="520">
        <f>'Литература-11 2025 расклад'!N54</f>
        <v>1</v>
      </c>
      <c r="P54" s="325"/>
      <c r="Q54" s="192">
        <f>'Литература-11 2021 расклад'!N55</f>
        <v>100</v>
      </c>
      <c r="R54" s="192">
        <f>'Литература-11 2022 расклад'!N54</f>
        <v>25</v>
      </c>
      <c r="S54" s="192">
        <f>'Литература-11 2023 расклад'!O54</f>
        <v>0</v>
      </c>
      <c r="T54" s="192">
        <f>'Литература-11 2024 расклад'!O54</f>
        <v>75</v>
      </c>
      <c r="U54" s="193">
        <f>'Литература-11 2025 расклад'!O54</f>
        <v>25</v>
      </c>
      <c r="V54" s="189">
        <f>'Литература-11 2020 расклад'!O55</f>
        <v>0</v>
      </c>
      <c r="W54" s="190">
        <f>'Литература-11 2021 расклад'!O55</f>
        <v>0</v>
      </c>
      <c r="X54" s="190">
        <f>'Литература-11 2022 расклад'!O54</f>
        <v>0</v>
      </c>
      <c r="Y54" s="190">
        <f>'Литература-11 2023 расклад'!P54</f>
        <v>0</v>
      </c>
      <c r="Z54" s="717">
        <f>'Литература-11 2024 расклад'!P54</f>
        <v>0</v>
      </c>
      <c r="AA54" s="520">
        <f>'Литература-11 2025 расклад'!P54</f>
        <v>0</v>
      </c>
      <c r="AB54" s="325">
        <f>'Литература-11 2020 расклад'!P55</f>
        <v>0</v>
      </c>
      <c r="AC54" s="192">
        <f>'Литература-11 2021 расклад'!P55</f>
        <v>0</v>
      </c>
      <c r="AD54" s="396">
        <f>'Литература-11 2022 расклад'!P54</f>
        <v>0</v>
      </c>
      <c r="AE54" s="396">
        <f>'Литература-11 2023 расклад'!Q54</f>
        <v>0</v>
      </c>
      <c r="AF54" s="396">
        <f>'Литература-11 2024 расклад'!Q54</f>
        <v>0</v>
      </c>
      <c r="AG54" s="332">
        <f>'Литература-11 2025 расклад'!Q54</f>
        <v>0</v>
      </c>
    </row>
    <row r="55" spans="1:33" s="1" customFormat="1" ht="15" customHeight="1" x14ac:dyDescent="0.25">
      <c r="A55" s="23">
        <v>8</v>
      </c>
      <c r="B55" s="430">
        <v>40031</v>
      </c>
      <c r="C55" s="512" t="s">
        <v>113</v>
      </c>
      <c r="D55" s="189">
        <f>'Литература-11 2020 расклад'!L56</f>
        <v>1</v>
      </c>
      <c r="E55" s="190">
        <f>'Литература-11 2021 расклад'!L56</f>
        <v>4</v>
      </c>
      <c r="F55" s="190">
        <f>'Литература-11 2022 расклад'!L55</f>
        <v>2</v>
      </c>
      <c r="G55" s="190">
        <f>'Литература-11 2023 расклад'!M55</f>
        <v>2</v>
      </c>
      <c r="H55" s="190"/>
      <c r="I55" s="191">
        <f>'Литература-11 2025 расклад'!M55</f>
        <v>2</v>
      </c>
      <c r="J55" s="189"/>
      <c r="K55" s="190">
        <f>'Литература-11 2021 расклад'!M56</f>
        <v>2</v>
      </c>
      <c r="L55" s="190">
        <f>'Литература-11 2022 расклад'!M55</f>
        <v>0</v>
      </c>
      <c r="M55" s="190">
        <f>'Литература-11 2023 расклад'!N55</f>
        <v>1</v>
      </c>
      <c r="N55" s="717"/>
      <c r="O55" s="520">
        <f>'Литература-11 2025 расклад'!N55</f>
        <v>1</v>
      </c>
      <c r="P55" s="325"/>
      <c r="Q55" s="192">
        <f>'Литература-11 2021 расклад'!N56</f>
        <v>50</v>
      </c>
      <c r="R55" s="192">
        <f>'Литература-11 2022 расклад'!N55</f>
        <v>0</v>
      </c>
      <c r="S55" s="192">
        <f>'Литература-11 2023 расклад'!O55</f>
        <v>50</v>
      </c>
      <c r="T55" s="192"/>
      <c r="U55" s="193">
        <f>'Литература-11 2025 расклад'!O55</f>
        <v>50</v>
      </c>
      <c r="V55" s="189">
        <f>'Литература-11 2020 расклад'!O56</f>
        <v>0</v>
      </c>
      <c r="W55" s="190">
        <f>'Литература-11 2021 расклад'!O56</f>
        <v>0</v>
      </c>
      <c r="X55" s="190">
        <f>'Литература-11 2022 расклад'!O55</f>
        <v>0</v>
      </c>
      <c r="Y55" s="190">
        <f>'Литература-11 2023 расклад'!P55</f>
        <v>0</v>
      </c>
      <c r="Z55" s="717"/>
      <c r="AA55" s="520">
        <f>'Литература-11 2025 расклад'!P55</f>
        <v>0</v>
      </c>
      <c r="AB55" s="325">
        <f>'Литература-11 2020 расклад'!P56</f>
        <v>0</v>
      </c>
      <c r="AC55" s="192">
        <f>'Литература-11 2021 расклад'!P56</f>
        <v>0</v>
      </c>
      <c r="AD55" s="396">
        <f>'Литература-11 2022 расклад'!P55</f>
        <v>0</v>
      </c>
      <c r="AE55" s="396">
        <f>'Литература-11 2023 расклад'!Q55</f>
        <v>0</v>
      </c>
      <c r="AF55" s="396"/>
      <c r="AG55" s="332">
        <f>'Литература-11 2025 расклад'!Q55</f>
        <v>0</v>
      </c>
    </row>
    <row r="56" spans="1:33" s="1" customFormat="1" ht="15" customHeight="1" x14ac:dyDescent="0.25">
      <c r="A56" s="23">
        <v>9</v>
      </c>
      <c r="B56" s="430">
        <v>40210</v>
      </c>
      <c r="C56" s="496" t="s">
        <v>44</v>
      </c>
      <c r="D56" s="189">
        <f>'Литература-11 2020 расклад'!L57</f>
        <v>5</v>
      </c>
      <c r="E56" s="190" t="s">
        <v>132</v>
      </c>
      <c r="F56" s="190" t="s">
        <v>132</v>
      </c>
      <c r="G56" s="190">
        <f>'Литература-11 2023 расклад'!M56</f>
        <v>7</v>
      </c>
      <c r="H56" s="190">
        <f>'Литература-11 2024 расклад'!M56</f>
        <v>4</v>
      </c>
      <c r="I56" s="191">
        <f>'Литература-11 2025 расклад'!M56</f>
        <v>1</v>
      </c>
      <c r="J56" s="189"/>
      <c r="K56" s="190" t="s">
        <v>132</v>
      </c>
      <c r="L56" s="190" t="s">
        <v>132</v>
      </c>
      <c r="M56" s="190">
        <f>'Литература-11 2023 расклад'!N56</f>
        <v>2</v>
      </c>
      <c r="N56" s="717">
        <f>'Литература-11 2024 расклад'!N56</f>
        <v>1</v>
      </c>
      <c r="O56" s="520">
        <f>'Литература-11 2025 расклад'!N56</f>
        <v>0</v>
      </c>
      <c r="P56" s="325"/>
      <c r="Q56" s="192" t="s">
        <v>132</v>
      </c>
      <c r="R56" s="192" t="s">
        <v>132</v>
      </c>
      <c r="S56" s="192">
        <f>'Литература-11 2023 расклад'!O56</f>
        <v>28.571428571428573</v>
      </c>
      <c r="T56" s="192">
        <f>'Литература-11 2024 расклад'!O56</f>
        <v>25</v>
      </c>
      <c r="U56" s="193">
        <f>'Литература-11 2025 расклад'!O56</f>
        <v>0</v>
      </c>
      <c r="V56" s="189">
        <f>'Литература-11 2020 расклад'!O57</f>
        <v>0</v>
      </c>
      <c r="W56" s="190" t="s">
        <v>132</v>
      </c>
      <c r="X56" s="190" t="s">
        <v>132</v>
      </c>
      <c r="Y56" s="190">
        <f>'Литература-11 2023 расклад'!P56</f>
        <v>0</v>
      </c>
      <c r="Z56" s="717">
        <f>'Литература-11 2024 расклад'!P56</f>
        <v>0</v>
      </c>
      <c r="AA56" s="520">
        <f>'Литература-11 2025 расклад'!P56</f>
        <v>0</v>
      </c>
      <c r="AB56" s="325">
        <f>'Литература-11 2020 расклад'!P57</f>
        <v>0</v>
      </c>
      <c r="AC56" s="192" t="s">
        <v>132</v>
      </c>
      <c r="AD56" s="396" t="s">
        <v>132</v>
      </c>
      <c r="AE56" s="396">
        <f>'Литература-11 2023 расклад'!Q56</f>
        <v>0</v>
      </c>
      <c r="AF56" s="396">
        <f>'Литература-11 2024 расклад'!Q56</f>
        <v>0</v>
      </c>
      <c r="AG56" s="332">
        <f>'Литература-11 2025 расклад'!Q56</f>
        <v>0</v>
      </c>
    </row>
    <row r="57" spans="1:33" s="1" customFormat="1" ht="15" customHeight="1" x14ac:dyDescent="0.25">
      <c r="A57" s="23">
        <v>10</v>
      </c>
      <c r="B57" s="430">
        <v>40300</v>
      </c>
      <c r="C57" s="496" t="s">
        <v>45</v>
      </c>
      <c r="D57" s="189"/>
      <c r="E57" s="190"/>
      <c r="F57" s="190"/>
      <c r="G57" s="190"/>
      <c r="H57" s="190">
        <f>'Литература-11 2024 расклад'!M57</f>
        <v>1</v>
      </c>
      <c r="I57" s="191">
        <f>'Литература-11 2025 расклад'!M57</f>
        <v>2</v>
      </c>
      <c r="J57" s="189"/>
      <c r="K57" s="190"/>
      <c r="L57" s="190"/>
      <c r="M57" s="190"/>
      <c r="N57" s="717">
        <f>'Литература-11 2024 расклад'!N57</f>
        <v>0</v>
      </c>
      <c r="O57" s="520">
        <f>'Литература-11 2025 расклад'!N57</f>
        <v>0</v>
      </c>
      <c r="P57" s="325"/>
      <c r="Q57" s="192"/>
      <c r="R57" s="192"/>
      <c r="S57" s="192"/>
      <c r="T57" s="192">
        <f>'Литература-11 2024 расклад'!O57</f>
        <v>0</v>
      </c>
      <c r="U57" s="193">
        <f>'Литература-11 2025 расклад'!O57</f>
        <v>0</v>
      </c>
      <c r="V57" s="189"/>
      <c r="W57" s="190"/>
      <c r="X57" s="190"/>
      <c r="Y57" s="190"/>
      <c r="Z57" s="717">
        <f>'Литература-11 2024 расклад'!P57</f>
        <v>1</v>
      </c>
      <c r="AA57" s="520">
        <f>'Литература-11 2025 расклад'!P57</f>
        <v>1</v>
      </c>
      <c r="AB57" s="325"/>
      <c r="AC57" s="192"/>
      <c r="AD57" s="396"/>
      <c r="AE57" s="396"/>
      <c r="AF57" s="396">
        <f>'Литература-11 2024 расклад'!Q57</f>
        <v>100</v>
      </c>
      <c r="AG57" s="332">
        <f>'Литература-11 2025 расклад'!Q57</f>
        <v>50</v>
      </c>
    </row>
    <row r="58" spans="1:33" s="1" customFormat="1" ht="15" customHeight="1" x14ac:dyDescent="0.25">
      <c r="A58" s="23">
        <v>11</v>
      </c>
      <c r="B58" s="430">
        <v>40360</v>
      </c>
      <c r="C58" s="496" t="s">
        <v>46</v>
      </c>
      <c r="D58" s="189" t="s">
        <v>132</v>
      </c>
      <c r="E58" s="190" t="s">
        <v>132</v>
      </c>
      <c r="F58" s="190">
        <f>'Литература-11 2022 расклад'!L58</f>
        <v>1</v>
      </c>
      <c r="G58" s="190" t="s">
        <v>132</v>
      </c>
      <c r="H58" s="190" t="s">
        <v>132</v>
      </c>
      <c r="I58" s="191">
        <f>'Литература-11 2025 расклад'!M58</f>
        <v>3</v>
      </c>
      <c r="J58" s="189"/>
      <c r="K58" s="190" t="s">
        <v>132</v>
      </c>
      <c r="L58" s="190">
        <f>'Литература-11 2022 расклад'!M58</f>
        <v>0</v>
      </c>
      <c r="M58" s="190" t="s">
        <v>132</v>
      </c>
      <c r="N58" s="717" t="s">
        <v>132</v>
      </c>
      <c r="O58" s="520">
        <f>'Литература-11 2025 расклад'!N58</f>
        <v>1</v>
      </c>
      <c r="P58" s="325"/>
      <c r="Q58" s="192" t="s">
        <v>132</v>
      </c>
      <c r="R58" s="192">
        <f>'Литература-11 2022 расклад'!N58</f>
        <v>0</v>
      </c>
      <c r="S58" s="192" t="s">
        <v>132</v>
      </c>
      <c r="T58" s="192" t="s">
        <v>132</v>
      </c>
      <c r="U58" s="193">
        <f>'Литература-11 2025 расклад'!O58</f>
        <v>33.333333333333336</v>
      </c>
      <c r="V58" s="189" t="s">
        <v>132</v>
      </c>
      <c r="W58" s="190" t="s">
        <v>132</v>
      </c>
      <c r="X58" s="190">
        <f>'Литература-11 2022 расклад'!O58</f>
        <v>0</v>
      </c>
      <c r="Y58" s="190" t="s">
        <v>132</v>
      </c>
      <c r="Z58" s="717" t="s">
        <v>132</v>
      </c>
      <c r="AA58" s="520">
        <f>'Литература-11 2025 расклад'!P58</f>
        <v>0</v>
      </c>
      <c r="AB58" s="325" t="s">
        <v>132</v>
      </c>
      <c r="AC58" s="192" t="s">
        <v>132</v>
      </c>
      <c r="AD58" s="396">
        <f>'Литература-11 2022 расклад'!P58</f>
        <v>0</v>
      </c>
      <c r="AE58" s="396" t="s">
        <v>132</v>
      </c>
      <c r="AF58" s="396" t="s">
        <v>132</v>
      </c>
      <c r="AG58" s="332">
        <f>'Литература-11 2025 расклад'!Q58</f>
        <v>0</v>
      </c>
    </row>
    <row r="59" spans="1:33" s="1" customFormat="1" ht="15" customHeight="1" x14ac:dyDescent="0.25">
      <c r="A59" s="23">
        <v>12</v>
      </c>
      <c r="B59" s="430">
        <v>40390</v>
      </c>
      <c r="C59" s="496" t="s">
        <v>47</v>
      </c>
      <c r="D59" s="189" t="s">
        <v>132</v>
      </c>
      <c r="E59" s="190">
        <f>'Литература-11 2021 расклад'!L60</f>
        <v>1</v>
      </c>
      <c r="F59" s="190" t="s">
        <v>132</v>
      </c>
      <c r="G59" s="190" t="s">
        <v>132</v>
      </c>
      <c r="H59" s="190" t="s">
        <v>132</v>
      </c>
      <c r="I59" s="191"/>
      <c r="J59" s="189"/>
      <c r="K59" s="190">
        <f>'Литература-11 2021 расклад'!M60</f>
        <v>0</v>
      </c>
      <c r="L59" s="190" t="s">
        <v>132</v>
      </c>
      <c r="M59" s="190" t="s">
        <v>132</v>
      </c>
      <c r="N59" s="717" t="s">
        <v>132</v>
      </c>
      <c r="O59" s="520"/>
      <c r="P59" s="325"/>
      <c r="Q59" s="192">
        <f>'Литература-11 2021 расклад'!N60</f>
        <v>0</v>
      </c>
      <c r="R59" s="192" t="s">
        <v>132</v>
      </c>
      <c r="S59" s="192" t="s">
        <v>132</v>
      </c>
      <c r="T59" s="192" t="s">
        <v>132</v>
      </c>
      <c r="U59" s="193"/>
      <c r="V59" s="189">
        <f>'Литература-11 2020 расклад'!O60</f>
        <v>0</v>
      </c>
      <c r="W59" s="190">
        <f>'Литература-11 2021 расклад'!O60</f>
        <v>0</v>
      </c>
      <c r="X59" s="190" t="s">
        <v>132</v>
      </c>
      <c r="Y59" s="190" t="s">
        <v>132</v>
      </c>
      <c r="Z59" s="717" t="s">
        <v>132</v>
      </c>
      <c r="AA59" s="520"/>
      <c r="AB59" s="325">
        <f>'Литература-11 2020 расклад'!P60</f>
        <v>0</v>
      </c>
      <c r="AC59" s="192">
        <f>'Литература-11 2021 расклад'!P60</f>
        <v>0</v>
      </c>
      <c r="AD59" s="396" t="s">
        <v>132</v>
      </c>
      <c r="AE59" s="396" t="s">
        <v>132</v>
      </c>
      <c r="AF59" s="396" t="s">
        <v>132</v>
      </c>
      <c r="AG59" s="332"/>
    </row>
    <row r="60" spans="1:33" s="1" customFormat="1" ht="15" customHeight="1" x14ac:dyDescent="0.25">
      <c r="A60" s="23">
        <v>13</v>
      </c>
      <c r="B60" s="430">
        <v>40720</v>
      </c>
      <c r="C60" s="531" t="s">
        <v>200</v>
      </c>
      <c r="D60" s="189">
        <f>'Литература-11 2020 расклад'!L61</f>
        <v>4</v>
      </c>
      <c r="E60" s="190">
        <f>'Литература-11 2021 расклад'!L61</f>
        <v>6</v>
      </c>
      <c r="F60" s="190">
        <f>'Литература-11 2022 расклад'!L60</f>
        <v>1</v>
      </c>
      <c r="G60" s="190">
        <f>'Литература-11 2023 расклад'!M60</f>
        <v>3</v>
      </c>
      <c r="H60" s="190">
        <f>'Литература-11 2024 расклад'!M60</f>
        <v>2</v>
      </c>
      <c r="I60" s="191">
        <f>'Литература-11 2025 расклад'!M60</f>
        <v>1</v>
      </c>
      <c r="J60" s="189"/>
      <c r="K60" s="190">
        <f>'Литература-11 2021 расклад'!M61</f>
        <v>4.0001999999999995</v>
      </c>
      <c r="L60" s="190">
        <f>'Литература-11 2022 расклад'!M60</f>
        <v>0</v>
      </c>
      <c r="M60" s="190">
        <f>'Литература-11 2023 расклад'!N60</f>
        <v>2</v>
      </c>
      <c r="N60" s="717">
        <f>'Литература-11 2024 расклад'!N60</f>
        <v>0</v>
      </c>
      <c r="O60" s="520">
        <f>'Литература-11 2025 расклад'!N60</f>
        <v>0</v>
      </c>
      <c r="P60" s="325"/>
      <c r="Q60" s="192">
        <f>'Литература-11 2021 расклад'!N61</f>
        <v>66.67</v>
      </c>
      <c r="R60" s="192">
        <f>'Литература-11 2022 расклад'!N60</f>
        <v>0</v>
      </c>
      <c r="S60" s="192">
        <f>'Литература-11 2023 расклад'!O60</f>
        <v>66.666666666666671</v>
      </c>
      <c r="T60" s="192">
        <f>'Литература-11 2024 расклад'!O60</f>
        <v>0</v>
      </c>
      <c r="U60" s="193">
        <f>'Литература-11 2025 расклад'!O60</f>
        <v>0</v>
      </c>
      <c r="V60" s="189">
        <f>'Литература-11 2020 расклад'!O61</f>
        <v>0</v>
      </c>
      <c r="W60" s="190">
        <f>'Литература-11 2021 расклад'!O61</f>
        <v>0</v>
      </c>
      <c r="X60" s="190">
        <f>'Литература-11 2022 расклад'!O60</f>
        <v>0</v>
      </c>
      <c r="Y60" s="190">
        <f>'Литература-11 2023 расклад'!P60</f>
        <v>0</v>
      </c>
      <c r="Z60" s="717">
        <f>'Литература-11 2024 расклад'!P60</f>
        <v>0</v>
      </c>
      <c r="AA60" s="520">
        <f>'Литература-11 2025 расклад'!P60</f>
        <v>0</v>
      </c>
      <c r="AB60" s="325">
        <f>'Литература-11 2020 расклад'!P61</f>
        <v>0</v>
      </c>
      <c r="AC60" s="192">
        <f>'Литература-11 2021 расклад'!P61</f>
        <v>0</v>
      </c>
      <c r="AD60" s="396">
        <f>'Литература-11 2022 расклад'!P60</f>
        <v>0</v>
      </c>
      <c r="AE60" s="396">
        <f>'Литература-11 2023 расклад'!Q60</f>
        <v>0</v>
      </c>
      <c r="AF60" s="396">
        <f>'Литература-11 2024 расклад'!Q60</f>
        <v>0</v>
      </c>
      <c r="AG60" s="332">
        <f>'Литература-11 2025 расклад'!Q60</f>
        <v>0</v>
      </c>
    </row>
    <row r="61" spans="1:33" s="1" customFormat="1" ht="15" customHeight="1" x14ac:dyDescent="0.25">
      <c r="A61" s="23">
        <v>14</v>
      </c>
      <c r="B61" s="430">
        <v>40730</v>
      </c>
      <c r="C61" s="510" t="s">
        <v>49</v>
      </c>
      <c r="D61" s="189"/>
      <c r="E61" s="190"/>
      <c r="F61" s="190">
        <f>'Литература-11 2022 расклад'!L61</f>
        <v>3</v>
      </c>
      <c r="G61" s="190"/>
      <c r="H61" s="190"/>
      <c r="I61" s="191"/>
      <c r="J61" s="189"/>
      <c r="K61" s="190"/>
      <c r="L61" s="190">
        <f>'Литература-11 2022 расклад'!M61</f>
        <v>0</v>
      </c>
      <c r="M61" s="190"/>
      <c r="N61" s="717"/>
      <c r="O61" s="520"/>
      <c r="P61" s="325"/>
      <c r="Q61" s="192"/>
      <c r="R61" s="192">
        <f>'Литература-11 2022 расклад'!N61</f>
        <v>0</v>
      </c>
      <c r="S61" s="192"/>
      <c r="T61" s="192"/>
      <c r="U61" s="193"/>
      <c r="V61" s="189"/>
      <c r="W61" s="190"/>
      <c r="X61" s="190">
        <f>'Литература-11 2022 расклад'!O61</f>
        <v>0</v>
      </c>
      <c r="Y61" s="190"/>
      <c r="Z61" s="717"/>
      <c r="AA61" s="520"/>
      <c r="AB61" s="325"/>
      <c r="AC61" s="192"/>
      <c r="AD61" s="396">
        <f>'Литература-11 2022 расклад'!P61</f>
        <v>0</v>
      </c>
      <c r="AE61" s="396"/>
      <c r="AF61" s="396"/>
      <c r="AG61" s="332"/>
    </row>
    <row r="62" spans="1:33" s="1" customFormat="1" ht="15" customHeight="1" x14ac:dyDescent="0.25">
      <c r="A62" s="23">
        <v>15</v>
      </c>
      <c r="B62" s="430">
        <v>40820</v>
      </c>
      <c r="C62" s="496" t="s">
        <v>161</v>
      </c>
      <c r="D62" s="189">
        <f>'Литература-11 2020 расклад'!L63</f>
        <v>4</v>
      </c>
      <c r="E62" s="190">
        <f>'Литература-11 2021 расклад'!L63</f>
        <v>1</v>
      </c>
      <c r="F62" s="190">
        <f>'Литература-11 2022 расклад'!L62</f>
        <v>4</v>
      </c>
      <c r="G62" s="190">
        <f>'Литература-11 2023 расклад'!M62</f>
        <v>4</v>
      </c>
      <c r="H62" s="190">
        <f>'Литература-11 2024 расклад'!M62</f>
        <v>1</v>
      </c>
      <c r="I62" s="191">
        <f>'Литература-11 2025 расклад'!M62</f>
        <v>1</v>
      </c>
      <c r="J62" s="189"/>
      <c r="K62" s="190">
        <f>'Литература-11 2021 расклад'!M63</f>
        <v>0</v>
      </c>
      <c r="L62" s="190">
        <f>'Литература-11 2022 расклад'!M62</f>
        <v>2</v>
      </c>
      <c r="M62" s="190">
        <f>'Литература-11 2023 расклад'!N62</f>
        <v>0</v>
      </c>
      <c r="N62" s="717">
        <f>'Литература-11 2024 расклад'!N62</f>
        <v>0</v>
      </c>
      <c r="O62" s="520">
        <f>'Литература-11 2025 расклад'!N62</f>
        <v>1</v>
      </c>
      <c r="P62" s="325"/>
      <c r="Q62" s="192">
        <f>'Литература-11 2021 расклад'!N63</f>
        <v>0</v>
      </c>
      <c r="R62" s="192">
        <f>'Литература-11 2022 расклад'!N62</f>
        <v>50</v>
      </c>
      <c r="S62" s="192">
        <f>'Литература-11 2023 расклад'!O62</f>
        <v>0</v>
      </c>
      <c r="T62" s="192">
        <f>'Литература-11 2024 расклад'!O62</f>
        <v>0</v>
      </c>
      <c r="U62" s="193">
        <f>'Литература-11 2025 расклад'!O62</f>
        <v>100</v>
      </c>
      <c r="V62" s="189">
        <f>'Литература-11 2020 расклад'!O63</f>
        <v>0</v>
      </c>
      <c r="W62" s="190">
        <f>'Литература-11 2021 расклад'!O63</f>
        <v>0</v>
      </c>
      <c r="X62" s="190">
        <f>'Литература-11 2022 расклад'!O62</f>
        <v>0</v>
      </c>
      <c r="Y62" s="190">
        <f>'Литература-11 2023 расклад'!P62</f>
        <v>0</v>
      </c>
      <c r="Z62" s="717">
        <f>'Литература-11 2024 расклад'!P62</f>
        <v>0</v>
      </c>
      <c r="AA62" s="520">
        <f>'Литература-11 2025 расклад'!P62</f>
        <v>0</v>
      </c>
      <c r="AB62" s="325">
        <f>'Литература-11 2020 расклад'!P63</f>
        <v>0</v>
      </c>
      <c r="AC62" s="192">
        <f>'Литература-11 2021 расклад'!P63</f>
        <v>0</v>
      </c>
      <c r="AD62" s="396">
        <f>'Литература-11 2022 расклад'!P62</f>
        <v>0</v>
      </c>
      <c r="AE62" s="396">
        <f>'Литература-11 2023 расклад'!Q62</f>
        <v>0</v>
      </c>
      <c r="AF62" s="396">
        <f>'Литература-11 2024 расклад'!Q62</f>
        <v>0</v>
      </c>
      <c r="AG62" s="332">
        <f>'Литература-11 2025 расклад'!Q62</f>
        <v>0</v>
      </c>
    </row>
    <row r="63" spans="1:33" s="1" customFormat="1" ht="15" customHeight="1" x14ac:dyDescent="0.25">
      <c r="A63" s="23">
        <v>16</v>
      </c>
      <c r="B63" s="430">
        <v>40840</v>
      </c>
      <c r="C63" s="496" t="s">
        <v>51</v>
      </c>
      <c r="D63" s="189">
        <f>'Литература-11 2020 расклад'!L64</f>
        <v>1</v>
      </c>
      <c r="E63" s="190" t="s">
        <v>132</v>
      </c>
      <c r="F63" s="190">
        <f>'Литература-11 2022 расклад'!L63</f>
        <v>2</v>
      </c>
      <c r="G63" s="190" t="s">
        <v>132</v>
      </c>
      <c r="H63" s="190">
        <f>'Литература-11 2024 расклад'!M63</f>
        <v>2</v>
      </c>
      <c r="I63" s="191">
        <f>'Литература-11 2025 расклад'!M63</f>
        <v>2</v>
      </c>
      <c r="J63" s="189"/>
      <c r="K63" s="190" t="s">
        <v>132</v>
      </c>
      <c r="L63" s="190">
        <f>'Литература-11 2022 расклад'!M63</f>
        <v>1</v>
      </c>
      <c r="M63" s="190" t="s">
        <v>132</v>
      </c>
      <c r="N63" s="717">
        <f>'Литература-11 2024 расклад'!N63</f>
        <v>0</v>
      </c>
      <c r="O63" s="520">
        <f>'Литература-11 2025 расклад'!N63</f>
        <v>0</v>
      </c>
      <c r="P63" s="325"/>
      <c r="Q63" s="192" t="s">
        <v>132</v>
      </c>
      <c r="R63" s="192">
        <f>'Литература-11 2022 расклад'!N63</f>
        <v>50</v>
      </c>
      <c r="S63" s="192" t="s">
        <v>132</v>
      </c>
      <c r="T63" s="192">
        <f>'Литература-11 2024 расклад'!O63</f>
        <v>0</v>
      </c>
      <c r="U63" s="193">
        <f>'Литература-11 2025 расклад'!O63</f>
        <v>0</v>
      </c>
      <c r="V63" s="189">
        <f>'Литература-11 2020 расклад'!O64</f>
        <v>0</v>
      </c>
      <c r="W63" s="190" t="s">
        <v>132</v>
      </c>
      <c r="X63" s="190">
        <f>'Литература-11 2022 расклад'!O63</f>
        <v>0</v>
      </c>
      <c r="Y63" s="190" t="s">
        <v>132</v>
      </c>
      <c r="Z63" s="717">
        <f>'Литература-11 2024 расклад'!P63</f>
        <v>0</v>
      </c>
      <c r="AA63" s="520">
        <f>'Литература-11 2025 расклад'!P63</f>
        <v>1</v>
      </c>
      <c r="AB63" s="325">
        <f>'Литература-11 2020 расклад'!P64</f>
        <v>0</v>
      </c>
      <c r="AC63" s="192" t="s">
        <v>132</v>
      </c>
      <c r="AD63" s="396">
        <f>'Литература-11 2022 расклад'!P63</f>
        <v>0</v>
      </c>
      <c r="AE63" s="396" t="s">
        <v>132</v>
      </c>
      <c r="AF63" s="396">
        <f>'Литература-11 2024 расклад'!Q63</f>
        <v>0</v>
      </c>
      <c r="AG63" s="332">
        <f>'Литература-11 2025 расклад'!Q63</f>
        <v>50</v>
      </c>
    </row>
    <row r="64" spans="1:33" s="1" customFormat="1" ht="15" customHeight="1" x14ac:dyDescent="0.25">
      <c r="A64" s="23">
        <v>17</v>
      </c>
      <c r="B64" s="430">
        <v>40950</v>
      </c>
      <c r="C64" s="496" t="s">
        <v>52</v>
      </c>
      <c r="D64" s="189">
        <f>'Литература-11 2020 расклад'!L65</f>
        <v>1</v>
      </c>
      <c r="E64" s="190" t="s">
        <v>132</v>
      </c>
      <c r="F64" s="190">
        <f>'Литература-11 2022 расклад'!L64</f>
        <v>2</v>
      </c>
      <c r="G64" s="190">
        <f>'Литература-11 2023 расклад'!M64</f>
        <v>1</v>
      </c>
      <c r="H64" s="190">
        <f>'Литература-11 2024 расклад'!M64</f>
        <v>1</v>
      </c>
      <c r="I64" s="191">
        <f>'Литература-11 2025 расклад'!M64</f>
        <v>4</v>
      </c>
      <c r="J64" s="189"/>
      <c r="K64" s="190" t="s">
        <v>132</v>
      </c>
      <c r="L64" s="190">
        <f>'Литература-11 2022 расклад'!M64</f>
        <v>0</v>
      </c>
      <c r="M64" s="190">
        <f>'Литература-11 2023 расклад'!N64</f>
        <v>0</v>
      </c>
      <c r="N64" s="717">
        <f>'Литература-11 2024 расклад'!N64</f>
        <v>1</v>
      </c>
      <c r="O64" s="520">
        <f>'Литература-11 2025 расклад'!N64</f>
        <v>1</v>
      </c>
      <c r="P64" s="325"/>
      <c r="Q64" s="192" t="s">
        <v>132</v>
      </c>
      <c r="R64" s="192">
        <f>'Литература-11 2022 расклад'!N64</f>
        <v>0</v>
      </c>
      <c r="S64" s="192">
        <f>'Литература-11 2023 расклад'!O64</f>
        <v>0</v>
      </c>
      <c r="T64" s="192">
        <f>'Литература-11 2024 расклад'!O64</f>
        <v>100</v>
      </c>
      <c r="U64" s="193">
        <f>'Литература-11 2025 расклад'!O64</f>
        <v>25</v>
      </c>
      <c r="V64" s="189">
        <f>'Литература-11 2020 расклад'!O65</f>
        <v>0</v>
      </c>
      <c r="W64" s="190" t="s">
        <v>132</v>
      </c>
      <c r="X64" s="190">
        <f>'Литература-11 2022 расклад'!O64</f>
        <v>0</v>
      </c>
      <c r="Y64" s="190">
        <f>'Литература-11 2023 расклад'!P64</f>
        <v>0</v>
      </c>
      <c r="Z64" s="717">
        <f>'Литература-11 2024 расклад'!P64</f>
        <v>0</v>
      </c>
      <c r="AA64" s="520">
        <f>'Литература-11 2025 расклад'!P64</f>
        <v>0</v>
      </c>
      <c r="AB64" s="325">
        <f>'Литература-11 2020 расклад'!P65</f>
        <v>0</v>
      </c>
      <c r="AC64" s="192" t="s">
        <v>132</v>
      </c>
      <c r="AD64" s="396">
        <f>'Литература-11 2022 расклад'!P64</f>
        <v>0</v>
      </c>
      <c r="AE64" s="396">
        <f>'Литература-11 2023 расклад'!Q64</f>
        <v>0</v>
      </c>
      <c r="AF64" s="396">
        <f>'Литература-11 2024 расклад'!Q64</f>
        <v>0</v>
      </c>
      <c r="AG64" s="332">
        <f>'Литература-11 2025 расклад'!Q64</f>
        <v>0</v>
      </c>
    </row>
    <row r="65" spans="1:33" s="1" customFormat="1" ht="15" customHeight="1" x14ac:dyDescent="0.25">
      <c r="A65" s="23">
        <v>18</v>
      </c>
      <c r="B65" s="430">
        <v>40990</v>
      </c>
      <c r="C65" s="496" t="s">
        <v>53</v>
      </c>
      <c r="D65" s="189">
        <f>'Литература-11 2020 расклад'!L66</f>
        <v>6</v>
      </c>
      <c r="E65" s="190">
        <f>'Литература-11 2021 расклад'!L66</f>
        <v>1</v>
      </c>
      <c r="F65" s="190">
        <f>'Литература-11 2022 расклад'!L65</f>
        <v>4</v>
      </c>
      <c r="G65" s="190">
        <f>'Литература-11 2023 расклад'!M65</f>
        <v>2</v>
      </c>
      <c r="H65" s="190">
        <f>'Литература-11 2024 расклад'!M65</f>
        <v>2</v>
      </c>
      <c r="I65" s="191"/>
      <c r="J65" s="189"/>
      <c r="K65" s="190">
        <f>'Литература-11 2021 расклад'!M66</f>
        <v>1</v>
      </c>
      <c r="L65" s="190">
        <f>'Литература-11 2022 расклад'!M65</f>
        <v>1</v>
      </c>
      <c r="M65" s="190">
        <f>'Литература-11 2023 расклад'!N65</f>
        <v>2</v>
      </c>
      <c r="N65" s="717">
        <f>'Литература-11 2024 расклад'!N65</f>
        <v>1</v>
      </c>
      <c r="O65" s="520"/>
      <c r="P65" s="325"/>
      <c r="Q65" s="192">
        <f>'Литература-11 2021 расклад'!N66</f>
        <v>100</v>
      </c>
      <c r="R65" s="192">
        <f>'Литература-11 2022 расклад'!N65</f>
        <v>25</v>
      </c>
      <c r="S65" s="192">
        <f>'Литература-11 2023 расклад'!O65</f>
        <v>100</v>
      </c>
      <c r="T65" s="192">
        <f>'Литература-11 2024 расклад'!O65</f>
        <v>50</v>
      </c>
      <c r="U65" s="193"/>
      <c r="V65" s="189">
        <f>'Литература-11 2020 расклад'!O66</f>
        <v>0</v>
      </c>
      <c r="W65" s="190">
        <f>'Литература-11 2021 расклад'!O66</f>
        <v>0</v>
      </c>
      <c r="X65" s="190">
        <f>'Литература-11 2022 расклад'!O65</f>
        <v>0</v>
      </c>
      <c r="Y65" s="190">
        <f>'Литература-11 2023 расклад'!P65</f>
        <v>0</v>
      </c>
      <c r="Z65" s="717">
        <f>'Литература-11 2024 расклад'!P65</f>
        <v>0</v>
      </c>
      <c r="AA65" s="520"/>
      <c r="AB65" s="325">
        <f>'Литература-11 2020 расклад'!P66</f>
        <v>0</v>
      </c>
      <c r="AC65" s="192">
        <f>'Литература-11 2021 расклад'!P66</f>
        <v>0</v>
      </c>
      <c r="AD65" s="396">
        <f>'Литература-11 2022 расклад'!P65</f>
        <v>0</v>
      </c>
      <c r="AE65" s="396">
        <f>'Литература-11 2023 расклад'!Q65</f>
        <v>0</v>
      </c>
      <c r="AF65" s="396">
        <f>'Литература-11 2024 расклад'!Q65</f>
        <v>0</v>
      </c>
      <c r="AG65" s="332"/>
    </row>
    <row r="66" spans="1:33" s="208" customFormat="1" ht="15" customHeight="1" x14ac:dyDescent="0.25">
      <c r="A66" s="253">
        <v>19</v>
      </c>
      <c r="B66" s="436">
        <v>40133</v>
      </c>
      <c r="C66" s="497" t="s">
        <v>43</v>
      </c>
      <c r="D66" s="196">
        <f>'Литература-11 2020 расклад'!L67</f>
        <v>1</v>
      </c>
      <c r="E66" s="197">
        <f>'Литература-11 2021 расклад'!L67</f>
        <v>4</v>
      </c>
      <c r="F66" s="197">
        <f>'Литература-11 2022 расклад'!L66</f>
        <v>3</v>
      </c>
      <c r="G66" s="197">
        <f>'Литература-11 2023 расклад'!M66</f>
        <v>2</v>
      </c>
      <c r="H66" s="197">
        <f>'Литература-11 2024 расклад'!M66</f>
        <v>3</v>
      </c>
      <c r="I66" s="198">
        <f>'Литература-11 2025 расклад'!M66</f>
        <v>1</v>
      </c>
      <c r="J66" s="196"/>
      <c r="K66" s="197">
        <f>'Литература-11 2021 расклад'!M67</f>
        <v>0</v>
      </c>
      <c r="L66" s="197">
        <f>'Литература-11 2022 расклад'!M66</f>
        <v>0</v>
      </c>
      <c r="M66" s="197">
        <f>'Литература-11 2023 расклад'!N66</f>
        <v>1</v>
      </c>
      <c r="N66" s="718">
        <f>'Литература-11 2024 расклад'!N66</f>
        <v>0</v>
      </c>
      <c r="O66" s="521">
        <f>'Литература-11 2025 расклад'!N66</f>
        <v>0</v>
      </c>
      <c r="P66" s="326"/>
      <c r="Q66" s="199">
        <f>'Литература-11 2021 расклад'!N67</f>
        <v>0</v>
      </c>
      <c r="R66" s="199">
        <f>'Литература-11 2022 расклад'!N66</f>
        <v>0</v>
      </c>
      <c r="S66" s="199">
        <f>'Литература-11 2023 расклад'!O66</f>
        <v>50</v>
      </c>
      <c r="T66" s="199">
        <f>'Литература-11 2024 расклад'!O66</f>
        <v>0</v>
      </c>
      <c r="U66" s="200">
        <f>'Литература-11 2025 расклад'!O66</f>
        <v>0</v>
      </c>
      <c r="V66" s="196">
        <f>'Литература-11 2020 расклад'!O67</f>
        <v>0</v>
      </c>
      <c r="W66" s="197">
        <f>'Литература-11 2021 расклад'!O67</f>
        <v>1</v>
      </c>
      <c r="X66" s="197">
        <f>'Литература-11 2022 расклад'!O66</f>
        <v>0</v>
      </c>
      <c r="Y66" s="197">
        <f>'Литература-11 2023 расклад'!P66</f>
        <v>0</v>
      </c>
      <c r="Z66" s="718">
        <f>'Литература-11 2024 расклад'!P66</f>
        <v>0</v>
      </c>
      <c r="AA66" s="521">
        <f>'Литература-11 2025 расклад'!P66</f>
        <v>0</v>
      </c>
      <c r="AB66" s="326">
        <f>'Литература-11 2020 расклад'!P67</f>
        <v>0</v>
      </c>
      <c r="AC66" s="199">
        <f>'Литература-11 2021 расклад'!P67</f>
        <v>25</v>
      </c>
      <c r="AD66" s="397">
        <f>'Литература-11 2022 расклад'!P66</f>
        <v>0</v>
      </c>
      <c r="AE66" s="397">
        <f>'Литература-11 2023 расклад'!Q66</f>
        <v>0</v>
      </c>
      <c r="AF66" s="397">
        <f>'Литература-11 2024 расклад'!Q66</f>
        <v>0</v>
      </c>
      <c r="AG66" s="332">
        <f>'Литература-11 2025 расклад'!Q66</f>
        <v>0</v>
      </c>
    </row>
    <row r="67" spans="1:33" s="1" customFormat="1" ht="15" customHeight="1" thickBot="1" x14ac:dyDescent="0.3">
      <c r="A67" s="24">
        <v>20</v>
      </c>
      <c r="B67" s="436">
        <v>40400</v>
      </c>
      <c r="C67" s="511" t="s">
        <v>201</v>
      </c>
      <c r="D67" s="196"/>
      <c r="E67" s="197"/>
      <c r="F67" s="197"/>
      <c r="G67" s="197"/>
      <c r="H67" s="197">
        <f>'Литература-11 2024 расклад'!M67</f>
        <v>4</v>
      </c>
      <c r="I67" s="198">
        <f>'Литература-11 2025 расклад'!M67</f>
        <v>3</v>
      </c>
      <c r="J67" s="196"/>
      <c r="K67" s="197"/>
      <c r="L67" s="197"/>
      <c r="M67" s="197"/>
      <c r="N67" s="718">
        <f>'Литература-11 2024 расклад'!N67</f>
        <v>1</v>
      </c>
      <c r="O67" s="521">
        <f>'Литература-11 2025 расклад'!N67</f>
        <v>1</v>
      </c>
      <c r="P67" s="326"/>
      <c r="Q67" s="199"/>
      <c r="R67" s="199"/>
      <c r="S67" s="199"/>
      <c r="T67" s="199">
        <f>'Литература-11 2024 расклад'!O67</f>
        <v>25</v>
      </c>
      <c r="U67" s="200">
        <f>'Литература-11 2025 расклад'!O67</f>
        <v>33.333333333333336</v>
      </c>
      <c r="V67" s="196"/>
      <c r="W67" s="197"/>
      <c r="X67" s="197"/>
      <c r="Y67" s="197"/>
      <c r="Z67" s="718">
        <f>'Литература-11 2024 расклад'!P67</f>
        <v>0</v>
      </c>
      <c r="AA67" s="521">
        <f>'Литература-11 2025 расклад'!P67</f>
        <v>1</v>
      </c>
      <c r="AB67" s="326"/>
      <c r="AC67" s="199"/>
      <c r="AD67" s="397"/>
      <c r="AE67" s="397"/>
      <c r="AF67" s="397">
        <f>'Литература-11 2024 расклад'!Q67</f>
        <v>0</v>
      </c>
      <c r="AG67" s="333">
        <f>'Литература-11 2025 расклад'!Q67</f>
        <v>33.333333333333336</v>
      </c>
    </row>
    <row r="68" spans="1:33" s="1" customFormat="1" ht="15" customHeight="1" thickBot="1" x14ac:dyDescent="0.3">
      <c r="A68" s="35"/>
      <c r="B68" s="446" t="s">
        <v>105</v>
      </c>
      <c r="C68" s="505"/>
      <c r="D68" s="335">
        <f>'Литература-11 2020 расклад'!L68</f>
        <v>40</v>
      </c>
      <c r="E68" s="337">
        <f>'Литература-11 2021 расклад'!L68</f>
        <v>52</v>
      </c>
      <c r="F68" s="337">
        <f>'Литература-11 2022 расклад'!L67</f>
        <v>34</v>
      </c>
      <c r="G68" s="337">
        <f>'Литература-11 2023 расклад'!M67</f>
        <v>51</v>
      </c>
      <c r="H68" s="337">
        <f>'Литература-11 2024 расклад'!M68</f>
        <v>42</v>
      </c>
      <c r="I68" s="338">
        <f>'Литература-11 2025 расклад'!M68</f>
        <v>37</v>
      </c>
      <c r="J68" s="335">
        <f>'Литература-11 2020 расклад'!M68</f>
        <v>0</v>
      </c>
      <c r="K68" s="337">
        <f>'Литература-11 2021 расклад'!M68</f>
        <v>17.999600000000001</v>
      </c>
      <c r="L68" s="337">
        <f>'Литература-11 2022 расклад'!M67</f>
        <v>16</v>
      </c>
      <c r="M68" s="337">
        <f>'Литература-11 2023 расклад'!N67</f>
        <v>21</v>
      </c>
      <c r="N68" s="716">
        <f>'Литература-11 2024 расклад'!N68</f>
        <v>15</v>
      </c>
      <c r="O68" s="519">
        <f>'Литература-11 2025 расклад'!N68</f>
        <v>5</v>
      </c>
      <c r="P68" s="341">
        <f>'Литература-11 2020 расклад'!N68</f>
        <v>0</v>
      </c>
      <c r="Q68" s="339">
        <f>'Литература-11 2021 расклад'!N68</f>
        <v>33.984000000000002</v>
      </c>
      <c r="R68" s="339">
        <f>'Литература-11 2022 расклад'!N67</f>
        <v>35.555555555555557</v>
      </c>
      <c r="S68" s="339">
        <f>'Литература-11 2023 расклад'!O67</f>
        <v>41.176470588235297</v>
      </c>
      <c r="T68" s="339">
        <f>'Литература-11 2024 расклад'!O68</f>
        <v>35.714285714285715</v>
      </c>
      <c r="U68" s="340">
        <f>'Литература-11 2025 расклад'!O68</f>
        <v>13.513513513513514</v>
      </c>
      <c r="V68" s="335">
        <f>'Литература-11 2020 расклад'!O68</f>
        <v>1.9997999999999998</v>
      </c>
      <c r="W68" s="337">
        <f>'Литература-11 2021 расклад'!O68</f>
        <v>1</v>
      </c>
      <c r="X68" s="337">
        <f>'Литература-11 2022 расклад'!O67</f>
        <v>0</v>
      </c>
      <c r="Y68" s="337">
        <f>'Литература-11 2023 расклад'!P67</f>
        <v>1</v>
      </c>
      <c r="Z68" s="716">
        <f>'Литература-11 2024 расклад'!P68</f>
        <v>1</v>
      </c>
      <c r="AA68" s="519">
        <f>'Литература-11 2025 расклад'!P68</f>
        <v>0</v>
      </c>
      <c r="AB68" s="341">
        <f>'Литература-11 2020 расклад'!P68</f>
        <v>6.06</v>
      </c>
      <c r="AC68" s="339">
        <f>'Литература-11 2021 расклад'!P68</f>
        <v>5</v>
      </c>
      <c r="AD68" s="394">
        <f>'Литература-11 2022 расклад'!P67</f>
        <v>0</v>
      </c>
      <c r="AE68" s="394">
        <f>'Литература-11 2023 расклад'!Q67</f>
        <v>1.9607843137254901</v>
      </c>
      <c r="AF68" s="394">
        <f>'Литература-11 2024 расклад'!Q68</f>
        <v>2.3809523809523809</v>
      </c>
      <c r="AG68" s="342">
        <f>'Литература-11 2025 расклад'!Q68</f>
        <v>0</v>
      </c>
    </row>
    <row r="69" spans="1:33" s="1" customFormat="1" ht="15" customHeight="1" x14ac:dyDescent="0.25">
      <c r="A69" s="16">
        <v>1</v>
      </c>
      <c r="B69" s="430">
        <v>50040</v>
      </c>
      <c r="C69" s="496" t="s">
        <v>54</v>
      </c>
      <c r="D69" s="183">
        <f>'Литература-11 2020 расклад'!L69</f>
        <v>3</v>
      </c>
      <c r="E69" s="184">
        <f>'Литература-11 2021 расклад'!L69</f>
        <v>5</v>
      </c>
      <c r="F69" s="184">
        <f>'Литература-11 2022 расклад'!L68</f>
        <v>3</v>
      </c>
      <c r="G69" s="184">
        <f>'Литература-11 2023 расклад'!M68</f>
        <v>3</v>
      </c>
      <c r="H69" s="184">
        <f>'Литература-11 2024 расклад'!M69</f>
        <v>2</v>
      </c>
      <c r="I69" s="185">
        <f>'Литература-11 2025 расклад'!M69</f>
        <v>4</v>
      </c>
      <c r="J69" s="183"/>
      <c r="K69" s="184">
        <f>'Литература-11 2021 расклад'!M69</f>
        <v>5</v>
      </c>
      <c r="L69" s="184">
        <f>'Литература-11 2022 расклад'!M68</f>
        <v>1</v>
      </c>
      <c r="M69" s="184">
        <f>'Литература-11 2023 расклад'!N68</f>
        <v>2</v>
      </c>
      <c r="N69" s="719">
        <f>'Литература-11 2024 расклад'!N69</f>
        <v>0</v>
      </c>
      <c r="O69" s="522">
        <f>'Литература-11 2025 расклад'!N69</f>
        <v>0</v>
      </c>
      <c r="P69" s="327"/>
      <c r="Q69" s="186">
        <f>'Литература-11 2021 расклад'!N69</f>
        <v>100</v>
      </c>
      <c r="R69" s="186">
        <f>'Литература-11 2022 расклад'!N68</f>
        <v>33.333333333333336</v>
      </c>
      <c r="S69" s="186">
        <f>'Литература-11 2023 расклад'!O68</f>
        <v>66.666666666666671</v>
      </c>
      <c r="T69" s="186">
        <f>'Литература-11 2024 расклад'!O69</f>
        <v>0</v>
      </c>
      <c r="U69" s="187">
        <f>'Литература-11 2025 расклад'!O69</f>
        <v>0</v>
      </c>
      <c r="V69" s="183">
        <f>'Литература-11 2020 расклад'!O69</f>
        <v>0</v>
      </c>
      <c r="W69" s="184">
        <f>'Литература-11 2021 расклад'!O69</f>
        <v>0</v>
      </c>
      <c r="X69" s="184">
        <f>'Литература-11 2022 расклад'!O68</f>
        <v>0</v>
      </c>
      <c r="Y69" s="184">
        <f>'Литература-11 2023 расклад'!P68</f>
        <v>0</v>
      </c>
      <c r="Z69" s="719">
        <f>'Литература-11 2024 расклад'!P69</f>
        <v>0</v>
      </c>
      <c r="AA69" s="522">
        <f>'Литература-11 2025 расклад'!P69</f>
        <v>0</v>
      </c>
      <c r="AB69" s="327">
        <f>'Литература-11 2020 расклад'!P69</f>
        <v>0</v>
      </c>
      <c r="AC69" s="186">
        <f>'Литература-11 2021 расклад'!P69</f>
        <v>0</v>
      </c>
      <c r="AD69" s="395">
        <f>'Литература-11 2022 расклад'!P68</f>
        <v>0</v>
      </c>
      <c r="AE69" s="395">
        <f>'Литература-11 2023 расклад'!Q68</f>
        <v>0</v>
      </c>
      <c r="AF69" s="395">
        <f>'Литература-11 2024 расклад'!Q69</f>
        <v>0</v>
      </c>
      <c r="AG69" s="331">
        <f>'Литература-11 2025 расклад'!Q69</f>
        <v>0</v>
      </c>
    </row>
    <row r="70" spans="1:33" s="1" customFormat="1" ht="15" customHeight="1" x14ac:dyDescent="0.25">
      <c r="A70" s="11">
        <v>2</v>
      </c>
      <c r="B70" s="430">
        <v>50003</v>
      </c>
      <c r="C70" s="496" t="s">
        <v>162</v>
      </c>
      <c r="D70" s="189">
        <f>'Литература-11 2020 расклад'!L70</f>
        <v>5</v>
      </c>
      <c r="E70" s="190">
        <f>'Литература-11 2021 расклад'!L70</f>
        <v>4</v>
      </c>
      <c r="F70" s="190">
        <f>'Литература-11 2022 расклад'!L69</f>
        <v>2</v>
      </c>
      <c r="G70" s="190">
        <f>'Литература-11 2023 расклад'!M69</f>
        <v>4</v>
      </c>
      <c r="H70" s="190">
        <f>'Литература-11 2024 расклад'!M70</f>
        <v>3</v>
      </c>
      <c r="I70" s="191">
        <f>'Литература-11 2025 расклад'!M70</f>
        <v>8</v>
      </c>
      <c r="J70" s="189"/>
      <c r="K70" s="190">
        <f>'Литература-11 2021 расклад'!M70</f>
        <v>2</v>
      </c>
      <c r="L70" s="190">
        <f>'Литература-11 2022 расклад'!M69</f>
        <v>0</v>
      </c>
      <c r="M70" s="190">
        <f>'Литература-11 2023 расклад'!N69</f>
        <v>3</v>
      </c>
      <c r="N70" s="717">
        <f>'Литература-11 2024 расклад'!N70</f>
        <v>1</v>
      </c>
      <c r="O70" s="520">
        <f>'Литература-11 2025 расклад'!N70</f>
        <v>2</v>
      </c>
      <c r="P70" s="325"/>
      <c r="Q70" s="192">
        <f>'Литература-11 2021 расклад'!N70</f>
        <v>50</v>
      </c>
      <c r="R70" s="192">
        <f>'Литература-11 2022 расклад'!N69</f>
        <v>0</v>
      </c>
      <c r="S70" s="192">
        <f>'Литература-11 2023 расклад'!O69</f>
        <v>75</v>
      </c>
      <c r="T70" s="192">
        <f>'Литература-11 2024 расклад'!O70</f>
        <v>33.333333333333336</v>
      </c>
      <c r="U70" s="193">
        <f>'Литература-11 2025 расклад'!O70</f>
        <v>25</v>
      </c>
      <c r="V70" s="189">
        <f>'Литература-11 2020 расклад'!O70</f>
        <v>0</v>
      </c>
      <c r="W70" s="190">
        <f>'Литература-11 2021 расклад'!O70</f>
        <v>0</v>
      </c>
      <c r="X70" s="190">
        <f>'Литература-11 2022 расклад'!O69</f>
        <v>0</v>
      </c>
      <c r="Y70" s="190">
        <f>'Литература-11 2023 расклад'!P69</f>
        <v>0</v>
      </c>
      <c r="Z70" s="717">
        <f>'Литература-11 2024 расклад'!P70</f>
        <v>0</v>
      </c>
      <c r="AA70" s="520">
        <f>'Литература-11 2025 расклад'!P70</f>
        <v>0</v>
      </c>
      <c r="AB70" s="325">
        <f>'Литература-11 2020 расклад'!P70</f>
        <v>0</v>
      </c>
      <c r="AC70" s="192">
        <f>'Литература-11 2021 расклад'!P70</f>
        <v>0</v>
      </c>
      <c r="AD70" s="396">
        <f>'Литература-11 2022 расклад'!P69</f>
        <v>0</v>
      </c>
      <c r="AE70" s="396">
        <f>'Литература-11 2023 расклад'!Q69</f>
        <v>0</v>
      </c>
      <c r="AF70" s="396">
        <f>'Литература-11 2024 расклад'!Q70</f>
        <v>0</v>
      </c>
      <c r="AG70" s="332">
        <f>'Литература-11 2025 расклад'!Q70</f>
        <v>0</v>
      </c>
    </row>
    <row r="71" spans="1:33" s="1" customFormat="1" ht="15" customHeight="1" x14ac:dyDescent="0.25">
      <c r="A71" s="11">
        <v>3</v>
      </c>
      <c r="B71" s="430">
        <v>50060</v>
      </c>
      <c r="C71" s="496" t="s">
        <v>163</v>
      </c>
      <c r="D71" s="189">
        <f>'Литература-11 2020 расклад'!L71</f>
        <v>5</v>
      </c>
      <c r="E71" s="190">
        <f>'Литература-11 2021 расклад'!L71</f>
        <v>10</v>
      </c>
      <c r="F71" s="190">
        <f>'Литература-11 2022 расклад'!L70</f>
        <v>6</v>
      </c>
      <c r="G71" s="190">
        <f>'Литература-11 2023 расклад'!M70</f>
        <v>7</v>
      </c>
      <c r="H71" s="190">
        <f>'Литература-11 2024 расклад'!M71</f>
        <v>12</v>
      </c>
      <c r="I71" s="191">
        <f>'Литература-11 2025 расклад'!M71</f>
        <v>3</v>
      </c>
      <c r="J71" s="189"/>
      <c r="K71" s="190">
        <f>'Литература-11 2021 расклад'!M71</f>
        <v>3</v>
      </c>
      <c r="L71" s="190">
        <f>'Литература-11 2022 расклад'!M70</f>
        <v>4</v>
      </c>
      <c r="M71" s="190">
        <f>'Литература-11 2023 расклад'!N70</f>
        <v>3</v>
      </c>
      <c r="N71" s="717">
        <f>'Литература-11 2024 расклад'!N71</f>
        <v>5</v>
      </c>
      <c r="O71" s="520">
        <f>'Литература-11 2025 расклад'!N71</f>
        <v>1</v>
      </c>
      <c r="P71" s="325"/>
      <c r="Q71" s="192">
        <f>'Литература-11 2021 расклад'!N71</f>
        <v>30</v>
      </c>
      <c r="R71" s="192">
        <f>'Литература-11 2022 расклад'!N70</f>
        <v>66.666666666666671</v>
      </c>
      <c r="S71" s="192">
        <f>'Литература-11 2023 расклад'!O70</f>
        <v>42.857142857142854</v>
      </c>
      <c r="T71" s="192">
        <f>'Литература-11 2024 расклад'!O71</f>
        <v>41.666666666666664</v>
      </c>
      <c r="U71" s="193">
        <f>'Литература-11 2025 расклад'!O71</f>
        <v>33.333333333333336</v>
      </c>
      <c r="V71" s="189">
        <f>'Литература-11 2020 расклад'!O71</f>
        <v>0</v>
      </c>
      <c r="W71" s="190">
        <f>'Литература-11 2021 расклад'!O71</f>
        <v>0</v>
      </c>
      <c r="X71" s="190">
        <f>'Литература-11 2022 расклад'!O70</f>
        <v>0</v>
      </c>
      <c r="Y71" s="190">
        <f>'Литература-11 2023 расклад'!P70</f>
        <v>0</v>
      </c>
      <c r="Z71" s="717">
        <f>'Литература-11 2024 расклад'!P71</f>
        <v>0</v>
      </c>
      <c r="AA71" s="520">
        <f>'Литература-11 2025 расклад'!P71</f>
        <v>0</v>
      </c>
      <c r="AB71" s="325">
        <f>'Литература-11 2020 расклад'!P71</f>
        <v>0</v>
      </c>
      <c r="AC71" s="192">
        <f>'Литература-11 2021 расклад'!P71</f>
        <v>0</v>
      </c>
      <c r="AD71" s="396">
        <f>'Литература-11 2022 расклад'!P70</f>
        <v>0</v>
      </c>
      <c r="AE71" s="396">
        <f>'Литература-11 2023 расклад'!Q70</f>
        <v>0</v>
      </c>
      <c r="AF71" s="396">
        <f>'Литература-11 2024 расклад'!Q71</f>
        <v>0</v>
      </c>
      <c r="AG71" s="332">
        <f>'Литература-11 2025 расклад'!Q71</f>
        <v>0</v>
      </c>
    </row>
    <row r="72" spans="1:33" s="1" customFormat="1" ht="15" customHeight="1" x14ac:dyDescent="0.25">
      <c r="A72" s="11">
        <v>4</v>
      </c>
      <c r="B72" s="430">
        <v>50170</v>
      </c>
      <c r="C72" s="496" t="s">
        <v>164</v>
      </c>
      <c r="D72" s="189">
        <f>'Литература-11 2020 расклад'!L72</f>
        <v>2</v>
      </c>
      <c r="E72" s="190" t="s">
        <v>132</v>
      </c>
      <c r="F72" s="190" t="s">
        <v>132</v>
      </c>
      <c r="G72" s="190">
        <f>'Литература-11 2023 расклад'!M71</f>
        <v>1</v>
      </c>
      <c r="H72" s="190">
        <f>'Литература-11 2024 расклад'!M72</f>
        <v>3</v>
      </c>
      <c r="I72" s="191"/>
      <c r="J72" s="189"/>
      <c r="K72" s="190" t="s">
        <v>132</v>
      </c>
      <c r="L72" s="190" t="s">
        <v>132</v>
      </c>
      <c r="M72" s="190">
        <f>'Литература-11 2023 расклад'!N71</f>
        <v>0</v>
      </c>
      <c r="N72" s="717">
        <f>'Литература-11 2024 расклад'!N72</f>
        <v>0</v>
      </c>
      <c r="O72" s="520"/>
      <c r="P72" s="325"/>
      <c r="Q72" s="192" t="s">
        <v>132</v>
      </c>
      <c r="R72" s="192" t="s">
        <v>132</v>
      </c>
      <c r="S72" s="192">
        <f>'Литература-11 2023 расклад'!O71</f>
        <v>0</v>
      </c>
      <c r="T72" s="192">
        <f>'Литература-11 2024 расклад'!O72</f>
        <v>0</v>
      </c>
      <c r="U72" s="193"/>
      <c r="V72" s="189">
        <f>'Литература-11 2020 расклад'!O72</f>
        <v>0</v>
      </c>
      <c r="W72" s="190" t="s">
        <v>132</v>
      </c>
      <c r="X72" s="190" t="s">
        <v>132</v>
      </c>
      <c r="Y72" s="190">
        <f>'Литература-11 2023 расклад'!P71</f>
        <v>0</v>
      </c>
      <c r="Z72" s="717">
        <f>'Литература-11 2024 расклад'!P72</f>
        <v>0</v>
      </c>
      <c r="AA72" s="520"/>
      <c r="AB72" s="325">
        <f>'Литература-11 2020 расклад'!P72</f>
        <v>0</v>
      </c>
      <c r="AC72" s="192" t="s">
        <v>132</v>
      </c>
      <c r="AD72" s="396" t="s">
        <v>132</v>
      </c>
      <c r="AE72" s="396">
        <f>'Литература-11 2023 расклад'!Q71</f>
        <v>0</v>
      </c>
      <c r="AF72" s="396">
        <f>'Литература-11 2024 расклад'!Q72</f>
        <v>0</v>
      </c>
      <c r="AG72" s="332"/>
    </row>
    <row r="73" spans="1:33" s="1" customFormat="1" ht="15" customHeight="1" x14ac:dyDescent="0.25">
      <c r="A73" s="11">
        <v>5</v>
      </c>
      <c r="B73" s="430">
        <v>50230</v>
      </c>
      <c r="C73" s="496" t="s">
        <v>58</v>
      </c>
      <c r="D73" s="189">
        <f>'Литература-11 2020 расклад'!L73</f>
        <v>3</v>
      </c>
      <c r="E73" s="190">
        <f>'Литература-11 2021 расклад'!L73</f>
        <v>8</v>
      </c>
      <c r="F73" s="190">
        <f>'Литература-11 2022 расклад'!L72</f>
        <v>6</v>
      </c>
      <c r="G73" s="190">
        <f>'Литература-11 2023 расклад'!M72</f>
        <v>1</v>
      </c>
      <c r="H73" s="190">
        <f>'Литература-11 2024 расклад'!M73</f>
        <v>3</v>
      </c>
      <c r="I73" s="191">
        <f>'Литература-11 2025 расклад'!M73</f>
        <v>3</v>
      </c>
      <c r="J73" s="189"/>
      <c r="K73" s="190">
        <f>'Литература-11 2021 расклад'!M73</f>
        <v>2</v>
      </c>
      <c r="L73" s="190">
        <f>'Литература-11 2022 расклад'!M72</f>
        <v>4</v>
      </c>
      <c r="M73" s="190">
        <f>'Литература-11 2023 расклад'!N72</f>
        <v>1</v>
      </c>
      <c r="N73" s="717">
        <f>'Литература-11 2024 расклад'!N73</f>
        <v>2</v>
      </c>
      <c r="O73" s="520">
        <f>'Литература-11 2025 расклад'!N73</f>
        <v>0</v>
      </c>
      <c r="P73" s="325"/>
      <c r="Q73" s="192">
        <f>'Литература-11 2021 расклад'!N73</f>
        <v>25</v>
      </c>
      <c r="R73" s="192">
        <f>'Литература-11 2022 расклад'!N72</f>
        <v>66.666666666666671</v>
      </c>
      <c r="S73" s="192">
        <f>'Литература-11 2023 расклад'!O72</f>
        <v>100</v>
      </c>
      <c r="T73" s="192">
        <f>'Литература-11 2024 расклад'!O73</f>
        <v>66.666666666666671</v>
      </c>
      <c r="U73" s="193">
        <f>'Литература-11 2025 расклад'!O73</f>
        <v>0</v>
      </c>
      <c r="V73" s="189">
        <f>'Литература-11 2020 расклад'!O73</f>
        <v>0</v>
      </c>
      <c r="W73" s="190">
        <f>'Литература-11 2021 расклад'!O73</f>
        <v>0</v>
      </c>
      <c r="X73" s="190">
        <f>'Литература-11 2022 расклад'!O72</f>
        <v>0</v>
      </c>
      <c r="Y73" s="190">
        <f>'Литература-11 2023 расклад'!P72</f>
        <v>0</v>
      </c>
      <c r="Z73" s="717">
        <f>'Литература-11 2024 расклад'!P73</f>
        <v>0</v>
      </c>
      <c r="AA73" s="520">
        <f>'Литература-11 2025 расклад'!P73</f>
        <v>0</v>
      </c>
      <c r="AB73" s="325">
        <f>'Литература-11 2020 расклад'!P73</f>
        <v>0</v>
      </c>
      <c r="AC73" s="192">
        <f>'Литература-11 2021 расклад'!P73</f>
        <v>0</v>
      </c>
      <c r="AD73" s="396">
        <f>'Литература-11 2022 расклад'!P72</f>
        <v>0</v>
      </c>
      <c r="AE73" s="396">
        <f>'Литература-11 2023 расклад'!Q72</f>
        <v>0</v>
      </c>
      <c r="AF73" s="396">
        <f>'Литература-11 2024 расклад'!Q73</f>
        <v>0</v>
      </c>
      <c r="AG73" s="332">
        <f>'Литература-11 2025 расклад'!Q73</f>
        <v>0</v>
      </c>
    </row>
    <row r="74" spans="1:33" s="1" customFormat="1" ht="15" customHeight="1" x14ac:dyDescent="0.25">
      <c r="A74" s="11">
        <v>6</v>
      </c>
      <c r="B74" s="430">
        <v>50340</v>
      </c>
      <c r="C74" s="496" t="s">
        <v>165</v>
      </c>
      <c r="D74" s="189">
        <f>'Литература-11 2020 расклад'!L74</f>
        <v>2</v>
      </c>
      <c r="E74" s="190">
        <f>'Литература-11 2021 расклад'!L74</f>
        <v>2</v>
      </c>
      <c r="F74" s="190">
        <f>'Литература-11 2022 расклад'!L73</f>
        <v>1</v>
      </c>
      <c r="G74" s="190">
        <f>'Литература-11 2023 расклад'!M73</f>
        <v>1</v>
      </c>
      <c r="H74" s="190">
        <f>'Литература-11 2024 расклад'!M74</f>
        <v>2</v>
      </c>
      <c r="I74" s="191">
        <f>'Литература-11 2025 расклад'!M74</f>
        <v>2</v>
      </c>
      <c r="J74" s="189"/>
      <c r="K74" s="190">
        <f>'Литература-11 2021 расклад'!M74</f>
        <v>0</v>
      </c>
      <c r="L74" s="190">
        <f>'Литература-11 2022 расклад'!M73</f>
        <v>1</v>
      </c>
      <c r="M74" s="190">
        <f>'Литература-11 2023 расклад'!N73</f>
        <v>0</v>
      </c>
      <c r="N74" s="717">
        <f>'Литература-11 2024 расклад'!N74</f>
        <v>0</v>
      </c>
      <c r="O74" s="520">
        <f>'Литература-11 2025 расклад'!N74</f>
        <v>0</v>
      </c>
      <c r="P74" s="325"/>
      <c r="Q74" s="192">
        <f>'Литература-11 2021 расклад'!N74</f>
        <v>0</v>
      </c>
      <c r="R74" s="192">
        <f>'Литература-11 2022 расклад'!N73</f>
        <v>100</v>
      </c>
      <c r="S74" s="192">
        <f>'Литература-11 2023 расклад'!O73</f>
        <v>0</v>
      </c>
      <c r="T74" s="192">
        <f>'Литература-11 2024 расклад'!O74</f>
        <v>0</v>
      </c>
      <c r="U74" s="193">
        <f>'Литература-11 2025 расклад'!O74</f>
        <v>0</v>
      </c>
      <c r="V74" s="189">
        <f>'Литература-11 2020 расклад'!O74</f>
        <v>0</v>
      </c>
      <c r="W74" s="190">
        <f>'Литература-11 2021 расклад'!O74</f>
        <v>1</v>
      </c>
      <c r="X74" s="190">
        <f>'Литература-11 2022 расклад'!O73</f>
        <v>0</v>
      </c>
      <c r="Y74" s="190">
        <f>'Литература-11 2023 расклад'!P73</f>
        <v>0</v>
      </c>
      <c r="Z74" s="717">
        <f>'Литература-11 2024 расклад'!P74</f>
        <v>1</v>
      </c>
      <c r="AA74" s="520">
        <f>'Литература-11 2025 расклад'!P74</f>
        <v>0</v>
      </c>
      <c r="AB74" s="325">
        <f>'Литература-11 2020 расклад'!P74</f>
        <v>0</v>
      </c>
      <c r="AC74" s="192">
        <f>'Литература-11 2021 расклад'!P74</f>
        <v>50</v>
      </c>
      <c r="AD74" s="396">
        <f>'Литература-11 2022 расклад'!P73</f>
        <v>0</v>
      </c>
      <c r="AE74" s="396">
        <f>'Литература-11 2023 расклад'!Q73</f>
        <v>0</v>
      </c>
      <c r="AF74" s="396">
        <f>'Литература-11 2024 расклад'!Q74</f>
        <v>50</v>
      </c>
      <c r="AG74" s="332">
        <f>'Литература-11 2025 расклад'!Q74</f>
        <v>0</v>
      </c>
    </row>
    <row r="75" spans="1:33" s="1" customFormat="1" ht="15" customHeight="1" x14ac:dyDescent="0.25">
      <c r="A75" s="11">
        <v>7</v>
      </c>
      <c r="B75" s="430">
        <v>50420</v>
      </c>
      <c r="C75" s="496" t="s">
        <v>166</v>
      </c>
      <c r="D75" s="189">
        <f>'Литература-11 2020 расклад'!L75</f>
        <v>8</v>
      </c>
      <c r="E75" s="190">
        <f>'Литература-11 2021 расклад'!L75</f>
        <v>4</v>
      </c>
      <c r="F75" s="190">
        <f>'Литература-11 2022 расклад'!L74</f>
        <v>2</v>
      </c>
      <c r="G75" s="190">
        <f>'Литература-11 2023 расклад'!M74</f>
        <v>4</v>
      </c>
      <c r="H75" s="190" t="s">
        <v>132</v>
      </c>
      <c r="I75" s="191">
        <f>'Литература-11 2025 расклад'!M75</f>
        <v>2</v>
      </c>
      <c r="J75" s="189"/>
      <c r="K75" s="190">
        <f>'Литература-11 2021 расклад'!M75</f>
        <v>2</v>
      </c>
      <c r="L75" s="190">
        <f>'Литература-11 2022 расклад'!M74</f>
        <v>1</v>
      </c>
      <c r="M75" s="190">
        <f>'Литература-11 2023 расклад'!N74</f>
        <v>3</v>
      </c>
      <c r="N75" s="717" t="s">
        <v>132</v>
      </c>
      <c r="O75" s="520">
        <f>'Литература-11 2025 расклад'!N75</f>
        <v>0</v>
      </c>
      <c r="P75" s="325"/>
      <c r="Q75" s="192">
        <f>'Литература-11 2021 расклад'!N75</f>
        <v>50</v>
      </c>
      <c r="R75" s="192">
        <f>'Литература-11 2022 расклад'!N74</f>
        <v>50</v>
      </c>
      <c r="S75" s="192">
        <f>'Литература-11 2023 расклад'!O74</f>
        <v>75</v>
      </c>
      <c r="T75" s="192" t="s">
        <v>132</v>
      </c>
      <c r="U75" s="193">
        <f>'Литература-11 2025 расклад'!O75</f>
        <v>0</v>
      </c>
      <c r="V75" s="189">
        <f>'Литература-11 2020 расклад'!O75</f>
        <v>0</v>
      </c>
      <c r="W75" s="190">
        <f>'Литература-11 2021 расклад'!O75</f>
        <v>0</v>
      </c>
      <c r="X75" s="190">
        <f>'Литература-11 2022 расклад'!O74</f>
        <v>0</v>
      </c>
      <c r="Y75" s="190">
        <f>'Литература-11 2023 расклад'!P74</f>
        <v>0</v>
      </c>
      <c r="Z75" s="717" t="s">
        <v>132</v>
      </c>
      <c r="AA75" s="520">
        <f>'Литература-11 2025 расклад'!P75</f>
        <v>0</v>
      </c>
      <c r="AB75" s="325">
        <f>'Литература-11 2020 расклад'!P75</f>
        <v>0</v>
      </c>
      <c r="AC75" s="192">
        <f>'Литература-11 2021 расклад'!P75</f>
        <v>0</v>
      </c>
      <c r="AD75" s="396">
        <f>'Литература-11 2022 расклад'!P74</f>
        <v>0</v>
      </c>
      <c r="AE75" s="396">
        <f>'Литература-11 2023 расклад'!Q74</f>
        <v>0</v>
      </c>
      <c r="AF75" s="396" t="s">
        <v>132</v>
      </c>
      <c r="AG75" s="332">
        <f>'Литература-11 2025 расклад'!Q75</f>
        <v>0</v>
      </c>
    </row>
    <row r="76" spans="1:33" s="1" customFormat="1" ht="15" customHeight="1" x14ac:dyDescent="0.25">
      <c r="A76" s="11">
        <v>8</v>
      </c>
      <c r="B76" s="430">
        <v>50450</v>
      </c>
      <c r="C76" s="496" t="s">
        <v>167</v>
      </c>
      <c r="D76" s="189" t="s">
        <v>132</v>
      </c>
      <c r="E76" s="190">
        <f>'Литература-11 2021 расклад'!L76</f>
        <v>3</v>
      </c>
      <c r="F76" s="190">
        <f>'Литература-11 2022 расклад'!L75</f>
        <v>1</v>
      </c>
      <c r="G76" s="190">
        <f>'Литература-11 2023 расклад'!M75</f>
        <v>4</v>
      </c>
      <c r="H76" s="190">
        <f>'Литература-11 2024 расклад'!M76</f>
        <v>2</v>
      </c>
      <c r="I76" s="191">
        <f>'Литература-11 2025 расклад'!M76</f>
        <v>2</v>
      </c>
      <c r="J76" s="189"/>
      <c r="K76" s="190">
        <f>'Литература-11 2021 расклад'!M76</f>
        <v>0.9998999999999999</v>
      </c>
      <c r="L76" s="190">
        <f>'Литература-11 2022 расклад'!M75</f>
        <v>0</v>
      </c>
      <c r="M76" s="190">
        <f>'Литература-11 2023 расклад'!N75</f>
        <v>0</v>
      </c>
      <c r="N76" s="717">
        <f>'Литература-11 2024 расклад'!N76</f>
        <v>2</v>
      </c>
      <c r="O76" s="520">
        <f>'Литература-11 2025 расклад'!N76</f>
        <v>0</v>
      </c>
      <c r="P76" s="325"/>
      <c r="Q76" s="192">
        <f>'Литература-11 2021 расклад'!N76</f>
        <v>33.33</v>
      </c>
      <c r="R76" s="192">
        <f>'Литература-11 2022 расклад'!N75</f>
        <v>0</v>
      </c>
      <c r="S76" s="192">
        <f>'Литература-11 2023 расклад'!O75</f>
        <v>0</v>
      </c>
      <c r="T76" s="192">
        <f>'Литература-11 2024 расклад'!O76</f>
        <v>100</v>
      </c>
      <c r="U76" s="193">
        <f>'Литература-11 2025 расклад'!O76</f>
        <v>0</v>
      </c>
      <c r="V76" s="189" t="s">
        <v>132</v>
      </c>
      <c r="W76" s="190">
        <f>'Литература-11 2021 расклад'!O76</f>
        <v>0</v>
      </c>
      <c r="X76" s="190">
        <f>'Литература-11 2022 расклад'!O75</f>
        <v>0</v>
      </c>
      <c r="Y76" s="190">
        <f>'Литература-11 2023 расклад'!P75</f>
        <v>0</v>
      </c>
      <c r="Z76" s="717">
        <f>'Литература-11 2024 расклад'!P76</f>
        <v>0</v>
      </c>
      <c r="AA76" s="520">
        <f>'Литература-11 2025 расклад'!P76</f>
        <v>0</v>
      </c>
      <c r="AB76" s="325" t="s">
        <v>132</v>
      </c>
      <c r="AC76" s="192">
        <f>'Литература-11 2021 расклад'!P76</f>
        <v>0</v>
      </c>
      <c r="AD76" s="396">
        <f>'Литература-11 2022 расклад'!P75</f>
        <v>0</v>
      </c>
      <c r="AE76" s="396">
        <f>'Литература-11 2023 расклад'!Q75</f>
        <v>0</v>
      </c>
      <c r="AF76" s="396">
        <f>'Литература-11 2024 расклад'!Q76</f>
        <v>0</v>
      </c>
      <c r="AG76" s="332">
        <f>'Литература-11 2025 расклад'!Q76</f>
        <v>0</v>
      </c>
    </row>
    <row r="77" spans="1:33" s="1" customFormat="1" ht="15" customHeight="1" x14ac:dyDescent="0.25">
      <c r="A77" s="11">
        <v>9</v>
      </c>
      <c r="B77" s="430">
        <v>50620</v>
      </c>
      <c r="C77" s="496" t="s">
        <v>62</v>
      </c>
      <c r="D77" s="189">
        <f>'Литература-11 2020 расклад'!L77</f>
        <v>1</v>
      </c>
      <c r="E77" s="190" t="s">
        <v>132</v>
      </c>
      <c r="F77" s="190" t="s">
        <v>132</v>
      </c>
      <c r="G77" s="190" t="s">
        <v>132</v>
      </c>
      <c r="H77" s="190" t="s">
        <v>132</v>
      </c>
      <c r="I77" s="191">
        <f>'Литература-11 2025 расклад'!M77</f>
        <v>1</v>
      </c>
      <c r="J77" s="189"/>
      <c r="K77" s="190" t="s">
        <v>132</v>
      </c>
      <c r="L77" s="190" t="s">
        <v>132</v>
      </c>
      <c r="M77" s="190" t="s">
        <v>132</v>
      </c>
      <c r="N77" s="717" t="s">
        <v>132</v>
      </c>
      <c r="O77" s="520">
        <f>'Литература-11 2025 расклад'!N77</f>
        <v>0</v>
      </c>
      <c r="P77" s="325"/>
      <c r="Q77" s="192" t="s">
        <v>132</v>
      </c>
      <c r="R77" s="192" t="s">
        <v>132</v>
      </c>
      <c r="S77" s="192" t="s">
        <v>132</v>
      </c>
      <c r="T77" s="192" t="s">
        <v>132</v>
      </c>
      <c r="U77" s="193">
        <f>'Литература-11 2025 расклад'!O77</f>
        <v>0</v>
      </c>
      <c r="V77" s="189">
        <f>'Литература-11 2020 расклад'!O77</f>
        <v>0</v>
      </c>
      <c r="W77" s="190" t="s">
        <v>132</v>
      </c>
      <c r="X77" s="190" t="s">
        <v>132</v>
      </c>
      <c r="Y77" s="190" t="s">
        <v>132</v>
      </c>
      <c r="Z77" s="717" t="s">
        <v>132</v>
      </c>
      <c r="AA77" s="520">
        <f>'Литература-11 2025 расклад'!P77</f>
        <v>0</v>
      </c>
      <c r="AB77" s="325">
        <f>'Литература-11 2020 расклад'!P77</f>
        <v>0</v>
      </c>
      <c r="AC77" s="192" t="s">
        <v>132</v>
      </c>
      <c r="AD77" s="396" t="s">
        <v>132</v>
      </c>
      <c r="AE77" s="396" t="s">
        <v>132</v>
      </c>
      <c r="AF77" s="396" t="s">
        <v>132</v>
      </c>
      <c r="AG77" s="332">
        <f>'Литература-11 2025 расклад'!Q77</f>
        <v>0</v>
      </c>
    </row>
    <row r="78" spans="1:33" s="1" customFormat="1" ht="15" customHeight="1" x14ac:dyDescent="0.25">
      <c r="A78" s="11">
        <v>10</v>
      </c>
      <c r="B78" s="430">
        <v>50760</v>
      </c>
      <c r="C78" s="496" t="s">
        <v>168</v>
      </c>
      <c r="D78" s="189">
        <f>'Литература-11 2020 расклад'!L78</f>
        <v>3</v>
      </c>
      <c r="E78" s="190">
        <f>'Литература-11 2021 расклад'!L78</f>
        <v>11</v>
      </c>
      <c r="F78" s="190">
        <f>'Литература-11 2022 расклад'!L77</f>
        <v>4</v>
      </c>
      <c r="G78" s="190">
        <f>'Литература-11 2023 расклад'!M77</f>
        <v>13</v>
      </c>
      <c r="H78" s="190">
        <f>'Литература-11 2024 расклад'!M78</f>
        <v>4</v>
      </c>
      <c r="I78" s="191">
        <f>'Литература-11 2025 расклад'!M78</f>
        <v>3</v>
      </c>
      <c r="J78" s="189"/>
      <c r="K78" s="190">
        <f>'Литература-11 2021 расклад'!M78</f>
        <v>1.9997999999999998</v>
      </c>
      <c r="L78" s="190">
        <f>'Литература-11 2022 расклад'!M77</f>
        <v>2</v>
      </c>
      <c r="M78" s="190">
        <f>'Литература-11 2023 расклад'!N77</f>
        <v>5</v>
      </c>
      <c r="N78" s="717">
        <f>'Литература-11 2024 расклад'!N78</f>
        <v>1</v>
      </c>
      <c r="O78" s="520">
        <f>'Литература-11 2025 расклад'!N78</f>
        <v>1</v>
      </c>
      <c r="P78" s="325"/>
      <c r="Q78" s="192">
        <f>'Литература-11 2021 расклад'!N78</f>
        <v>18.18</v>
      </c>
      <c r="R78" s="192">
        <f>'Литература-11 2022 расклад'!N77</f>
        <v>50</v>
      </c>
      <c r="S78" s="192">
        <f>'Литература-11 2023 расклад'!O77</f>
        <v>38.46153846153846</v>
      </c>
      <c r="T78" s="192">
        <f>'Литература-11 2024 расклад'!O78</f>
        <v>25</v>
      </c>
      <c r="U78" s="193">
        <f>'Литература-11 2025 расклад'!O78</f>
        <v>33.333333333333336</v>
      </c>
      <c r="V78" s="189">
        <f>'Литература-11 2020 расклад'!O78</f>
        <v>0.9998999999999999</v>
      </c>
      <c r="W78" s="190">
        <f>'Литература-11 2021 расклад'!O78</f>
        <v>0</v>
      </c>
      <c r="X78" s="190">
        <f>'Литература-11 2022 расклад'!O77</f>
        <v>0</v>
      </c>
      <c r="Y78" s="190">
        <f>'Литература-11 2023 расклад'!P77</f>
        <v>0</v>
      </c>
      <c r="Z78" s="717">
        <f>'Литература-11 2024 расклад'!P78</f>
        <v>0</v>
      </c>
      <c r="AA78" s="520">
        <f>'Литература-11 2025 расклад'!P78</f>
        <v>0</v>
      </c>
      <c r="AB78" s="325">
        <f>'Литература-11 2020 расклад'!P78</f>
        <v>33.33</v>
      </c>
      <c r="AC78" s="192">
        <f>'Литература-11 2021 расклад'!P78</f>
        <v>0</v>
      </c>
      <c r="AD78" s="396">
        <f>'Литература-11 2022 расклад'!P77</f>
        <v>0</v>
      </c>
      <c r="AE78" s="396">
        <f>'Литература-11 2023 расклад'!Q77</f>
        <v>0</v>
      </c>
      <c r="AF78" s="396">
        <f>'Литература-11 2024 расклад'!Q78</f>
        <v>0</v>
      </c>
      <c r="AG78" s="332">
        <f>'Литература-11 2025 расклад'!Q78</f>
        <v>0</v>
      </c>
    </row>
    <row r="79" spans="1:33" s="1" customFormat="1" ht="15" customHeight="1" x14ac:dyDescent="0.25">
      <c r="A79" s="11">
        <v>11</v>
      </c>
      <c r="B79" s="430">
        <v>50780</v>
      </c>
      <c r="C79" s="512" t="s">
        <v>192</v>
      </c>
      <c r="D79" s="189" t="s">
        <v>132</v>
      </c>
      <c r="E79" s="190" t="s">
        <v>132</v>
      </c>
      <c r="F79" s="190">
        <f>'Литература-11 2022 расклад'!L78</f>
        <v>1</v>
      </c>
      <c r="G79" s="190" t="s">
        <v>132</v>
      </c>
      <c r="H79" s="190" t="s">
        <v>132</v>
      </c>
      <c r="I79" s="191"/>
      <c r="J79" s="189"/>
      <c r="K79" s="190" t="s">
        <v>132</v>
      </c>
      <c r="L79" s="190">
        <f>'Литература-11 2022 расклад'!M78</f>
        <v>0</v>
      </c>
      <c r="M79" s="190"/>
      <c r="N79" s="717"/>
      <c r="O79" s="520"/>
      <c r="P79" s="325"/>
      <c r="Q79" s="192" t="s">
        <v>132</v>
      </c>
      <c r="R79" s="192">
        <f>'Литература-11 2022 расклад'!N78</f>
        <v>0</v>
      </c>
      <c r="S79" s="192"/>
      <c r="T79" s="192"/>
      <c r="U79" s="193"/>
      <c r="V79" s="189" t="s">
        <v>132</v>
      </c>
      <c r="W79" s="190" t="s">
        <v>132</v>
      </c>
      <c r="X79" s="190">
        <f>'Литература-11 2022 расклад'!O78</f>
        <v>0</v>
      </c>
      <c r="Y79" s="190"/>
      <c r="Z79" s="717"/>
      <c r="AA79" s="520"/>
      <c r="AB79" s="325" t="s">
        <v>132</v>
      </c>
      <c r="AC79" s="192" t="s">
        <v>132</v>
      </c>
      <c r="AD79" s="396">
        <f>'Литература-11 2022 расклад'!P78</f>
        <v>0</v>
      </c>
      <c r="AE79" s="396"/>
      <c r="AF79" s="396"/>
      <c r="AG79" s="332"/>
    </row>
    <row r="80" spans="1:33" s="1" customFormat="1" ht="15" customHeight="1" x14ac:dyDescent="0.25">
      <c r="A80" s="11">
        <v>12</v>
      </c>
      <c r="B80" s="430">
        <v>50930</v>
      </c>
      <c r="C80" s="496" t="s">
        <v>169</v>
      </c>
      <c r="D80" s="189">
        <f>'Литература-11 2020 расклад'!L80</f>
        <v>3</v>
      </c>
      <c r="E80" s="190">
        <f>'Литература-11 2021 расклад'!L80</f>
        <v>2</v>
      </c>
      <c r="F80" s="190">
        <f>'Литература-11 2022 расклад'!L79</f>
        <v>1</v>
      </c>
      <c r="G80" s="190">
        <f>'Литература-11 2023 расклад'!M79</f>
        <v>3</v>
      </c>
      <c r="H80" s="190">
        <f>'Литература-11 2024 расклад'!M80</f>
        <v>3</v>
      </c>
      <c r="I80" s="191">
        <f>'Литература-11 2025 расклад'!M80</f>
        <v>1</v>
      </c>
      <c r="J80" s="189"/>
      <c r="K80" s="190">
        <f>'Литература-11 2021 расклад'!M80</f>
        <v>0</v>
      </c>
      <c r="L80" s="190">
        <f>'Литература-11 2022 расклад'!M79</f>
        <v>0</v>
      </c>
      <c r="M80" s="190">
        <f>'Литература-11 2023 расклад'!N79</f>
        <v>2</v>
      </c>
      <c r="N80" s="717">
        <f>'Литература-11 2024 расклад'!N80</f>
        <v>2</v>
      </c>
      <c r="O80" s="520">
        <f>'Литература-11 2025 расклад'!N80</f>
        <v>1</v>
      </c>
      <c r="P80" s="325"/>
      <c r="Q80" s="192">
        <f>'Литература-11 2021 расклад'!N80</f>
        <v>0</v>
      </c>
      <c r="R80" s="192">
        <f>'Литература-11 2022 расклад'!N79</f>
        <v>0</v>
      </c>
      <c r="S80" s="192">
        <f>'Литература-11 2023 расклад'!O79</f>
        <v>66.666666666666671</v>
      </c>
      <c r="T80" s="192">
        <f>'Литература-11 2024 расклад'!O80</f>
        <v>66.666666666666671</v>
      </c>
      <c r="U80" s="193">
        <f>'Литература-11 2025 расклад'!O80</f>
        <v>100</v>
      </c>
      <c r="V80" s="189">
        <f>'Литература-11 2020 расклад'!O80</f>
        <v>0.9998999999999999</v>
      </c>
      <c r="W80" s="190">
        <f>'Литература-11 2021 расклад'!O80</f>
        <v>0</v>
      </c>
      <c r="X80" s="190">
        <f>'Литература-11 2022 расклад'!O79</f>
        <v>0</v>
      </c>
      <c r="Y80" s="190">
        <f>'Литература-11 2023 расклад'!P79</f>
        <v>0</v>
      </c>
      <c r="Z80" s="717">
        <f>'Литература-11 2024 расклад'!P80</f>
        <v>0</v>
      </c>
      <c r="AA80" s="520">
        <f>'Литература-11 2025 расклад'!P80</f>
        <v>0</v>
      </c>
      <c r="AB80" s="325">
        <f>'Литература-11 2020 расклад'!P80</f>
        <v>33.33</v>
      </c>
      <c r="AC80" s="192">
        <f>'Литература-11 2021 расклад'!P80</f>
        <v>0</v>
      </c>
      <c r="AD80" s="396">
        <f>'Литература-11 2022 расклад'!P79</f>
        <v>0</v>
      </c>
      <c r="AE80" s="396">
        <f>'Литература-11 2023 расклад'!Q79</f>
        <v>0</v>
      </c>
      <c r="AF80" s="396">
        <f>'Литература-11 2024 расклад'!Q80</f>
        <v>0</v>
      </c>
      <c r="AG80" s="332">
        <f>'Литература-11 2025 расклад'!Q80</f>
        <v>0</v>
      </c>
    </row>
    <row r="81" spans="1:33" s="1" customFormat="1" ht="15" customHeight="1" x14ac:dyDescent="0.25">
      <c r="A81" s="15">
        <v>13</v>
      </c>
      <c r="B81" s="430">
        <v>51370</v>
      </c>
      <c r="C81" s="496" t="s">
        <v>66</v>
      </c>
      <c r="D81" s="189">
        <f>'Литература-11 2020 расклад'!L81</f>
        <v>5</v>
      </c>
      <c r="E81" s="190">
        <f>'Литература-11 2021 расклад'!L81</f>
        <v>3</v>
      </c>
      <c r="F81" s="190">
        <f>'Литература-11 2022 расклад'!L80</f>
        <v>2</v>
      </c>
      <c r="G81" s="190">
        <f>'Литература-11 2023 расклад'!M80</f>
        <v>3</v>
      </c>
      <c r="H81" s="190">
        <f>'Литература-11 2024 расклад'!M81</f>
        <v>1</v>
      </c>
      <c r="I81" s="191">
        <f>'Литература-11 2025 расклад'!M81</f>
        <v>4</v>
      </c>
      <c r="J81" s="189"/>
      <c r="K81" s="190">
        <f>'Литература-11 2021 расклад'!M81</f>
        <v>0.9998999999999999</v>
      </c>
      <c r="L81" s="190">
        <f>'Литература-11 2022 расклад'!M80</f>
        <v>0</v>
      </c>
      <c r="M81" s="190">
        <f>'Литература-11 2023 расклад'!N80</f>
        <v>1</v>
      </c>
      <c r="N81" s="717">
        <f>'Литература-11 2024 расклад'!N81</f>
        <v>0</v>
      </c>
      <c r="O81" s="520">
        <f>'Литература-11 2025 расклад'!N81</f>
        <v>0</v>
      </c>
      <c r="P81" s="325"/>
      <c r="Q81" s="192">
        <f>'Литература-11 2021 расклад'!N81</f>
        <v>33.33</v>
      </c>
      <c r="R81" s="192">
        <f>'Литература-11 2022 расклад'!N80</f>
        <v>0</v>
      </c>
      <c r="S81" s="192">
        <f>'Литература-11 2023 расклад'!O80</f>
        <v>33.333333333333336</v>
      </c>
      <c r="T81" s="192">
        <f>'Литература-11 2024 расклад'!O81</f>
        <v>0</v>
      </c>
      <c r="U81" s="193">
        <f>'Литература-11 2025 расклад'!O81</f>
        <v>0</v>
      </c>
      <c r="V81" s="189">
        <f>'Литература-11 2020 расклад'!O81</f>
        <v>0</v>
      </c>
      <c r="W81" s="190">
        <f>'Литература-11 2021 расклад'!O81</f>
        <v>0</v>
      </c>
      <c r="X81" s="190">
        <f>'Литература-11 2022 расклад'!O80</f>
        <v>0</v>
      </c>
      <c r="Y81" s="190">
        <f>'Литература-11 2023 расклад'!P80</f>
        <v>0</v>
      </c>
      <c r="Z81" s="717">
        <f>'Литература-11 2024 расклад'!P81</f>
        <v>0</v>
      </c>
      <c r="AA81" s="520">
        <f>'Литература-11 2025 расклад'!P81</f>
        <v>0</v>
      </c>
      <c r="AB81" s="325">
        <f>'Литература-11 2020 расклад'!P81</f>
        <v>0</v>
      </c>
      <c r="AC81" s="192">
        <f>'Литература-11 2021 расклад'!P81</f>
        <v>0</v>
      </c>
      <c r="AD81" s="396">
        <f>'Литература-11 2022 расклад'!P80</f>
        <v>0</v>
      </c>
      <c r="AE81" s="396">
        <f>'Литература-11 2023 расклад'!Q80</f>
        <v>0</v>
      </c>
      <c r="AF81" s="396">
        <f>'Литература-11 2024 расклад'!Q81</f>
        <v>0</v>
      </c>
      <c r="AG81" s="332">
        <f>'Литература-11 2025 расклад'!Q81</f>
        <v>0</v>
      </c>
    </row>
    <row r="82" spans="1:33" s="1" customFormat="1" ht="15" customHeight="1" thickBot="1" x14ac:dyDescent="0.3">
      <c r="A82" s="15">
        <v>14</v>
      </c>
      <c r="B82" s="430">
        <v>51400</v>
      </c>
      <c r="C82" s="498" t="s">
        <v>143</v>
      </c>
      <c r="D82" s="196" t="s">
        <v>132</v>
      </c>
      <c r="E82" s="197" t="s">
        <v>132</v>
      </c>
      <c r="F82" s="197">
        <f>'Литература-11 2022 расклад'!L81</f>
        <v>5</v>
      </c>
      <c r="G82" s="197">
        <f>'Литература-11 2023 расклад'!M81</f>
        <v>7</v>
      </c>
      <c r="H82" s="197">
        <f>'Литература-11 2024 расклад'!M82</f>
        <v>7</v>
      </c>
      <c r="I82" s="198">
        <f>'Литература-11 2025 расклад'!M82</f>
        <v>4</v>
      </c>
      <c r="J82" s="196"/>
      <c r="K82" s="197" t="s">
        <v>132</v>
      </c>
      <c r="L82" s="197">
        <f>'Литература-11 2022 расклад'!M81</f>
        <v>3</v>
      </c>
      <c r="M82" s="197">
        <f>'Литература-11 2023 расклад'!N81</f>
        <v>1</v>
      </c>
      <c r="N82" s="718">
        <f>'Литература-11 2024 расклад'!N82</f>
        <v>2</v>
      </c>
      <c r="O82" s="521">
        <f>'Литература-11 2025 расклад'!N82</f>
        <v>0</v>
      </c>
      <c r="P82" s="326"/>
      <c r="Q82" s="199" t="s">
        <v>132</v>
      </c>
      <c r="R82" s="199">
        <f>'Литература-11 2022 расклад'!N81</f>
        <v>60</v>
      </c>
      <c r="S82" s="199">
        <f>'Литература-11 2023 расклад'!O81</f>
        <v>14.285714285714286</v>
      </c>
      <c r="T82" s="199">
        <f>'Литература-11 2024 расклад'!O82</f>
        <v>28.571428571428573</v>
      </c>
      <c r="U82" s="200">
        <f>'Литература-11 2025 расклад'!O82</f>
        <v>0</v>
      </c>
      <c r="V82" s="196" t="s">
        <v>132</v>
      </c>
      <c r="W82" s="197" t="s">
        <v>132</v>
      </c>
      <c r="X82" s="197">
        <f>'Литература-11 2022 расклад'!O81</f>
        <v>0</v>
      </c>
      <c r="Y82" s="197">
        <f>'Литература-11 2023 расклад'!P81</f>
        <v>1</v>
      </c>
      <c r="Z82" s="718">
        <f>'Литература-11 2024 расклад'!P82</f>
        <v>0</v>
      </c>
      <c r="AA82" s="521">
        <f>'Литература-11 2025 расклад'!P82</f>
        <v>0</v>
      </c>
      <c r="AB82" s="326" t="s">
        <v>132</v>
      </c>
      <c r="AC82" s="199" t="s">
        <v>132</v>
      </c>
      <c r="AD82" s="397">
        <f>'Литература-11 2022 расклад'!P81</f>
        <v>0</v>
      </c>
      <c r="AE82" s="397">
        <f>'Литература-11 2023 расклад'!Q81</f>
        <v>14.285714285714286</v>
      </c>
      <c r="AF82" s="397">
        <f>'Литература-11 2024 расклад'!Q82</f>
        <v>0</v>
      </c>
      <c r="AG82" s="333">
        <f>'Литература-11 2025 расклад'!Q82</f>
        <v>0</v>
      </c>
    </row>
    <row r="83" spans="1:33" s="1" customFormat="1" ht="15" customHeight="1" thickBot="1" x14ac:dyDescent="0.3">
      <c r="A83" s="35"/>
      <c r="B83" s="446" t="s">
        <v>106</v>
      </c>
      <c r="C83" s="505"/>
      <c r="D83" s="335">
        <f>'Литература-11 2020 расклад'!L83</f>
        <v>117</v>
      </c>
      <c r="E83" s="337">
        <f>'Литература-11 2021 расклад'!L83</f>
        <v>123</v>
      </c>
      <c r="F83" s="337">
        <f>'Литература-11 2022 расклад'!L82</f>
        <v>119</v>
      </c>
      <c r="G83" s="337">
        <f>'Литература-11 2023 расклад'!M82</f>
        <v>112</v>
      </c>
      <c r="H83" s="337">
        <f>'Литература-11 2024 расклад'!M83</f>
        <v>149</v>
      </c>
      <c r="I83" s="338">
        <f>'Литература-11 2025 расклад'!M83</f>
        <v>104</v>
      </c>
      <c r="J83" s="335">
        <f>'Литература-11 2020 расклад'!M83</f>
        <v>0</v>
      </c>
      <c r="K83" s="337">
        <f>'Литература-11 2021 расклад'!M83</f>
        <v>64.998899999999992</v>
      </c>
      <c r="L83" s="337">
        <f>'Литература-11 2022 расклад'!M82</f>
        <v>46</v>
      </c>
      <c r="M83" s="337">
        <f>'Литература-11 2023 расклад'!N82</f>
        <v>37</v>
      </c>
      <c r="N83" s="716">
        <f>'Литература-11 2024 расклад'!N83</f>
        <v>56</v>
      </c>
      <c r="O83" s="519">
        <f>'Литература-11 2025 расклад'!N83</f>
        <v>22</v>
      </c>
      <c r="P83" s="341">
        <f>'Литература-11 2020 расклад'!N83</f>
        <v>0</v>
      </c>
      <c r="Q83" s="339">
        <f>'Литература-11 2021 расклад'!N83</f>
        <v>49.187307692307698</v>
      </c>
      <c r="R83" s="339">
        <f>'Литература-11 2022 расклад'!N82</f>
        <v>35.63492063492064</v>
      </c>
      <c r="S83" s="339">
        <f>'Литература-11 2023 расклад'!O82</f>
        <v>33.035714285714285</v>
      </c>
      <c r="T83" s="339">
        <f>'Литература-11 2024 расклад'!O83</f>
        <v>37.583892617449663</v>
      </c>
      <c r="U83" s="340">
        <f>'Литература-11 2025 расклад'!O83</f>
        <v>21.153846153846153</v>
      </c>
      <c r="V83" s="335">
        <f>'Литература-11 2020 расклад'!O83</f>
        <v>5.0001000000000007</v>
      </c>
      <c r="W83" s="337">
        <f>'Литература-11 2021 расклад'!O83</f>
        <v>5.0001000000000007</v>
      </c>
      <c r="X83" s="337">
        <f>'Литература-11 2022 расклад'!O82</f>
        <v>4</v>
      </c>
      <c r="Y83" s="337">
        <f>'Литература-11 2023 расклад'!P82</f>
        <v>4</v>
      </c>
      <c r="Z83" s="716">
        <f>'Литература-11 2024 расклад'!P83</f>
        <v>7</v>
      </c>
      <c r="AA83" s="519">
        <f>'Литература-11 2025 расклад'!P83</f>
        <v>4</v>
      </c>
      <c r="AB83" s="341">
        <f>'Литература-11 2020 расклад'!P83</f>
        <v>4.6096000000000004</v>
      </c>
      <c r="AC83" s="339">
        <f>'Литература-11 2021 расклад'!P83</f>
        <v>3.75</v>
      </c>
      <c r="AD83" s="394">
        <f>'Литература-11 2022 расклад'!P82</f>
        <v>3.1481481481481484</v>
      </c>
      <c r="AE83" s="394">
        <f>'Литература-11 2023 расклад'!Q82</f>
        <v>3.5714285714285716</v>
      </c>
      <c r="AF83" s="394">
        <f>'Литература-11 2024 расклад'!Q83</f>
        <v>4.6979865771812079</v>
      </c>
      <c r="AG83" s="342">
        <f>'Литература-11 2025 расклад'!Q83</f>
        <v>3.8461538461538463</v>
      </c>
    </row>
    <row r="84" spans="1:33" s="1" customFormat="1" ht="15" customHeight="1" x14ac:dyDescent="0.25">
      <c r="A84" s="58">
        <v>1</v>
      </c>
      <c r="B84" s="430">
        <v>60010</v>
      </c>
      <c r="C84" s="498" t="s">
        <v>170</v>
      </c>
      <c r="D84" s="183">
        <f>'Литература-11 2020 расклад'!L84</f>
        <v>2</v>
      </c>
      <c r="E84" s="184">
        <f>'Литература-11 2021 расклад'!L84</f>
        <v>5</v>
      </c>
      <c r="F84" s="184">
        <f>'Литература-11 2022 расклад'!L83</f>
        <v>1</v>
      </c>
      <c r="G84" s="184">
        <f>'Литература-11 2023 расклад'!M83</f>
        <v>5</v>
      </c>
      <c r="H84" s="184">
        <f>'Литература-11 2024 расклад'!M84</f>
        <v>3</v>
      </c>
      <c r="I84" s="185">
        <f>'Литература-11 2025 расклад'!M84</f>
        <v>4</v>
      </c>
      <c r="J84" s="183"/>
      <c r="K84" s="184">
        <f>'Литература-11 2021 расклад'!M84</f>
        <v>1</v>
      </c>
      <c r="L84" s="184">
        <f>'Литература-11 2022 расклад'!M83</f>
        <v>1</v>
      </c>
      <c r="M84" s="184">
        <f>'Литература-11 2023 расклад'!N83</f>
        <v>1</v>
      </c>
      <c r="N84" s="719">
        <f>'Литература-11 2024 расклад'!N84</f>
        <v>1</v>
      </c>
      <c r="O84" s="522">
        <f>'Литература-11 2025 расклад'!N84</f>
        <v>2</v>
      </c>
      <c r="P84" s="327"/>
      <c r="Q84" s="186">
        <f>'Литература-11 2021 расклад'!N84</f>
        <v>20</v>
      </c>
      <c r="R84" s="186">
        <f>'Литература-11 2022 расклад'!N83</f>
        <v>100</v>
      </c>
      <c r="S84" s="186">
        <f>'Литература-11 2023 расклад'!O83</f>
        <v>20</v>
      </c>
      <c r="T84" s="186">
        <f>'Литература-11 2024 расклад'!O84</f>
        <v>33.333333333333336</v>
      </c>
      <c r="U84" s="187">
        <f>'Литература-11 2025 расклад'!O84</f>
        <v>50</v>
      </c>
      <c r="V84" s="183">
        <f>'Литература-11 2020 расклад'!O84</f>
        <v>0</v>
      </c>
      <c r="W84" s="184">
        <f>'Литература-11 2021 расклад'!O84</f>
        <v>0</v>
      </c>
      <c r="X84" s="184">
        <f>'Литература-11 2022 расклад'!O83</f>
        <v>0</v>
      </c>
      <c r="Y84" s="184">
        <f>'Литература-11 2023 расклад'!P83</f>
        <v>0</v>
      </c>
      <c r="Z84" s="719">
        <f>'Литература-11 2024 расклад'!P84</f>
        <v>0</v>
      </c>
      <c r="AA84" s="522">
        <f>'Литература-11 2025 расклад'!P84</f>
        <v>0</v>
      </c>
      <c r="AB84" s="327">
        <f>'Литература-11 2020 расклад'!P84</f>
        <v>0</v>
      </c>
      <c r="AC84" s="186">
        <f>'Литература-11 2021 расклад'!P84</f>
        <v>0</v>
      </c>
      <c r="AD84" s="395">
        <f>'Литература-11 2022 расклад'!P83</f>
        <v>0</v>
      </c>
      <c r="AE84" s="395">
        <f>'Литература-11 2023 расклад'!Q83</f>
        <v>0</v>
      </c>
      <c r="AF84" s="395">
        <f>'Литература-11 2024 расклад'!Q84</f>
        <v>0</v>
      </c>
      <c r="AG84" s="331">
        <f>'Литература-11 2025 расклад'!Q84</f>
        <v>0</v>
      </c>
    </row>
    <row r="85" spans="1:33" s="1" customFormat="1" ht="15" customHeight="1" x14ac:dyDescent="0.25">
      <c r="A85" s="23">
        <v>2</v>
      </c>
      <c r="B85" s="430">
        <v>60020</v>
      </c>
      <c r="C85" s="498" t="s">
        <v>69</v>
      </c>
      <c r="D85" s="189" t="s">
        <v>132</v>
      </c>
      <c r="E85" s="190" t="s">
        <v>132</v>
      </c>
      <c r="F85" s="190" t="s">
        <v>132</v>
      </c>
      <c r="G85" s="190">
        <f>'Литература-11 2023 расклад'!M84</f>
        <v>2</v>
      </c>
      <c r="H85" s="190" t="s">
        <v>132</v>
      </c>
      <c r="I85" s="191"/>
      <c r="J85" s="189"/>
      <c r="K85" s="190" t="s">
        <v>132</v>
      </c>
      <c r="L85" s="190" t="s">
        <v>132</v>
      </c>
      <c r="M85" s="190">
        <f>'Литература-11 2023 расклад'!N84</f>
        <v>0</v>
      </c>
      <c r="N85" s="717"/>
      <c r="O85" s="520"/>
      <c r="P85" s="325"/>
      <c r="Q85" s="192" t="s">
        <v>132</v>
      </c>
      <c r="R85" s="192" t="s">
        <v>132</v>
      </c>
      <c r="S85" s="192">
        <f>'Литература-11 2023 расклад'!O84</f>
        <v>0</v>
      </c>
      <c r="T85" s="192"/>
      <c r="U85" s="193"/>
      <c r="V85" s="189" t="s">
        <v>132</v>
      </c>
      <c r="W85" s="190" t="s">
        <v>132</v>
      </c>
      <c r="X85" s="190" t="s">
        <v>132</v>
      </c>
      <c r="Y85" s="190">
        <f>'Литература-11 2023 расклад'!P84</f>
        <v>0</v>
      </c>
      <c r="Z85" s="717"/>
      <c r="AA85" s="520"/>
      <c r="AB85" s="325" t="s">
        <v>132</v>
      </c>
      <c r="AC85" s="192" t="s">
        <v>132</v>
      </c>
      <c r="AD85" s="396" t="s">
        <v>132</v>
      </c>
      <c r="AE85" s="396">
        <f>'Литература-11 2023 расклад'!Q84</f>
        <v>0</v>
      </c>
      <c r="AF85" s="396"/>
      <c r="AG85" s="332"/>
    </row>
    <row r="86" spans="1:33" s="1" customFormat="1" ht="15" customHeight="1" x14ac:dyDescent="0.25">
      <c r="A86" s="23">
        <v>3</v>
      </c>
      <c r="B86" s="430">
        <v>60050</v>
      </c>
      <c r="C86" s="498" t="s">
        <v>171</v>
      </c>
      <c r="D86" s="189">
        <f>'Литература-11 2020 расклад'!L86</f>
        <v>6</v>
      </c>
      <c r="E86" s="190">
        <f>'Литература-11 2021 расклад'!L86</f>
        <v>2</v>
      </c>
      <c r="F86" s="190">
        <f>'Литература-11 2022 расклад'!L85</f>
        <v>5</v>
      </c>
      <c r="G86" s="190">
        <f>'Литература-11 2023 расклад'!M85</f>
        <v>5</v>
      </c>
      <c r="H86" s="190">
        <f>'Литература-11 2024 расклад'!M86</f>
        <v>4</v>
      </c>
      <c r="I86" s="191">
        <f>'Литература-11 2025 расклад'!M86</f>
        <v>4</v>
      </c>
      <c r="J86" s="189"/>
      <c r="K86" s="190">
        <f>'Литература-11 2021 расклад'!M86</f>
        <v>0</v>
      </c>
      <c r="L86" s="190">
        <f>'Литература-11 2022 расклад'!M85</f>
        <v>2</v>
      </c>
      <c r="M86" s="190">
        <f>'Литература-11 2023 расклад'!N85</f>
        <v>2</v>
      </c>
      <c r="N86" s="717">
        <f>'Литература-11 2024 расклад'!N86</f>
        <v>2</v>
      </c>
      <c r="O86" s="520">
        <f>'Литература-11 2025 расклад'!N86</f>
        <v>1</v>
      </c>
      <c r="P86" s="325"/>
      <c r="Q86" s="192">
        <f>'Литература-11 2021 расклад'!N86</f>
        <v>0</v>
      </c>
      <c r="R86" s="192">
        <f>'Литература-11 2022 расклад'!N85</f>
        <v>40</v>
      </c>
      <c r="S86" s="192">
        <f>'Литература-11 2023 расклад'!O85</f>
        <v>40</v>
      </c>
      <c r="T86" s="192">
        <f>'Литература-11 2024 расклад'!O86</f>
        <v>50</v>
      </c>
      <c r="U86" s="193">
        <f>'Литература-11 2025 расклад'!O86</f>
        <v>25</v>
      </c>
      <c r="V86" s="189">
        <f>'Литература-11 2020 расклад'!O86</f>
        <v>1.0002000000000002</v>
      </c>
      <c r="W86" s="190">
        <f>'Литература-11 2021 расклад'!O86</f>
        <v>0</v>
      </c>
      <c r="X86" s="190">
        <f>'Литература-11 2022 расклад'!O85</f>
        <v>0</v>
      </c>
      <c r="Y86" s="190">
        <f>'Литература-11 2023 расклад'!P85</f>
        <v>1</v>
      </c>
      <c r="Z86" s="717">
        <f>'Литература-11 2024 расклад'!P86</f>
        <v>0</v>
      </c>
      <c r="AA86" s="520">
        <f>'Литература-11 2025 расклад'!P86</f>
        <v>0</v>
      </c>
      <c r="AB86" s="325">
        <f>'Литература-11 2020 расклад'!P86</f>
        <v>16.670000000000002</v>
      </c>
      <c r="AC86" s="192">
        <f>'Литература-11 2021 расклад'!P86</f>
        <v>0</v>
      </c>
      <c r="AD86" s="396">
        <f>'Литература-11 2022 расклад'!P85</f>
        <v>0</v>
      </c>
      <c r="AE86" s="396">
        <f>'Литература-11 2023 расклад'!Q85</f>
        <v>20</v>
      </c>
      <c r="AF86" s="396">
        <f>'Литература-11 2024 расклад'!Q86</f>
        <v>0</v>
      </c>
      <c r="AG86" s="332">
        <f>'Литература-11 2025 расклад'!Q86</f>
        <v>0</v>
      </c>
    </row>
    <row r="87" spans="1:33" s="1" customFormat="1" ht="15" customHeight="1" x14ac:dyDescent="0.25">
      <c r="A87" s="23">
        <v>4</v>
      </c>
      <c r="B87" s="430">
        <v>60070</v>
      </c>
      <c r="C87" s="509" t="s">
        <v>194</v>
      </c>
      <c r="D87" s="189">
        <f>'Литература-11 2020 расклад'!L87</f>
        <v>2</v>
      </c>
      <c r="E87" s="190">
        <f>'Литература-11 2021 расклад'!L87</f>
        <v>8</v>
      </c>
      <c r="F87" s="190">
        <f>'Литература-11 2022 расклад'!L86</f>
        <v>3</v>
      </c>
      <c r="G87" s="190" t="s">
        <v>132</v>
      </c>
      <c r="H87" s="190">
        <f>'Литература-11 2024 расклад'!M87</f>
        <v>2</v>
      </c>
      <c r="I87" s="191">
        <f>'Литература-11 2025 расклад'!M87</f>
        <v>3</v>
      </c>
      <c r="J87" s="189"/>
      <c r="K87" s="190">
        <f>'Литература-11 2021 расклад'!M87</f>
        <v>3</v>
      </c>
      <c r="L87" s="190">
        <f>'Литература-11 2022 расклад'!M86</f>
        <v>1</v>
      </c>
      <c r="M87" s="190" t="s">
        <v>132</v>
      </c>
      <c r="N87" s="717">
        <f>'Литература-11 2024 расклад'!N87</f>
        <v>1</v>
      </c>
      <c r="O87" s="520">
        <f>'Литература-11 2025 расклад'!N87</f>
        <v>0</v>
      </c>
      <c r="P87" s="325"/>
      <c r="Q87" s="192">
        <f>'Литература-11 2021 расклад'!N87</f>
        <v>37.5</v>
      </c>
      <c r="R87" s="192">
        <f>'Литература-11 2022 расклад'!N86</f>
        <v>33.333333333333336</v>
      </c>
      <c r="S87" s="192" t="s">
        <v>132</v>
      </c>
      <c r="T87" s="192">
        <f>'Литература-11 2024 расклад'!O87</f>
        <v>50</v>
      </c>
      <c r="U87" s="193">
        <f>'Литература-11 2025 расклад'!O87</f>
        <v>0</v>
      </c>
      <c r="V87" s="189">
        <f>'Литература-11 2020 расклад'!O87</f>
        <v>0</v>
      </c>
      <c r="W87" s="190">
        <f>'Литература-11 2021 расклад'!O87</f>
        <v>1</v>
      </c>
      <c r="X87" s="190">
        <f>'Литература-11 2022 расклад'!O86</f>
        <v>0</v>
      </c>
      <c r="Y87" s="190" t="s">
        <v>132</v>
      </c>
      <c r="Z87" s="717">
        <f>'Литература-11 2024 расклад'!P87</f>
        <v>1</v>
      </c>
      <c r="AA87" s="520">
        <f>'Литература-11 2025 расклад'!P87</f>
        <v>0</v>
      </c>
      <c r="AB87" s="325">
        <f>'Литература-11 2020 расклад'!P87</f>
        <v>0</v>
      </c>
      <c r="AC87" s="192">
        <f>'Литература-11 2021 расклад'!P87</f>
        <v>12.5</v>
      </c>
      <c r="AD87" s="396">
        <f>'Литература-11 2022 расклад'!P86</f>
        <v>0</v>
      </c>
      <c r="AE87" s="396" t="s">
        <v>132</v>
      </c>
      <c r="AF87" s="396">
        <f>'Литература-11 2024 расклад'!Q87</f>
        <v>50</v>
      </c>
      <c r="AG87" s="332">
        <f>'Литература-11 2025 расклад'!Q87</f>
        <v>0</v>
      </c>
    </row>
    <row r="88" spans="1:33" s="1" customFormat="1" ht="15" customHeight="1" x14ac:dyDescent="0.25">
      <c r="A88" s="23">
        <v>5</v>
      </c>
      <c r="B88" s="430">
        <v>60180</v>
      </c>
      <c r="C88" s="498" t="s">
        <v>172</v>
      </c>
      <c r="D88" s="189">
        <f>'Литература-11 2020 расклад'!L88</f>
        <v>1</v>
      </c>
      <c r="E88" s="190">
        <f>'Литература-11 2021 расклад'!L88</f>
        <v>6</v>
      </c>
      <c r="F88" s="190">
        <f>'Литература-11 2022 расклад'!L87</f>
        <v>4</v>
      </c>
      <c r="G88" s="190">
        <f>'Литература-11 2023 расклад'!M87</f>
        <v>3</v>
      </c>
      <c r="H88" s="190">
        <f>'Литература-11 2024 расклад'!M88</f>
        <v>7</v>
      </c>
      <c r="I88" s="191">
        <f>'Литература-11 2025 расклад'!M88</f>
        <v>7</v>
      </c>
      <c r="J88" s="189"/>
      <c r="K88" s="190">
        <f>'Литература-11 2021 расклад'!M88</f>
        <v>3.9995999999999996</v>
      </c>
      <c r="L88" s="190">
        <f>'Литература-11 2022 расклад'!M87</f>
        <v>2</v>
      </c>
      <c r="M88" s="190">
        <f>'Литература-11 2023 расклад'!N87</f>
        <v>0</v>
      </c>
      <c r="N88" s="717">
        <f>'Литература-11 2024 расклад'!N88</f>
        <v>2</v>
      </c>
      <c r="O88" s="520">
        <f>'Литература-11 2025 расклад'!N88</f>
        <v>2</v>
      </c>
      <c r="P88" s="325"/>
      <c r="Q88" s="192">
        <f>'Литература-11 2021 расклад'!N88</f>
        <v>66.66</v>
      </c>
      <c r="R88" s="192">
        <f>'Литература-11 2022 расклад'!N87</f>
        <v>50</v>
      </c>
      <c r="S88" s="192">
        <f>'Литература-11 2023 расклад'!O87</f>
        <v>0</v>
      </c>
      <c r="T88" s="192">
        <f>'Литература-11 2024 расклад'!O88</f>
        <v>28.571428571428573</v>
      </c>
      <c r="U88" s="193">
        <f>'Литература-11 2025 расклад'!O88</f>
        <v>28.571428571428573</v>
      </c>
      <c r="V88" s="189">
        <f>'Литература-11 2020 расклад'!O88</f>
        <v>0</v>
      </c>
      <c r="W88" s="190">
        <f>'Литература-11 2021 расклад'!O88</f>
        <v>1.0002000000000002</v>
      </c>
      <c r="X88" s="190">
        <f>'Литература-11 2022 расклад'!O87</f>
        <v>0</v>
      </c>
      <c r="Y88" s="190">
        <f>'Литература-11 2023 расклад'!P87</f>
        <v>0</v>
      </c>
      <c r="Z88" s="717">
        <f>'Литература-11 2024 расклад'!P88</f>
        <v>0</v>
      </c>
      <c r="AA88" s="520">
        <f>'Литература-11 2025 расклад'!P88</f>
        <v>1</v>
      </c>
      <c r="AB88" s="325">
        <f>'Литература-11 2020 расклад'!P88</f>
        <v>0</v>
      </c>
      <c r="AC88" s="192">
        <f>'Литература-11 2021 расклад'!P88</f>
        <v>16.670000000000002</v>
      </c>
      <c r="AD88" s="396">
        <f>'Литература-11 2022 расклад'!P87</f>
        <v>0</v>
      </c>
      <c r="AE88" s="396">
        <f>'Литература-11 2023 расклад'!Q87</f>
        <v>0</v>
      </c>
      <c r="AF88" s="396">
        <f>'Литература-11 2024 расклад'!Q88</f>
        <v>0</v>
      </c>
      <c r="AG88" s="332">
        <f>'Литература-11 2025 расклад'!Q88</f>
        <v>14.285714285714286</v>
      </c>
    </row>
    <row r="89" spans="1:33" s="1" customFormat="1" ht="15" customHeight="1" x14ac:dyDescent="0.25">
      <c r="A89" s="23">
        <v>6</v>
      </c>
      <c r="B89" s="430">
        <v>60240</v>
      </c>
      <c r="C89" s="498" t="s">
        <v>173</v>
      </c>
      <c r="D89" s="189">
        <f>'Литература-11 2020 расклад'!L89</f>
        <v>2</v>
      </c>
      <c r="E89" s="190">
        <f>'Литература-11 2021 расклад'!L89</f>
        <v>8</v>
      </c>
      <c r="F89" s="190">
        <f>'Литература-11 2022 расклад'!L88</f>
        <v>5</v>
      </c>
      <c r="G89" s="190">
        <f>'Литература-11 2023 расклад'!M88</f>
        <v>7</v>
      </c>
      <c r="H89" s="190">
        <f>'Литература-11 2024 расклад'!M89</f>
        <v>7</v>
      </c>
      <c r="I89" s="191">
        <f>'Литература-11 2025 расклад'!M89</f>
        <v>11</v>
      </c>
      <c r="J89" s="189"/>
      <c r="K89" s="190">
        <f>'Литература-11 2021 расклад'!M89</f>
        <v>1</v>
      </c>
      <c r="L89" s="190">
        <f>'Литература-11 2022 расклад'!M88</f>
        <v>2</v>
      </c>
      <c r="M89" s="190">
        <f>'Литература-11 2023 расклад'!N88</f>
        <v>2</v>
      </c>
      <c r="N89" s="717">
        <f>'Литература-11 2024 расклад'!N89</f>
        <v>2</v>
      </c>
      <c r="O89" s="520">
        <f>'Литература-11 2025 расклад'!N89</f>
        <v>1</v>
      </c>
      <c r="P89" s="325"/>
      <c r="Q89" s="192">
        <f>'Литература-11 2021 расклад'!N89</f>
        <v>12.5</v>
      </c>
      <c r="R89" s="192">
        <f>'Литература-11 2022 расклад'!N88</f>
        <v>40</v>
      </c>
      <c r="S89" s="192">
        <f>'Литература-11 2023 расклад'!O88</f>
        <v>28.571428571428573</v>
      </c>
      <c r="T89" s="192">
        <f>'Литература-11 2024 расклад'!O89</f>
        <v>28.571428571428573</v>
      </c>
      <c r="U89" s="193">
        <f>'Литература-11 2025 расклад'!O89</f>
        <v>9.0909090909090917</v>
      </c>
      <c r="V89" s="189">
        <f>'Литература-11 2020 расклад'!O89</f>
        <v>0</v>
      </c>
      <c r="W89" s="190">
        <f>'Литература-11 2021 расклад'!O89</f>
        <v>0</v>
      </c>
      <c r="X89" s="190">
        <f>'Литература-11 2022 расклад'!O88</f>
        <v>1</v>
      </c>
      <c r="Y89" s="190">
        <f>'Литература-11 2023 расклад'!P88</f>
        <v>0</v>
      </c>
      <c r="Z89" s="717">
        <f>'Литература-11 2024 расклад'!P89</f>
        <v>2</v>
      </c>
      <c r="AA89" s="520">
        <f>'Литература-11 2025 расклад'!P89</f>
        <v>2</v>
      </c>
      <c r="AB89" s="325">
        <f>'Литература-11 2020 расклад'!P89</f>
        <v>0</v>
      </c>
      <c r="AC89" s="192">
        <f>'Литература-11 2021 расклад'!P89</f>
        <v>0</v>
      </c>
      <c r="AD89" s="396">
        <f>'Литература-11 2022 расклад'!P88</f>
        <v>20</v>
      </c>
      <c r="AE89" s="396">
        <f>'Литература-11 2023 расклад'!Q88</f>
        <v>0</v>
      </c>
      <c r="AF89" s="396">
        <f>'Литература-11 2024 расклад'!Q89</f>
        <v>28.571428571428573</v>
      </c>
      <c r="AG89" s="332">
        <f>'Литература-11 2025 расклад'!Q89</f>
        <v>18.181818181818183</v>
      </c>
    </row>
    <row r="90" spans="1:33" s="1" customFormat="1" ht="15" customHeight="1" x14ac:dyDescent="0.25">
      <c r="A90" s="23">
        <v>7</v>
      </c>
      <c r="B90" s="430">
        <v>60560</v>
      </c>
      <c r="C90" s="498" t="s">
        <v>74</v>
      </c>
      <c r="D90" s="189" t="s">
        <v>132</v>
      </c>
      <c r="E90" s="190">
        <f>'Литература-11 2021 расклад'!L90</f>
        <v>1</v>
      </c>
      <c r="F90" s="190">
        <f>'Литература-11 2022 расклад'!L89</f>
        <v>3</v>
      </c>
      <c r="G90" s="190" t="s">
        <v>132</v>
      </c>
      <c r="H90" s="190" t="s">
        <v>132</v>
      </c>
      <c r="I90" s="191"/>
      <c r="J90" s="189"/>
      <c r="K90" s="190">
        <f>'Литература-11 2021 расклад'!M90</f>
        <v>1</v>
      </c>
      <c r="L90" s="190">
        <f>'Литература-11 2022 расклад'!M89</f>
        <v>3</v>
      </c>
      <c r="M90" s="190" t="s">
        <v>132</v>
      </c>
      <c r="N90" s="717" t="s">
        <v>132</v>
      </c>
      <c r="O90" s="520"/>
      <c r="P90" s="325"/>
      <c r="Q90" s="192">
        <f>'Литература-11 2021 расклад'!N90</f>
        <v>100</v>
      </c>
      <c r="R90" s="192">
        <f>'Литература-11 2022 расклад'!N89</f>
        <v>100</v>
      </c>
      <c r="S90" s="192" t="s">
        <v>132</v>
      </c>
      <c r="T90" s="192" t="s">
        <v>132</v>
      </c>
      <c r="U90" s="193"/>
      <c r="V90" s="189" t="s">
        <v>132</v>
      </c>
      <c r="W90" s="190">
        <f>'Литература-11 2021 расклад'!O90</f>
        <v>0</v>
      </c>
      <c r="X90" s="190">
        <f>'Литература-11 2022 расклад'!O89</f>
        <v>0</v>
      </c>
      <c r="Y90" s="190" t="s">
        <v>132</v>
      </c>
      <c r="Z90" s="717" t="s">
        <v>132</v>
      </c>
      <c r="AA90" s="520"/>
      <c r="AB90" s="325" t="s">
        <v>132</v>
      </c>
      <c r="AC90" s="192">
        <f>'Литература-11 2021 расклад'!P90</f>
        <v>0</v>
      </c>
      <c r="AD90" s="396">
        <f>'Литература-11 2022 расклад'!P89</f>
        <v>0</v>
      </c>
      <c r="AE90" s="396" t="s">
        <v>132</v>
      </c>
      <c r="AF90" s="396" t="s">
        <v>132</v>
      </c>
      <c r="AG90" s="332"/>
    </row>
    <row r="91" spans="1:33" s="1" customFormat="1" ht="15" customHeight="1" x14ac:dyDescent="0.25">
      <c r="A91" s="23">
        <v>8</v>
      </c>
      <c r="B91" s="430">
        <v>60660</v>
      </c>
      <c r="C91" s="509" t="s">
        <v>195</v>
      </c>
      <c r="D91" s="189" t="s">
        <v>132</v>
      </c>
      <c r="E91" s="190">
        <f>'Литература-11 2021 расклад'!L91</f>
        <v>4</v>
      </c>
      <c r="F91" s="190">
        <f>'Литература-11 2022 расклад'!L90</f>
        <v>1</v>
      </c>
      <c r="G91" s="190" t="s">
        <v>132</v>
      </c>
      <c r="H91" s="190">
        <f>'Литература-11 2024 расклад'!M91</f>
        <v>4</v>
      </c>
      <c r="I91" s="191"/>
      <c r="J91" s="189"/>
      <c r="K91" s="190">
        <f>'Литература-11 2021 расклад'!M91</f>
        <v>2</v>
      </c>
      <c r="L91" s="190">
        <f>'Литература-11 2022 расклад'!M90</f>
        <v>0</v>
      </c>
      <c r="M91" s="190" t="s">
        <v>132</v>
      </c>
      <c r="N91" s="717">
        <f>'Литература-11 2024 расклад'!N91</f>
        <v>0</v>
      </c>
      <c r="O91" s="520"/>
      <c r="P91" s="325"/>
      <c r="Q91" s="192">
        <f>'Литература-11 2021 расклад'!N91</f>
        <v>50</v>
      </c>
      <c r="R91" s="192">
        <f>'Литература-11 2022 расклад'!N90</f>
        <v>0</v>
      </c>
      <c r="S91" s="192" t="s">
        <v>132</v>
      </c>
      <c r="T91" s="192">
        <f>'Литература-11 2024 расклад'!O91</f>
        <v>0</v>
      </c>
      <c r="U91" s="193"/>
      <c r="V91" s="189" t="s">
        <v>132</v>
      </c>
      <c r="W91" s="190">
        <f>'Литература-11 2021 расклад'!O91</f>
        <v>0</v>
      </c>
      <c r="X91" s="190">
        <f>'Литература-11 2022 расклад'!O90</f>
        <v>0</v>
      </c>
      <c r="Y91" s="190" t="s">
        <v>132</v>
      </c>
      <c r="Z91" s="717">
        <f>'Литература-11 2024 расклад'!P91</f>
        <v>1</v>
      </c>
      <c r="AA91" s="520"/>
      <c r="AB91" s="325" t="s">
        <v>132</v>
      </c>
      <c r="AC91" s="192">
        <f>'Литература-11 2021 расклад'!P91</f>
        <v>0</v>
      </c>
      <c r="AD91" s="396">
        <f>'Литература-11 2022 расклад'!P90</f>
        <v>0</v>
      </c>
      <c r="AE91" s="396" t="s">
        <v>132</v>
      </c>
      <c r="AF91" s="396">
        <f>'Литература-11 2024 расклад'!Q91</f>
        <v>25</v>
      </c>
      <c r="AG91" s="332"/>
    </row>
    <row r="92" spans="1:33" s="1" customFormat="1" ht="15" customHeight="1" x14ac:dyDescent="0.25">
      <c r="A92" s="23">
        <v>9</v>
      </c>
      <c r="B92" s="430">
        <v>60001</v>
      </c>
      <c r="C92" s="498" t="s">
        <v>174</v>
      </c>
      <c r="D92" s="189" t="s">
        <v>132</v>
      </c>
      <c r="E92" s="190">
        <f>'Литература-11 2021 расклад'!L92</f>
        <v>2</v>
      </c>
      <c r="F92" s="190">
        <f>'Литература-11 2022 расклад'!L91</f>
        <v>4</v>
      </c>
      <c r="G92" s="190">
        <f>'Литература-11 2023 расклад'!M91</f>
        <v>2</v>
      </c>
      <c r="H92" s="190" t="s">
        <v>132</v>
      </c>
      <c r="I92" s="191"/>
      <c r="J92" s="189"/>
      <c r="K92" s="190">
        <f>'Литература-11 2021 расклад'!M92</f>
        <v>0</v>
      </c>
      <c r="L92" s="190">
        <f>'Литература-11 2022 расклад'!M91</f>
        <v>3</v>
      </c>
      <c r="M92" s="190">
        <f>'Литература-11 2023 расклад'!N91</f>
        <v>0</v>
      </c>
      <c r="N92" s="717" t="s">
        <v>132</v>
      </c>
      <c r="O92" s="520"/>
      <c r="P92" s="325"/>
      <c r="Q92" s="192">
        <f>'Литература-11 2021 расклад'!N92</f>
        <v>0</v>
      </c>
      <c r="R92" s="192">
        <f>'Литература-11 2022 расклад'!N91</f>
        <v>75</v>
      </c>
      <c r="S92" s="192">
        <f>'Литература-11 2023 расклад'!O91</f>
        <v>0</v>
      </c>
      <c r="T92" s="192" t="s">
        <v>132</v>
      </c>
      <c r="U92" s="193"/>
      <c r="V92" s="189" t="s">
        <v>132</v>
      </c>
      <c r="W92" s="190">
        <f>'Литература-11 2021 расклад'!O92</f>
        <v>0</v>
      </c>
      <c r="X92" s="190">
        <f>'Литература-11 2022 расклад'!O91</f>
        <v>0</v>
      </c>
      <c r="Y92" s="190">
        <f>'Литература-11 2023 расклад'!P91</f>
        <v>0</v>
      </c>
      <c r="Z92" s="717" t="s">
        <v>132</v>
      </c>
      <c r="AA92" s="520"/>
      <c r="AB92" s="325" t="s">
        <v>132</v>
      </c>
      <c r="AC92" s="192">
        <f>'Литература-11 2021 расклад'!P92</f>
        <v>0</v>
      </c>
      <c r="AD92" s="396">
        <f>'Литература-11 2022 расклад'!P91</f>
        <v>0</v>
      </c>
      <c r="AE92" s="396">
        <f>'Литература-11 2023 расклад'!Q91</f>
        <v>0</v>
      </c>
      <c r="AF92" s="396" t="s">
        <v>132</v>
      </c>
      <c r="AG92" s="332"/>
    </row>
    <row r="93" spans="1:33" s="1" customFormat="1" ht="15" customHeight="1" x14ac:dyDescent="0.25">
      <c r="A93" s="23">
        <v>10</v>
      </c>
      <c r="B93" s="430">
        <v>60850</v>
      </c>
      <c r="C93" s="509" t="s">
        <v>196</v>
      </c>
      <c r="D93" s="189">
        <f>'Литература-11 2020 расклад'!L94</f>
        <v>5</v>
      </c>
      <c r="E93" s="190">
        <f>'Литература-11 2021 расклад'!L94</f>
        <v>2</v>
      </c>
      <c r="F93" s="190">
        <f>'Литература-11 2022 расклад'!L92</f>
        <v>1</v>
      </c>
      <c r="G93" s="190" t="s">
        <v>132</v>
      </c>
      <c r="H93" s="190">
        <f>'Литература-11 2024 расклад'!M93</f>
        <v>2</v>
      </c>
      <c r="I93" s="191"/>
      <c r="J93" s="189"/>
      <c r="K93" s="190">
        <f>'Литература-11 2021 расклад'!M94</f>
        <v>1</v>
      </c>
      <c r="L93" s="190">
        <f>'Литература-11 2022 расклад'!M92</f>
        <v>0</v>
      </c>
      <c r="M93" s="190" t="s">
        <v>132</v>
      </c>
      <c r="N93" s="717">
        <f>'Литература-11 2024 расклад'!N93</f>
        <v>0</v>
      </c>
      <c r="O93" s="520"/>
      <c r="P93" s="325"/>
      <c r="Q93" s="192">
        <f>'Литература-11 2021 расклад'!N94</f>
        <v>50</v>
      </c>
      <c r="R93" s="192">
        <f>'Литература-11 2022 расклад'!N92</f>
        <v>0</v>
      </c>
      <c r="S93" s="192" t="s">
        <v>132</v>
      </c>
      <c r="T93" s="192">
        <f>'Литература-11 2024 расклад'!O93</f>
        <v>0</v>
      </c>
      <c r="U93" s="193"/>
      <c r="V93" s="189">
        <f>'Литература-11 2020 расклад'!O94</f>
        <v>1</v>
      </c>
      <c r="W93" s="190">
        <f>'Литература-11 2021 расклад'!O94</f>
        <v>0</v>
      </c>
      <c r="X93" s="190">
        <f>'Литература-11 2022 расклад'!O92</f>
        <v>0</v>
      </c>
      <c r="Y93" s="190" t="s">
        <v>132</v>
      </c>
      <c r="Z93" s="717">
        <f>'Литература-11 2024 расклад'!P93</f>
        <v>0</v>
      </c>
      <c r="AA93" s="520"/>
      <c r="AB93" s="325">
        <f>'Литература-11 2020 расклад'!P94</f>
        <v>20</v>
      </c>
      <c r="AC93" s="192">
        <f>'Литература-11 2021 расклад'!P94</f>
        <v>0</v>
      </c>
      <c r="AD93" s="396">
        <f>'Литература-11 2022 расклад'!P92</f>
        <v>0</v>
      </c>
      <c r="AE93" s="396" t="s">
        <v>132</v>
      </c>
      <c r="AF93" s="396">
        <f>'Литература-11 2024 расклад'!Q93</f>
        <v>0</v>
      </c>
      <c r="AG93" s="332"/>
    </row>
    <row r="94" spans="1:33" s="1" customFormat="1" ht="15" customHeight="1" x14ac:dyDescent="0.25">
      <c r="A94" s="229">
        <v>11</v>
      </c>
      <c r="B94" s="430">
        <v>60910</v>
      </c>
      <c r="C94" s="509" t="s">
        <v>202</v>
      </c>
      <c r="D94" s="189">
        <f>'Литература-11 2020 расклад'!L95</f>
        <v>1</v>
      </c>
      <c r="E94" s="190">
        <f>'Литература-11 2021 расклад'!L95</f>
        <v>1</v>
      </c>
      <c r="F94" s="190" t="s">
        <v>132</v>
      </c>
      <c r="G94" s="190">
        <f>'Литература-11 2023 расклад'!M93</f>
        <v>5</v>
      </c>
      <c r="H94" s="190">
        <f>'Литература-11 2024 расклад'!M94</f>
        <v>6</v>
      </c>
      <c r="I94" s="191">
        <f>'Литература-11 2025 расклад'!M94</f>
        <v>3</v>
      </c>
      <c r="J94" s="189"/>
      <c r="K94" s="190">
        <f>'Литература-11 2021 расклад'!M95</f>
        <v>0</v>
      </c>
      <c r="L94" s="190" t="s">
        <v>132</v>
      </c>
      <c r="M94" s="190">
        <f>'Литература-11 2023 расклад'!N93</f>
        <v>3</v>
      </c>
      <c r="N94" s="717">
        <f>'Литература-11 2024 расклад'!N94</f>
        <v>3</v>
      </c>
      <c r="O94" s="520">
        <f>'Литература-11 2025 расклад'!N94</f>
        <v>1</v>
      </c>
      <c r="P94" s="325"/>
      <c r="Q94" s="192">
        <f>'Литература-11 2021 расклад'!N95</f>
        <v>0</v>
      </c>
      <c r="R94" s="192" t="s">
        <v>132</v>
      </c>
      <c r="S94" s="192">
        <f>'Литература-11 2023 расклад'!O93</f>
        <v>60</v>
      </c>
      <c r="T94" s="192">
        <f>'Литература-11 2024 расклад'!O94</f>
        <v>50</v>
      </c>
      <c r="U94" s="193">
        <f>'Литература-11 2025 расклад'!O94</f>
        <v>33.333333333333336</v>
      </c>
      <c r="V94" s="189">
        <f>'Литература-11 2020 расклад'!O95</f>
        <v>0</v>
      </c>
      <c r="W94" s="190">
        <f>'Литература-11 2021 расклад'!O95</f>
        <v>0</v>
      </c>
      <c r="X94" s="190" t="s">
        <v>132</v>
      </c>
      <c r="Y94" s="190">
        <f>'Литература-11 2023 расклад'!P93</f>
        <v>0</v>
      </c>
      <c r="Z94" s="717">
        <f>'Литература-11 2024 расклад'!P94</f>
        <v>0</v>
      </c>
      <c r="AA94" s="520">
        <f>'Литература-11 2025 расклад'!P94</f>
        <v>0</v>
      </c>
      <c r="AB94" s="325">
        <f>'Литература-11 2020 расклад'!P95</f>
        <v>0</v>
      </c>
      <c r="AC94" s="192">
        <f>'Литература-11 2021 расклад'!P95</f>
        <v>0</v>
      </c>
      <c r="AD94" s="396" t="s">
        <v>132</v>
      </c>
      <c r="AE94" s="396">
        <f>'Литература-11 2023 расклад'!Q93</f>
        <v>0</v>
      </c>
      <c r="AF94" s="396">
        <f>'Литература-11 2024 расклад'!Q94</f>
        <v>0</v>
      </c>
      <c r="AG94" s="332">
        <f>'Литература-11 2025 расклад'!Q94</f>
        <v>0</v>
      </c>
    </row>
    <row r="95" spans="1:33" s="1" customFormat="1" ht="15" customHeight="1" x14ac:dyDescent="0.25">
      <c r="A95" s="229">
        <v>12</v>
      </c>
      <c r="B95" s="430">
        <v>60980</v>
      </c>
      <c r="C95" s="509" t="s">
        <v>203</v>
      </c>
      <c r="D95" s="189">
        <f>'Литература-11 2020 расклад'!L96</f>
        <v>4</v>
      </c>
      <c r="E95" s="190">
        <f>'Литература-11 2021 расклад'!L96</f>
        <v>3</v>
      </c>
      <c r="F95" s="190">
        <f>'Литература-11 2022 расклад'!L94</f>
        <v>2</v>
      </c>
      <c r="G95" s="190">
        <f>'Литература-11 2023 расклад'!M94</f>
        <v>4</v>
      </c>
      <c r="H95" s="190">
        <f>'Литература-11 2024 расклад'!M95</f>
        <v>3</v>
      </c>
      <c r="I95" s="191">
        <f>'Литература-11 2025 расклад'!M95</f>
        <v>4</v>
      </c>
      <c r="J95" s="189"/>
      <c r="K95" s="190">
        <f>'Литература-11 2021 расклад'!M96</f>
        <v>1.9997999999999998</v>
      </c>
      <c r="L95" s="190">
        <f>'Литература-11 2022 расклад'!M94</f>
        <v>0</v>
      </c>
      <c r="M95" s="190">
        <f>'Литература-11 2023 расклад'!N94</f>
        <v>0</v>
      </c>
      <c r="N95" s="717">
        <f>'Литература-11 2024 расклад'!N95</f>
        <v>1</v>
      </c>
      <c r="O95" s="520">
        <f>'Литература-11 2025 расклад'!N95</f>
        <v>0</v>
      </c>
      <c r="P95" s="325"/>
      <c r="Q95" s="192">
        <f>'Литература-11 2021 расклад'!N96</f>
        <v>66.66</v>
      </c>
      <c r="R95" s="192">
        <f>'Литература-11 2022 расклад'!N94</f>
        <v>0</v>
      </c>
      <c r="S95" s="192">
        <f>'Литература-11 2023 расклад'!O94</f>
        <v>0</v>
      </c>
      <c r="T95" s="192">
        <f>'Литература-11 2024 расклад'!O95</f>
        <v>33.333333333333336</v>
      </c>
      <c r="U95" s="193">
        <f>'Литература-11 2025 расклад'!O95</f>
        <v>0</v>
      </c>
      <c r="V95" s="189">
        <f>'Литература-11 2020 расклад'!O96</f>
        <v>0</v>
      </c>
      <c r="W95" s="190">
        <f>'Литература-11 2021 расклад'!O96</f>
        <v>0</v>
      </c>
      <c r="X95" s="190">
        <f>'Литература-11 2022 расклад'!O94</f>
        <v>0</v>
      </c>
      <c r="Y95" s="190">
        <f>'Литература-11 2023 расклад'!P94</f>
        <v>0</v>
      </c>
      <c r="Z95" s="717">
        <f>'Литература-11 2024 расклад'!P95</f>
        <v>0</v>
      </c>
      <c r="AA95" s="520">
        <f>'Литература-11 2025 расклад'!P95</f>
        <v>0</v>
      </c>
      <c r="AB95" s="325">
        <f>'Литература-11 2020 расклад'!P96</f>
        <v>0</v>
      </c>
      <c r="AC95" s="192">
        <f>'Литература-11 2021 расклад'!P96</f>
        <v>0</v>
      </c>
      <c r="AD95" s="396">
        <f>'Литература-11 2022 расклад'!P94</f>
        <v>0</v>
      </c>
      <c r="AE95" s="396">
        <f>'Литература-11 2023 расклад'!Q94</f>
        <v>0</v>
      </c>
      <c r="AF95" s="396">
        <f>'Литература-11 2024 расклад'!Q95</f>
        <v>0</v>
      </c>
      <c r="AG95" s="332">
        <f>'Литература-11 2025 расклад'!Q95</f>
        <v>0</v>
      </c>
    </row>
    <row r="96" spans="1:33" s="1" customFormat="1" ht="15" customHeight="1" x14ac:dyDescent="0.25">
      <c r="A96" s="229">
        <v>13</v>
      </c>
      <c r="B96" s="430">
        <v>61080</v>
      </c>
      <c r="C96" s="498" t="s">
        <v>175</v>
      </c>
      <c r="D96" s="189">
        <f>'Литература-11 2020 расклад'!L97</f>
        <v>2</v>
      </c>
      <c r="E96" s="190">
        <f>'Литература-11 2021 расклад'!L97</f>
        <v>3</v>
      </c>
      <c r="F96" s="190">
        <f>'Литература-11 2022 расклад'!L95</f>
        <v>1</v>
      </c>
      <c r="G96" s="190">
        <f>'Литература-11 2023 расклад'!M95</f>
        <v>2</v>
      </c>
      <c r="H96" s="190">
        <f>'Литература-11 2024 расклад'!M96</f>
        <v>5</v>
      </c>
      <c r="I96" s="191">
        <f>'Литература-11 2025 расклад'!M96</f>
        <v>3</v>
      </c>
      <c r="J96" s="189"/>
      <c r="K96" s="190">
        <f>'Литература-11 2021 расклад'!M97</f>
        <v>2.0000999999999998</v>
      </c>
      <c r="L96" s="190">
        <f>'Литература-11 2022 расклад'!M95</f>
        <v>0</v>
      </c>
      <c r="M96" s="190">
        <f>'Литература-11 2023 расклад'!N95</f>
        <v>0</v>
      </c>
      <c r="N96" s="717">
        <f>'Литература-11 2024 расклад'!N96</f>
        <v>1</v>
      </c>
      <c r="O96" s="520">
        <f>'Литература-11 2025 расклад'!N96</f>
        <v>0</v>
      </c>
      <c r="P96" s="325"/>
      <c r="Q96" s="192">
        <f>'Литература-11 2021 расклад'!N97</f>
        <v>66.67</v>
      </c>
      <c r="R96" s="192">
        <f>'Литература-11 2022 расклад'!N95</f>
        <v>0</v>
      </c>
      <c r="S96" s="192">
        <f>'Литература-11 2023 расклад'!O95</f>
        <v>0</v>
      </c>
      <c r="T96" s="192">
        <f>'Литература-11 2024 расклад'!O96</f>
        <v>20</v>
      </c>
      <c r="U96" s="193">
        <f>'Литература-11 2025 расклад'!O96</f>
        <v>0</v>
      </c>
      <c r="V96" s="189">
        <f>'Литература-11 2020 расклад'!O97</f>
        <v>1</v>
      </c>
      <c r="W96" s="190">
        <f>'Литература-11 2021 расклад'!O97</f>
        <v>0</v>
      </c>
      <c r="X96" s="190">
        <f>'Литература-11 2022 расклад'!O95</f>
        <v>0</v>
      </c>
      <c r="Y96" s="190">
        <f>'Литература-11 2023 расклад'!P95</f>
        <v>0</v>
      </c>
      <c r="Z96" s="717">
        <f>'Литература-11 2024 расклад'!P96</f>
        <v>0</v>
      </c>
      <c r="AA96" s="520">
        <f>'Литература-11 2025 расклад'!P96</f>
        <v>1</v>
      </c>
      <c r="AB96" s="325">
        <f>'Литература-11 2020 расклад'!P97</f>
        <v>50</v>
      </c>
      <c r="AC96" s="192">
        <f>'Литература-11 2021 расклад'!P97</f>
        <v>0</v>
      </c>
      <c r="AD96" s="396">
        <f>'Литература-11 2022 расклад'!P95</f>
        <v>0</v>
      </c>
      <c r="AE96" s="396">
        <f>'Литература-11 2023 расклад'!Q95</f>
        <v>0</v>
      </c>
      <c r="AF96" s="396">
        <f>'Литература-11 2024 расклад'!Q96</f>
        <v>0</v>
      </c>
      <c r="AG96" s="332">
        <f>'Литература-11 2025 расклад'!Q96</f>
        <v>33.333333333333336</v>
      </c>
    </row>
    <row r="97" spans="1:33" s="1" customFormat="1" ht="15" customHeight="1" x14ac:dyDescent="0.25">
      <c r="A97" s="229">
        <v>14</v>
      </c>
      <c r="B97" s="436">
        <v>61150</v>
      </c>
      <c r="C97" s="506" t="s">
        <v>176</v>
      </c>
      <c r="D97" s="189">
        <f>'Литература-11 2020 расклад'!L98</f>
        <v>4</v>
      </c>
      <c r="E97" s="190" t="s">
        <v>132</v>
      </c>
      <c r="F97" s="190">
        <f>'Литература-11 2022 расклад'!L96</f>
        <v>1</v>
      </c>
      <c r="G97" s="190">
        <f>'Литература-11 2023 расклад'!M96</f>
        <v>2</v>
      </c>
      <c r="H97" s="190">
        <f>'Литература-11 2024 расклад'!M97</f>
        <v>3</v>
      </c>
      <c r="I97" s="191">
        <f>'Литература-11 2025 расклад'!M97</f>
        <v>1</v>
      </c>
      <c r="J97" s="189"/>
      <c r="K97" s="190" t="s">
        <v>132</v>
      </c>
      <c r="L97" s="190">
        <f>'Литература-11 2022 расклад'!M96</f>
        <v>0</v>
      </c>
      <c r="M97" s="190">
        <f>'Литература-11 2023 расклад'!N96</f>
        <v>1</v>
      </c>
      <c r="N97" s="717">
        <f>'Литература-11 2024 расклад'!N97</f>
        <v>1</v>
      </c>
      <c r="O97" s="520">
        <f>'Литература-11 2025 расклад'!N97</f>
        <v>0</v>
      </c>
      <c r="P97" s="325"/>
      <c r="Q97" s="192" t="s">
        <v>132</v>
      </c>
      <c r="R97" s="192">
        <f>'Литература-11 2022 расклад'!N96</f>
        <v>0</v>
      </c>
      <c r="S97" s="192">
        <f>'Литература-11 2023 расклад'!O96</f>
        <v>50</v>
      </c>
      <c r="T97" s="192">
        <f>'Литература-11 2024 расклад'!O97</f>
        <v>33.333333333333336</v>
      </c>
      <c r="U97" s="193">
        <f>'Литература-11 2025 расклад'!O97</f>
        <v>0</v>
      </c>
      <c r="V97" s="189">
        <f>'Литература-11 2020 расклад'!O98</f>
        <v>0</v>
      </c>
      <c r="W97" s="190" t="s">
        <v>132</v>
      </c>
      <c r="X97" s="190">
        <f>'Литература-11 2022 расклад'!O96</f>
        <v>0</v>
      </c>
      <c r="Y97" s="190">
        <f>'Литература-11 2023 расклад'!P96</f>
        <v>0</v>
      </c>
      <c r="Z97" s="717">
        <f>'Литература-11 2024 расклад'!P97</f>
        <v>1</v>
      </c>
      <c r="AA97" s="520">
        <f>'Литература-11 2025 расклад'!P97</f>
        <v>0</v>
      </c>
      <c r="AB97" s="325">
        <f>'Литература-11 2020 расклад'!P98</f>
        <v>0</v>
      </c>
      <c r="AC97" s="192" t="s">
        <v>132</v>
      </c>
      <c r="AD97" s="396">
        <f>'Литература-11 2022 расклад'!P96</f>
        <v>0</v>
      </c>
      <c r="AE97" s="396">
        <f>'Литература-11 2023 расклад'!Q96</f>
        <v>0</v>
      </c>
      <c r="AF97" s="396">
        <f>'Литература-11 2024 расклад'!Q97</f>
        <v>33.333333333333336</v>
      </c>
      <c r="AG97" s="332">
        <f>'Литература-11 2025 расклад'!Q97</f>
        <v>0</v>
      </c>
    </row>
    <row r="98" spans="1:33" s="1" customFormat="1" ht="15" customHeight="1" x14ac:dyDescent="0.25">
      <c r="A98" s="229">
        <v>15</v>
      </c>
      <c r="B98" s="430">
        <v>61210</v>
      </c>
      <c r="C98" s="498" t="s">
        <v>177</v>
      </c>
      <c r="D98" s="189">
        <f>'Литература-11 2020 расклад'!L99</f>
        <v>1</v>
      </c>
      <c r="E98" s="190">
        <f>'Литература-11 2021 расклад'!L99</f>
        <v>4</v>
      </c>
      <c r="F98" s="190">
        <f>'Литература-11 2022 расклад'!L97</f>
        <v>2</v>
      </c>
      <c r="G98" s="190">
        <f>'Литература-11 2023 расклад'!M97</f>
        <v>2</v>
      </c>
      <c r="H98" s="190">
        <f>'Литература-11 2024 расклад'!M98</f>
        <v>2</v>
      </c>
      <c r="I98" s="191">
        <f>'Литература-11 2025 расклад'!M98</f>
        <v>2</v>
      </c>
      <c r="J98" s="189"/>
      <c r="K98" s="190">
        <f>'Литература-11 2021 расклад'!M99</f>
        <v>0</v>
      </c>
      <c r="L98" s="190">
        <f>'Литература-11 2022 расклад'!M97</f>
        <v>0</v>
      </c>
      <c r="M98" s="190">
        <f>'Литература-11 2023 расклад'!N97</f>
        <v>1</v>
      </c>
      <c r="N98" s="717">
        <f>'Литература-11 2024 расклад'!N98</f>
        <v>0</v>
      </c>
      <c r="O98" s="520">
        <f>'Литература-11 2025 расклад'!N98</f>
        <v>0</v>
      </c>
      <c r="P98" s="325"/>
      <c r="Q98" s="192">
        <f>'Литература-11 2021 расклад'!N99</f>
        <v>0</v>
      </c>
      <c r="R98" s="192">
        <f>'Литература-11 2022 расклад'!N97</f>
        <v>0</v>
      </c>
      <c r="S98" s="192">
        <f>'Литература-11 2023 расклад'!O97</f>
        <v>50</v>
      </c>
      <c r="T98" s="192">
        <f>'Литература-11 2024 расклад'!O98</f>
        <v>0</v>
      </c>
      <c r="U98" s="193">
        <f>'Литература-11 2025 расклад'!O98</f>
        <v>0</v>
      </c>
      <c r="V98" s="189">
        <f>'Литература-11 2020 расклад'!O99</f>
        <v>0</v>
      </c>
      <c r="W98" s="190">
        <f>'Литература-11 2021 расклад'!O99</f>
        <v>1</v>
      </c>
      <c r="X98" s="190">
        <f>'Литература-11 2022 расклад'!O97</f>
        <v>1</v>
      </c>
      <c r="Y98" s="190">
        <f>'Литература-11 2023 расклад'!P97</f>
        <v>0</v>
      </c>
      <c r="Z98" s="717">
        <f>'Литература-11 2024 расклад'!P98</f>
        <v>0</v>
      </c>
      <c r="AA98" s="520">
        <f>'Литература-11 2025 расклад'!P98</f>
        <v>0</v>
      </c>
      <c r="AB98" s="325">
        <f>'Литература-11 2020 расклад'!P99</f>
        <v>0</v>
      </c>
      <c r="AC98" s="192">
        <f>'Литература-11 2021 расклад'!P99</f>
        <v>25</v>
      </c>
      <c r="AD98" s="396">
        <f>'Литература-11 2022 расклад'!P97</f>
        <v>50</v>
      </c>
      <c r="AE98" s="396">
        <f>'Литература-11 2023 расклад'!Q97</f>
        <v>0</v>
      </c>
      <c r="AF98" s="396">
        <f>'Литература-11 2024 расклад'!Q98</f>
        <v>0</v>
      </c>
      <c r="AG98" s="332">
        <f>'Литература-11 2025 расклад'!Q98</f>
        <v>0</v>
      </c>
    </row>
    <row r="99" spans="1:33" s="1" customFormat="1" ht="15" customHeight="1" x14ac:dyDescent="0.25">
      <c r="A99" s="229">
        <v>16</v>
      </c>
      <c r="B99" s="430">
        <v>61290</v>
      </c>
      <c r="C99" s="509" t="s">
        <v>204</v>
      </c>
      <c r="D99" s="189">
        <f>'Литература-11 2020 расклад'!L100</f>
        <v>1</v>
      </c>
      <c r="E99" s="190">
        <f>'Литература-11 2021 расклад'!L100</f>
        <v>1</v>
      </c>
      <c r="F99" s="190">
        <f>'Литература-11 2022 расклад'!L98</f>
        <v>1</v>
      </c>
      <c r="G99" s="190">
        <f>'Литература-11 2023 расклад'!M98</f>
        <v>4</v>
      </c>
      <c r="H99" s="190">
        <f>'Литература-11 2024 расклад'!M99</f>
        <v>2</v>
      </c>
      <c r="I99" s="191"/>
      <c r="J99" s="189"/>
      <c r="K99" s="190">
        <f>'Литература-11 2021 расклад'!M100</f>
        <v>0</v>
      </c>
      <c r="L99" s="190">
        <f>'Литература-11 2022 расклад'!M98</f>
        <v>0</v>
      </c>
      <c r="M99" s="190">
        <f>'Литература-11 2023 расклад'!N98</f>
        <v>1</v>
      </c>
      <c r="N99" s="717">
        <f>'Литература-11 2024 расклад'!N99</f>
        <v>2</v>
      </c>
      <c r="O99" s="520"/>
      <c r="P99" s="325"/>
      <c r="Q99" s="192">
        <f>'Литература-11 2021 расклад'!N100</f>
        <v>0</v>
      </c>
      <c r="R99" s="192">
        <f>'Литература-11 2022 расклад'!N98</f>
        <v>0</v>
      </c>
      <c r="S99" s="192">
        <f>'Литература-11 2023 расклад'!O98</f>
        <v>25</v>
      </c>
      <c r="T99" s="192">
        <f>'Литература-11 2024 расклад'!O99</f>
        <v>100</v>
      </c>
      <c r="U99" s="193"/>
      <c r="V99" s="189">
        <f>'Литература-11 2020 расклад'!O100</f>
        <v>0</v>
      </c>
      <c r="W99" s="190">
        <f>'Литература-11 2021 расклад'!O100</f>
        <v>0</v>
      </c>
      <c r="X99" s="190">
        <f>'Литература-11 2022 расклад'!O98</f>
        <v>0</v>
      </c>
      <c r="Y99" s="190">
        <f>'Литература-11 2023 расклад'!P98</f>
        <v>0</v>
      </c>
      <c r="Z99" s="717">
        <f>'Литература-11 2024 расклад'!P99</f>
        <v>0</v>
      </c>
      <c r="AA99" s="520"/>
      <c r="AB99" s="325">
        <f>'Литература-11 2020 расклад'!P100</f>
        <v>0</v>
      </c>
      <c r="AC99" s="192">
        <f>'Литература-11 2021 расклад'!P100</f>
        <v>0</v>
      </c>
      <c r="AD99" s="396">
        <f>'Литература-11 2022 расклад'!P98</f>
        <v>0</v>
      </c>
      <c r="AE99" s="396">
        <f>'Литература-11 2023 расклад'!Q98</f>
        <v>0</v>
      </c>
      <c r="AF99" s="396">
        <f>'Литература-11 2024 расклад'!Q99</f>
        <v>0</v>
      </c>
      <c r="AG99" s="332"/>
    </row>
    <row r="100" spans="1:33" s="1" customFormat="1" ht="15" customHeight="1" x14ac:dyDescent="0.25">
      <c r="A100" s="229">
        <v>17</v>
      </c>
      <c r="B100" s="430">
        <v>61340</v>
      </c>
      <c r="C100" s="509" t="s">
        <v>197</v>
      </c>
      <c r="D100" s="189">
        <f>'Литература-11 2020 расклад'!L101</f>
        <v>1</v>
      </c>
      <c r="E100" s="190" t="s">
        <v>132</v>
      </c>
      <c r="F100" s="190" t="s">
        <v>132</v>
      </c>
      <c r="G100" s="190" t="s">
        <v>132</v>
      </c>
      <c r="H100" s="190">
        <f>'Литература-11 2024 расклад'!M100</f>
        <v>5</v>
      </c>
      <c r="I100" s="191">
        <f>'Литература-11 2025 расклад'!M100</f>
        <v>1</v>
      </c>
      <c r="J100" s="189"/>
      <c r="K100" s="190" t="s">
        <v>132</v>
      </c>
      <c r="L100" s="190" t="s">
        <v>132</v>
      </c>
      <c r="M100" s="190" t="s">
        <v>132</v>
      </c>
      <c r="N100" s="717">
        <f>'Литература-11 2024 расклад'!N100</f>
        <v>0</v>
      </c>
      <c r="O100" s="520">
        <f>'Литература-11 2025 расклад'!N100</f>
        <v>0</v>
      </c>
      <c r="P100" s="325"/>
      <c r="Q100" s="192" t="s">
        <v>132</v>
      </c>
      <c r="R100" s="192" t="s">
        <v>132</v>
      </c>
      <c r="S100" s="192" t="s">
        <v>132</v>
      </c>
      <c r="T100" s="192">
        <f>'Литература-11 2024 расклад'!O100</f>
        <v>0</v>
      </c>
      <c r="U100" s="193">
        <f>'Литература-11 2025 расклад'!O100</f>
        <v>0</v>
      </c>
      <c r="V100" s="189">
        <f>'Литература-11 2020 расклад'!O101</f>
        <v>0</v>
      </c>
      <c r="W100" s="190" t="s">
        <v>132</v>
      </c>
      <c r="X100" s="190" t="s">
        <v>132</v>
      </c>
      <c r="Y100" s="190" t="s">
        <v>132</v>
      </c>
      <c r="Z100" s="717">
        <f>'Литература-11 2024 расклад'!P100</f>
        <v>0</v>
      </c>
      <c r="AA100" s="520">
        <f>'Литература-11 2025 расклад'!P100</f>
        <v>0</v>
      </c>
      <c r="AB100" s="325">
        <f>'Литература-11 2020 расклад'!P101</f>
        <v>0</v>
      </c>
      <c r="AC100" s="192" t="s">
        <v>132</v>
      </c>
      <c r="AD100" s="396" t="s">
        <v>132</v>
      </c>
      <c r="AE100" s="396" t="s">
        <v>132</v>
      </c>
      <c r="AF100" s="396">
        <f>'Литература-11 2024 расклад'!Q100</f>
        <v>0</v>
      </c>
      <c r="AG100" s="332">
        <f>'Литература-11 2025 расклад'!Q100</f>
        <v>0</v>
      </c>
    </row>
    <row r="101" spans="1:33" s="1" customFormat="1" ht="15" customHeight="1" x14ac:dyDescent="0.25">
      <c r="A101" s="229">
        <v>18</v>
      </c>
      <c r="B101" s="430">
        <v>61390</v>
      </c>
      <c r="C101" s="498" t="s">
        <v>178</v>
      </c>
      <c r="D101" s="189">
        <f>'Литература-11 2020 расклад'!L102</f>
        <v>2</v>
      </c>
      <c r="E101" s="190">
        <f>'Литература-11 2021 расклад'!L102</f>
        <v>3</v>
      </c>
      <c r="F101" s="190">
        <f>'Литература-11 2022 расклад'!L100</f>
        <v>1</v>
      </c>
      <c r="G101" s="190">
        <f>'Литература-11 2023 расклад'!M100</f>
        <v>1</v>
      </c>
      <c r="H101" s="190">
        <f>'Литература-11 2024 расклад'!M101</f>
        <v>4</v>
      </c>
      <c r="I101" s="191">
        <f>'Литература-11 2025 расклад'!M101</f>
        <v>2</v>
      </c>
      <c r="J101" s="189"/>
      <c r="K101" s="190">
        <f>'Литература-11 2021 расклад'!M102</f>
        <v>0.9998999999999999</v>
      </c>
      <c r="L101" s="190">
        <f>'Литература-11 2022 расклад'!M100</f>
        <v>0</v>
      </c>
      <c r="M101" s="190">
        <f>'Литература-11 2023 расклад'!N100</f>
        <v>1</v>
      </c>
      <c r="N101" s="717">
        <f>'Литература-11 2024 расклад'!N101</f>
        <v>3</v>
      </c>
      <c r="O101" s="520">
        <f>'Литература-11 2025 расклад'!N101</f>
        <v>1</v>
      </c>
      <c r="P101" s="325"/>
      <c r="Q101" s="192">
        <f>'Литература-11 2021 расклад'!N102</f>
        <v>33.33</v>
      </c>
      <c r="R101" s="192">
        <f>'Литература-11 2022 расклад'!N100</f>
        <v>0</v>
      </c>
      <c r="S101" s="192">
        <f>'Литература-11 2023 расклад'!O100</f>
        <v>100</v>
      </c>
      <c r="T101" s="192">
        <f>'Литература-11 2024 расклад'!O101</f>
        <v>75</v>
      </c>
      <c r="U101" s="193">
        <f>'Литература-11 2025 расклад'!O101</f>
        <v>50</v>
      </c>
      <c r="V101" s="189">
        <f>'Литература-11 2020 расклад'!O102</f>
        <v>0</v>
      </c>
      <c r="W101" s="190">
        <f>'Литература-11 2021 расклад'!O102</f>
        <v>0.9998999999999999</v>
      </c>
      <c r="X101" s="190">
        <f>'Литература-11 2022 расклад'!O100</f>
        <v>0</v>
      </c>
      <c r="Y101" s="190">
        <f>'Литература-11 2023 расклад'!P100</f>
        <v>0</v>
      </c>
      <c r="Z101" s="717">
        <f>'Литература-11 2024 расклад'!P101</f>
        <v>0</v>
      </c>
      <c r="AA101" s="520">
        <f>'Литература-11 2025 расклад'!P101</f>
        <v>0</v>
      </c>
      <c r="AB101" s="325">
        <f>'Литература-11 2020 расклад'!P102</f>
        <v>0</v>
      </c>
      <c r="AC101" s="192">
        <f>'Литература-11 2021 расклад'!P102</f>
        <v>33.33</v>
      </c>
      <c r="AD101" s="396">
        <f>'Литература-11 2022 расклад'!P100</f>
        <v>0</v>
      </c>
      <c r="AE101" s="396">
        <f>'Литература-11 2023 расклад'!Q100</f>
        <v>0</v>
      </c>
      <c r="AF101" s="396">
        <f>'Литература-11 2024 расклад'!Q101</f>
        <v>0</v>
      </c>
      <c r="AG101" s="332">
        <f>'Литература-11 2025 расклад'!Q101</f>
        <v>0</v>
      </c>
    </row>
    <row r="102" spans="1:33" s="1" customFormat="1" ht="15" customHeight="1" x14ac:dyDescent="0.25">
      <c r="A102" s="253">
        <v>19</v>
      </c>
      <c r="B102" s="430">
        <v>61430</v>
      </c>
      <c r="C102" s="498" t="s">
        <v>179</v>
      </c>
      <c r="D102" s="189">
        <f>'Литература-11 2020 расклад'!L103</f>
        <v>4</v>
      </c>
      <c r="E102" s="190">
        <f>'Литература-11 2021 расклад'!L103</f>
        <v>3</v>
      </c>
      <c r="F102" s="190">
        <f>'Литература-11 2022 расклад'!L101</f>
        <v>4</v>
      </c>
      <c r="G102" s="190">
        <f>'Литература-11 2023 расклад'!M101</f>
        <v>2</v>
      </c>
      <c r="H102" s="190">
        <f>'Литература-11 2024 расклад'!M102</f>
        <v>4</v>
      </c>
      <c r="I102" s="191">
        <f>'Литература-11 2025 расклад'!M102</f>
        <v>2</v>
      </c>
      <c r="J102" s="189"/>
      <c r="K102" s="190">
        <f>'Литература-11 2021 расклад'!M103</f>
        <v>3</v>
      </c>
      <c r="L102" s="190">
        <f>'Литература-11 2022 расклад'!M101</f>
        <v>0</v>
      </c>
      <c r="M102" s="190">
        <f>'Литература-11 2023 расклад'!N101</f>
        <v>2</v>
      </c>
      <c r="N102" s="717">
        <f>'Литература-11 2024 расклад'!N102</f>
        <v>1</v>
      </c>
      <c r="O102" s="520">
        <f>'Литература-11 2025 расклад'!N102</f>
        <v>1</v>
      </c>
      <c r="P102" s="325"/>
      <c r="Q102" s="192">
        <f>'Литература-11 2021 расклад'!N103</f>
        <v>100</v>
      </c>
      <c r="R102" s="192">
        <f>'Литература-11 2022 расклад'!N101</f>
        <v>0</v>
      </c>
      <c r="S102" s="192">
        <f>'Литература-11 2023 расклад'!O101</f>
        <v>100</v>
      </c>
      <c r="T102" s="192">
        <f>'Литература-11 2024 расклад'!O102</f>
        <v>25</v>
      </c>
      <c r="U102" s="193">
        <f>'Литература-11 2025 расклад'!O102</f>
        <v>50</v>
      </c>
      <c r="V102" s="189">
        <f>'Литература-11 2020 расклад'!O103</f>
        <v>0</v>
      </c>
      <c r="W102" s="190">
        <f>'Литература-11 2021 расклад'!O103</f>
        <v>0</v>
      </c>
      <c r="X102" s="190">
        <f>'Литература-11 2022 расклад'!O101</f>
        <v>0</v>
      </c>
      <c r="Y102" s="190">
        <f>'Литература-11 2023 расклад'!P101</f>
        <v>0</v>
      </c>
      <c r="Z102" s="717">
        <f>'Литература-11 2024 расклад'!P102</f>
        <v>1</v>
      </c>
      <c r="AA102" s="520">
        <f>'Литература-11 2025 расклад'!P102</f>
        <v>0</v>
      </c>
      <c r="AB102" s="325">
        <f>'Литература-11 2020 расклад'!P103</f>
        <v>0</v>
      </c>
      <c r="AC102" s="192">
        <f>'Литература-11 2021 расклад'!P103</f>
        <v>0</v>
      </c>
      <c r="AD102" s="396">
        <f>'Литература-11 2022 расклад'!P101</f>
        <v>0</v>
      </c>
      <c r="AE102" s="396">
        <f>'Литература-11 2023 расклад'!Q101</f>
        <v>0</v>
      </c>
      <c r="AF102" s="396">
        <f>'Литература-11 2024 расклад'!Q102</f>
        <v>25</v>
      </c>
      <c r="AG102" s="332">
        <f>'Литература-11 2025 расклад'!Q102</f>
        <v>0</v>
      </c>
    </row>
    <row r="103" spans="1:33" s="1" customFormat="1" ht="15" customHeight="1" x14ac:dyDescent="0.25">
      <c r="A103" s="223">
        <v>20</v>
      </c>
      <c r="B103" s="430">
        <v>61410</v>
      </c>
      <c r="C103" s="498" t="s">
        <v>114</v>
      </c>
      <c r="D103" s="189">
        <f>'Литература-11 2020 расклад'!L104</f>
        <v>8</v>
      </c>
      <c r="E103" s="190">
        <f>'Литература-11 2021 расклад'!L104</f>
        <v>4</v>
      </c>
      <c r="F103" s="190">
        <f>'Литература-11 2022 расклад'!L102</f>
        <v>10</v>
      </c>
      <c r="G103" s="190">
        <f>'Литература-11 2023 расклад'!M102</f>
        <v>5</v>
      </c>
      <c r="H103" s="190">
        <f>'Литература-11 2024 расклад'!M103</f>
        <v>9</v>
      </c>
      <c r="I103" s="191">
        <f>'Литература-11 2025 расклад'!M103</f>
        <v>7</v>
      </c>
      <c r="J103" s="189"/>
      <c r="K103" s="190">
        <f>'Литература-11 2021 расклад'!M104</f>
        <v>2</v>
      </c>
      <c r="L103" s="190">
        <f>'Литература-11 2022 расклад'!M102</f>
        <v>4</v>
      </c>
      <c r="M103" s="190">
        <f>'Литература-11 2023 расклад'!N102</f>
        <v>0</v>
      </c>
      <c r="N103" s="717">
        <f>'Литература-11 2024 расклад'!N103</f>
        <v>4</v>
      </c>
      <c r="O103" s="520">
        <f>'Литература-11 2025 расклад'!N103</f>
        <v>1</v>
      </c>
      <c r="P103" s="325"/>
      <c r="Q103" s="192">
        <f>'Литература-11 2021 расклад'!N104</f>
        <v>50</v>
      </c>
      <c r="R103" s="192">
        <f>'Литература-11 2022 расклад'!N102</f>
        <v>40</v>
      </c>
      <c r="S103" s="192">
        <f>'Литература-11 2023 расклад'!O102</f>
        <v>0</v>
      </c>
      <c r="T103" s="192">
        <f>'Литература-11 2024 расклад'!O103</f>
        <v>44.444444444444443</v>
      </c>
      <c r="U103" s="193">
        <f>'Литература-11 2025 расклад'!O103</f>
        <v>14.285714285714286</v>
      </c>
      <c r="V103" s="189">
        <f>'Литература-11 2020 расклад'!O104</f>
        <v>0</v>
      </c>
      <c r="W103" s="190">
        <f>'Литература-11 2021 расклад'!O104</f>
        <v>0</v>
      </c>
      <c r="X103" s="190">
        <f>'Литература-11 2022 расклад'!O102</f>
        <v>0</v>
      </c>
      <c r="Y103" s="190">
        <f>'Литература-11 2023 расклад'!P102</f>
        <v>0</v>
      </c>
      <c r="Z103" s="717">
        <f>'Литература-11 2024 расклад'!P103</f>
        <v>0</v>
      </c>
      <c r="AA103" s="520">
        <f>'Литература-11 2025 расклад'!P103</f>
        <v>0</v>
      </c>
      <c r="AB103" s="325">
        <f>'Литература-11 2020 расклад'!P104</f>
        <v>0</v>
      </c>
      <c r="AC103" s="192">
        <f>'Литература-11 2021 расклад'!P104</f>
        <v>0</v>
      </c>
      <c r="AD103" s="396">
        <f>'Литература-11 2022 расклад'!P102</f>
        <v>0</v>
      </c>
      <c r="AE103" s="396">
        <f>'Литература-11 2023 расклад'!Q102</f>
        <v>0</v>
      </c>
      <c r="AF103" s="396">
        <f>'Литература-11 2024 расклад'!Q103</f>
        <v>0</v>
      </c>
      <c r="AG103" s="332">
        <f>'Литература-11 2025 расклад'!Q103</f>
        <v>0</v>
      </c>
    </row>
    <row r="104" spans="1:33" s="1" customFormat="1" ht="15" customHeight="1" x14ac:dyDescent="0.25">
      <c r="A104" s="218">
        <v>21</v>
      </c>
      <c r="B104" s="430">
        <v>61440</v>
      </c>
      <c r="C104" s="498" t="s">
        <v>180</v>
      </c>
      <c r="D104" s="189">
        <f>'Литература-11 2020 расклад'!L105</f>
        <v>8</v>
      </c>
      <c r="E104" s="190">
        <f>'Литература-11 2021 расклад'!L105</f>
        <v>1</v>
      </c>
      <c r="F104" s="190">
        <f>'Литература-11 2022 расклад'!L103</f>
        <v>7</v>
      </c>
      <c r="G104" s="190">
        <f>'Литература-11 2023 расклад'!M103</f>
        <v>1</v>
      </c>
      <c r="H104" s="190">
        <f>'Литература-11 2024 расклад'!M104</f>
        <v>6</v>
      </c>
      <c r="I104" s="191">
        <f>'Литература-11 2025 расклад'!M104</f>
        <v>2</v>
      </c>
      <c r="J104" s="189"/>
      <c r="K104" s="190">
        <f>'Литература-11 2021 расклад'!M105</f>
        <v>1</v>
      </c>
      <c r="L104" s="190">
        <f>'Литература-11 2022 расклад'!M103</f>
        <v>1</v>
      </c>
      <c r="M104" s="190">
        <f>'Литература-11 2023 расклад'!N103</f>
        <v>1</v>
      </c>
      <c r="N104" s="717">
        <f>'Литература-11 2024 расклад'!N104</f>
        <v>4</v>
      </c>
      <c r="O104" s="520">
        <f>'Литература-11 2025 расклад'!N104</f>
        <v>0</v>
      </c>
      <c r="P104" s="325"/>
      <c r="Q104" s="192">
        <f>'Литература-11 2021 расклад'!N105</f>
        <v>100</v>
      </c>
      <c r="R104" s="192">
        <f>'Литература-11 2022 расклад'!N103</f>
        <v>14.285714285714286</v>
      </c>
      <c r="S104" s="192">
        <f>'Литература-11 2023 расклад'!O103</f>
        <v>100</v>
      </c>
      <c r="T104" s="192">
        <f>'Литература-11 2024 расклад'!O104</f>
        <v>66.666666666666671</v>
      </c>
      <c r="U104" s="193">
        <f>'Литература-11 2025 расклад'!O104</f>
        <v>0</v>
      </c>
      <c r="V104" s="189">
        <f>'Литература-11 2020 расклад'!O105</f>
        <v>0</v>
      </c>
      <c r="W104" s="190">
        <f>'Литература-11 2021 расклад'!O105</f>
        <v>0</v>
      </c>
      <c r="X104" s="190">
        <f>'Литература-11 2022 расклад'!O103</f>
        <v>0</v>
      </c>
      <c r="Y104" s="190">
        <f>'Литература-11 2023 расклад'!P103</f>
        <v>0</v>
      </c>
      <c r="Z104" s="717">
        <f>'Литература-11 2024 расклад'!P104</f>
        <v>0</v>
      </c>
      <c r="AA104" s="520">
        <f>'Литература-11 2025 расклад'!P104</f>
        <v>0</v>
      </c>
      <c r="AB104" s="325">
        <f>'Литература-11 2020 расклад'!P105</f>
        <v>0</v>
      </c>
      <c r="AC104" s="192">
        <f>'Литература-11 2021 расклад'!P105</f>
        <v>0</v>
      </c>
      <c r="AD104" s="396">
        <f>'Литература-11 2022 расклад'!P103</f>
        <v>0</v>
      </c>
      <c r="AE104" s="396">
        <f>'Литература-11 2023 расклад'!Q103</f>
        <v>0</v>
      </c>
      <c r="AF104" s="396">
        <f>'Литература-11 2024 расклад'!Q104</f>
        <v>0</v>
      </c>
      <c r="AG104" s="332">
        <f>'Литература-11 2025 расклад'!Q104</f>
        <v>0</v>
      </c>
    </row>
    <row r="105" spans="1:33" s="1" customFormat="1" ht="15" customHeight="1" x14ac:dyDescent="0.25">
      <c r="A105" s="218">
        <v>22</v>
      </c>
      <c r="B105" s="430">
        <v>61450</v>
      </c>
      <c r="C105" s="498" t="s">
        <v>115</v>
      </c>
      <c r="D105" s="189">
        <f>'Литература-11 2020 расклад'!L106</f>
        <v>7</v>
      </c>
      <c r="E105" s="190">
        <f>'Литература-11 2021 расклад'!L106</f>
        <v>5</v>
      </c>
      <c r="F105" s="190">
        <f>'Литература-11 2022 расклад'!L104</f>
        <v>6</v>
      </c>
      <c r="G105" s="190">
        <f>'Литература-11 2023 расклад'!M104</f>
        <v>4</v>
      </c>
      <c r="H105" s="190">
        <f>'Литература-11 2024 расклад'!M105</f>
        <v>6</v>
      </c>
      <c r="I105" s="191">
        <f>'Литература-11 2025 расклад'!M105</f>
        <v>5</v>
      </c>
      <c r="J105" s="189"/>
      <c r="K105" s="190">
        <f>'Литература-11 2021 расклад'!M106</f>
        <v>3</v>
      </c>
      <c r="L105" s="190">
        <f>'Литература-11 2022 расклад'!M104</f>
        <v>2</v>
      </c>
      <c r="M105" s="190">
        <f>'Литература-11 2023 расклад'!N104</f>
        <v>0</v>
      </c>
      <c r="N105" s="717">
        <f>'Литература-11 2024 расклад'!N105</f>
        <v>4</v>
      </c>
      <c r="O105" s="520">
        <f>'Литература-11 2025 расклад'!N105</f>
        <v>1</v>
      </c>
      <c r="P105" s="325"/>
      <c r="Q105" s="192">
        <f>'Литература-11 2021 расклад'!N106</f>
        <v>60</v>
      </c>
      <c r="R105" s="192">
        <f>'Литература-11 2022 расклад'!N104</f>
        <v>33.333333333333336</v>
      </c>
      <c r="S105" s="192">
        <f>'Литература-11 2023 расклад'!O104</f>
        <v>0</v>
      </c>
      <c r="T105" s="192">
        <f>'Литература-11 2024 расклад'!O105</f>
        <v>66.666666666666671</v>
      </c>
      <c r="U105" s="193">
        <f>'Литература-11 2025 расклад'!O105</f>
        <v>20</v>
      </c>
      <c r="V105" s="189">
        <f>'Литература-11 2020 расклад'!O106</f>
        <v>1.9999</v>
      </c>
      <c r="W105" s="190">
        <f>'Литература-11 2021 расклад'!O106</f>
        <v>0</v>
      </c>
      <c r="X105" s="190">
        <f>'Литература-11 2022 расклад'!O104</f>
        <v>0</v>
      </c>
      <c r="Y105" s="190">
        <f>'Литература-11 2023 расклад'!P104</f>
        <v>0</v>
      </c>
      <c r="Z105" s="717">
        <f>'Литература-11 2024 расклад'!P105</f>
        <v>0</v>
      </c>
      <c r="AA105" s="520">
        <f>'Литература-11 2025 расклад'!P105</f>
        <v>0</v>
      </c>
      <c r="AB105" s="325">
        <f>'Литература-11 2020 расклад'!P106</f>
        <v>28.57</v>
      </c>
      <c r="AC105" s="192">
        <f>'Литература-11 2021 расклад'!P106</f>
        <v>0</v>
      </c>
      <c r="AD105" s="396">
        <f>'Литература-11 2022 расклад'!P104</f>
        <v>0</v>
      </c>
      <c r="AE105" s="396">
        <f>'Литература-11 2023 расклад'!Q104</f>
        <v>0</v>
      </c>
      <c r="AF105" s="396">
        <f>'Литература-11 2024 расклад'!Q105</f>
        <v>0</v>
      </c>
      <c r="AG105" s="332">
        <f>'Литература-11 2025 расклад'!Q105</f>
        <v>0</v>
      </c>
    </row>
    <row r="106" spans="1:33" s="1" customFormat="1" ht="15" customHeight="1" x14ac:dyDescent="0.25">
      <c r="A106" s="218">
        <v>23</v>
      </c>
      <c r="B106" s="430">
        <v>61470</v>
      </c>
      <c r="C106" s="509" t="s">
        <v>205</v>
      </c>
      <c r="D106" s="189">
        <f>'Литература-11 2020 расклад'!L107</f>
        <v>1</v>
      </c>
      <c r="E106" s="190">
        <f>'Литература-11 2021 расклад'!L107</f>
        <v>2</v>
      </c>
      <c r="F106" s="190">
        <f>'Литература-11 2022 расклад'!L105</f>
        <v>1</v>
      </c>
      <c r="G106" s="190">
        <f>'Литература-11 2023 расклад'!M105</f>
        <v>3</v>
      </c>
      <c r="H106" s="190">
        <f>'Литература-11 2024 расклад'!M106</f>
        <v>5</v>
      </c>
      <c r="I106" s="191">
        <f>'Литература-11 2025 расклад'!M106</f>
        <v>2</v>
      </c>
      <c r="J106" s="189"/>
      <c r="K106" s="190">
        <f>'Литература-11 2021 расклад'!M107</f>
        <v>2</v>
      </c>
      <c r="L106" s="190">
        <f>'Литература-11 2022 расклад'!M105</f>
        <v>1</v>
      </c>
      <c r="M106" s="190">
        <f>'Литература-11 2023 расклад'!N105</f>
        <v>3</v>
      </c>
      <c r="N106" s="717">
        <f>'Литература-11 2024 расклад'!N106</f>
        <v>0</v>
      </c>
      <c r="O106" s="520">
        <f>'Литература-11 2025 расклад'!N106</f>
        <v>1</v>
      </c>
      <c r="P106" s="325"/>
      <c r="Q106" s="192">
        <f>'Литература-11 2021 расклад'!N107</f>
        <v>100</v>
      </c>
      <c r="R106" s="192">
        <f>'Литература-11 2022 расклад'!N105</f>
        <v>100</v>
      </c>
      <c r="S106" s="192">
        <f>'Литература-11 2023 расклад'!O105</f>
        <v>100</v>
      </c>
      <c r="T106" s="192">
        <f>'Литература-11 2024 расклад'!O106</f>
        <v>0</v>
      </c>
      <c r="U106" s="193">
        <f>'Литература-11 2025 расклад'!O106</f>
        <v>50</v>
      </c>
      <c r="V106" s="189">
        <f>'Литература-11 2020 расклад'!O107</f>
        <v>0</v>
      </c>
      <c r="W106" s="190">
        <f>'Литература-11 2021 расклад'!O107</f>
        <v>0</v>
      </c>
      <c r="X106" s="190">
        <f>'Литература-11 2022 расклад'!O105</f>
        <v>0</v>
      </c>
      <c r="Y106" s="190">
        <f>'Литература-11 2023 расклад'!P105</f>
        <v>0</v>
      </c>
      <c r="Z106" s="717">
        <f>'Литература-11 2024 расклад'!P106</f>
        <v>0</v>
      </c>
      <c r="AA106" s="520">
        <f>'Литература-11 2025 расклад'!P106</f>
        <v>0</v>
      </c>
      <c r="AB106" s="325">
        <f>'Литература-11 2020 расклад'!P107</f>
        <v>0</v>
      </c>
      <c r="AC106" s="192">
        <f>'Литература-11 2021 расклад'!P107</f>
        <v>0</v>
      </c>
      <c r="AD106" s="396">
        <f>'Литература-11 2022 расклад'!P105</f>
        <v>0</v>
      </c>
      <c r="AE106" s="396">
        <f>'Литература-11 2023 расклад'!Q105</f>
        <v>0</v>
      </c>
      <c r="AF106" s="396">
        <f>'Литература-11 2024 расклад'!Q106</f>
        <v>0</v>
      </c>
      <c r="AG106" s="332">
        <f>'Литература-11 2025 расклад'!Q106</f>
        <v>0</v>
      </c>
    </row>
    <row r="107" spans="1:33" s="1" customFormat="1" ht="15" customHeight="1" x14ac:dyDescent="0.25">
      <c r="A107" s="218">
        <v>24</v>
      </c>
      <c r="B107" s="430">
        <v>61490</v>
      </c>
      <c r="C107" s="498" t="s">
        <v>116</v>
      </c>
      <c r="D107" s="189">
        <f>'Литература-11 2020 расклад'!L108</f>
        <v>14</v>
      </c>
      <c r="E107" s="190">
        <f>'Литература-11 2021 расклад'!L108</f>
        <v>9</v>
      </c>
      <c r="F107" s="190">
        <f>'Литература-11 2022 расклад'!L106</f>
        <v>15</v>
      </c>
      <c r="G107" s="190">
        <f>'Литература-11 2023 расклад'!M106</f>
        <v>8</v>
      </c>
      <c r="H107" s="190">
        <f>'Литература-11 2024 расклад'!M107</f>
        <v>15</v>
      </c>
      <c r="I107" s="191">
        <f>'Литература-11 2025 расклад'!M107</f>
        <v>9</v>
      </c>
      <c r="J107" s="189"/>
      <c r="K107" s="190">
        <f>'Литература-11 2021 расклад'!M108</f>
        <v>4.9995000000000003</v>
      </c>
      <c r="L107" s="190">
        <f>'Литература-11 2022 расклад'!M106</f>
        <v>5.0000000000000009</v>
      </c>
      <c r="M107" s="190">
        <f>'Литература-11 2023 расклад'!N106</f>
        <v>3</v>
      </c>
      <c r="N107" s="717">
        <f>'Литература-11 2024 расклад'!N107</f>
        <v>5</v>
      </c>
      <c r="O107" s="520">
        <f>'Литература-11 2025 расклад'!N107</f>
        <v>2</v>
      </c>
      <c r="P107" s="325"/>
      <c r="Q107" s="192">
        <f>'Литература-11 2021 расклад'!N108</f>
        <v>55.55</v>
      </c>
      <c r="R107" s="192">
        <f>'Литература-11 2022 расклад'!N106</f>
        <v>33.333333333333336</v>
      </c>
      <c r="S107" s="192">
        <f>'Литература-11 2023 расклад'!O106</f>
        <v>37.5</v>
      </c>
      <c r="T107" s="192">
        <f>'Литература-11 2024 расклад'!O107</f>
        <v>33.333333333333336</v>
      </c>
      <c r="U107" s="193">
        <f>'Литература-11 2025 расклад'!O107</f>
        <v>22.222222222222221</v>
      </c>
      <c r="V107" s="189">
        <f>'Литература-11 2020 расклад'!O108</f>
        <v>0</v>
      </c>
      <c r="W107" s="190">
        <f>'Литература-11 2021 расклад'!O108</f>
        <v>0</v>
      </c>
      <c r="X107" s="190">
        <f>'Литература-11 2022 расклад'!O106</f>
        <v>1</v>
      </c>
      <c r="Y107" s="190">
        <f>'Литература-11 2023 расклад'!P106</f>
        <v>0</v>
      </c>
      <c r="Z107" s="717">
        <f>'Литература-11 2024 расклад'!P107</f>
        <v>0</v>
      </c>
      <c r="AA107" s="520">
        <f>'Литература-11 2025 расклад'!P107</f>
        <v>0</v>
      </c>
      <c r="AB107" s="325">
        <f>'Литература-11 2020 расклад'!P108</f>
        <v>0</v>
      </c>
      <c r="AC107" s="192">
        <f>'Литература-11 2021 расклад'!P108</f>
        <v>0</v>
      </c>
      <c r="AD107" s="396">
        <f>'Литература-11 2022 расклад'!P106</f>
        <v>6.666666666666667</v>
      </c>
      <c r="AE107" s="396">
        <f>'Литература-11 2023 расклад'!Q106</f>
        <v>0</v>
      </c>
      <c r="AF107" s="396">
        <f>'Литература-11 2024 расклад'!Q107</f>
        <v>0</v>
      </c>
      <c r="AG107" s="332">
        <f>'Литература-11 2025 расклад'!Q107</f>
        <v>0</v>
      </c>
    </row>
    <row r="108" spans="1:33" s="1" customFormat="1" ht="15" customHeight="1" x14ac:dyDescent="0.25">
      <c r="A108" s="218">
        <v>25</v>
      </c>
      <c r="B108" s="430">
        <v>61500</v>
      </c>
      <c r="C108" s="498" t="s">
        <v>117</v>
      </c>
      <c r="D108" s="189">
        <f>'Литература-11 2020 расклад'!L109</f>
        <v>22</v>
      </c>
      <c r="E108" s="190">
        <f>'Литература-11 2021 расклад'!L109</f>
        <v>25</v>
      </c>
      <c r="F108" s="190">
        <f>'Литература-11 2022 расклад'!L107</f>
        <v>12</v>
      </c>
      <c r="G108" s="190">
        <f>'Литература-11 2023 расклад'!M107</f>
        <v>18</v>
      </c>
      <c r="H108" s="190">
        <f>'Литература-11 2024 расклад'!M108</f>
        <v>8</v>
      </c>
      <c r="I108" s="191">
        <f>'Литература-11 2025 расклад'!M108</f>
        <v>8</v>
      </c>
      <c r="J108" s="189"/>
      <c r="K108" s="190">
        <f>'Литература-11 2021 расклад'!M109</f>
        <v>20</v>
      </c>
      <c r="L108" s="190">
        <f>'Литература-11 2022 расклад'!M107</f>
        <v>5.0000000000000009</v>
      </c>
      <c r="M108" s="190">
        <f>'Литература-11 2023 расклад'!N107</f>
        <v>3</v>
      </c>
      <c r="N108" s="717">
        <f>'Литература-11 2024 расклад'!N108</f>
        <v>4</v>
      </c>
      <c r="O108" s="520">
        <f>'Литература-11 2025 расклад'!N108</f>
        <v>1</v>
      </c>
      <c r="P108" s="325"/>
      <c r="Q108" s="192">
        <f>'Литература-11 2021 расклад'!N109</f>
        <v>80</v>
      </c>
      <c r="R108" s="192">
        <f>'Литература-11 2022 расклад'!N107</f>
        <v>41.666666666666671</v>
      </c>
      <c r="S108" s="192">
        <f>'Литература-11 2023 расклад'!O107</f>
        <v>16.666666666666668</v>
      </c>
      <c r="T108" s="192">
        <f>'Литература-11 2024 расклад'!O108</f>
        <v>50</v>
      </c>
      <c r="U108" s="193">
        <f>'Литература-11 2025 расклад'!O108</f>
        <v>12.5</v>
      </c>
      <c r="V108" s="189">
        <f>'Литература-11 2020 расклад'!O109</f>
        <v>0</v>
      </c>
      <c r="W108" s="190">
        <f>'Литература-11 2021 расклад'!O109</f>
        <v>0</v>
      </c>
      <c r="X108" s="190">
        <f>'Литература-11 2022 расклад'!O107</f>
        <v>1</v>
      </c>
      <c r="Y108" s="190">
        <f>'Литература-11 2023 расклад'!P107</f>
        <v>1</v>
      </c>
      <c r="Z108" s="717">
        <f>'Литература-11 2024 расклад'!P108</f>
        <v>0</v>
      </c>
      <c r="AA108" s="520">
        <f>'Литература-11 2025 расклад'!P108</f>
        <v>0</v>
      </c>
      <c r="AB108" s="325">
        <f>'Литература-11 2020 расклад'!P109</f>
        <v>0</v>
      </c>
      <c r="AC108" s="192">
        <f>'Литература-11 2021 расклад'!P109</f>
        <v>0</v>
      </c>
      <c r="AD108" s="396">
        <f>'Литература-11 2022 расклад'!P107</f>
        <v>8.3333333333333339</v>
      </c>
      <c r="AE108" s="396">
        <f>'Литература-11 2023 расклад'!Q107</f>
        <v>5.5555555555555554</v>
      </c>
      <c r="AF108" s="396">
        <f>'Литература-11 2024 расклад'!Q108</f>
        <v>0</v>
      </c>
      <c r="AG108" s="332">
        <f>'Литература-11 2025 расклад'!Q108</f>
        <v>0</v>
      </c>
    </row>
    <row r="109" spans="1:33" s="1" customFormat="1" ht="15" customHeight="1" x14ac:dyDescent="0.25">
      <c r="A109" s="218">
        <v>26</v>
      </c>
      <c r="B109" s="430">
        <v>61510</v>
      </c>
      <c r="C109" s="498" t="s">
        <v>89</v>
      </c>
      <c r="D109" s="189">
        <f>'Литература-11 2020 расклад'!L110</f>
        <v>7</v>
      </c>
      <c r="E109" s="190">
        <f>'Литература-11 2021 расклад'!L110</f>
        <v>10</v>
      </c>
      <c r="F109" s="190">
        <f>'Литература-11 2022 расклад'!L108</f>
        <v>14</v>
      </c>
      <c r="G109" s="190">
        <f>'Литература-11 2023 расклад'!M108</f>
        <v>7</v>
      </c>
      <c r="H109" s="190">
        <f>'Литература-11 2024 расклад'!M109</f>
        <v>10</v>
      </c>
      <c r="I109" s="191">
        <f>'Литература-11 2025 расклад'!M109</f>
        <v>6</v>
      </c>
      <c r="J109" s="189"/>
      <c r="K109" s="190">
        <f>'Литература-11 2021 расклад'!M110</f>
        <v>5</v>
      </c>
      <c r="L109" s="190">
        <f>'Литература-11 2022 расклад'!M108</f>
        <v>6</v>
      </c>
      <c r="M109" s="190">
        <f>'Литература-11 2023 расклад'!N108</f>
        <v>3</v>
      </c>
      <c r="N109" s="717">
        <f>'Литература-11 2024 расклад'!N109</f>
        <v>5</v>
      </c>
      <c r="O109" s="520">
        <f>'Литература-11 2025 расклад'!N109</f>
        <v>2</v>
      </c>
      <c r="P109" s="325"/>
      <c r="Q109" s="192">
        <f>'Литература-11 2021 расклад'!N110</f>
        <v>50</v>
      </c>
      <c r="R109" s="192">
        <f>'Литература-11 2022 расклад'!N108</f>
        <v>42.857142857142861</v>
      </c>
      <c r="S109" s="192">
        <f>'Литература-11 2023 расклад'!O108</f>
        <v>42.857142857142854</v>
      </c>
      <c r="T109" s="192">
        <f>'Литература-11 2024 расклад'!O109</f>
        <v>50</v>
      </c>
      <c r="U109" s="193">
        <f>'Литература-11 2025 расклад'!O109</f>
        <v>33.333333333333336</v>
      </c>
      <c r="V109" s="189">
        <f>'Литература-11 2020 расклад'!O110</f>
        <v>0</v>
      </c>
      <c r="W109" s="190">
        <f>'Литература-11 2021 расклад'!O110</f>
        <v>1</v>
      </c>
      <c r="X109" s="190">
        <f>'Литература-11 2022 расклад'!O108</f>
        <v>0</v>
      </c>
      <c r="Y109" s="190">
        <f>'Литература-11 2023 расклад'!P108</f>
        <v>1</v>
      </c>
      <c r="Z109" s="717">
        <f>'Литература-11 2024 расклад'!P109</f>
        <v>0</v>
      </c>
      <c r="AA109" s="520">
        <f>'Литература-11 2025 расклад'!P109</f>
        <v>0</v>
      </c>
      <c r="AB109" s="325">
        <f>'Литература-11 2020 расклад'!P110</f>
        <v>0</v>
      </c>
      <c r="AC109" s="192">
        <f>'Литература-11 2021 расклад'!P110</f>
        <v>10</v>
      </c>
      <c r="AD109" s="396">
        <f>'Литература-11 2022 расклад'!P108</f>
        <v>0</v>
      </c>
      <c r="AE109" s="396">
        <f>'Литература-11 2023 расклад'!Q108</f>
        <v>14.285714285714286</v>
      </c>
      <c r="AF109" s="396">
        <f>'Литература-11 2024 расклад'!Q109</f>
        <v>0</v>
      </c>
      <c r="AG109" s="332">
        <f>'Литература-11 2025 расклад'!Q109</f>
        <v>0</v>
      </c>
    </row>
    <row r="110" spans="1:33" s="1" customFormat="1" ht="15" customHeight="1" x14ac:dyDescent="0.25">
      <c r="A110" s="218">
        <v>27</v>
      </c>
      <c r="B110" s="430">
        <v>61520</v>
      </c>
      <c r="C110" s="498" t="s">
        <v>118</v>
      </c>
      <c r="D110" s="189">
        <f>'Литература-11 2020 расклад'!L111</f>
        <v>6</v>
      </c>
      <c r="E110" s="190">
        <f>'Литература-11 2021 расклад'!L111</f>
        <v>5</v>
      </c>
      <c r="F110" s="190">
        <f>'Литература-11 2022 расклад'!L109</f>
        <v>3</v>
      </c>
      <c r="G110" s="190">
        <f>'Литература-11 2023 расклад'!M109</f>
        <v>6</v>
      </c>
      <c r="H110" s="190">
        <f>'Литература-11 2024 расклад'!M110</f>
        <v>9</v>
      </c>
      <c r="I110" s="191">
        <f>'Литература-11 2025 расклад'!M110</f>
        <v>6</v>
      </c>
      <c r="J110" s="189"/>
      <c r="K110" s="190">
        <f>'Литература-11 2021 расклад'!M111</f>
        <v>4</v>
      </c>
      <c r="L110" s="190">
        <f>'Литература-11 2022 расклад'!M109</f>
        <v>1</v>
      </c>
      <c r="M110" s="190">
        <f>'Литература-11 2023 расклад'!N109</f>
        <v>4</v>
      </c>
      <c r="N110" s="717">
        <f>'Литература-11 2024 расклад'!N110</f>
        <v>3</v>
      </c>
      <c r="O110" s="520">
        <f>'Литература-11 2025 расклад'!N110</f>
        <v>2</v>
      </c>
      <c r="P110" s="325"/>
      <c r="Q110" s="192">
        <f>'Литература-11 2021 расклад'!N111</f>
        <v>80</v>
      </c>
      <c r="R110" s="192">
        <f>'Литература-11 2022 расклад'!N109</f>
        <v>33.333333333333336</v>
      </c>
      <c r="S110" s="192">
        <f>'Литература-11 2023 расклад'!O109</f>
        <v>66.666666666666671</v>
      </c>
      <c r="T110" s="192">
        <f>'Литература-11 2024 расклад'!O110</f>
        <v>33.333333333333336</v>
      </c>
      <c r="U110" s="193">
        <f>'Литература-11 2025 расклад'!O110</f>
        <v>33.333333333333336</v>
      </c>
      <c r="V110" s="189">
        <f>'Литература-11 2020 расклад'!O111</f>
        <v>0</v>
      </c>
      <c r="W110" s="190">
        <f>'Литература-11 2021 расклад'!O111</f>
        <v>0</v>
      </c>
      <c r="X110" s="190">
        <f>'Литература-11 2022 расклад'!O109</f>
        <v>0</v>
      </c>
      <c r="Y110" s="190">
        <f>'Литература-11 2023 расклад'!P109</f>
        <v>1</v>
      </c>
      <c r="Z110" s="717">
        <f>'Литература-11 2024 расклад'!P110</f>
        <v>0</v>
      </c>
      <c r="AA110" s="520">
        <f>'Литература-11 2025 расклад'!P110</f>
        <v>0</v>
      </c>
      <c r="AB110" s="325">
        <f>'Литература-11 2020 расклад'!P111</f>
        <v>0</v>
      </c>
      <c r="AC110" s="192">
        <f>'Литература-11 2021 расклад'!P111</f>
        <v>0</v>
      </c>
      <c r="AD110" s="396">
        <f>'Литература-11 2022 расклад'!P109</f>
        <v>0</v>
      </c>
      <c r="AE110" s="396">
        <f>'Литература-11 2023 расклад'!Q109</f>
        <v>16.666666666666668</v>
      </c>
      <c r="AF110" s="396">
        <f>'Литература-11 2024 расклад'!Q110</f>
        <v>0</v>
      </c>
      <c r="AG110" s="332">
        <f>'Литература-11 2025 расклад'!Q110</f>
        <v>0</v>
      </c>
    </row>
    <row r="111" spans="1:33" s="1" customFormat="1" ht="15" customHeight="1" x14ac:dyDescent="0.25">
      <c r="A111" s="218">
        <v>28</v>
      </c>
      <c r="B111" s="430">
        <v>61540</v>
      </c>
      <c r="C111" s="498" t="s">
        <v>181</v>
      </c>
      <c r="D111" s="189">
        <f>'Литература-11 2020 расклад'!L112</f>
        <v>3</v>
      </c>
      <c r="E111" s="190">
        <f>'Литература-11 2021 расклад'!L112</f>
        <v>2</v>
      </c>
      <c r="F111" s="190">
        <f>'Литература-11 2022 расклад'!L110</f>
        <v>3</v>
      </c>
      <c r="G111" s="190">
        <f>'Литература-11 2023 расклад'!M110</f>
        <v>3</v>
      </c>
      <c r="H111" s="190">
        <f>'Литература-11 2024 расклад'!M111</f>
        <v>7</v>
      </c>
      <c r="I111" s="191">
        <f>'Литература-11 2025 расклад'!M111</f>
        <v>6</v>
      </c>
      <c r="J111" s="189"/>
      <c r="K111" s="190">
        <f>'Литература-11 2021 расклад'!M112</f>
        <v>2</v>
      </c>
      <c r="L111" s="190">
        <f>'Литература-11 2022 расклад'!M110</f>
        <v>3</v>
      </c>
      <c r="M111" s="190">
        <f>'Литература-11 2023 расклад'!N110</f>
        <v>2</v>
      </c>
      <c r="N111" s="717">
        <f>'Литература-11 2024 расклад'!N111</f>
        <v>4</v>
      </c>
      <c r="O111" s="520">
        <f>'Литература-11 2025 расклад'!N111</f>
        <v>2</v>
      </c>
      <c r="P111" s="325"/>
      <c r="Q111" s="192">
        <f>'Литература-11 2021 расклад'!N112</f>
        <v>100</v>
      </c>
      <c r="R111" s="192">
        <f>'Литература-11 2022 расклад'!N110</f>
        <v>100</v>
      </c>
      <c r="S111" s="192">
        <f>'Литература-11 2023 расклад'!O110</f>
        <v>66.666666666666671</v>
      </c>
      <c r="T111" s="192">
        <f>'Литература-11 2024 расклад'!O111</f>
        <v>57.142857142857146</v>
      </c>
      <c r="U111" s="193">
        <f>'Литература-11 2025 расклад'!O111</f>
        <v>33.333333333333336</v>
      </c>
      <c r="V111" s="189">
        <f>'Литература-11 2020 расклад'!O112</f>
        <v>0</v>
      </c>
      <c r="W111" s="190">
        <f>'Литература-11 2021 расклад'!O112</f>
        <v>0</v>
      </c>
      <c r="X111" s="190">
        <f>'Литература-11 2022 расклад'!O110</f>
        <v>0</v>
      </c>
      <c r="Y111" s="190">
        <f>'Литература-11 2023 расклад'!P110</f>
        <v>0</v>
      </c>
      <c r="Z111" s="717">
        <f>'Литература-11 2024 расклад'!P111</f>
        <v>1</v>
      </c>
      <c r="AA111" s="520">
        <f>'Литература-11 2025 расклад'!P111</f>
        <v>0</v>
      </c>
      <c r="AB111" s="325">
        <f>'Литература-11 2020 расклад'!P112</f>
        <v>0</v>
      </c>
      <c r="AC111" s="192">
        <f>'Литература-11 2021 расклад'!P112</f>
        <v>0</v>
      </c>
      <c r="AD111" s="396">
        <f>'Литература-11 2022 расклад'!P110</f>
        <v>0</v>
      </c>
      <c r="AE111" s="396">
        <f>'Литература-11 2023 расклад'!Q110</f>
        <v>0</v>
      </c>
      <c r="AF111" s="396">
        <f>'Литература-11 2024 расклад'!Q111</f>
        <v>14.285714285714286</v>
      </c>
      <c r="AG111" s="332">
        <f>'Литература-11 2025 расклад'!Q111</f>
        <v>0</v>
      </c>
    </row>
    <row r="112" spans="1:33" s="1" customFormat="1" ht="15" customHeight="1" x14ac:dyDescent="0.25">
      <c r="A112" s="222">
        <v>29</v>
      </c>
      <c r="B112" s="430">
        <v>61560</v>
      </c>
      <c r="C112" s="498" t="s">
        <v>182</v>
      </c>
      <c r="D112" s="189" t="s">
        <v>132</v>
      </c>
      <c r="E112" s="190">
        <f>'Литература-11 2021 расклад'!L113</f>
        <v>4</v>
      </c>
      <c r="F112" s="190">
        <f>'Литература-11 2022 расклад'!L111</f>
        <v>4</v>
      </c>
      <c r="G112" s="190">
        <f>'Литература-11 2023 расклад'!M111</f>
        <v>3</v>
      </c>
      <c r="H112" s="190">
        <f>'Литература-11 2024 расклад'!M112</f>
        <v>5</v>
      </c>
      <c r="I112" s="191">
        <f>'Литература-11 2025 расклад'!M112</f>
        <v>4</v>
      </c>
      <c r="J112" s="189"/>
      <c r="K112" s="190">
        <f>'Литература-11 2021 расклад'!M113</f>
        <v>0</v>
      </c>
      <c r="L112" s="190">
        <f>'Литература-11 2022 расклад'!M111</f>
        <v>1</v>
      </c>
      <c r="M112" s="190">
        <f>'Литература-11 2023 расклад'!N111</f>
        <v>0</v>
      </c>
      <c r="N112" s="717">
        <f>'Литература-11 2024 расклад'!N112</f>
        <v>1</v>
      </c>
      <c r="O112" s="520">
        <f>'Литература-11 2025 расклад'!N112</f>
        <v>1</v>
      </c>
      <c r="P112" s="325"/>
      <c r="Q112" s="192">
        <f>'Литература-11 2021 расклад'!N113</f>
        <v>0</v>
      </c>
      <c r="R112" s="192">
        <f>'Литература-11 2022 расклад'!N111</f>
        <v>25</v>
      </c>
      <c r="S112" s="192">
        <f>'Литература-11 2023 расклад'!O111</f>
        <v>0</v>
      </c>
      <c r="T112" s="192">
        <f>'Литература-11 2024 расклад'!O112</f>
        <v>20</v>
      </c>
      <c r="U112" s="193">
        <f>'Литература-11 2025 расклад'!O112</f>
        <v>25</v>
      </c>
      <c r="V112" s="189" t="s">
        <v>132</v>
      </c>
      <c r="W112" s="190">
        <f>'Литература-11 2021 расклад'!O113</f>
        <v>0</v>
      </c>
      <c r="X112" s="190">
        <f>'Литература-11 2022 расклад'!O111</f>
        <v>0</v>
      </c>
      <c r="Y112" s="190">
        <f>'Литература-11 2023 расклад'!P111</f>
        <v>0</v>
      </c>
      <c r="Z112" s="717">
        <f>'Литература-11 2024 расклад'!P112</f>
        <v>0</v>
      </c>
      <c r="AA112" s="520">
        <f>'Литература-11 2025 расклад'!P112</f>
        <v>0</v>
      </c>
      <c r="AB112" s="325" t="s">
        <v>132</v>
      </c>
      <c r="AC112" s="192">
        <f>'Литература-11 2021 расклад'!P113</f>
        <v>0</v>
      </c>
      <c r="AD112" s="396">
        <f>'Литература-11 2022 расклад'!P111</f>
        <v>0</v>
      </c>
      <c r="AE112" s="396">
        <f>'Литература-11 2023 расклад'!Q111</f>
        <v>0</v>
      </c>
      <c r="AF112" s="396">
        <f>'Литература-11 2024 расклад'!Q112</f>
        <v>0</v>
      </c>
      <c r="AG112" s="332">
        <f>'Литература-11 2025 расклад'!Q112</f>
        <v>0</v>
      </c>
    </row>
    <row r="113" spans="1:33" s="208" customFormat="1" ht="15" customHeight="1" x14ac:dyDescent="0.25">
      <c r="A113" s="222">
        <v>30</v>
      </c>
      <c r="B113" s="703">
        <v>61570</v>
      </c>
      <c r="C113" s="705" t="s">
        <v>183</v>
      </c>
      <c r="D113" s="196" t="s">
        <v>132</v>
      </c>
      <c r="E113" s="197" t="s">
        <v>132</v>
      </c>
      <c r="F113" s="197">
        <f>'Литература-11 2022 расклад'!L112</f>
        <v>5</v>
      </c>
      <c r="G113" s="197">
        <f>'Литература-11 2023 расклад'!M112</f>
        <v>8</v>
      </c>
      <c r="H113" s="197">
        <f>'Литература-11 2024 расклад'!M113</f>
        <v>6</v>
      </c>
      <c r="I113" s="198">
        <f>'Литература-11 2025 расклад'!M113</f>
        <v>2</v>
      </c>
      <c r="J113" s="196"/>
      <c r="K113" s="197"/>
      <c r="L113" s="197">
        <f>'Литература-11 2022 расклад'!M112</f>
        <v>3</v>
      </c>
      <c r="M113" s="197">
        <f>'Литература-11 2023 расклад'!N112</f>
        <v>4</v>
      </c>
      <c r="N113" s="717">
        <f>'Литература-11 2024 расклад'!N113</f>
        <v>2</v>
      </c>
      <c r="O113" s="521">
        <f>'Литература-11 2025 расклад'!N113</f>
        <v>0</v>
      </c>
      <c r="P113" s="326"/>
      <c r="Q113" s="199"/>
      <c r="R113" s="199">
        <f>'Литература-11 2022 расклад'!N112</f>
        <v>60</v>
      </c>
      <c r="S113" s="199">
        <f>'Литература-11 2023 расклад'!O112</f>
        <v>50</v>
      </c>
      <c r="T113" s="192">
        <f>'Литература-11 2024 расклад'!O113</f>
        <v>33.333333333333336</v>
      </c>
      <c r="U113" s="200">
        <f>'Литература-11 2025 расклад'!O113</f>
        <v>0</v>
      </c>
      <c r="V113" s="196" t="s">
        <v>132</v>
      </c>
      <c r="W113" s="197"/>
      <c r="X113" s="197">
        <f>'Литература-11 2022 расклад'!O112</f>
        <v>0</v>
      </c>
      <c r="Y113" s="197">
        <f>'Литература-11 2023 расклад'!P112</f>
        <v>0</v>
      </c>
      <c r="Z113" s="718">
        <f>'Литература-11 2024 расклад'!P113</f>
        <v>0</v>
      </c>
      <c r="AA113" s="521">
        <f>'Литература-11 2025 расклад'!P113</f>
        <v>0</v>
      </c>
      <c r="AB113" s="326" t="s">
        <v>132</v>
      </c>
      <c r="AC113" s="199"/>
      <c r="AD113" s="397">
        <f>'Литература-11 2022 расклад'!P112</f>
        <v>0</v>
      </c>
      <c r="AE113" s="397">
        <f>'Литература-11 2023 расклад'!Q112</f>
        <v>0</v>
      </c>
      <c r="AF113" s="397">
        <f>'Литература-11 2024 расклад'!Q113</f>
        <v>0</v>
      </c>
      <c r="AG113" s="333">
        <f>'Литература-11 2025 расклад'!Q113</f>
        <v>0</v>
      </c>
    </row>
    <row r="114" spans="1:33" s="1" customFormat="1" ht="15" customHeight="1" thickBot="1" x14ac:dyDescent="0.3">
      <c r="A114" s="222">
        <v>31</v>
      </c>
      <c r="B114" s="430">
        <v>61600</v>
      </c>
      <c r="C114" s="509" t="s">
        <v>207</v>
      </c>
      <c r="D114" s="196"/>
      <c r="E114" s="197"/>
      <c r="F114" s="197"/>
      <c r="G114" s="197"/>
      <c r="H114" s="197"/>
      <c r="I114" s="198"/>
      <c r="J114" s="196"/>
      <c r="K114" s="197"/>
      <c r="L114" s="197"/>
      <c r="M114" s="197"/>
      <c r="N114" s="717"/>
      <c r="O114" s="521"/>
      <c r="P114" s="326"/>
      <c r="Q114" s="199"/>
      <c r="R114" s="199"/>
      <c r="S114" s="199"/>
      <c r="T114" s="192"/>
      <c r="U114" s="200"/>
      <c r="V114" s="196"/>
      <c r="W114" s="197"/>
      <c r="X114" s="197"/>
      <c r="Y114" s="197"/>
      <c r="Z114" s="718"/>
      <c r="AA114" s="521"/>
      <c r="AB114" s="326"/>
      <c r="AC114" s="199"/>
      <c r="AD114" s="397"/>
      <c r="AE114" s="397"/>
      <c r="AF114" s="397"/>
      <c r="AG114" s="333"/>
    </row>
    <row r="115" spans="1:33" s="1" customFormat="1" ht="15" customHeight="1" thickBot="1" x14ac:dyDescent="0.3">
      <c r="A115" s="40"/>
      <c r="B115" s="446" t="s">
        <v>107</v>
      </c>
      <c r="C115" s="513"/>
      <c r="D115" s="335">
        <f>'Литература-11 2020 расклад'!L115</f>
        <v>57</v>
      </c>
      <c r="E115" s="337">
        <f>'Литература-11 2021 расклад'!L115</f>
        <v>53</v>
      </c>
      <c r="F115" s="337">
        <f>'Литература-11 2022 расклад'!L113</f>
        <v>63</v>
      </c>
      <c r="G115" s="337">
        <f>'Литература-11 2023 расклад'!M113</f>
        <v>49</v>
      </c>
      <c r="H115" s="337">
        <f>'Литература-11 2024 расклад'!M114</f>
        <v>51</v>
      </c>
      <c r="I115" s="338">
        <f>'Литература-11 2025 расклад'!M115</f>
        <v>59</v>
      </c>
      <c r="J115" s="335">
        <f>'Литература-11 2020 расклад'!M115</f>
        <v>0</v>
      </c>
      <c r="K115" s="337">
        <f>'Литература-11 2021 расклад'!M115</f>
        <v>30.0001</v>
      </c>
      <c r="L115" s="337">
        <f>'Литература-11 2022 расклад'!M113</f>
        <v>36</v>
      </c>
      <c r="M115" s="337">
        <f>'Литература-11 2023 расклад'!N113</f>
        <v>24</v>
      </c>
      <c r="N115" s="716">
        <f>'Литература-11 2024 расклад'!N114</f>
        <v>26</v>
      </c>
      <c r="O115" s="519">
        <f>'Литература-11 2025 расклад'!N115</f>
        <v>28</v>
      </c>
      <c r="P115" s="341">
        <f>'Литература-11 2020 расклад'!N115</f>
        <v>0</v>
      </c>
      <c r="Q115" s="339">
        <f>'Литература-11 2021 расклад'!N115</f>
        <v>52.748750000000001</v>
      </c>
      <c r="R115" s="339">
        <f>'Литература-11 2022 расклад'!N113</f>
        <v>58.594276094276097</v>
      </c>
      <c r="S115" s="339">
        <f>'Литература-11 2023 расклад'!O113</f>
        <v>48.979591836734691</v>
      </c>
      <c r="T115" s="339">
        <f>'Литература-11 2024 расклад'!O114</f>
        <v>50.980392156862742</v>
      </c>
      <c r="U115" s="340">
        <f>'Литература-11 2025 расклад'!O115</f>
        <v>47.457627118644069</v>
      </c>
      <c r="V115" s="335">
        <f>'Литература-11 2020 расклад'!O115</f>
        <v>3</v>
      </c>
      <c r="W115" s="337">
        <f>'Литература-11 2021 расклад'!O115</f>
        <v>0.99959999999999993</v>
      </c>
      <c r="X115" s="337">
        <f>'Литература-11 2022 расклад'!O113</f>
        <v>4</v>
      </c>
      <c r="Y115" s="337">
        <f>'Литература-11 2023 расклад'!P113</f>
        <v>0</v>
      </c>
      <c r="Z115" s="716">
        <f>'Литература-11 2024 расклад'!P114</f>
        <v>2</v>
      </c>
      <c r="AA115" s="519">
        <f>'Литература-11 2025 расклад'!P115</f>
        <v>1</v>
      </c>
      <c r="AB115" s="341">
        <f>'Литература-11 2020 расклад'!P115</f>
        <v>4.2857142857142856</v>
      </c>
      <c r="AC115" s="339">
        <f>'Литература-11 2021 расклад'!P115</f>
        <v>0.73499999999999999</v>
      </c>
      <c r="AD115" s="394">
        <f>'Литература-11 2022 расклад'!P113</f>
        <v>7.4915824915824913</v>
      </c>
      <c r="AE115" s="394">
        <f>'Литература-11 2023 расклад'!Q113</f>
        <v>0</v>
      </c>
      <c r="AF115" s="394">
        <f>'Литература-11 2024 расклад'!Q114</f>
        <v>3.9215686274509802</v>
      </c>
      <c r="AG115" s="342">
        <f>'Литература-11 2025 расклад'!Q115</f>
        <v>1.6949152542372881</v>
      </c>
    </row>
    <row r="116" spans="1:33" s="1" customFormat="1" ht="15" customHeight="1" x14ac:dyDescent="0.25">
      <c r="A116" s="10">
        <v>1</v>
      </c>
      <c r="B116" s="423">
        <v>70020</v>
      </c>
      <c r="C116" s="514" t="s">
        <v>90</v>
      </c>
      <c r="D116" s="183">
        <f>'Литература-11 2020 расклад'!L116</f>
        <v>14</v>
      </c>
      <c r="E116" s="184">
        <f>'Литература-11 2021 расклад'!L116</f>
        <v>3</v>
      </c>
      <c r="F116" s="184">
        <f>'Литература-11 2022 расклад'!L114</f>
        <v>8</v>
      </c>
      <c r="G116" s="184">
        <f>'Литература-11 2023 расклад'!M114</f>
        <v>6</v>
      </c>
      <c r="H116" s="184">
        <f>'Литература-11 2024 расклад'!M115</f>
        <v>6</v>
      </c>
      <c r="I116" s="185">
        <f>'Литература-11 2025 расклад'!M116</f>
        <v>4</v>
      </c>
      <c r="J116" s="183"/>
      <c r="K116" s="184">
        <f>'Литература-11 2021 расклад'!M116</f>
        <v>1.9997999999999998</v>
      </c>
      <c r="L116" s="184">
        <f>'Литература-11 2022 расклад'!M114</f>
        <v>7</v>
      </c>
      <c r="M116" s="184">
        <f>'Литература-11 2023 расклад'!N114</f>
        <v>4</v>
      </c>
      <c r="N116" s="719">
        <f>'Литература-11 2024 расклад'!N115</f>
        <v>4</v>
      </c>
      <c r="O116" s="522">
        <f>'Литература-11 2025 расклад'!N116</f>
        <v>4</v>
      </c>
      <c r="P116" s="327"/>
      <c r="Q116" s="186">
        <f>'Литература-11 2021 расклад'!N116</f>
        <v>66.66</v>
      </c>
      <c r="R116" s="186">
        <f>'Литература-11 2022 расклад'!N114</f>
        <v>87.5</v>
      </c>
      <c r="S116" s="186">
        <f>'Литература-11 2023 расклад'!O114</f>
        <v>66.666666666666671</v>
      </c>
      <c r="T116" s="186">
        <f>'Литература-11 2024 расклад'!O115</f>
        <v>66.666666666666671</v>
      </c>
      <c r="U116" s="187">
        <f>'Литература-11 2025 расклад'!O116</f>
        <v>100</v>
      </c>
      <c r="V116" s="183">
        <f>'Литература-11 2020 расклад'!O116</f>
        <v>0</v>
      </c>
      <c r="W116" s="184">
        <f>'Литература-11 2021 расклад'!O116</f>
        <v>0</v>
      </c>
      <c r="X116" s="184">
        <f>'Литература-11 2022 расклад'!O114</f>
        <v>0</v>
      </c>
      <c r="Y116" s="184">
        <f>'Литература-11 2023 расклад'!P114</f>
        <v>0</v>
      </c>
      <c r="Z116" s="719">
        <f>'Литература-11 2024 расклад'!P115</f>
        <v>0</v>
      </c>
      <c r="AA116" s="522">
        <f>'Литература-11 2025 расклад'!P116</f>
        <v>0</v>
      </c>
      <c r="AB116" s="327">
        <f>'Литература-11 2020 расклад'!P116</f>
        <v>0</v>
      </c>
      <c r="AC116" s="186">
        <f>'Литература-11 2021 расклад'!P116</f>
        <v>0</v>
      </c>
      <c r="AD116" s="395">
        <f>'Литература-11 2022 расклад'!P114</f>
        <v>0</v>
      </c>
      <c r="AE116" s="395">
        <f>'Литература-11 2023 расклад'!Q114</f>
        <v>0</v>
      </c>
      <c r="AF116" s="395">
        <f>'Литература-11 2024 расклад'!Q115</f>
        <v>0</v>
      </c>
      <c r="AG116" s="331">
        <f>'Литература-11 2025 расклад'!Q116</f>
        <v>0</v>
      </c>
    </row>
    <row r="117" spans="1:33" s="1" customFormat="1" ht="15" customHeight="1" x14ac:dyDescent="0.25">
      <c r="A117" s="16">
        <v>2</v>
      </c>
      <c r="B117" s="430">
        <v>70110</v>
      </c>
      <c r="C117" s="498" t="s">
        <v>184</v>
      </c>
      <c r="D117" s="189">
        <f>'Литература-11 2020 расклад'!L117</f>
        <v>11</v>
      </c>
      <c r="E117" s="190">
        <f>'Литература-11 2021 расклад'!L117</f>
        <v>17</v>
      </c>
      <c r="F117" s="190">
        <f>'Литература-11 2022 расклад'!L115</f>
        <v>12</v>
      </c>
      <c r="G117" s="190">
        <f>'Литература-11 2023 расклад'!M115</f>
        <v>15</v>
      </c>
      <c r="H117" s="190">
        <f>'Литература-11 2024 расклад'!M116</f>
        <v>10</v>
      </c>
      <c r="I117" s="191">
        <f>'Литература-11 2025 расклад'!M117</f>
        <v>10</v>
      </c>
      <c r="J117" s="189"/>
      <c r="K117" s="190">
        <f>'Литература-11 2021 расклад'!M117</f>
        <v>8.9998000000000005</v>
      </c>
      <c r="L117" s="190">
        <f>'Литература-11 2022 расклад'!M115</f>
        <v>9</v>
      </c>
      <c r="M117" s="190">
        <f>'Литература-11 2023 расклад'!N115</f>
        <v>9</v>
      </c>
      <c r="N117" s="717">
        <f>'Литература-11 2024 расклад'!N116</f>
        <v>5</v>
      </c>
      <c r="O117" s="520">
        <f>'Литература-11 2025 расклад'!N117</f>
        <v>7</v>
      </c>
      <c r="P117" s="325"/>
      <c r="Q117" s="192">
        <f>'Литература-11 2021 расклад'!N117</f>
        <v>52.94</v>
      </c>
      <c r="R117" s="192">
        <f>'Литература-11 2022 расклад'!N115</f>
        <v>75</v>
      </c>
      <c r="S117" s="192">
        <f>'Литература-11 2023 расклад'!O115</f>
        <v>60</v>
      </c>
      <c r="T117" s="192">
        <f>'Литература-11 2024 расклад'!O116</f>
        <v>50</v>
      </c>
      <c r="U117" s="193">
        <f>'Литература-11 2025 расклад'!O117</f>
        <v>70</v>
      </c>
      <c r="V117" s="189">
        <f>'Литература-11 2020 расклад'!O117</f>
        <v>0</v>
      </c>
      <c r="W117" s="190">
        <f>'Литература-11 2021 расклад'!O117</f>
        <v>0.99959999999999993</v>
      </c>
      <c r="X117" s="190">
        <f>'Литература-11 2022 расклад'!O115</f>
        <v>1</v>
      </c>
      <c r="Y117" s="190">
        <f>'Литература-11 2023 расклад'!P115</f>
        <v>0</v>
      </c>
      <c r="Z117" s="717">
        <f>'Литература-11 2024 расклад'!P116</f>
        <v>1</v>
      </c>
      <c r="AA117" s="520">
        <f>'Литература-11 2025 расклад'!P117</f>
        <v>1</v>
      </c>
      <c r="AB117" s="325">
        <f>'Литература-11 2020 расклад'!P117</f>
        <v>0</v>
      </c>
      <c r="AC117" s="192">
        <f>'Литература-11 2021 расклад'!P117</f>
        <v>5.88</v>
      </c>
      <c r="AD117" s="396">
        <f>'Литература-11 2022 расклад'!P115</f>
        <v>8.3333333333333339</v>
      </c>
      <c r="AE117" s="396">
        <f>'Литература-11 2023 расклад'!Q115</f>
        <v>0</v>
      </c>
      <c r="AF117" s="396">
        <f>'Литература-11 2024 расклад'!Q116</f>
        <v>10</v>
      </c>
      <c r="AG117" s="332">
        <f>'Литература-11 2025 расклад'!Q117</f>
        <v>10</v>
      </c>
    </row>
    <row r="118" spans="1:33" s="1" customFormat="1" ht="15" customHeight="1" x14ac:dyDescent="0.25">
      <c r="A118" s="11">
        <v>3</v>
      </c>
      <c r="B118" s="430">
        <v>70021</v>
      </c>
      <c r="C118" s="498" t="s">
        <v>91</v>
      </c>
      <c r="D118" s="189">
        <f>'Литература-11 2020 расклад'!L118</f>
        <v>4</v>
      </c>
      <c r="E118" s="190">
        <f>'Литература-11 2021 расклад'!L118</f>
        <v>10</v>
      </c>
      <c r="F118" s="190">
        <f>'Литература-11 2022 расклад'!L116</f>
        <v>5</v>
      </c>
      <c r="G118" s="190">
        <f>'Литература-11 2023 расклад'!M116</f>
        <v>5</v>
      </c>
      <c r="H118" s="190">
        <f>'Литература-11 2024 расклад'!M117</f>
        <v>10</v>
      </c>
      <c r="I118" s="191">
        <f>'Литература-11 2025 расклад'!M118</f>
        <v>4</v>
      </c>
      <c r="J118" s="189"/>
      <c r="K118" s="190">
        <f>'Литература-11 2021 расклад'!M118</f>
        <v>7</v>
      </c>
      <c r="L118" s="190">
        <f>'Литература-11 2022 расклад'!M116</f>
        <v>4</v>
      </c>
      <c r="M118" s="190">
        <f>'Литература-11 2023 расклад'!N116</f>
        <v>3</v>
      </c>
      <c r="N118" s="717">
        <f>'Литература-11 2024 расклад'!N117</f>
        <v>4</v>
      </c>
      <c r="O118" s="520">
        <f>'Литература-11 2025 расклад'!N118</f>
        <v>2</v>
      </c>
      <c r="P118" s="325"/>
      <c r="Q118" s="192">
        <f>'Литература-11 2021 расклад'!N118</f>
        <v>70</v>
      </c>
      <c r="R118" s="192">
        <f>'Литература-11 2022 расклад'!N116</f>
        <v>80</v>
      </c>
      <c r="S118" s="192">
        <f>'Литература-11 2023 расклад'!O116</f>
        <v>60</v>
      </c>
      <c r="T118" s="192">
        <f>'Литература-11 2024 расклад'!O117</f>
        <v>40</v>
      </c>
      <c r="U118" s="193">
        <f>'Литература-11 2025 расклад'!O118</f>
        <v>50</v>
      </c>
      <c r="V118" s="189">
        <f>'Литература-11 2020 расклад'!O118</f>
        <v>0</v>
      </c>
      <c r="W118" s="190">
        <f>'Литература-11 2021 расклад'!O118</f>
        <v>0</v>
      </c>
      <c r="X118" s="190">
        <f>'Литература-11 2022 расклад'!O116</f>
        <v>0</v>
      </c>
      <c r="Y118" s="190">
        <f>'Литература-11 2023 расклад'!P116</f>
        <v>0</v>
      </c>
      <c r="Z118" s="717">
        <f>'Литература-11 2024 расклад'!P117</f>
        <v>0</v>
      </c>
      <c r="AA118" s="520">
        <f>'Литература-11 2025 расклад'!P118</f>
        <v>0</v>
      </c>
      <c r="AB118" s="325">
        <f>'Литература-11 2020 расклад'!P118</f>
        <v>0</v>
      </c>
      <c r="AC118" s="192">
        <f>'Литература-11 2021 расклад'!P118</f>
        <v>0</v>
      </c>
      <c r="AD118" s="396">
        <f>'Литература-11 2022 расклад'!P116</f>
        <v>0</v>
      </c>
      <c r="AE118" s="396">
        <f>'Литература-11 2023 расклад'!Q116</f>
        <v>0</v>
      </c>
      <c r="AF118" s="396">
        <f>'Литература-11 2024 расклад'!Q117</f>
        <v>0</v>
      </c>
      <c r="AG118" s="332">
        <f>'Литература-11 2025 расклад'!Q118</f>
        <v>0</v>
      </c>
    </row>
    <row r="119" spans="1:33" s="1" customFormat="1" ht="15" customHeight="1" x14ac:dyDescent="0.25">
      <c r="A119" s="11">
        <v>4</v>
      </c>
      <c r="B119" s="430">
        <v>70040</v>
      </c>
      <c r="C119" s="498" t="s">
        <v>92</v>
      </c>
      <c r="D119" s="189">
        <f>'Литература-11 2020 расклад'!L119</f>
        <v>6</v>
      </c>
      <c r="E119" s="190">
        <f>'Литература-11 2021 расклад'!L119</f>
        <v>3</v>
      </c>
      <c r="F119" s="190">
        <f>'Литература-11 2022 расклад'!L117</f>
        <v>5</v>
      </c>
      <c r="G119" s="190">
        <f>'Литература-11 2023 расклад'!M117</f>
        <v>2</v>
      </c>
      <c r="H119" s="190">
        <f>'Литература-11 2024 расклад'!M118</f>
        <v>1</v>
      </c>
      <c r="I119" s="191">
        <f>'Литература-11 2025 расклад'!M119</f>
        <v>3</v>
      </c>
      <c r="J119" s="189"/>
      <c r="K119" s="190">
        <f>'Литература-11 2021 расклад'!M119</f>
        <v>2.0000999999999998</v>
      </c>
      <c r="L119" s="190">
        <f>'Литература-11 2022 расклад'!M117</f>
        <v>2</v>
      </c>
      <c r="M119" s="190">
        <f>'Литература-11 2023 расклад'!N117</f>
        <v>1</v>
      </c>
      <c r="N119" s="717">
        <f>'Литература-11 2024 расклад'!N118</f>
        <v>1</v>
      </c>
      <c r="O119" s="520">
        <f>'Литература-11 2025 расклад'!N119</f>
        <v>1</v>
      </c>
      <c r="P119" s="325"/>
      <c r="Q119" s="192">
        <f>'Литература-11 2021 расклад'!N119</f>
        <v>66.67</v>
      </c>
      <c r="R119" s="192">
        <f>'Литература-11 2022 расклад'!N117</f>
        <v>40</v>
      </c>
      <c r="S119" s="192">
        <f>'Литература-11 2023 расклад'!O117</f>
        <v>50</v>
      </c>
      <c r="T119" s="192">
        <f>'Литература-11 2024 расклад'!O118</f>
        <v>100</v>
      </c>
      <c r="U119" s="193">
        <f>'Литература-11 2025 расклад'!O119</f>
        <v>33.333333333333336</v>
      </c>
      <c r="V119" s="189">
        <f>'Литература-11 2020 расклад'!O119</f>
        <v>0</v>
      </c>
      <c r="W119" s="190">
        <f>'Литература-11 2021 расклад'!O119</f>
        <v>0</v>
      </c>
      <c r="X119" s="190">
        <f>'Литература-11 2022 расклад'!O117</f>
        <v>0</v>
      </c>
      <c r="Y119" s="190">
        <f>'Литература-11 2023 расклад'!P117</f>
        <v>0</v>
      </c>
      <c r="Z119" s="717">
        <f>'Литература-11 2024 расклад'!P118</f>
        <v>0</v>
      </c>
      <c r="AA119" s="520">
        <f>'Литература-11 2025 расклад'!P119</f>
        <v>0</v>
      </c>
      <c r="AB119" s="325">
        <f>'Литература-11 2020 расклад'!P119</f>
        <v>0</v>
      </c>
      <c r="AC119" s="192">
        <f>'Литература-11 2021 расклад'!P119</f>
        <v>0</v>
      </c>
      <c r="AD119" s="396">
        <f>'Литература-11 2022 расклад'!P117</f>
        <v>0</v>
      </c>
      <c r="AE119" s="396">
        <f>'Литература-11 2023 расклад'!Q117</f>
        <v>0</v>
      </c>
      <c r="AF119" s="396">
        <f>'Литература-11 2024 расклад'!Q118</f>
        <v>0</v>
      </c>
      <c r="AG119" s="332">
        <f>'Литература-11 2025 расклад'!Q119</f>
        <v>0</v>
      </c>
    </row>
    <row r="120" spans="1:33" s="1" customFormat="1" ht="15" customHeight="1" x14ac:dyDescent="0.25">
      <c r="A120" s="11">
        <v>5</v>
      </c>
      <c r="B120" s="430">
        <v>70100</v>
      </c>
      <c r="C120" s="512" t="s">
        <v>193</v>
      </c>
      <c r="D120" s="189">
        <f>'Литература-11 2020 расклад'!L120</f>
        <v>8</v>
      </c>
      <c r="E120" s="190">
        <f>'Литература-11 2021 расклад'!L120</f>
        <v>7</v>
      </c>
      <c r="F120" s="190">
        <f>'Литература-11 2022 расклад'!L118</f>
        <v>12</v>
      </c>
      <c r="G120" s="190">
        <f>'Литература-11 2023 расклад'!M118</f>
        <v>5</v>
      </c>
      <c r="H120" s="190">
        <f>'Литература-11 2024 расклад'!M119</f>
        <v>8</v>
      </c>
      <c r="I120" s="191">
        <f>'Литература-11 2025 расклад'!M120</f>
        <v>14</v>
      </c>
      <c r="J120" s="189"/>
      <c r="K120" s="190">
        <f>'Литература-11 2021 расклад'!M120</f>
        <v>6.0004</v>
      </c>
      <c r="L120" s="190">
        <f>'Литература-11 2022 расклад'!M118</f>
        <v>8</v>
      </c>
      <c r="M120" s="190">
        <f>'Литература-11 2023 расклад'!N118</f>
        <v>1</v>
      </c>
      <c r="N120" s="717">
        <f>'Литература-11 2024 расклад'!N119</f>
        <v>7</v>
      </c>
      <c r="O120" s="520">
        <f>'Литература-11 2025 расклад'!N120</f>
        <v>8</v>
      </c>
      <c r="P120" s="325"/>
      <c r="Q120" s="192">
        <f>'Литература-11 2021 расклад'!N120</f>
        <v>85.72</v>
      </c>
      <c r="R120" s="192">
        <f>'Литература-11 2022 расклад'!N118</f>
        <v>66.666666666666671</v>
      </c>
      <c r="S120" s="192">
        <f>'Литература-11 2023 расклад'!O118</f>
        <v>20</v>
      </c>
      <c r="T120" s="192">
        <f>'Литература-11 2024 расклад'!O119</f>
        <v>87.5</v>
      </c>
      <c r="U120" s="193">
        <f>'Литература-11 2025 расклад'!O120</f>
        <v>57.142857142857146</v>
      </c>
      <c r="V120" s="189">
        <f>'Литература-11 2020 расклад'!O120</f>
        <v>0</v>
      </c>
      <c r="W120" s="190">
        <f>'Литература-11 2021 расклад'!O120</f>
        <v>0</v>
      </c>
      <c r="X120" s="190">
        <f>'Литература-11 2022 расклад'!O118</f>
        <v>0</v>
      </c>
      <c r="Y120" s="190">
        <f>'Литература-11 2023 расклад'!P118</f>
        <v>0</v>
      </c>
      <c r="Z120" s="717">
        <f>'Литература-11 2024 расклад'!P119</f>
        <v>0</v>
      </c>
      <c r="AA120" s="520">
        <f>'Литература-11 2025 расклад'!P120</f>
        <v>0</v>
      </c>
      <c r="AB120" s="325">
        <f>'Литература-11 2020 расклад'!P120</f>
        <v>0</v>
      </c>
      <c r="AC120" s="192">
        <f>'Литература-11 2021 расклад'!P120</f>
        <v>0</v>
      </c>
      <c r="AD120" s="396">
        <f>'Литература-11 2022 расклад'!P118</f>
        <v>0</v>
      </c>
      <c r="AE120" s="396">
        <f>'Литература-11 2023 расклад'!Q118</f>
        <v>0</v>
      </c>
      <c r="AF120" s="396">
        <f>'Литература-11 2024 расклад'!Q119</f>
        <v>0</v>
      </c>
      <c r="AG120" s="332">
        <f>'Литература-11 2025 расклад'!Q120</f>
        <v>0</v>
      </c>
    </row>
    <row r="121" spans="1:33" s="1" customFormat="1" ht="15" customHeight="1" x14ac:dyDescent="0.25">
      <c r="A121" s="11">
        <v>6</v>
      </c>
      <c r="B121" s="490">
        <v>70270</v>
      </c>
      <c r="C121" s="496" t="s">
        <v>94</v>
      </c>
      <c r="D121" s="189">
        <f>'Литература-11 2020 расклад'!L121</f>
        <v>4</v>
      </c>
      <c r="E121" s="190">
        <f>'Литература-11 2021 расклад'!L121</f>
        <v>5</v>
      </c>
      <c r="F121" s="190">
        <f>'Литература-11 2022 расклад'!L119</f>
        <v>5</v>
      </c>
      <c r="G121" s="190" t="s">
        <v>132</v>
      </c>
      <c r="H121" s="190">
        <f>'Литература-11 2024 расклад'!M120</f>
        <v>3</v>
      </c>
      <c r="I121" s="191">
        <f>'Литература-11 2025 расклад'!M121</f>
        <v>3</v>
      </c>
      <c r="J121" s="189"/>
      <c r="K121" s="190">
        <f>'Литература-11 2021 расклад'!M121</f>
        <v>2</v>
      </c>
      <c r="L121" s="190">
        <f>'Литература-11 2022 расклад'!M119</f>
        <v>3</v>
      </c>
      <c r="M121" s="190" t="s">
        <v>132</v>
      </c>
      <c r="N121" s="717">
        <f>'Литература-11 2024 расклад'!N120</f>
        <v>2</v>
      </c>
      <c r="O121" s="520">
        <f>'Литература-11 2025 расклад'!N121</f>
        <v>1</v>
      </c>
      <c r="P121" s="325"/>
      <c r="Q121" s="192">
        <f>'Литература-11 2021 расклад'!N121</f>
        <v>40</v>
      </c>
      <c r="R121" s="192">
        <f>'Литература-11 2022 расклад'!N119</f>
        <v>60</v>
      </c>
      <c r="S121" s="192" t="s">
        <v>132</v>
      </c>
      <c r="T121" s="192">
        <f>'Литература-11 2024 расклад'!O120</f>
        <v>66.666666666666671</v>
      </c>
      <c r="U121" s="193">
        <f>'Литература-11 2025 расклад'!O121</f>
        <v>33.333333333333336</v>
      </c>
      <c r="V121" s="189">
        <f>'Литература-11 2020 расклад'!O121</f>
        <v>0</v>
      </c>
      <c r="W121" s="190">
        <f>'Литература-11 2021 расклад'!O121</f>
        <v>0</v>
      </c>
      <c r="X121" s="190">
        <f>'Литература-11 2022 расклад'!O119</f>
        <v>0</v>
      </c>
      <c r="Y121" s="190" t="s">
        <v>132</v>
      </c>
      <c r="Z121" s="717">
        <f>'Литература-11 2024 расклад'!P120</f>
        <v>0</v>
      </c>
      <c r="AA121" s="520">
        <f>'Литература-11 2025 расклад'!P121</f>
        <v>0</v>
      </c>
      <c r="AB121" s="325">
        <f>'Литература-11 2020 расклад'!P121</f>
        <v>0</v>
      </c>
      <c r="AC121" s="192">
        <f>'Литература-11 2021 расклад'!P121</f>
        <v>0</v>
      </c>
      <c r="AD121" s="396">
        <f>'Литература-11 2022 расклад'!P119</f>
        <v>0</v>
      </c>
      <c r="AE121" s="396" t="s">
        <v>132</v>
      </c>
      <c r="AF121" s="396">
        <f>'Литература-11 2024 расклад'!Q120</f>
        <v>0</v>
      </c>
      <c r="AG121" s="332">
        <f>'Литература-11 2025 расклад'!Q121</f>
        <v>0</v>
      </c>
    </row>
    <row r="122" spans="1:33" s="1" customFormat="1" ht="15" customHeight="1" x14ac:dyDescent="0.25">
      <c r="A122" s="11">
        <v>7</v>
      </c>
      <c r="B122" s="490">
        <v>70510</v>
      </c>
      <c r="C122" s="496" t="s">
        <v>95</v>
      </c>
      <c r="D122" s="189" t="s">
        <v>132</v>
      </c>
      <c r="E122" s="190" t="s">
        <v>132</v>
      </c>
      <c r="F122" s="190">
        <f>'Литература-11 2022 расклад'!L120</f>
        <v>1</v>
      </c>
      <c r="G122" s="190"/>
      <c r="H122" s="190"/>
      <c r="I122" s="191"/>
      <c r="J122" s="189"/>
      <c r="K122" s="190" t="s">
        <v>132</v>
      </c>
      <c r="L122" s="190">
        <f>'Литература-11 2022 расклад'!M120</f>
        <v>1</v>
      </c>
      <c r="M122" s="190"/>
      <c r="N122" s="717"/>
      <c r="O122" s="520"/>
      <c r="P122" s="325"/>
      <c r="Q122" s="192" t="s">
        <v>132</v>
      </c>
      <c r="R122" s="192">
        <f>'Литература-11 2022 расклад'!N120</f>
        <v>100</v>
      </c>
      <c r="S122" s="192"/>
      <c r="T122" s="192"/>
      <c r="U122" s="193"/>
      <c r="V122" s="189" t="s">
        <v>132</v>
      </c>
      <c r="W122" s="190" t="s">
        <v>132</v>
      </c>
      <c r="X122" s="190">
        <f>'Литература-11 2022 расклад'!O120</f>
        <v>0</v>
      </c>
      <c r="Y122" s="190"/>
      <c r="Z122" s="717"/>
      <c r="AA122" s="520"/>
      <c r="AB122" s="325" t="s">
        <v>132</v>
      </c>
      <c r="AC122" s="192" t="s">
        <v>132</v>
      </c>
      <c r="AD122" s="396">
        <f>'Литература-11 2022 расклад'!P120</f>
        <v>0</v>
      </c>
      <c r="AE122" s="396" t="s">
        <v>132</v>
      </c>
      <c r="AF122" s="396"/>
      <c r="AG122" s="332"/>
    </row>
    <row r="123" spans="1:33" s="1" customFormat="1" ht="15" customHeight="1" x14ac:dyDescent="0.25">
      <c r="A123" s="15">
        <v>8</v>
      </c>
      <c r="B123" s="476">
        <v>10880</v>
      </c>
      <c r="C123" s="515" t="s">
        <v>120</v>
      </c>
      <c r="D123" s="189">
        <f>'Литература-11 2020 расклад'!L123</f>
        <v>10</v>
      </c>
      <c r="E123" s="190">
        <f>'Литература-11 2021 расклад'!L123</f>
        <v>5</v>
      </c>
      <c r="F123" s="190">
        <f>'Литература-11 2022 расклад'!L121</f>
        <v>11</v>
      </c>
      <c r="G123" s="190">
        <f>'Литература-11 2023 расклад'!M121</f>
        <v>13</v>
      </c>
      <c r="H123" s="190">
        <f>'Литература-11 2024 расклад'!M122</f>
        <v>7</v>
      </c>
      <c r="I123" s="191">
        <f>'Литература-11 2025 расклад'!M123</f>
        <v>12</v>
      </c>
      <c r="J123" s="189"/>
      <c r="K123" s="190">
        <f>'Литература-11 2021 расклад'!M123</f>
        <v>2</v>
      </c>
      <c r="L123" s="190">
        <f>'Литература-11 2022 расклад'!M121</f>
        <v>2.0000000000000004</v>
      </c>
      <c r="M123" s="190">
        <f>'Литература-11 2023 расклад'!N121</f>
        <v>6</v>
      </c>
      <c r="N123" s="717">
        <f>'Литература-11 2024 расклад'!N122</f>
        <v>2</v>
      </c>
      <c r="O123" s="520">
        <f>'Литература-11 2025 расклад'!N123</f>
        <v>4</v>
      </c>
      <c r="P123" s="325"/>
      <c r="Q123" s="192">
        <f>'Литература-11 2021 расклад'!N123</f>
        <v>40</v>
      </c>
      <c r="R123" s="192">
        <f>'Литература-11 2022 расклад'!N121</f>
        <v>18.181818181818183</v>
      </c>
      <c r="S123" s="192">
        <f>'Литература-11 2023 расклад'!O121</f>
        <v>46.153846153846153</v>
      </c>
      <c r="T123" s="192">
        <f>'Литература-11 2024 расклад'!O122</f>
        <v>28.571428571428573</v>
      </c>
      <c r="U123" s="193">
        <f>'Литература-11 2025 расклад'!O123</f>
        <v>33.333333333333336</v>
      </c>
      <c r="V123" s="189">
        <f>'Литература-11 2020 расклад'!O123</f>
        <v>3</v>
      </c>
      <c r="W123" s="190">
        <f>'Литература-11 2021 расклад'!O123</f>
        <v>0</v>
      </c>
      <c r="X123" s="190">
        <f>'Литература-11 2022 расклад'!O121</f>
        <v>1.0000000000000002</v>
      </c>
      <c r="Y123" s="190">
        <f>'Литература-11 2023 расклад'!P121</f>
        <v>0</v>
      </c>
      <c r="Z123" s="717">
        <f>'Литература-11 2024 расклад'!P122</f>
        <v>1</v>
      </c>
      <c r="AA123" s="520">
        <f>'Литература-11 2025 расклад'!P123</f>
        <v>0</v>
      </c>
      <c r="AB123" s="325">
        <f>'Литература-11 2020 расклад'!P123</f>
        <v>30</v>
      </c>
      <c r="AC123" s="192">
        <f>'Литература-11 2021 расклад'!P123</f>
        <v>0</v>
      </c>
      <c r="AD123" s="396">
        <f>'Литература-11 2022 расклад'!P121</f>
        <v>9.0909090909090917</v>
      </c>
      <c r="AE123" s="396">
        <f>'Литература-11 2023 расклад'!Q121</f>
        <v>0</v>
      </c>
      <c r="AF123" s="396">
        <f>'Литература-11 2024 расклад'!Q122</f>
        <v>14.285714285714286</v>
      </c>
      <c r="AG123" s="332">
        <f>'Литература-11 2025 расклад'!Q123</f>
        <v>0</v>
      </c>
    </row>
    <row r="124" spans="1:33" s="1" customFormat="1" ht="15" customHeight="1" thickBot="1" x14ac:dyDescent="0.3">
      <c r="A124" s="12">
        <v>9</v>
      </c>
      <c r="B124" s="456">
        <v>10890</v>
      </c>
      <c r="C124" s="516" t="s">
        <v>122</v>
      </c>
      <c r="D124" s="201" t="s">
        <v>132</v>
      </c>
      <c r="E124" s="202">
        <f>'Литература-11 2021 расклад'!L124</f>
        <v>3</v>
      </c>
      <c r="F124" s="202">
        <f>'Литература-11 2022 расклад'!L122</f>
        <v>4</v>
      </c>
      <c r="G124" s="202">
        <f>'Литература-11 2023 расклад'!M122</f>
        <v>3</v>
      </c>
      <c r="H124" s="202">
        <f>'Литература-11 2024 расклад'!M123</f>
        <v>6</v>
      </c>
      <c r="I124" s="203">
        <f>'Литература-11 2025 расклад'!M124</f>
        <v>9</v>
      </c>
      <c r="J124" s="201"/>
      <c r="K124" s="202">
        <f>'Литература-11 2021 расклад'!M124</f>
        <v>0</v>
      </c>
      <c r="L124" s="202">
        <f>'Литература-11 2022 расклад'!M122</f>
        <v>0</v>
      </c>
      <c r="M124" s="202">
        <f>'Литература-11 2023 расклад'!N122</f>
        <v>0</v>
      </c>
      <c r="N124" s="720">
        <f>'Литература-11 2024 расклад'!N123</f>
        <v>1</v>
      </c>
      <c r="O124" s="523">
        <f>'Литература-11 2025 расклад'!N124</f>
        <v>1</v>
      </c>
      <c r="P124" s="328"/>
      <c r="Q124" s="204">
        <f>'Литература-11 2021 расклад'!N124</f>
        <v>0</v>
      </c>
      <c r="R124" s="204">
        <f>'Литература-11 2022 расклад'!N122</f>
        <v>0</v>
      </c>
      <c r="S124" s="204">
        <f>'Литература-11 2023 расклад'!O122</f>
        <v>0</v>
      </c>
      <c r="T124" s="204">
        <f>'Литература-11 2024 расклад'!O123</f>
        <v>16.666666666666668</v>
      </c>
      <c r="U124" s="205">
        <f>'Литература-11 2025 расклад'!O124</f>
        <v>11.111111111111111</v>
      </c>
      <c r="V124" s="201" t="s">
        <v>132</v>
      </c>
      <c r="W124" s="202" t="s">
        <v>132</v>
      </c>
      <c r="X124" s="202">
        <f>'Литература-11 2022 расклад'!O122</f>
        <v>2</v>
      </c>
      <c r="Y124" s="202">
        <f>'Литература-11 2023 расклад'!P122</f>
        <v>0</v>
      </c>
      <c r="Z124" s="720">
        <f>'Литература-11 2024 расклад'!P123</f>
        <v>0</v>
      </c>
      <c r="AA124" s="523">
        <f>'Литература-11 2025 расклад'!P124</f>
        <v>0</v>
      </c>
      <c r="AB124" s="328" t="s">
        <v>132</v>
      </c>
      <c r="AC124" s="204" t="s">
        <v>132</v>
      </c>
      <c r="AD124" s="398">
        <f>'Литература-11 2022 расклад'!P122</f>
        <v>50</v>
      </c>
      <c r="AE124" s="398">
        <f>'Литература-11 2023 расклад'!Q122</f>
        <v>0</v>
      </c>
      <c r="AF124" s="398">
        <f>'Литература-11 2024 расклад'!Q123</f>
        <v>0</v>
      </c>
      <c r="AG124" s="334">
        <f>'Литература-11 2025 расклад'!Q124</f>
        <v>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24">
    <cfRule type="cellIs" dxfId="27" priority="14" operator="equal">
      <formula>0</formula>
    </cfRule>
  </conditionalFormatting>
  <conditionalFormatting sqref="Q7:Q124">
    <cfRule type="cellIs" dxfId="26" priority="10" operator="between">
      <formula>$Q$6</formula>
      <formula>50</formula>
    </cfRule>
    <cfRule type="cellIs" dxfId="25" priority="11" operator="between">
      <formula>90</formula>
      <formula>$Q$6</formula>
    </cfRule>
  </conditionalFormatting>
  <conditionalFormatting sqref="R7:U124">
    <cfRule type="cellIs" dxfId="24" priority="6" operator="between">
      <formula>50</formula>
      <formula>50.004</formula>
    </cfRule>
    <cfRule type="cellIs" dxfId="23" priority="7" operator="between">
      <formula>50.004</formula>
      <formula>90</formula>
    </cfRule>
  </conditionalFormatting>
  <conditionalFormatting sqref="P7:U124">
    <cfRule type="containsBlanks" dxfId="22" priority="2">
      <formula>LEN(TRIM(P7))=0</formula>
    </cfRule>
    <cfRule type="cellIs" dxfId="21" priority="3" operator="equal">
      <formula>"-"</formula>
    </cfRule>
    <cfRule type="cellIs" dxfId="20" priority="4" operator="lessThan">
      <formula>50</formula>
    </cfRule>
    <cfRule type="cellIs" dxfId="19" priority="5" operator="greaterThanOrEqual">
      <formula>90</formula>
    </cfRule>
  </conditionalFormatting>
  <conditionalFormatting sqref="V7:AG124">
    <cfRule type="containsBlanks" dxfId="18" priority="1">
      <formula>LEN(TRIM(V7))=0</formula>
    </cfRule>
    <cfRule type="cellIs" dxfId="17" priority="15" operator="equal">
      <formula>"-"</formula>
    </cfRule>
    <cfRule type="cellIs" dxfId="16" priority="16" operator="equal">
      <formula>0</formula>
    </cfRule>
    <cfRule type="cellIs" dxfId="15" priority="17" operator="between">
      <formula>0.01</formula>
      <formula>9.99</formula>
    </cfRule>
    <cfRule type="cellIs" dxfId="14" priority="18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21" t="s">
        <v>133</v>
      </c>
    </row>
    <row r="2" spans="1:17" ht="18" customHeight="1" x14ac:dyDescent="0.25">
      <c r="A2" s="4"/>
      <c r="B2" s="4"/>
      <c r="C2" s="562" t="s">
        <v>140</v>
      </c>
      <c r="D2" s="562"/>
      <c r="E2" s="255"/>
      <c r="F2" s="64"/>
      <c r="G2" s="64"/>
      <c r="H2" s="64"/>
      <c r="I2" s="64"/>
      <c r="J2" s="26">
        <v>2020</v>
      </c>
      <c r="K2" s="4"/>
      <c r="L2" s="27"/>
      <c r="M2" s="321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84"/>
      <c r="M3" s="321" t="s">
        <v>135</v>
      </c>
    </row>
    <row r="4" spans="1:17" ht="18" customHeight="1" thickBot="1" x14ac:dyDescent="0.3">
      <c r="A4" s="565" t="s">
        <v>0</v>
      </c>
      <c r="B4" s="567" t="s">
        <v>1</v>
      </c>
      <c r="C4" s="567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4"/>
      <c r="L4" s="18"/>
      <c r="M4" s="321" t="s">
        <v>136</v>
      </c>
    </row>
    <row r="5" spans="1:17" ht="43.5" customHeight="1" thickBot="1" x14ac:dyDescent="0.3">
      <c r="A5" s="566"/>
      <c r="B5" s="568"/>
      <c r="C5" s="568"/>
      <c r="D5" s="578"/>
      <c r="E5" s="167" t="s">
        <v>142</v>
      </c>
      <c r="F5" s="3" t="s">
        <v>141</v>
      </c>
      <c r="G5" s="3" t="s">
        <v>128</v>
      </c>
      <c r="H5" s="3" t="s">
        <v>125</v>
      </c>
      <c r="I5" s="3">
        <v>100</v>
      </c>
      <c r="J5" s="575"/>
      <c r="K5" s="4"/>
      <c r="L5" s="85" t="s">
        <v>124</v>
      </c>
      <c r="M5" s="86" t="s">
        <v>137</v>
      </c>
      <c r="N5" s="86" t="s">
        <v>139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380</v>
      </c>
      <c r="E6" s="284">
        <v>3.6</v>
      </c>
      <c r="F6" s="284">
        <v>0</v>
      </c>
      <c r="G6" s="284">
        <v>0</v>
      </c>
      <c r="H6" s="284">
        <v>0</v>
      </c>
      <c r="I6" s="284">
        <v>0</v>
      </c>
      <c r="J6" s="300">
        <v>65.63</v>
      </c>
      <c r="K6" s="21"/>
      <c r="L6" s="343">
        <f t="shared" ref="L6:L12" si="0">D6</f>
        <v>380</v>
      </c>
      <c r="M6" s="344">
        <f>M7+M8+M17+M30+M48+M68+M83+M115</f>
        <v>0</v>
      </c>
      <c r="N6" s="172">
        <f>G6+H6+I6</f>
        <v>0</v>
      </c>
      <c r="O6" s="344">
        <f>O7+O8+O17+O30+O48+O68+O83+O115</f>
        <v>12.999700000000001</v>
      </c>
      <c r="P6" s="348">
        <f t="shared" ref="P6:P12" si="1">E6</f>
        <v>3.6</v>
      </c>
      <c r="Q6" s="57"/>
    </row>
    <row r="7" spans="1:17" ht="15" customHeight="1" thickBot="1" x14ac:dyDescent="0.3">
      <c r="A7" s="131">
        <v>1</v>
      </c>
      <c r="B7" s="130">
        <v>50050</v>
      </c>
      <c r="C7" s="134" t="s">
        <v>55</v>
      </c>
      <c r="D7" s="319">
        <v>2</v>
      </c>
      <c r="E7" s="305"/>
      <c r="F7" s="305"/>
      <c r="G7" s="305"/>
      <c r="H7" s="305"/>
      <c r="I7" s="305"/>
      <c r="J7" s="311">
        <v>64</v>
      </c>
      <c r="K7" s="63"/>
      <c r="L7" s="87">
        <f t="shared" si="0"/>
        <v>2</v>
      </c>
      <c r="M7" s="88"/>
      <c r="N7" s="89"/>
      <c r="O7" s="88">
        <f t="shared" ref="O7" si="2">P7*L7/100</f>
        <v>0</v>
      </c>
      <c r="P7" s="90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28</v>
      </c>
      <c r="E8" s="259">
        <v>7.1428571428571432</v>
      </c>
      <c r="F8" s="259">
        <v>0</v>
      </c>
      <c r="G8" s="259">
        <v>0</v>
      </c>
      <c r="H8" s="259">
        <v>0</v>
      </c>
      <c r="I8" s="259">
        <v>0</v>
      </c>
      <c r="J8" s="41">
        <f>AVERAGE(J9:J16)</f>
        <v>63.485714285714288</v>
      </c>
      <c r="K8" s="21"/>
      <c r="L8" s="335">
        <f t="shared" si="0"/>
        <v>28</v>
      </c>
      <c r="M8" s="336">
        <f>SUM(M9:M16)</f>
        <v>0</v>
      </c>
      <c r="N8" s="349">
        <f>G8+H8+I8</f>
        <v>0</v>
      </c>
      <c r="O8" s="336">
        <f>SUM(O9:O16)</f>
        <v>1</v>
      </c>
      <c r="P8" s="342">
        <f t="shared" si="1"/>
        <v>7.1428571428571432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20">
        <v>2</v>
      </c>
      <c r="E9" s="308"/>
      <c r="F9" s="308"/>
      <c r="G9" s="308"/>
      <c r="H9" s="308"/>
      <c r="I9" s="308"/>
      <c r="J9" s="293">
        <v>75</v>
      </c>
      <c r="K9" s="21"/>
      <c r="L9" s="95">
        <f t="shared" si="0"/>
        <v>2</v>
      </c>
      <c r="M9" s="96"/>
      <c r="N9" s="97"/>
      <c r="O9" s="96">
        <f t="shared" ref="O9:O10" si="3">P9*L9/100</f>
        <v>0</v>
      </c>
      <c r="P9" s="98">
        <f t="shared" si="1"/>
        <v>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8">
        <v>12</v>
      </c>
      <c r="E10" s="308"/>
      <c r="F10" s="308"/>
      <c r="G10" s="308"/>
      <c r="H10" s="308"/>
      <c r="I10" s="308"/>
      <c r="J10" s="293">
        <v>74.5</v>
      </c>
      <c r="K10" s="21"/>
      <c r="L10" s="95">
        <f t="shared" si="0"/>
        <v>12</v>
      </c>
      <c r="M10" s="96"/>
      <c r="N10" s="97"/>
      <c r="O10" s="96">
        <f t="shared" si="3"/>
        <v>0</v>
      </c>
      <c r="P10" s="98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8">
        <v>5</v>
      </c>
      <c r="E11" s="286"/>
      <c r="F11" s="286"/>
      <c r="G11" s="286"/>
      <c r="H11" s="286"/>
      <c r="I11" s="314"/>
      <c r="J11" s="296">
        <v>61.4</v>
      </c>
      <c r="K11" s="21"/>
      <c r="L11" s="95">
        <f t="shared" si="0"/>
        <v>5</v>
      </c>
      <c r="M11" s="96"/>
      <c r="N11" s="97"/>
      <c r="O11" s="96">
        <f t="shared" ref="O11:O69" si="4">P11*L11/100</f>
        <v>0</v>
      </c>
      <c r="P11" s="98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8">
        <v>3</v>
      </c>
      <c r="E12" s="286"/>
      <c r="F12" s="286"/>
      <c r="G12" s="286"/>
      <c r="H12" s="286"/>
      <c r="I12" s="316"/>
      <c r="J12" s="293">
        <v>69.33</v>
      </c>
      <c r="K12" s="21"/>
      <c r="L12" s="95">
        <f t="shared" si="0"/>
        <v>3</v>
      </c>
      <c r="M12" s="96"/>
      <c r="N12" s="97"/>
      <c r="O12" s="96">
        <f t="shared" si="4"/>
        <v>0</v>
      </c>
      <c r="P12" s="98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73"/>
      <c r="E13" s="146"/>
      <c r="F13" s="146"/>
      <c r="G13" s="146"/>
      <c r="H13" s="146"/>
      <c r="I13" s="146"/>
      <c r="J13" s="42"/>
      <c r="K13" s="21"/>
      <c r="L13" s="95"/>
      <c r="M13" s="96"/>
      <c r="N13" s="97"/>
      <c r="O13" s="96"/>
      <c r="P13" s="98"/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8">
        <v>2</v>
      </c>
      <c r="E14" s="308">
        <v>50</v>
      </c>
      <c r="F14" s="308"/>
      <c r="G14" s="308"/>
      <c r="H14" s="308"/>
      <c r="I14" s="308"/>
      <c r="J14" s="293">
        <v>55.5</v>
      </c>
      <c r="K14" s="21"/>
      <c r="L14" s="95">
        <f t="shared" ref="L14:L23" si="5">D14</f>
        <v>2</v>
      </c>
      <c r="M14" s="96"/>
      <c r="N14" s="97"/>
      <c r="O14" s="96">
        <f t="shared" ref="O14" si="6">P14*L14/100</f>
        <v>1</v>
      </c>
      <c r="P14" s="98">
        <f t="shared" ref="P14:P23" si="7">E14</f>
        <v>50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8">
        <v>3</v>
      </c>
      <c r="E15" s="286"/>
      <c r="F15" s="286"/>
      <c r="G15" s="286"/>
      <c r="H15" s="286"/>
      <c r="I15" s="316"/>
      <c r="J15" s="293">
        <v>57.67</v>
      </c>
      <c r="K15" s="21"/>
      <c r="L15" s="95">
        <f t="shared" si="5"/>
        <v>3</v>
      </c>
      <c r="M15" s="96"/>
      <c r="N15" s="97"/>
      <c r="O15" s="96">
        <f t="shared" si="4"/>
        <v>0</v>
      </c>
      <c r="P15" s="98">
        <f t="shared" si="7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8">
        <v>1</v>
      </c>
      <c r="E16" s="286"/>
      <c r="F16" s="286"/>
      <c r="G16" s="286"/>
      <c r="H16" s="286"/>
      <c r="I16" s="286"/>
      <c r="J16" s="295">
        <v>51</v>
      </c>
      <c r="K16" s="21"/>
      <c r="L16" s="99">
        <f t="shared" si="5"/>
        <v>1</v>
      </c>
      <c r="M16" s="100"/>
      <c r="N16" s="101"/>
      <c r="O16" s="100">
        <f t="shared" si="4"/>
        <v>0</v>
      </c>
      <c r="P16" s="102">
        <f t="shared" si="7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75">
        <f>SUM(D18:D29)</f>
        <v>23</v>
      </c>
      <c r="E17" s="38">
        <v>1.3887499999999999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67.34</v>
      </c>
      <c r="K17" s="21"/>
      <c r="L17" s="335">
        <f t="shared" si="5"/>
        <v>23</v>
      </c>
      <c r="M17" s="336">
        <f>SUM(M18:M29)</f>
        <v>0</v>
      </c>
      <c r="N17" s="349">
        <f>G17+H17+I17</f>
        <v>0</v>
      </c>
      <c r="O17" s="336">
        <f>SUM(O18:O29)</f>
        <v>0.9998999999999999</v>
      </c>
      <c r="P17" s="342">
        <f t="shared" si="7"/>
        <v>1.3887499999999999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8">
        <v>9</v>
      </c>
      <c r="E18" s="308">
        <v>11.11</v>
      </c>
      <c r="F18" s="308"/>
      <c r="G18" s="308"/>
      <c r="H18" s="308"/>
      <c r="I18" s="308"/>
      <c r="J18" s="292">
        <v>59.22</v>
      </c>
      <c r="K18" s="21"/>
      <c r="L18" s="91">
        <f t="shared" si="5"/>
        <v>9</v>
      </c>
      <c r="M18" s="92"/>
      <c r="N18" s="93"/>
      <c r="O18" s="92">
        <f t="shared" ref="O18:O20" si="8">P18*L18/100</f>
        <v>0.9998999999999999</v>
      </c>
      <c r="P18" s="94">
        <f t="shared" si="7"/>
        <v>11.11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20">
        <v>2</v>
      </c>
      <c r="E19" s="308"/>
      <c r="F19" s="308"/>
      <c r="G19" s="308"/>
      <c r="H19" s="308"/>
      <c r="I19" s="308"/>
      <c r="J19" s="293">
        <v>56</v>
      </c>
      <c r="K19" s="21"/>
      <c r="L19" s="95">
        <f t="shared" si="5"/>
        <v>2</v>
      </c>
      <c r="M19" s="96"/>
      <c r="N19" s="97"/>
      <c r="O19" s="96">
        <f t="shared" si="8"/>
        <v>0</v>
      </c>
      <c r="P19" s="98">
        <f t="shared" si="7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8">
        <v>2</v>
      </c>
      <c r="E20" s="308"/>
      <c r="F20" s="308"/>
      <c r="G20" s="308"/>
      <c r="H20" s="308"/>
      <c r="I20" s="308"/>
      <c r="J20" s="293">
        <v>61</v>
      </c>
      <c r="K20" s="21"/>
      <c r="L20" s="95">
        <f t="shared" si="5"/>
        <v>2</v>
      </c>
      <c r="M20" s="96"/>
      <c r="N20" s="97"/>
      <c r="O20" s="96">
        <f t="shared" si="8"/>
        <v>0</v>
      </c>
      <c r="P20" s="98">
        <f t="shared" si="7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8">
        <v>3</v>
      </c>
      <c r="E21" s="286"/>
      <c r="F21" s="286"/>
      <c r="G21" s="286"/>
      <c r="H21" s="286"/>
      <c r="I21" s="286"/>
      <c r="J21" s="293">
        <v>89</v>
      </c>
      <c r="K21" s="21"/>
      <c r="L21" s="95">
        <f t="shared" si="5"/>
        <v>3</v>
      </c>
      <c r="M21" s="96"/>
      <c r="N21" s="97"/>
      <c r="O21" s="96">
        <f t="shared" si="4"/>
        <v>0</v>
      </c>
      <c r="P21" s="98">
        <f t="shared" si="7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8">
        <v>2</v>
      </c>
      <c r="E22" s="286"/>
      <c r="F22" s="286"/>
      <c r="G22" s="286"/>
      <c r="H22" s="286"/>
      <c r="I22" s="286"/>
      <c r="J22" s="293">
        <v>64.5</v>
      </c>
      <c r="K22" s="21"/>
      <c r="L22" s="95">
        <f t="shared" si="5"/>
        <v>2</v>
      </c>
      <c r="M22" s="96"/>
      <c r="N22" s="97"/>
      <c r="O22" s="96">
        <f t="shared" si="4"/>
        <v>0</v>
      </c>
      <c r="P22" s="98">
        <f t="shared" si="7"/>
        <v>0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8">
        <v>1</v>
      </c>
      <c r="E23" s="317"/>
      <c r="F23" s="317"/>
      <c r="G23" s="317"/>
      <c r="H23" s="317"/>
      <c r="I23" s="312"/>
      <c r="J23" s="293">
        <v>69</v>
      </c>
      <c r="K23" s="21"/>
      <c r="L23" s="95">
        <f t="shared" si="5"/>
        <v>1</v>
      </c>
      <c r="M23" s="96"/>
      <c r="N23" s="97"/>
      <c r="O23" s="96">
        <f t="shared" si="4"/>
        <v>0</v>
      </c>
      <c r="P23" s="98">
        <f t="shared" si="7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66"/>
      <c r="E24" s="126"/>
      <c r="F24" s="126"/>
      <c r="G24" s="126"/>
      <c r="H24" s="126"/>
      <c r="I24" s="126"/>
      <c r="J24" s="42"/>
      <c r="K24" s="21"/>
      <c r="L24" s="95"/>
      <c r="M24" s="96"/>
      <c r="N24" s="97"/>
      <c r="O24" s="96"/>
      <c r="P24" s="98"/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5"/>
      <c r="E25" s="146"/>
      <c r="F25" s="146"/>
      <c r="G25" s="146"/>
      <c r="H25" s="146"/>
      <c r="I25" s="126"/>
      <c r="J25" s="42"/>
      <c r="K25" s="21"/>
      <c r="L25" s="95"/>
      <c r="M25" s="96"/>
      <c r="N25" s="97"/>
      <c r="O25" s="109"/>
      <c r="P25" s="98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45"/>
      <c r="E26" s="146"/>
      <c r="F26" s="146"/>
      <c r="G26" s="146"/>
      <c r="H26" s="146"/>
      <c r="I26" s="126"/>
      <c r="J26" s="42"/>
      <c r="K26" s="21"/>
      <c r="L26" s="95"/>
      <c r="M26" s="96"/>
      <c r="N26" s="97"/>
      <c r="O26" s="109"/>
      <c r="P26" s="98"/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301">
        <v>2</v>
      </c>
      <c r="E27" s="308"/>
      <c r="F27" s="308"/>
      <c r="G27" s="308"/>
      <c r="H27" s="308"/>
      <c r="I27" s="308"/>
      <c r="J27" s="293">
        <v>50</v>
      </c>
      <c r="K27" s="21"/>
      <c r="L27" s="95">
        <f>D27</f>
        <v>2</v>
      </c>
      <c r="M27" s="96"/>
      <c r="N27" s="97"/>
      <c r="O27" s="109">
        <f t="shared" ref="O27:O28" si="9">P27*L27/100</f>
        <v>0</v>
      </c>
      <c r="P27" s="98">
        <f>E27</f>
        <v>0</v>
      </c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301">
        <v>2</v>
      </c>
      <c r="E28" s="308"/>
      <c r="F28" s="308"/>
      <c r="G28" s="308"/>
      <c r="H28" s="308"/>
      <c r="I28" s="308"/>
      <c r="J28" s="293">
        <v>90</v>
      </c>
      <c r="K28" s="21"/>
      <c r="L28" s="95">
        <f>D28</f>
        <v>2</v>
      </c>
      <c r="M28" s="96"/>
      <c r="N28" s="97"/>
      <c r="O28" s="109">
        <f t="shared" si="9"/>
        <v>0</v>
      </c>
      <c r="P28" s="98">
        <f>E28</f>
        <v>0</v>
      </c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113"/>
      <c r="E29" s="114"/>
      <c r="F29" s="114"/>
      <c r="G29" s="114"/>
      <c r="H29" s="114"/>
      <c r="I29" s="115"/>
      <c r="J29" s="44"/>
      <c r="K29" s="21"/>
      <c r="L29" s="99"/>
      <c r="M29" s="100"/>
      <c r="N29" s="101"/>
      <c r="O29" s="129"/>
      <c r="P29" s="102"/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35</v>
      </c>
      <c r="E30" s="38">
        <v>3.03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62.090909090909079</v>
      </c>
      <c r="K30" s="21"/>
      <c r="L30" s="335">
        <f t="shared" ref="L30:L35" si="10">D30</f>
        <v>35</v>
      </c>
      <c r="M30" s="336">
        <f>SUM(M31:M47)</f>
        <v>0</v>
      </c>
      <c r="N30" s="349">
        <f>G30+H30+I30</f>
        <v>0</v>
      </c>
      <c r="O30" s="336">
        <f>SUM(O31:O47)</f>
        <v>0.9998999999999999</v>
      </c>
      <c r="P30" s="342">
        <f t="shared" ref="P30:P35" si="11">E30</f>
        <v>3.03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85">
        <v>6</v>
      </c>
      <c r="E31" s="286"/>
      <c r="F31" s="286"/>
      <c r="G31" s="286"/>
      <c r="H31" s="286"/>
      <c r="I31" s="286"/>
      <c r="J31" s="292">
        <v>65.5</v>
      </c>
      <c r="K31" s="7"/>
      <c r="L31" s="91">
        <f t="shared" si="10"/>
        <v>6</v>
      </c>
      <c r="M31" s="92"/>
      <c r="N31" s="93"/>
      <c r="O31" s="92">
        <f t="shared" si="4"/>
        <v>0</v>
      </c>
      <c r="P31" s="94">
        <f t="shared" si="11"/>
        <v>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301">
        <v>2</v>
      </c>
      <c r="E32" s="308"/>
      <c r="F32" s="308"/>
      <c r="G32" s="308"/>
      <c r="H32" s="308"/>
      <c r="I32" s="308"/>
      <c r="J32" s="293">
        <v>55</v>
      </c>
      <c r="K32" s="7"/>
      <c r="L32" s="95">
        <f t="shared" si="10"/>
        <v>2</v>
      </c>
      <c r="M32" s="96"/>
      <c r="N32" s="97"/>
      <c r="O32" s="96">
        <f t="shared" ref="O32" si="12">P32*L32/100</f>
        <v>0</v>
      </c>
      <c r="P32" s="98">
        <f t="shared" si="11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85">
        <v>4</v>
      </c>
      <c r="E33" s="286"/>
      <c r="F33" s="286"/>
      <c r="G33" s="286"/>
      <c r="H33" s="286"/>
      <c r="I33" s="286"/>
      <c r="J33" s="296">
        <v>92</v>
      </c>
      <c r="K33" s="7"/>
      <c r="L33" s="95">
        <f t="shared" si="10"/>
        <v>4</v>
      </c>
      <c r="M33" s="96"/>
      <c r="N33" s="97"/>
      <c r="O33" s="96">
        <f t="shared" si="4"/>
        <v>0</v>
      </c>
      <c r="P33" s="98">
        <f t="shared" si="11"/>
        <v>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85">
        <v>3</v>
      </c>
      <c r="E34" s="286"/>
      <c r="F34" s="286"/>
      <c r="G34" s="286"/>
      <c r="H34" s="286"/>
      <c r="I34" s="313"/>
      <c r="J34" s="293">
        <v>61.33</v>
      </c>
      <c r="K34" s="7"/>
      <c r="L34" s="95">
        <f t="shared" si="10"/>
        <v>3</v>
      </c>
      <c r="M34" s="96"/>
      <c r="N34" s="97"/>
      <c r="O34" s="96">
        <f t="shared" si="4"/>
        <v>0</v>
      </c>
      <c r="P34" s="98">
        <f t="shared" si="11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85">
        <v>3</v>
      </c>
      <c r="E35" s="286"/>
      <c r="F35" s="286"/>
      <c r="G35" s="286"/>
      <c r="H35" s="286"/>
      <c r="I35" s="316"/>
      <c r="J35" s="293">
        <v>54</v>
      </c>
      <c r="K35" s="7"/>
      <c r="L35" s="95">
        <f t="shared" si="10"/>
        <v>3</v>
      </c>
      <c r="M35" s="96"/>
      <c r="N35" s="97"/>
      <c r="O35" s="96">
        <f t="shared" si="4"/>
        <v>0</v>
      </c>
      <c r="P35" s="98">
        <f t="shared" si="11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2"/>
      <c r="E36" s="126"/>
      <c r="F36" s="126"/>
      <c r="G36" s="126"/>
      <c r="H36" s="126"/>
      <c r="I36" s="126"/>
      <c r="J36" s="42"/>
      <c r="K36" s="7"/>
      <c r="L36" s="95"/>
      <c r="M36" s="96"/>
      <c r="N36" s="97"/>
      <c r="O36" s="96"/>
      <c r="P36" s="98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45"/>
      <c r="E37" s="146"/>
      <c r="F37" s="146"/>
      <c r="G37" s="146"/>
      <c r="H37" s="146"/>
      <c r="I37" s="126"/>
      <c r="J37" s="42"/>
      <c r="K37" s="7"/>
      <c r="L37" s="95"/>
      <c r="M37" s="96"/>
      <c r="N37" s="97"/>
      <c r="O37" s="109"/>
      <c r="P37" s="98"/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301">
        <v>3</v>
      </c>
      <c r="E38" s="308">
        <v>33.33</v>
      </c>
      <c r="F38" s="308"/>
      <c r="G38" s="308"/>
      <c r="H38" s="308"/>
      <c r="I38" s="308"/>
      <c r="J38" s="293">
        <v>56</v>
      </c>
      <c r="K38" s="7"/>
      <c r="L38" s="95">
        <f>D38</f>
        <v>3</v>
      </c>
      <c r="M38" s="96"/>
      <c r="N38" s="97"/>
      <c r="O38" s="109">
        <f t="shared" ref="O38:O39" si="13">P38*L38/100</f>
        <v>0.9998999999999999</v>
      </c>
      <c r="P38" s="98">
        <f>E38</f>
        <v>33.33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301">
        <v>2</v>
      </c>
      <c r="E39" s="308"/>
      <c r="F39" s="308"/>
      <c r="G39" s="308"/>
      <c r="H39" s="308"/>
      <c r="I39" s="308"/>
      <c r="J39" s="293">
        <v>71</v>
      </c>
      <c r="K39" s="7"/>
      <c r="L39" s="95">
        <f>D39</f>
        <v>2</v>
      </c>
      <c r="M39" s="96"/>
      <c r="N39" s="97"/>
      <c r="O39" s="109">
        <f t="shared" si="13"/>
        <v>0</v>
      </c>
      <c r="P39" s="98">
        <f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5"/>
      <c r="E40" s="126"/>
      <c r="F40" s="126"/>
      <c r="G40" s="126"/>
      <c r="H40" s="126"/>
      <c r="I40" s="126"/>
      <c r="J40" s="42"/>
      <c r="K40" s="7"/>
      <c r="L40" s="95"/>
      <c r="M40" s="96"/>
      <c r="N40" s="97"/>
      <c r="O40" s="109"/>
      <c r="P40" s="98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45"/>
      <c r="E41" s="146"/>
      <c r="F41" s="146"/>
      <c r="G41" s="146"/>
      <c r="H41" s="146"/>
      <c r="I41" s="146"/>
      <c r="J41" s="42"/>
      <c r="K41" s="7"/>
      <c r="L41" s="95"/>
      <c r="M41" s="96"/>
      <c r="N41" s="97"/>
      <c r="O41" s="109"/>
      <c r="P41" s="98"/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301">
        <v>2</v>
      </c>
      <c r="E42" s="308"/>
      <c r="F42" s="308"/>
      <c r="G42" s="308"/>
      <c r="H42" s="308"/>
      <c r="I42" s="308"/>
      <c r="J42" s="293">
        <v>59.5</v>
      </c>
      <c r="K42" s="7"/>
      <c r="L42" s="95">
        <f>D42</f>
        <v>2</v>
      </c>
      <c r="M42" s="96"/>
      <c r="N42" s="97"/>
      <c r="O42" s="96">
        <f t="shared" ref="O42" si="14">P42*L42/100</f>
        <v>0</v>
      </c>
      <c r="P42" s="98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6"/>
      <c r="E43" s="146"/>
      <c r="F43" s="146"/>
      <c r="G43" s="146"/>
      <c r="H43" s="146"/>
      <c r="I43" s="146"/>
      <c r="J43" s="42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2"/>
      <c r="E44" s="126"/>
      <c r="F44" s="126"/>
      <c r="G44" s="126"/>
      <c r="H44" s="126"/>
      <c r="I44" s="126"/>
      <c r="J44" s="42"/>
      <c r="K44" s="7"/>
      <c r="L44" s="95"/>
      <c r="M44" s="96"/>
      <c r="N44" s="97"/>
      <c r="O44" s="109"/>
      <c r="P44" s="98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301">
        <v>2</v>
      </c>
      <c r="E45" s="308"/>
      <c r="F45" s="308"/>
      <c r="G45" s="308"/>
      <c r="H45" s="308"/>
      <c r="I45" s="308"/>
      <c r="J45" s="293">
        <v>51</v>
      </c>
      <c r="K45" s="7"/>
      <c r="L45" s="95">
        <f t="shared" ref="L45:L57" si="15">D45</f>
        <v>2</v>
      </c>
      <c r="M45" s="96"/>
      <c r="N45" s="97"/>
      <c r="O45" s="96">
        <f t="shared" ref="O45:O47" si="16">P45*L45/100</f>
        <v>0</v>
      </c>
      <c r="P45" s="98">
        <f t="shared" ref="P45:P57" si="17">E45</f>
        <v>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5">
        <v>5</v>
      </c>
      <c r="E46" s="317"/>
      <c r="F46" s="317"/>
      <c r="G46" s="317"/>
      <c r="H46" s="317"/>
      <c r="I46" s="308"/>
      <c r="J46" s="293">
        <v>69</v>
      </c>
      <c r="K46" s="7"/>
      <c r="L46" s="95">
        <f t="shared" si="15"/>
        <v>5</v>
      </c>
      <c r="M46" s="96"/>
      <c r="N46" s="97"/>
      <c r="O46" s="96">
        <f t="shared" si="16"/>
        <v>0</v>
      </c>
      <c r="P46" s="98">
        <f t="shared" si="17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302">
        <v>3</v>
      </c>
      <c r="E47" s="303"/>
      <c r="F47" s="303"/>
      <c r="G47" s="303"/>
      <c r="H47" s="303"/>
      <c r="I47" s="304"/>
      <c r="J47" s="295">
        <v>48.67</v>
      </c>
      <c r="K47" s="7"/>
      <c r="L47" s="99">
        <f t="shared" si="15"/>
        <v>3</v>
      </c>
      <c r="M47" s="100"/>
      <c r="N47" s="101"/>
      <c r="O47" s="100">
        <f t="shared" si="16"/>
        <v>0</v>
      </c>
      <c r="P47" s="102">
        <f t="shared" si="17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78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41">
        <f>AVERAGE(J49:J67)</f>
        <v>67.925333333333327</v>
      </c>
      <c r="K48" s="21"/>
      <c r="L48" s="335">
        <f t="shared" si="15"/>
        <v>78</v>
      </c>
      <c r="M48" s="336">
        <f>SUM(M49:M67)</f>
        <v>0</v>
      </c>
      <c r="N48" s="349">
        <f>G48+H48+I48</f>
        <v>0</v>
      </c>
      <c r="O48" s="336">
        <f>SUM(O49:O67)</f>
        <v>0</v>
      </c>
      <c r="P48" s="342">
        <f t="shared" si="17"/>
        <v>0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85">
        <v>15</v>
      </c>
      <c r="E49" s="286"/>
      <c r="F49" s="286"/>
      <c r="G49" s="286"/>
      <c r="H49" s="286"/>
      <c r="I49" s="286"/>
      <c r="J49" s="292">
        <v>71.53</v>
      </c>
      <c r="K49" s="21"/>
      <c r="L49" s="91">
        <f t="shared" si="15"/>
        <v>15</v>
      </c>
      <c r="M49" s="92"/>
      <c r="N49" s="93"/>
      <c r="O49" s="92">
        <f t="shared" ref="O49:O56" si="18">P49*L49/100</f>
        <v>0</v>
      </c>
      <c r="P49" s="94">
        <f t="shared" si="17"/>
        <v>0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301">
        <v>6</v>
      </c>
      <c r="E50" s="308"/>
      <c r="F50" s="308"/>
      <c r="G50" s="308"/>
      <c r="H50" s="308"/>
      <c r="I50" s="308"/>
      <c r="J50" s="293">
        <v>74.67</v>
      </c>
      <c r="K50" s="21"/>
      <c r="L50" s="95">
        <f t="shared" si="15"/>
        <v>6</v>
      </c>
      <c r="M50" s="96"/>
      <c r="N50" s="97"/>
      <c r="O50" s="96">
        <f t="shared" si="18"/>
        <v>0</v>
      </c>
      <c r="P50" s="98">
        <f t="shared" si="17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301">
        <v>13</v>
      </c>
      <c r="E51" s="308"/>
      <c r="F51" s="308"/>
      <c r="G51" s="308"/>
      <c r="H51" s="308"/>
      <c r="I51" s="308"/>
      <c r="J51" s="293">
        <v>77.459999999999994</v>
      </c>
      <c r="K51" s="21"/>
      <c r="L51" s="95">
        <f t="shared" si="15"/>
        <v>13</v>
      </c>
      <c r="M51" s="96"/>
      <c r="N51" s="97"/>
      <c r="O51" s="96">
        <f t="shared" si="18"/>
        <v>0</v>
      </c>
      <c r="P51" s="98">
        <f t="shared" si="17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301">
        <v>9</v>
      </c>
      <c r="E52" s="308"/>
      <c r="F52" s="308"/>
      <c r="G52" s="308"/>
      <c r="H52" s="308"/>
      <c r="I52" s="308"/>
      <c r="J52" s="293">
        <v>60.89</v>
      </c>
      <c r="K52" s="21"/>
      <c r="L52" s="95">
        <f t="shared" si="15"/>
        <v>9</v>
      </c>
      <c r="M52" s="96"/>
      <c r="N52" s="97"/>
      <c r="O52" s="96">
        <f t="shared" si="18"/>
        <v>0</v>
      </c>
      <c r="P52" s="98">
        <f t="shared" si="17"/>
        <v>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85">
        <v>9</v>
      </c>
      <c r="E53" s="286"/>
      <c r="F53" s="286"/>
      <c r="G53" s="286"/>
      <c r="H53" s="286"/>
      <c r="I53" s="286"/>
      <c r="J53" s="293">
        <v>66</v>
      </c>
      <c r="K53" s="21"/>
      <c r="L53" s="95">
        <f t="shared" si="15"/>
        <v>9</v>
      </c>
      <c r="M53" s="96"/>
      <c r="N53" s="97"/>
      <c r="O53" s="96">
        <f t="shared" si="18"/>
        <v>0</v>
      </c>
      <c r="P53" s="98">
        <f t="shared" si="17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85">
        <v>1</v>
      </c>
      <c r="E54" s="286"/>
      <c r="F54" s="286"/>
      <c r="G54" s="286"/>
      <c r="H54" s="286"/>
      <c r="I54" s="286"/>
      <c r="J54" s="293">
        <v>73</v>
      </c>
      <c r="K54" s="21"/>
      <c r="L54" s="95">
        <f t="shared" si="15"/>
        <v>1</v>
      </c>
      <c r="M54" s="96"/>
      <c r="N54" s="97"/>
      <c r="O54" s="96">
        <f t="shared" si="18"/>
        <v>0</v>
      </c>
      <c r="P54" s="98">
        <f t="shared" si="17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301">
        <v>2</v>
      </c>
      <c r="E55" s="308"/>
      <c r="F55" s="308"/>
      <c r="G55" s="308"/>
      <c r="H55" s="308"/>
      <c r="I55" s="308"/>
      <c r="J55" s="293">
        <v>85.5</v>
      </c>
      <c r="K55" s="21"/>
      <c r="L55" s="95">
        <f t="shared" si="15"/>
        <v>2</v>
      </c>
      <c r="M55" s="96"/>
      <c r="N55" s="97"/>
      <c r="O55" s="109">
        <f t="shared" si="18"/>
        <v>0</v>
      </c>
      <c r="P55" s="98">
        <f t="shared" si="17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301">
        <v>1</v>
      </c>
      <c r="E56" s="308"/>
      <c r="F56" s="308"/>
      <c r="G56" s="308"/>
      <c r="H56" s="308"/>
      <c r="I56" s="308"/>
      <c r="J56" s="293">
        <v>65</v>
      </c>
      <c r="K56" s="21"/>
      <c r="L56" s="95">
        <f t="shared" si="15"/>
        <v>1</v>
      </c>
      <c r="M56" s="96"/>
      <c r="N56" s="97"/>
      <c r="O56" s="96">
        <f t="shared" si="18"/>
        <v>0</v>
      </c>
      <c r="P56" s="98">
        <f t="shared" si="17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85">
        <v>5</v>
      </c>
      <c r="E57" s="286"/>
      <c r="F57" s="286"/>
      <c r="G57" s="286"/>
      <c r="H57" s="286"/>
      <c r="I57" s="308"/>
      <c r="J57" s="293">
        <v>65</v>
      </c>
      <c r="K57" s="21"/>
      <c r="L57" s="95">
        <f t="shared" si="15"/>
        <v>5</v>
      </c>
      <c r="M57" s="96"/>
      <c r="N57" s="97"/>
      <c r="O57" s="109">
        <f t="shared" si="4"/>
        <v>0</v>
      </c>
      <c r="P57" s="98">
        <f t="shared" si="17"/>
        <v>0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45"/>
      <c r="E58" s="146"/>
      <c r="F58" s="146"/>
      <c r="G58" s="146"/>
      <c r="H58" s="146"/>
      <c r="I58" s="126"/>
      <c r="J58" s="42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6"/>
      <c r="E59" s="126"/>
      <c r="F59" s="126"/>
      <c r="G59" s="126"/>
      <c r="H59" s="126"/>
      <c r="I59" s="126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6"/>
      <c r="E60" s="126"/>
      <c r="F60" s="126"/>
      <c r="G60" s="126"/>
      <c r="H60" s="126"/>
      <c r="I60" s="126"/>
      <c r="J60" s="42"/>
      <c r="K60" s="21"/>
      <c r="L60" s="95"/>
      <c r="M60" s="96"/>
      <c r="N60" s="97"/>
      <c r="O60" s="96"/>
      <c r="P60" s="98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301">
        <v>4</v>
      </c>
      <c r="E61" s="308"/>
      <c r="F61" s="308"/>
      <c r="G61" s="308"/>
      <c r="H61" s="308"/>
      <c r="I61" s="308"/>
      <c r="J61" s="293">
        <v>87</v>
      </c>
      <c r="K61" s="21"/>
      <c r="L61" s="95">
        <f>D61</f>
        <v>4</v>
      </c>
      <c r="M61" s="96"/>
      <c r="N61" s="97"/>
      <c r="O61" s="96">
        <f t="shared" ref="O61:O63" si="19">P61*L61/100</f>
        <v>0</v>
      </c>
      <c r="P61" s="98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5"/>
      <c r="E62" s="146"/>
      <c r="F62" s="146"/>
      <c r="G62" s="146"/>
      <c r="H62" s="126"/>
      <c r="I62" s="126"/>
      <c r="J62" s="42"/>
      <c r="K62" s="21"/>
      <c r="L62" s="95"/>
      <c r="M62" s="96"/>
      <c r="N62" s="97"/>
      <c r="O62" s="109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301">
        <v>4</v>
      </c>
      <c r="E63" s="308"/>
      <c r="F63" s="308"/>
      <c r="G63" s="308"/>
      <c r="H63" s="308"/>
      <c r="I63" s="308"/>
      <c r="J63" s="293">
        <v>45</v>
      </c>
      <c r="K63" s="21"/>
      <c r="L63" s="95">
        <f t="shared" ref="L63:L75" si="20">D63</f>
        <v>4</v>
      </c>
      <c r="M63" s="96"/>
      <c r="N63" s="97"/>
      <c r="O63" s="109">
        <f t="shared" si="19"/>
        <v>0</v>
      </c>
      <c r="P63" s="98">
        <f t="shared" ref="P63:P75" si="21">E63</f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85">
        <v>1</v>
      </c>
      <c r="E64" s="286"/>
      <c r="F64" s="286"/>
      <c r="G64" s="287"/>
      <c r="H64" s="316"/>
      <c r="I64" s="316"/>
      <c r="J64" s="293">
        <v>64</v>
      </c>
      <c r="K64" s="21"/>
      <c r="L64" s="95">
        <f t="shared" si="20"/>
        <v>1</v>
      </c>
      <c r="M64" s="96"/>
      <c r="N64" s="97"/>
      <c r="O64" s="109">
        <f t="shared" si="4"/>
        <v>0</v>
      </c>
      <c r="P64" s="98">
        <f t="shared" si="21"/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85">
        <v>1</v>
      </c>
      <c r="E65" s="286"/>
      <c r="F65" s="286"/>
      <c r="G65" s="286"/>
      <c r="H65" s="286"/>
      <c r="I65" s="316"/>
      <c r="J65" s="293">
        <v>51</v>
      </c>
      <c r="K65" s="21"/>
      <c r="L65" s="95">
        <f t="shared" si="20"/>
        <v>1</v>
      </c>
      <c r="M65" s="96"/>
      <c r="N65" s="97"/>
      <c r="O65" s="109">
        <f t="shared" si="4"/>
        <v>0</v>
      </c>
      <c r="P65" s="98">
        <f t="shared" si="21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85">
        <v>6</v>
      </c>
      <c r="E66" s="286"/>
      <c r="F66" s="286"/>
      <c r="G66" s="286"/>
      <c r="H66" s="286"/>
      <c r="I66" s="286"/>
      <c r="J66" s="296">
        <v>67.83</v>
      </c>
      <c r="K66" s="21"/>
      <c r="L66" s="95">
        <f t="shared" si="20"/>
        <v>6</v>
      </c>
      <c r="M66" s="96"/>
      <c r="N66" s="97"/>
      <c r="O66" s="109">
        <f t="shared" si="4"/>
        <v>0</v>
      </c>
      <c r="P66" s="98">
        <f t="shared" si="21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285">
        <v>1</v>
      </c>
      <c r="E67" s="286"/>
      <c r="F67" s="286"/>
      <c r="G67" s="286"/>
      <c r="H67" s="286"/>
      <c r="I67" s="286"/>
      <c r="J67" s="293">
        <v>65</v>
      </c>
      <c r="K67" s="21"/>
      <c r="L67" s="99">
        <f t="shared" si="20"/>
        <v>1</v>
      </c>
      <c r="M67" s="100"/>
      <c r="N67" s="101"/>
      <c r="O67" s="129">
        <f t="shared" si="4"/>
        <v>0</v>
      </c>
      <c r="P67" s="102">
        <f t="shared" si="21"/>
        <v>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40</v>
      </c>
      <c r="E68" s="38">
        <v>6.06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66.100000000000009</v>
      </c>
      <c r="K68" s="21"/>
      <c r="L68" s="335">
        <f t="shared" si="20"/>
        <v>40</v>
      </c>
      <c r="M68" s="336">
        <f>SUM(M69:M82)</f>
        <v>0</v>
      </c>
      <c r="N68" s="349">
        <f>G68+H68+I68</f>
        <v>0</v>
      </c>
      <c r="O68" s="350">
        <f>SUM(O69:O82)</f>
        <v>1.9997999999999998</v>
      </c>
      <c r="P68" s="342">
        <f t="shared" si="21"/>
        <v>6.06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85">
        <v>3</v>
      </c>
      <c r="E69" s="286"/>
      <c r="F69" s="286"/>
      <c r="G69" s="286"/>
      <c r="H69" s="286"/>
      <c r="I69" s="286"/>
      <c r="J69" s="293">
        <v>86</v>
      </c>
      <c r="K69" s="21"/>
      <c r="L69" s="91">
        <f t="shared" si="20"/>
        <v>3</v>
      </c>
      <c r="M69" s="92"/>
      <c r="N69" s="93"/>
      <c r="O69" s="168">
        <f t="shared" si="4"/>
        <v>0</v>
      </c>
      <c r="P69" s="94">
        <f t="shared" si="21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85">
        <v>5</v>
      </c>
      <c r="E70" s="286"/>
      <c r="F70" s="286"/>
      <c r="G70" s="286"/>
      <c r="H70" s="286"/>
      <c r="I70" s="316"/>
      <c r="J70" s="293">
        <v>72.8</v>
      </c>
      <c r="K70" s="21"/>
      <c r="L70" s="95">
        <f t="shared" si="20"/>
        <v>5</v>
      </c>
      <c r="M70" s="96"/>
      <c r="N70" s="97"/>
      <c r="O70" s="96">
        <f t="shared" ref="O70:O78" si="22">P70*L70/100</f>
        <v>0</v>
      </c>
      <c r="P70" s="98">
        <f t="shared" si="21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301">
        <v>5</v>
      </c>
      <c r="E71" s="308"/>
      <c r="F71" s="308"/>
      <c r="G71" s="308"/>
      <c r="H71" s="308"/>
      <c r="I71" s="308"/>
      <c r="J71" s="293">
        <v>67</v>
      </c>
      <c r="K71" s="21"/>
      <c r="L71" s="95">
        <f t="shared" si="20"/>
        <v>5</v>
      </c>
      <c r="M71" s="96"/>
      <c r="N71" s="97"/>
      <c r="O71" s="96">
        <f t="shared" si="22"/>
        <v>0</v>
      </c>
      <c r="P71" s="98">
        <f t="shared" si="21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301">
        <v>2</v>
      </c>
      <c r="E72" s="308"/>
      <c r="F72" s="308"/>
      <c r="G72" s="308"/>
      <c r="H72" s="308"/>
      <c r="I72" s="308"/>
      <c r="J72" s="293">
        <v>75</v>
      </c>
      <c r="K72" s="21"/>
      <c r="L72" s="95">
        <f t="shared" si="20"/>
        <v>2</v>
      </c>
      <c r="M72" s="96"/>
      <c r="N72" s="97"/>
      <c r="O72" s="109">
        <f t="shared" si="22"/>
        <v>0</v>
      </c>
      <c r="P72" s="98">
        <f t="shared" si="21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85">
        <v>3</v>
      </c>
      <c r="E73" s="286"/>
      <c r="F73" s="286"/>
      <c r="G73" s="286"/>
      <c r="H73" s="286"/>
      <c r="I73" s="308"/>
      <c r="J73" s="293">
        <v>64.67</v>
      </c>
      <c r="K73" s="21"/>
      <c r="L73" s="95">
        <f t="shared" si="20"/>
        <v>3</v>
      </c>
      <c r="M73" s="96"/>
      <c r="N73" s="97"/>
      <c r="O73" s="96">
        <f t="shared" si="22"/>
        <v>0</v>
      </c>
      <c r="P73" s="98">
        <f t="shared" si="21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301">
        <v>2</v>
      </c>
      <c r="E74" s="308"/>
      <c r="F74" s="308"/>
      <c r="G74" s="308"/>
      <c r="H74" s="308"/>
      <c r="I74" s="308"/>
      <c r="J74" s="293">
        <v>44</v>
      </c>
      <c r="K74" s="21"/>
      <c r="L74" s="95">
        <f t="shared" si="20"/>
        <v>2</v>
      </c>
      <c r="M74" s="96"/>
      <c r="N74" s="97"/>
      <c r="O74" s="96">
        <f t="shared" si="22"/>
        <v>0</v>
      </c>
      <c r="P74" s="98">
        <f t="shared" si="21"/>
        <v>0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301">
        <v>8</v>
      </c>
      <c r="E75" s="308"/>
      <c r="F75" s="308"/>
      <c r="G75" s="308"/>
      <c r="H75" s="308"/>
      <c r="I75" s="308"/>
      <c r="J75" s="293">
        <v>63.5</v>
      </c>
      <c r="K75" s="21"/>
      <c r="L75" s="95">
        <f t="shared" si="20"/>
        <v>8</v>
      </c>
      <c r="M75" s="96"/>
      <c r="N75" s="97"/>
      <c r="O75" s="96">
        <f t="shared" si="22"/>
        <v>0</v>
      </c>
      <c r="P75" s="98">
        <f t="shared" si="21"/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43"/>
      <c r="E76" s="144"/>
      <c r="F76" s="144"/>
      <c r="G76" s="144"/>
      <c r="H76" s="144"/>
      <c r="I76" s="139"/>
      <c r="J76" s="42"/>
      <c r="K76" s="21"/>
      <c r="L76" s="95"/>
      <c r="M76" s="96"/>
      <c r="N76" s="97"/>
      <c r="O76" s="96"/>
      <c r="P76" s="98"/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5">
        <v>1</v>
      </c>
      <c r="E77" s="317"/>
      <c r="F77" s="317"/>
      <c r="G77" s="317"/>
      <c r="H77" s="317"/>
      <c r="I77" s="317"/>
      <c r="J77" s="293">
        <v>87</v>
      </c>
      <c r="K77" s="21"/>
      <c r="L77" s="95">
        <f>D77</f>
        <v>1</v>
      </c>
      <c r="M77" s="96"/>
      <c r="N77" s="97"/>
      <c r="O77" s="96">
        <f t="shared" si="22"/>
        <v>0</v>
      </c>
      <c r="P77" s="98">
        <f>E77</f>
        <v>0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5">
        <v>3</v>
      </c>
      <c r="E78" s="317">
        <v>33.33</v>
      </c>
      <c r="F78" s="317"/>
      <c r="G78" s="317"/>
      <c r="H78" s="317"/>
      <c r="I78" s="316"/>
      <c r="J78" s="293">
        <v>55</v>
      </c>
      <c r="K78" s="21"/>
      <c r="L78" s="95">
        <f>D78</f>
        <v>3</v>
      </c>
      <c r="M78" s="96"/>
      <c r="N78" s="97"/>
      <c r="O78" s="109">
        <f t="shared" si="22"/>
        <v>0.9998999999999999</v>
      </c>
      <c r="P78" s="98">
        <f>E78</f>
        <v>33.33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7"/>
      <c r="E79" s="126"/>
      <c r="F79" s="126"/>
      <c r="G79" s="126"/>
      <c r="H79" s="126"/>
      <c r="I79" s="126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301">
        <v>3</v>
      </c>
      <c r="E80" s="308">
        <v>33.33</v>
      </c>
      <c r="F80" s="308"/>
      <c r="G80" s="308"/>
      <c r="H80" s="308"/>
      <c r="I80" s="308"/>
      <c r="J80" s="293">
        <v>49.33</v>
      </c>
      <c r="K80" s="21"/>
      <c r="L80" s="95">
        <f>D80</f>
        <v>3</v>
      </c>
      <c r="M80" s="96"/>
      <c r="N80" s="97"/>
      <c r="O80" s="96">
        <f t="shared" ref="O80" si="23">P80*L80/100</f>
        <v>0.9998999999999999</v>
      </c>
      <c r="P80" s="98">
        <f>E80</f>
        <v>33.33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301">
        <v>5</v>
      </c>
      <c r="E81" s="308"/>
      <c r="F81" s="308"/>
      <c r="G81" s="308"/>
      <c r="H81" s="308"/>
      <c r="I81" s="308"/>
      <c r="J81" s="296">
        <v>62.8</v>
      </c>
      <c r="K81" s="21"/>
      <c r="L81" s="95">
        <f>D81</f>
        <v>5</v>
      </c>
      <c r="M81" s="96"/>
      <c r="N81" s="97"/>
      <c r="O81" s="96">
        <f t="shared" ref="O81" si="24">P81*L81/100</f>
        <v>0</v>
      </c>
      <c r="P81" s="98">
        <f>E81</f>
        <v>0</v>
      </c>
    </row>
    <row r="82" spans="1:16" s="1" customFormat="1" ht="15" customHeight="1" thickBot="1" x14ac:dyDescent="0.3">
      <c r="A82" s="15">
        <v>14</v>
      </c>
      <c r="B82" s="351">
        <v>51400</v>
      </c>
      <c r="C82" s="352" t="s">
        <v>143</v>
      </c>
      <c r="D82" s="118"/>
      <c r="E82" s="119"/>
      <c r="F82" s="119"/>
      <c r="G82" s="119"/>
      <c r="H82" s="119"/>
      <c r="I82" s="120"/>
      <c r="J82" s="45"/>
      <c r="K82" s="21"/>
      <c r="L82" s="99"/>
      <c r="M82" s="100"/>
      <c r="N82" s="101"/>
      <c r="O82" s="100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117</v>
      </c>
      <c r="E83" s="38">
        <v>4.6096000000000004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64.348399999999998</v>
      </c>
      <c r="K83" s="21"/>
      <c r="L83" s="335">
        <f>D83</f>
        <v>117</v>
      </c>
      <c r="M83" s="336">
        <f>SUM(M84:M114)</f>
        <v>0</v>
      </c>
      <c r="N83" s="349">
        <f>G83+H83+I83</f>
        <v>0</v>
      </c>
      <c r="O83" s="336">
        <f>SUM(O84:O114)</f>
        <v>5.0001000000000007</v>
      </c>
      <c r="P83" s="342">
        <f>E83</f>
        <v>4.6096000000000004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85">
        <v>2</v>
      </c>
      <c r="E84" s="286"/>
      <c r="F84" s="286"/>
      <c r="G84" s="286"/>
      <c r="H84" s="286"/>
      <c r="I84" s="286"/>
      <c r="J84" s="293">
        <v>55.5</v>
      </c>
      <c r="K84" s="21"/>
      <c r="L84" s="91">
        <f>D84</f>
        <v>2</v>
      </c>
      <c r="M84" s="92"/>
      <c r="N84" s="93"/>
      <c r="O84" s="92">
        <f t="shared" ref="O84:O111" si="25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21"/>
      <c r="E85" s="126"/>
      <c r="F85" s="126"/>
      <c r="G85" s="126"/>
      <c r="H85" s="126"/>
      <c r="I85" s="126"/>
      <c r="J85" s="42"/>
      <c r="K85" s="21"/>
      <c r="L85" s="95"/>
      <c r="M85" s="96"/>
      <c r="N85" s="97"/>
      <c r="O85" s="109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301">
        <v>6</v>
      </c>
      <c r="E86" s="308">
        <v>16.670000000000002</v>
      </c>
      <c r="F86" s="308"/>
      <c r="G86" s="308"/>
      <c r="H86" s="308"/>
      <c r="I86" s="308"/>
      <c r="J86" s="293">
        <v>55.17</v>
      </c>
      <c r="K86" s="21"/>
      <c r="L86" s="95">
        <f>D86</f>
        <v>6</v>
      </c>
      <c r="M86" s="96"/>
      <c r="N86" s="97"/>
      <c r="O86" s="96">
        <f t="shared" ref="O86:O89" si="26">P86*L86/100</f>
        <v>1.0002000000000002</v>
      </c>
      <c r="P86" s="98">
        <f>E86</f>
        <v>16.670000000000002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301">
        <v>2</v>
      </c>
      <c r="E87" s="308"/>
      <c r="F87" s="308"/>
      <c r="G87" s="308"/>
      <c r="H87" s="308"/>
      <c r="I87" s="308"/>
      <c r="J87" s="293">
        <v>69</v>
      </c>
      <c r="K87" s="21"/>
      <c r="L87" s="95">
        <f>D87</f>
        <v>2</v>
      </c>
      <c r="M87" s="96"/>
      <c r="N87" s="97"/>
      <c r="O87" s="96">
        <f t="shared" si="26"/>
        <v>0</v>
      </c>
      <c r="P87" s="98">
        <f>E87</f>
        <v>0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301">
        <v>1</v>
      </c>
      <c r="E88" s="308"/>
      <c r="F88" s="308"/>
      <c r="G88" s="308"/>
      <c r="H88" s="308"/>
      <c r="I88" s="308"/>
      <c r="J88" s="293">
        <v>80</v>
      </c>
      <c r="K88" s="21"/>
      <c r="L88" s="95">
        <f>D88</f>
        <v>1</v>
      </c>
      <c r="M88" s="96"/>
      <c r="N88" s="97"/>
      <c r="O88" s="96">
        <f t="shared" si="26"/>
        <v>0</v>
      </c>
      <c r="P88" s="98">
        <f>E88</f>
        <v>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301">
        <v>2</v>
      </c>
      <c r="E89" s="308"/>
      <c r="F89" s="308"/>
      <c r="G89" s="308"/>
      <c r="H89" s="308"/>
      <c r="I89" s="308"/>
      <c r="J89" s="293">
        <v>67</v>
      </c>
      <c r="K89" s="21"/>
      <c r="L89" s="95">
        <f>D89</f>
        <v>2</v>
      </c>
      <c r="M89" s="96"/>
      <c r="N89" s="97"/>
      <c r="O89" s="109">
        <f t="shared" si="26"/>
        <v>0</v>
      </c>
      <c r="P89" s="98">
        <f>E89</f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43"/>
      <c r="E90" s="144"/>
      <c r="F90" s="144"/>
      <c r="G90" s="144"/>
      <c r="H90" s="144"/>
      <c r="I90" s="144"/>
      <c r="J90" s="42"/>
      <c r="K90" s="21"/>
      <c r="L90" s="95"/>
      <c r="M90" s="96"/>
      <c r="N90" s="97"/>
      <c r="O90" s="96"/>
      <c r="P90" s="98"/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43"/>
      <c r="E91" s="144"/>
      <c r="F91" s="144"/>
      <c r="G91" s="144"/>
      <c r="H91" s="144"/>
      <c r="I91" s="139"/>
      <c r="J91" s="42"/>
      <c r="K91" s="21"/>
      <c r="L91" s="95"/>
      <c r="M91" s="96"/>
      <c r="N91" s="97"/>
      <c r="O91" s="109"/>
      <c r="P91" s="98"/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43"/>
      <c r="E92" s="144"/>
      <c r="F92" s="144"/>
      <c r="G92" s="144"/>
      <c r="H92" s="144"/>
      <c r="I92" s="139"/>
      <c r="J92" s="42"/>
      <c r="K92" s="21"/>
      <c r="L92" s="95"/>
      <c r="M92" s="96"/>
      <c r="N92" s="97"/>
      <c r="O92" s="109"/>
      <c r="P92" s="98"/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5">
        <v>3</v>
      </c>
      <c r="E93" s="317"/>
      <c r="F93" s="317"/>
      <c r="G93" s="317"/>
      <c r="H93" s="317"/>
      <c r="I93" s="316"/>
      <c r="J93" s="294">
        <v>65.67</v>
      </c>
      <c r="K93" s="21"/>
      <c r="L93" s="95">
        <f t="shared" ref="L93:L112" si="27">D93</f>
        <v>3</v>
      </c>
      <c r="M93" s="96"/>
      <c r="N93" s="97"/>
      <c r="O93" s="109">
        <f t="shared" si="25"/>
        <v>0</v>
      </c>
      <c r="P93" s="98">
        <f t="shared" ref="P93:P112" si="28">E93</f>
        <v>0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5">
        <v>5</v>
      </c>
      <c r="E94" s="317">
        <v>20</v>
      </c>
      <c r="F94" s="317"/>
      <c r="G94" s="317"/>
      <c r="H94" s="317"/>
      <c r="I94" s="316"/>
      <c r="J94" s="293">
        <v>52.8</v>
      </c>
      <c r="K94" s="21"/>
      <c r="L94" s="95">
        <f t="shared" si="27"/>
        <v>5</v>
      </c>
      <c r="M94" s="96"/>
      <c r="N94" s="97"/>
      <c r="O94" s="109">
        <f t="shared" si="25"/>
        <v>1</v>
      </c>
      <c r="P94" s="98">
        <f t="shared" si="28"/>
        <v>20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301">
        <v>1</v>
      </c>
      <c r="E95" s="308"/>
      <c r="F95" s="308"/>
      <c r="G95" s="308"/>
      <c r="H95" s="308"/>
      <c r="I95" s="308"/>
      <c r="J95" s="293">
        <v>73</v>
      </c>
      <c r="K95" s="21"/>
      <c r="L95" s="95">
        <f t="shared" si="27"/>
        <v>1</v>
      </c>
      <c r="M95" s="96"/>
      <c r="N95" s="97"/>
      <c r="O95" s="96">
        <f t="shared" si="25"/>
        <v>0</v>
      </c>
      <c r="P95" s="98">
        <f t="shared" si="28"/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5">
        <v>4</v>
      </c>
      <c r="E96" s="317"/>
      <c r="F96" s="317"/>
      <c r="G96" s="317"/>
      <c r="H96" s="317"/>
      <c r="I96" s="317"/>
      <c r="J96" s="293">
        <v>54.25</v>
      </c>
      <c r="K96" s="21"/>
      <c r="L96" s="95">
        <f t="shared" si="27"/>
        <v>4</v>
      </c>
      <c r="M96" s="96"/>
      <c r="N96" s="97"/>
      <c r="O96" s="96">
        <f t="shared" si="25"/>
        <v>0</v>
      </c>
      <c r="P96" s="98">
        <f t="shared" si="28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85">
        <v>2</v>
      </c>
      <c r="E97" s="286">
        <v>50</v>
      </c>
      <c r="F97" s="286"/>
      <c r="G97" s="286"/>
      <c r="H97" s="286"/>
      <c r="I97" s="286"/>
      <c r="J97" s="293">
        <v>58</v>
      </c>
      <c r="K97" s="21"/>
      <c r="L97" s="95">
        <f t="shared" si="27"/>
        <v>2</v>
      </c>
      <c r="M97" s="96"/>
      <c r="N97" s="97"/>
      <c r="O97" s="96">
        <f t="shared" si="25"/>
        <v>1</v>
      </c>
      <c r="P97" s="98">
        <f t="shared" si="28"/>
        <v>50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301">
        <v>4</v>
      </c>
      <c r="E98" s="308"/>
      <c r="F98" s="308"/>
      <c r="G98" s="308"/>
      <c r="H98" s="308"/>
      <c r="I98" s="308"/>
      <c r="J98" s="293">
        <v>67.5</v>
      </c>
      <c r="K98" s="21"/>
      <c r="L98" s="95">
        <f t="shared" si="27"/>
        <v>4</v>
      </c>
      <c r="M98" s="96"/>
      <c r="N98" s="97"/>
      <c r="O98" s="96">
        <f t="shared" si="25"/>
        <v>0</v>
      </c>
      <c r="P98" s="98">
        <f t="shared" si="28"/>
        <v>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301">
        <v>1</v>
      </c>
      <c r="E99" s="308"/>
      <c r="F99" s="308"/>
      <c r="G99" s="308"/>
      <c r="H99" s="308"/>
      <c r="I99" s="308"/>
      <c r="J99" s="293">
        <v>77</v>
      </c>
      <c r="K99" s="21"/>
      <c r="L99" s="95">
        <f t="shared" si="27"/>
        <v>1</v>
      </c>
      <c r="M99" s="96"/>
      <c r="N99" s="97"/>
      <c r="O99" s="96">
        <f t="shared" si="25"/>
        <v>0</v>
      </c>
      <c r="P99" s="98">
        <f t="shared" si="28"/>
        <v>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301">
        <v>1</v>
      </c>
      <c r="E100" s="308"/>
      <c r="F100" s="308"/>
      <c r="G100" s="308"/>
      <c r="H100" s="308"/>
      <c r="I100" s="308"/>
      <c r="J100" s="293">
        <v>32</v>
      </c>
      <c r="K100" s="21"/>
      <c r="L100" s="95">
        <f t="shared" si="27"/>
        <v>1</v>
      </c>
      <c r="M100" s="96"/>
      <c r="N100" s="97"/>
      <c r="O100" s="109">
        <f t="shared" si="25"/>
        <v>0</v>
      </c>
      <c r="P100" s="98">
        <f t="shared" si="28"/>
        <v>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301">
        <v>1</v>
      </c>
      <c r="E101" s="308"/>
      <c r="F101" s="308"/>
      <c r="G101" s="308"/>
      <c r="H101" s="308"/>
      <c r="I101" s="308"/>
      <c r="J101" s="293">
        <v>77</v>
      </c>
      <c r="K101" s="21"/>
      <c r="L101" s="95">
        <f t="shared" si="27"/>
        <v>1</v>
      </c>
      <c r="M101" s="96"/>
      <c r="N101" s="97"/>
      <c r="O101" s="109">
        <f t="shared" si="25"/>
        <v>0</v>
      </c>
      <c r="P101" s="98">
        <f t="shared" si="28"/>
        <v>0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85">
        <v>2</v>
      </c>
      <c r="E102" s="286"/>
      <c r="F102" s="286"/>
      <c r="G102" s="286"/>
      <c r="H102" s="286"/>
      <c r="I102" s="308"/>
      <c r="J102" s="293">
        <v>66.5</v>
      </c>
      <c r="K102" s="21"/>
      <c r="L102" s="95">
        <f t="shared" si="27"/>
        <v>2</v>
      </c>
      <c r="M102" s="96"/>
      <c r="N102" s="97"/>
      <c r="O102" s="96">
        <f t="shared" si="25"/>
        <v>0</v>
      </c>
      <c r="P102" s="98">
        <f t="shared" si="28"/>
        <v>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301">
        <v>4</v>
      </c>
      <c r="E103" s="308"/>
      <c r="F103" s="308"/>
      <c r="G103" s="308"/>
      <c r="H103" s="308"/>
      <c r="I103" s="308"/>
      <c r="J103" s="293">
        <v>74.5</v>
      </c>
      <c r="K103" s="21"/>
      <c r="L103" s="95">
        <f t="shared" si="27"/>
        <v>4</v>
      </c>
      <c r="M103" s="96"/>
      <c r="N103" s="97"/>
      <c r="O103" s="96">
        <f t="shared" si="25"/>
        <v>0</v>
      </c>
      <c r="P103" s="98">
        <f t="shared" si="28"/>
        <v>0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85">
        <v>8</v>
      </c>
      <c r="E104" s="286"/>
      <c r="F104" s="286"/>
      <c r="G104" s="286"/>
      <c r="H104" s="286"/>
      <c r="I104" s="286"/>
      <c r="J104" s="293">
        <v>66.63</v>
      </c>
      <c r="K104" s="21"/>
      <c r="L104" s="95">
        <f t="shared" si="27"/>
        <v>8</v>
      </c>
      <c r="M104" s="96"/>
      <c r="N104" s="97"/>
      <c r="O104" s="96">
        <f t="shared" si="25"/>
        <v>0</v>
      </c>
      <c r="P104" s="98">
        <f t="shared" si="28"/>
        <v>0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301">
        <v>8</v>
      </c>
      <c r="E105" s="308"/>
      <c r="F105" s="308"/>
      <c r="G105" s="308"/>
      <c r="H105" s="308"/>
      <c r="I105" s="308"/>
      <c r="J105" s="293">
        <v>61.88</v>
      </c>
      <c r="K105" s="21"/>
      <c r="L105" s="95">
        <f t="shared" si="27"/>
        <v>8</v>
      </c>
      <c r="M105" s="96"/>
      <c r="N105" s="97"/>
      <c r="O105" s="96">
        <f t="shared" si="25"/>
        <v>0</v>
      </c>
      <c r="P105" s="98">
        <f t="shared" si="28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301">
        <v>7</v>
      </c>
      <c r="E106" s="308">
        <v>28.57</v>
      </c>
      <c r="F106" s="308"/>
      <c r="G106" s="308"/>
      <c r="H106" s="308"/>
      <c r="I106" s="308"/>
      <c r="J106" s="293">
        <v>53.29</v>
      </c>
      <c r="K106" s="21"/>
      <c r="L106" s="95">
        <f t="shared" si="27"/>
        <v>7</v>
      </c>
      <c r="M106" s="96"/>
      <c r="N106" s="97"/>
      <c r="O106" s="96">
        <f t="shared" si="25"/>
        <v>1.9999</v>
      </c>
      <c r="P106" s="98">
        <f t="shared" si="28"/>
        <v>28.57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301">
        <v>1</v>
      </c>
      <c r="E107" s="308"/>
      <c r="F107" s="308"/>
      <c r="G107" s="308"/>
      <c r="H107" s="308"/>
      <c r="I107" s="308"/>
      <c r="J107" s="293">
        <v>42</v>
      </c>
      <c r="K107" s="21"/>
      <c r="L107" s="95">
        <f t="shared" si="27"/>
        <v>1</v>
      </c>
      <c r="M107" s="96"/>
      <c r="N107" s="97"/>
      <c r="O107" s="96">
        <f t="shared" si="25"/>
        <v>0</v>
      </c>
      <c r="P107" s="98">
        <f t="shared" si="28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85">
        <v>14</v>
      </c>
      <c r="E108" s="286"/>
      <c r="F108" s="286"/>
      <c r="G108" s="286"/>
      <c r="H108" s="286"/>
      <c r="I108" s="316"/>
      <c r="J108" s="293">
        <v>66.569999999999993</v>
      </c>
      <c r="K108" s="21"/>
      <c r="L108" s="95">
        <f t="shared" si="27"/>
        <v>14</v>
      </c>
      <c r="M108" s="96"/>
      <c r="N108" s="97"/>
      <c r="O108" s="96">
        <f t="shared" si="25"/>
        <v>0</v>
      </c>
      <c r="P108" s="98">
        <f t="shared" si="28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85">
        <v>22</v>
      </c>
      <c r="E109" s="286"/>
      <c r="F109" s="286"/>
      <c r="G109" s="286"/>
      <c r="H109" s="286"/>
      <c r="I109" s="286"/>
      <c r="J109" s="293">
        <v>74.45</v>
      </c>
      <c r="K109" s="21"/>
      <c r="L109" s="95">
        <f t="shared" si="27"/>
        <v>22</v>
      </c>
      <c r="M109" s="96"/>
      <c r="N109" s="97"/>
      <c r="O109" s="96">
        <f t="shared" si="25"/>
        <v>0</v>
      </c>
      <c r="P109" s="98">
        <f t="shared" si="28"/>
        <v>0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85">
        <v>7</v>
      </c>
      <c r="E110" s="286"/>
      <c r="F110" s="286"/>
      <c r="G110" s="286"/>
      <c r="H110" s="286"/>
      <c r="I110" s="316"/>
      <c r="J110" s="297">
        <v>74</v>
      </c>
      <c r="K110" s="21"/>
      <c r="L110" s="95">
        <f t="shared" si="27"/>
        <v>7</v>
      </c>
      <c r="M110" s="96"/>
      <c r="N110" s="97"/>
      <c r="O110" s="96">
        <f t="shared" si="25"/>
        <v>0</v>
      </c>
      <c r="P110" s="98">
        <f t="shared" si="28"/>
        <v>0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85">
        <v>6</v>
      </c>
      <c r="E111" s="286"/>
      <c r="F111" s="286"/>
      <c r="G111" s="286"/>
      <c r="H111" s="286"/>
      <c r="I111" s="314"/>
      <c r="J111" s="293">
        <v>68</v>
      </c>
      <c r="K111" s="21"/>
      <c r="L111" s="95">
        <f t="shared" si="27"/>
        <v>6</v>
      </c>
      <c r="M111" s="96"/>
      <c r="N111" s="97"/>
      <c r="O111" s="96">
        <f t="shared" si="25"/>
        <v>0</v>
      </c>
      <c r="P111" s="98">
        <f t="shared" si="28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82">
        <v>3</v>
      </c>
      <c r="E112" s="306"/>
      <c r="F112" s="306"/>
      <c r="G112" s="306"/>
      <c r="H112" s="306"/>
      <c r="I112" s="307"/>
      <c r="J112" s="296">
        <v>77</v>
      </c>
      <c r="K112" s="21"/>
      <c r="L112" s="95">
        <f t="shared" si="27"/>
        <v>3</v>
      </c>
      <c r="M112" s="96"/>
      <c r="N112" s="97"/>
      <c r="O112" s="96">
        <f t="shared" ref="O112" si="29">P112*L112/100</f>
        <v>0</v>
      </c>
      <c r="P112" s="98">
        <f t="shared" si="28"/>
        <v>0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7"/>
      <c r="E113" s="146"/>
      <c r="F113" s="146"/>
      <c r="G113" s="146"/>
      <c r="H113" s="146"/>
      <c r="I113" s="139"/>
      <c r="J113" s="45"/>
      <c r="K113" s="21"/>
      <c r="L113" s="95"/>
      <c r="M113" s="96"/>
      <c r="N113" s="97"/>
      <c r="O113" s="109"/>
      <c r="P113" s="98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8"/>
      <c r="E114" s="144"/>
      <c r="F114" s="144"/>
      <c r="G114" s="144"/>
      <c r="H114" s="144"/>
      <c r="I114" s="144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57</v>
      </c>
      <c r="E115" s="38">
        <v>4.2857142857142856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70.497142857142862</v>
      </c>
      <c r="K115" s="21"/>
      <c r="L115" s="335">
        <f t="shared" ref="L115:L121" si="30">D115</f>
        <v>57</v>
      </c>
      <c r="M115" s="336">
        <f>SUM(M116:M124)</f>
        <v>0</v>
      </c>
      <c r="N115" s="349">
        <f>G115+H115+I115</f>
        <v>0</v>
      </c>
      <c r="O115" s="336">
        <f>SUM(O116:O124)</f>
        <v>3</v>
      </c>
      <c r="P115" s="342">
        <f t="shared" ref="P115:P121" si="31">E115</f>
        <v>4.2857142857142856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9">
        <v>14</v>
      </c>
      <c r="E116" s="310"/>
      <c r="F116" s="310"/>
      <c r="G116" s="310"/>
      <c r="H116" s="310"/>
      <c r="I116" s="310"/>
      <c r="J116" s="292">
        <v>76.790000000000006</v>
      </c>
      <c r="K116" s="21"/>
      <c r="L116" s="91">
        <f t="shared" si="30"/>
        <v>14</v>
      </c>
      <c r="M116" s="92"/>
      <c r="N116" s="93"/>
      <c r="O116" s="92">
        <f t="shared" ref="O116:O120" si="32">P116*L116/100</f>
        <v>0</v>
      </c>
      <c r="P116" s="94">
        <f t="shared" si="31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301">
        <v>11</v>
      </c>
      <c r="E117" s="308"/>
      <c r="F117" s="308"/>
      <c r="G117" s="308"/>
      <c r="H117" s="308"/>
      <c r="I117" s="308"/>
      <c r="J117" s="293">
        <v>72.819999999999993</v>
      </c>
      <c r="K117" s="21"/>
      <c r="L117" s="95">
        <f t="shared" si="30"/>
        <v>11</v>
      </c>
      <c r="M117" s="96"/>
      <c r="N117" s="97"/>
      <c r="O117" s="96">
        <f t="shared" si="32"/>
        <v>0</v>
      </c>
      <c r="P117" s="98">
        <f t="shared" si="31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85">
        <v>4</v>
      </c>
      <c r="E118" s="286"/>
      <c r="F118" s="286"/>
      <c r="G118" s="286"/>
      <c r="H118" s="286"/>
      <c r="I118" s="286"/>
      <c r="J118" s="293">
        <v>75</v>
      </c>
      <c r="K118" s="21"/>
      <c r="L118" s="95">
        <f t="shared" si="30"/>
        <v>4</v>
      </c>
      <c r="M118" s="96"/>
      <c r="N118" s="97"/>
      <c r="O118" s="96">
        <f t="shared" si="32"/>
        <v>0</v>
      </c>
      <c r="P118" s="98">
        <f t="shared" si="31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301">
        <v>6</v>
      </c>
      <c r="E119" s="308"/>
      <c r="F119" s="308"/>
      <c r="G119" s="308"/>
      <c r="H119" s="308"/>
      <c r="I119" s="308"/>
      <c r="J119" s="293">
        <v>74.17</v>
      </c>
      <c r="K119" s="21"/>
      <c r="L119" s="95">
        <f t="shared" si="30"/>
        <v>6</v>
      </c>
      <c r="M119" s="96"/>
      <c r="N119" s="97"/>
      <c r="O119" s="96">
        <f t="shared" si="32"/>
        <v>0</v>
      </c>
      <c r="P119" s="98">
        <f t="shared" si="31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301">
        <v>8</v>
      </c>
      <c r="E120" s="308"/>
      <c r="F120" s="308"/>
      <c r="G120" s="308"/>
      <c r="H120" s="308"/>
      <c r="I120" s="308"/>
      <c r="J120" s="293">
        <v>69.5</v>
      </c>
      <c r="K120" s="21"/>
      <c r="L120" s="95">
        <f t="shared" si="30"/>
        <v>8</v>
      </c>
      <c r="M120" s="96"/>
      <c r="N120" s="97"/>
      <c r="O120" s="96">
        <f t="shared" si="32"/>
        <v>0</v>
      </c>
      <c r="P120" s="98">
        <f t="shared" si="31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85">
        <v>4</v>
      </c>
      <c r="E121" s="286"/>
      <c r="F121" s="286"/>
      <c r="G121" s="286"/>
      <c r="H121" s="286"/>
      <c r="I121" s="316"/>
      <c r="J121" s="293">
        <v>67.5</v>
      </c>
      <c r="K121" s="21"/>
      <c r="L121" s="95">
        <f t="shared" si="30"/>
        <v>4</v>
      </c>
      <c r="M121" s="96"/>
      <c r="N121" s="97"/>
      <c r="O121" s="96">
        <f t="shared" ref="O121:O123" si="33">P121*L121/100</f>
        <v>0</v>
      </c>
      <c r="P121" s="98">
        <f t="shared" si="31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40"/>
      <c r="E122" s="146"/>
      <c r="F122" s="146"/>
      <c r="G122" s="146"/>
      <c r="H122" s="146"/>
      <c r="I122" s="139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5">
        <v>10</v>
      </c>
      <c r="E123" s="317">
        <v>30</v>
      </c>
      <c r="F123" s="317"/>
      <c r="G123" s="317"/>
      <c r="H123" s="317"/>
      <c r="I123" s="316"/>
      <c r="J123" s="296">
        <v>57.7</v>
      </c>
      <c r="K123" s="21"/>
      <c r="L123" s="95">
        <f>D123</f>
        <v>10</v>
      </c>
      <c r="M123" s="96"/>
      <c r="N123" s="97"/>
      <c r="O123" s="96">
        <f t="shared" si="33"/>
        <v>3</v>
      </c>
      <c r="P123" s="98">
        <f>E123</f>
        <v>30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41"/>
      <c r="E124" s="142"/>
      <c r="F124" s="142"/>
      <c r="G124" s="142"/>
      <c r="H124" s="142"/>
      <c r="I124" s="142"/>
      <c r="J124" s="44"/>
      <c r="K124" s="21"/>
      <c r="L124" s="104"/>
      <c r="M124" s="105"/>
      <c r="N124" s="106"/>
      <c r="O124" s="105"/>
      <c r="P124" s="107"/>
    </row>
    <row r="125" spans="1:16" ht="15" customHeight="1" x14ac:dyDescent="0.25">
      <c r="A125" s="6"/>
      <c r="B125" s="6"/>
      <c r="C125" s="6"/>
      <c r="D125" s="576" t="s">
        <v>98</v>
      </c>
      <c r="E125" s="576"/>
      <c r="F125" s="576"/>
      <c r="G125" s="576"/>
      <c r="H125" s="576"/>
      <c r="I125" s="576"/>
      <c r="J125" s="56">
        <f>AVERAGE(J7,J9:J16,J18:J29,J31:J47,J49:J67,J69:J82,J84:J114,J116:J124)</f>
        <v>65.626941176470581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22" priority="1" stopIfTrue="1" operator="equal">
      <formula>75</formula>
    </cfRule>
    <cfRule type="cellIs" dxfId="121" priority="6" stopIfTrue="1" operator="equal">
      <formula>$J$125</formula>
    </cfRule>
    <cfRule type="containsBlanks" dxfId="120" priority="408" stopIfTrue="1">
      <formula>LEN(TRIM(J6))=0</formula>
    </cfRule>
    <cfRule type="cellIs" dxfId="119" priority="409" stopIfTrue="1" operator="lessThan">
      <formula>50</formula>
    </cfRule>
    <cfRule type="cellIs" dxfId="118" priority="410" stopIfTrue="1" operator="between">
      <formula>$J$125</formula>
      <formula>50</formula>
    </cfRule>
    <cfRule type="cellIs" dxfId="117" priority="411" stopIfTrue="1" operator="between">
      <formula>75</formula>
      <formula>$J$125</formula>
    </cfRule>
    <cfRule type="cellIs" dxfId="116" priority="421" stopIfTrue="1" operator="greaterThanOrEqual">
      <formula>75</formula>
    </cfRule>
  </conditionalFormatting>
  <conditionalFormatting sqref="N7:N124">
    <cfRule type="containsBlanks" dxfId="115" priority="7">
      <formula>LEN(TRIM(N7))=0</formula>
    </cfRule>
    <cfRule type="cellIs" dxfId="114" priority="417" operator="equal">
      <formula>0</formula>
    </cfRule>
  </conditionalFormatting>
  <conditionalFormatting sqref="O7:P124">
    <cfRule type="containsBlanks" dxfId="113" priority="2">
      <formula>LEN(TRIM(O7))=0</formula>
    </cfRule>
    <cfRule type="cellIs" dxfId="112" priority="11" operator="equal">
      <formula>0</formula>
    </cfRule>
    <cfRule type="cellIs" dxfId="111" priority="13" operator="between">
      <formula>0.1</formula>
      <formula>10</formula>
    </cfRule>
    <cfRule type="cellIs" dxfId="110" priority="14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1"/>
      <c r="M1" s="321" t="s">
        <v>133</v>
      </c>
    </row>
    <row r="2" spans="1:17" ht="18" customHeight="1" x14ac:dyDescent="0.25">
      <c r="A2" s="4"/>
      <c r="B2" s="4"/>
      <c r="C2" s="562" t="s">
        <v>140</v>
      </c>
      <c r="D2" s="562"/>
      <c r="E2" s="64"/>
      <c r="F2" s="64"/>
      <c r="G2" s="64"/>
      <c r="H2" s="64"/>
      <c r="I2" s="64"/>
      <c r="J2" s="26">
        <v>2021</v>
      </c>
      <c r="K2" s="4"/>
      <c r="L2" s="27"/>
      <c r="M2" s="321" t="s">
        <v>134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06"/>
      <c r="M3" s="321" t="s">
        <v>135</v>
      </c>
    </row>
    <row r="4" spans="1:17" ht="18" customHeight="1" thickBot="1" x14ac:dyDescent="0.3">
      <c r="A4" s="565" t="s">
        <v>0</v>
      </c>
      <c r="B4" s="567" t="s">
        <v>1</v>
      </c>
      <c r="C4" s="567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4"/>
      <c r="L4" s="18"/>
      <c r="M4" s="321" t="s">
        <v>136</v>
      </c>
    </row>
    <row r="5" spans="1:17" ht="43.5" customHeight="1" thickBot="1" x14ac:dyDescent="0.3">
      <c r="A5" s="566"/>
      <c r="B5" s="568"/>
      <c r="C5" s="568"/>
      <c r="D5" s="578"/>
      <c r="E5" s="167" t="s">
        <v>142</v>
      </c>
      <c r="F5" s="3" t="s">
        <v>141</v>
      </c>
      <c r="G5" s="3" t="s">
        <v>128</v>
      </c>
      <c r="H5" s="3" t="s">
        <v>125</v>
      </c>
      <c r="I5" s="3">
        <v>100</v>
      </c>
      <c r="J5" s="575"/>
      <c r="K5" s="4"/>
      <c r="L5" s="85" t="s">
        <v>124</v>
      </c>
      <c r="M5" s="86" t="s">
        <v>137</v>
      </c>
      <c r="N5" s="86" t="s">
        <v>139</v>
      </c>
      <c r="O5" s="86" t="s">
        <v>126</v>
      </c>
      <c r="P5" s="86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422</v>
      </c>
      <c r="E6" s="172">
        <v>2.61</v>
      </c>
      <c r="F6" s="165">
        <v>42.65</v>
      </c>
      <c r="G6" s="172">
        <v>15.17</v>
      </c>
      <c r="H6" s="174">
        <v>32.700000000000003</v>
      </c>
      <c r="I6" s="169">
        <v>6.87</v>
      </c>
      <c r="J6" s="300">
        <v>85.3</v>
      </c>
      <c r="K6" s="21"/>
      <c r="L6" s="343">
        <f t="shared" ref="L6:L24" si="0">D6</f>
        <v>422</v>
      </c>
      <c r="M6" s="344">
        <f>M7+M8+M17+M30+M48+M68+M83+M115</f>
        <v>230.99879999999999</v>
      </c>
      <c r="N6" s="172">
        <f>H6+I6+G6</f>
        <v>54.74</v>
      </c>
      <c r="O6" s="344">
        <f>O7+O8+O17+O30+O48+O68+O83+O115</f>
        <v>11.000100000000002</v>
      </c>
      <c r="P6" s="348">
        <f t="shared" ref="P6:P24" si="1">E6</f>
        <v>2.61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5</v>
      </c>
      <c r="E7" s="323"/>
      <c r="F7" s="155"/>
      <c r="G7" s="132">
        <v>40</v>
      </c>
      <c r="H7" s="155">
        <v>60</v>
      </c>
      <c r="I7" s="158"/>
      <c r="J7" s="62">
        <v>81</v>
      </c>
      <c r="K7" s="63"/>
      <c r="L7" s="87">
        <f t="shared" si="0"/>
        <v>5</v>
      </c>
      <c r="M7" s="88">
        <f t="shared" ref="M7:M69" si="2">N7*L7/100</f>
        <v>5</v>
      </c>
      <c r="N7" s="89">
        <f t="shared" ref="N7:N70" si="3">H7+I7+G7</f>
        <v>100</v>
      </c>
      <c r="O7" s="88">
        <f t="shared" ref="O7:O69" si="4">P7*L7/100</f>
        <v>0</v>
      </c>
      <c r="P7" s="90">
        <f t="shared" si="1"/>
        <v>0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33</v>
      </c>
      <c r="E8" s="298">
        <v>0</v>
      </c>
      <c r="F8" s="157">
        <v>76.742499999999993</v>
      </c>
      <c r="G8" s="79">
        <v>7.2725</v>
      </c>
      <c r="H8" s="157">
        <v>15.984999999999999</v>
      </c>
      <c r="I8" s="79">
        <v>0</v>
      </c>
      <c r="J8" s="41">
        <f>AVERAGE(J9:J16)</f>
        <v>64.473749999999995</v>
      </c>
      <c r="K8" s="21"/>
      <c r="L8" s="335">
        <f t="shared" si="0"/>
        <v>33</v>
      </c>
      <c r="M8" s="336">
        <f>SUM(M9:M16)</f>
        <v>17.0002</v>
      </c>
      <c r="N8" s="349">
        <f t="shared" si="3"/>
        <v>23.2575</v>
      </c>
      <c r="O8" s="336">
        <f>SUM(O9:O16)</f>
        <v>0</v>
      </c>
      <c r="P8" s="342">
        <f t="shared" si="1"/>
        <v>0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3">
        <v>11</v>
      </c>
      <c r="E9" s="323"/>
      <c r="F9" s="155">
        <v>27.27</v>
      </c>
      <c r="G9" s="132">
        <v>18.18</v>
      </c>
      <c r="H9" s="156">
        <v>54.55</v>
      </c>
      <c r="I9" s="132"/>
      <c r="J9" s="293">
        <v>74.09</v>
      </c>
      <c r="K9" s="21"/>
      <c r="L9" s="95">
        <f t="shared" si="0"/>
        <v>11</v>
      </c>
      <c r="M9" s="96">
        <f t="shared" si="2"/>
        <v>8.0002999999999993</v>
      </c>
      <c r="N9" s="97">
        <f t="shared" si="3"/>
        <v>72.72999999999999</v>
      </c>
      <c r="O9" s="96">
        <f t="shared" si="4"/>
        <v>0</v>
      </c>
      <c r="P9" s="98">
        <f t="shared" si="1"/>
        <v>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3">
        <v>10</v>
      </c>
      <c r="E10" s="159"/>
      <c r="F10" s="322">
        <v>20</v>
      </c>
      <c r="G10" s="159">
        <v>40</v>
      </c>
      <c r="H10" s="171">
        <v>40</v>
      </c>
      <c r="I10" s="159"/>
      <c r="J10" s="293">
        <v>79</v>
      </c>
      <c r="K10" s="21"/>
      <c r="L10" s="95">
        <f t="shared" si="0"/>
        <v>10</v>
      </c>
      <c r="M10" s="96">
        <f t="shared" si="2"/>
        <v>8</v>
      </c>
      <c r="N10" s="97">
        <f t="shared" si="3"/>
        <v>80</v>
      </c>
      <c r="O10" s="96">
        <f t="shared" si="4"/>
        <v>0</v>
      </c>
      <c r="P10" s="98">
        <f t="shared" si="1"/>
        <v>0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63">
        <v>3</v>
      </c>
      <c r="E11" s="159"/>
      <c r="F11" s="322">
        <v>100</v>
      </c>
      <c r="G11" s="159"/>
      <c r="H11" s="171"/>
      <c r="I11" s="159"/>
      <c r="J11" s="296">
        <v>47</v>
      </c>
      <c r="K11" s="21"/>
      <c r="L11" s="95">
        <f t="shared" si="0"/>
        <v>3</v>
      </c>
      <c r="M11" s="96">
        <f t="shared" si="2"/>
        <v>0</v>
      </c>
      <c r="N11" s="97">
        <f t="shared" si="3"/>
        <v>0</v>
      </c>
      <c r="O11" s="96">
        <f t="shared" si="4"/>
        <v>0</v>
      </c>
      <c r="P11" s="98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3">
        <v>2</v>
      </c>
      <c r="E12" s="159"/>
      <c r="F12" s="322">
        <v>100</v>
      </c>
      <c r="G12" s="159"/>
      <c r="H12" s="171"/>
      <c r="I12" s="159"/>
      <c r="J12" s="293">
        <v>62</v>
      </c>
      <c r="K12" s="21"/>
      <c r="L12" s="95">
        <f t="shared" si="0"/>
        <v>2</v>
      </c>
      <c r="M12" s="96">
        <f t="shared" si="2"/>
        <v>0</v>
      </c>
      <c r="N12" s="97">
        <f t="shared" si="3"/>
        <v>0</v>
      </c>
      <c r="O12" s="96">
        <f t="shared" si="4"/>
        <v>0</v>
      </c>
      <c r="P12" s="98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3">
        <v>1</v>
      </c>
      <c r="E13" s="159"/>
      <c r="F13" s="322">
        <v>100</v>
      </c>
      <c r="G13" s="159"/>
      <c r="H13" s="171"/>
      <c r="I13" s="159"/>
      <c r="J13" s="293">
        <v>59</v>
      </c>
      <c r="K13" s="21"/>
      <c r="L13" s="95">
        <f t="shared" si="0"/>
        <v>1</v>
      </c>
      <c r="M13" s="96">
        <f t="shared" si="2"/>
        <v>0</v>
      </c>
      <c r="N13" s="97">
        <f t="shared" si="3"/>
        <v>0</v>
      </c>
      <c r="O13" s="96">
        <f t="shared" si="4"/>
        <v>0</v>
      </c>
      <c r="P13" s="98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3">
        <v>1</v>
      </c>
      <c r="E14" s="159"/>
      <c r="F14" s="322">
        <v>100</v>
      </c>
      <c r="G14" s="159"/>
      <c r="H14" s="171"/>
      <c r="I14" s="159"/>
      <c r="J14" s="293">
        <v>57</v>
      </c>
      <c r="K14" s="21"/>
      <c r="L14" s="95">
        <f t="shared" si="0"/>
        <v>1</v>
      </c>
      <c r="M14" s="96">
        <f t="shared" si="2"/>
        <v>0</v>
      </c>
      <c r="N14" s="97">
        <f t="shared" si="3"/>
        <v>0</v>
      </c>
      <c r="O14" s="96">
        <f t="shared" si="4"/>
        <v>0</v>
      </c>
      <c r="P14" s="98">
        <f t="shared" si="1"/>
        <v>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3">
        <v>3</v>
      </c>
      <c r="E15" s="159"/>
      <c r="F15" s="322">
        <v>66.67</v>
      </c>
      <c r="G15" s="159"/>
      <c r="H15" s="171">
        <v>33.33</v>
      </c>
      <c r="I15" s="159"/>
      <c r="J15" s="293">
        <v>70.7</v>
      </c>
      <c r="K15" s="21"/>
      <c r="L15" s="95">
        <f t="shared" si="0"/>
        <v>3</v>
      </c>
      <c r="M15" s="96">
        <f t="shared" si="2"/>
        <v>0.9998999999999999</v>
      </c>
      <c r="N15" s="97">
        <f t="shared" si="3"/>
        <v>33.33</v>
      </c>
      <c r="O15" s="96">
        <f t="shared" si="4"/>
        <v>0</v>
      </c>
      <c r="P15" s="98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63">
        <v>2</v>
      </c>
      <c r="E16" s="324"/>
      <c r="F16" s="155">
        <v>100</v>
      </c>
      <c r="G16" s="133"/>
      <c r="H16" s="156"/>
      <c r="I16" s="133"/>
      <c r="J16" s="295">
        <v>67</v>
      </c>
      <c r="K16" s="21"/>
      <c r="L16" s="99">
        <f t="shared" si="0"/>
        <v>2</v>
      </c>
      <c r="M16" s="100">
        <f t="shared" si="2"/>
        <v>0</v>
      </c>
      <c r="N16" s="101">
        <f t="shared" si="3"/>
        <v>0</v>
      </c>
      <c r="O16" s="100">
        <f t="shared" si="4"/>
        <v>0</v>
      </c>
      <c r="P16" s="102">
        <f t="shared" si="1"/>
        <v>0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22</v>
      </c>
      <c r="E17" s="38">
        <v>1.8522222222222224</v>
      </c>
      <c r="F17" s="38">
        <v>48.148888888888891</v>
      </c>
      <c r="G17" s="38">
        <v>29.630000000000003</v>
      </c>
      <c r="H17" s="38">
        <v>18.517777777777777</v>
      </c>
      <c r="I17" s="38">
        <v>1.8522222222222224</v>
      </c>
      <c r="J17" s="39">
        <f>AVERAGE(J18:J29)</f>
        <v>68.144444444444446</v>
      </c>
      <c r="K17" s="21"/>
      <c r="L17" s="335">
        <f t="shared" si="0"/>
        <v>22</v>
      </c>
      <c r="M17" s="336">
        <f>SUM(M18:M29)</f>
        <v>14.0001</v>
      </c>
      <c r="N17" s="349">
        <f t="shared" si="3"/>
        <v>50</v>
      </c>
      <c r="O17" s="336">
        <f>SUM(O18:O29)</f>
        <v>1.0002000000000002</v>
      </c>
      <c r="P17" s="342">
        <f t="shared" si="1"/>
        <v>1.8522222222222224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64">
        <v>3</v>
      </c>
      <c r="E18" s="162"/>
      <c r="F18" s="162">
        <v>66.67</v>
      </c>
      <c r="G18" s="162">
        <v>33.33</v>
      </c>
      <c r="H18" s="162"/>
      <c r="I18" s="162"/>
      <c r="J18" s="294">
        <v>68</v>
      </c>
      <c r="K18" s="21"/>
      <c r="L18" s="91">
        <f t="shared" si="0"/>
        <v>3</v>
      </c>
      <c r="M18" s="92">
        <f t="shared" si="2"/>
        <v>0.9998999999999999</v>
      </c>
      <c r="N18" s="93">
        <f t="shared" si="3"/>
        <v>33.33</v>
      </c>
      <c r="O18" s="92">
        <f t="shared" si="4"/>
        <v>0</v>
      </c>
      <c r="P18" s="94">
        <f t="shared" si="1"/>
        <v>0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53">
        <v>3</v>
      </c>
      <c r="E19" s="159"/>
      <c r="F19" s="159"/>
      <c r="G19" s="159">
        <v>66.67</v>
      </c>
      <c r="H19" s="159">
        <v>33.33</v>
      </c>
      <c r="I19" s="159"/>
      <c r="J19" s="293">
        <v>78.3</v>
      </c>
      <c r="K19" s="21"/>
      <c r="L19" s="95">
        <f t="shared" si="0"/>
        <v>3</v>
      </c>
      <c r="M19" s="96">
        <f t="shared" si="2"/>
        <v>3</v>
      </c>
      <c r="N19" s="97">
        <f t="shared" si="3"/>
        <v>100</v>
      </c>
      <c r="O19" s="96">
        <f t="shared" si="4"/>
        <v>0</v>
      </c>
      <c r="P19" s="98">
        <f t="shared" si="1"/>
        <v>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53">
        <v>1</v>
      </c>
      <c r="E20" s="159"/>
      <c r="F20" s="159"/>
      <c r="G20" s="159">
        <v>100</v>
      </c>
      <c r="H20" s="159"/>
      <c r="I20" s="159"/>
      <c r="J20" s="293">
        <v>72</v>
      </c>
      <c r="K20" s="21"/>
      <c r="L20" s="95">
        <f t="shared" si="0"/>
        <v>1</v>
      </c>
      <c r="M20" s="96">
        <f t="shared" si="2"/>
        <v>1</v>
      </c>
      <c r="N20" s="97">
        <f t="shared" si="3"/>
        <v>100</v>
      </c>
      <c r="O20" s="96">
        <f t="shared" si="4"/>
        <v>0</v>
      </c>
      <c r="P20" s="98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53">
        <v>2</v>
      </c>
      <c r="E21" s="159"/>
      <c r="F21" s="159">
        <v>50</v>
      </c>
      <c r="G21" s="159"/>
      <c r="H21" s="159">
        <v>50</v>
      </c>
      <c r="I21" s="159"/>
      <c r="J21" s="293">
        <v>69.5</v>
      </c>
      <c r="K21" s="21"/>
      <c r="L21" s="95">
        <f t="shared" si="0"/>
        <v>2</v>
      </c>
      <c r="M21" s="96">
        <f t="shared" si="2"/>
        <v>1</v>
      </c>
      <c r="N21" s="97">
        <f t="shared" si="3"/>
        <v>50</v>
      </c>
      <c r="O21" s="96">
        <f t="shared" si="4"/>
        <v>0</v>
      </c>
      <c r="P21" s="98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53">
        <v>6</v>
      </c>
      <c r="E22" s="159">
        <v>16.670000000000002</v>
      </c>
      <c r="F22" s="159">
        <v>16.670000000000002</v>
      </c>
      <c r="G22" s="159">
        <v>16.670000000000002</v>
      </c>
      <c r="H22" s="159">
        <v>33.33</v>
      </c>
      <c r="I22" s="159">
        <v>16.670000000000002</v>
      </c>
      <c r="J22" s="293">
        <v>72.2</v>
      </c>
      <c r="K22" s="21"/>
      <c r="L22" s="95">
        <f t="shared" si="0"/>
        <v>6</v>
      </c>
      <c r="M22" s="96">
        <f t="shared" si="2"/>
        <v>4.0001999999999995</v>
      </c>
      <c r="N22" s="97">
        <f t="shared" si="3"/>
        <v>66.67</v>
      </c>
      <c r="O22" s="96">
        <f t="shared" si="4"/>
        <v>1.0002000000000002</v>
      </c>
      <c r="P22" s="98">
        <f t="shared" si="1"/>
        <v>16.670000000000002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53">
        <v>1</v>
      </c>
      <c r="E23" s="159"/>
      <c r="F23" s="159">
        <v>100</v>
      </c>
      <c r="G23" s="159"/>
      <c r="H23" s="159"/>
      <c r="I23" s="159"/>
      <c r="J23" s="293">
        <v>63</v>
      </c>
      <c r="K23" s="21"/>
      <c r="L23" s="95">
        <f t="shared" si="0"/>
        <v>1</v>
      </c>
      <c r="M23" s="96">
        <f t="shared" si="2"/>
        <v>0</v>
      </c>
      <c r="N23" s="97">
        <f t="shared" si="3"/>
        <v>0</v>
      </c>
      <c r="O23" s="96">
        <f t="shared" si="4"/>
        <v>0</v>
      </c>
      <c r="P23" s="98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53">
        <v>4</v>
      </c>
      <c r="E24" s="159"/>
      <c r="F24" s="159"/>
      <c r="G24" s="159">
        <v>50</v>
      </c>
      <c r="H24" s="159">
        <v>50</v>
      </c>
      <c r="I24" s="159"/>
      <c r="J24" s="293">
        <v>75.3</v>
      </c>
      <c r="K24" s="21"/>
      <c r="L24" s="95">
        <f t="shared" si="0"/>
        <v>4</v>
      </c>
      <c r="M24" s="96">
        <f t="shared" si="2"/>
        <v>4</v>
      </c>
      <c r="N24" s="97">
        <f t="shared" si="3"/>
        <v>100</v>
      </c>
      <c r="O24" s="96">
        <f t="shared" si="4"/>
        <v>0</v>
      </c>
      <c r="P24" s="98">
        <f t="shared" si="1"/>
        <v>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3"/>
      <c r="E25" s="159"/>
      <c r="F25" s="159"/>
      <c r="G25" s="159"/>
      <c r="H25" s="159"/>
      <c r="I25" s="159"/>
      <c r="J25" s="42"/>
      <c r="K25" s="21"/>
      <c r="L25" s="95"/>
      <c r="M25" s="96"/>
      <c r="N25" s="97"/>
      <c r="O25" s="96"/>
      <c r="P25" s="98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3"/>
      <c r="E26" s="160"/>
      <c r="F26" s="160"/>
      <c r="G26" s="160"/>
      <c r="H26" s="160"/>
      <c r="I26" s="160"/>
      <c r="J26" s="42"/>
      <c r="K26" s="21"/>
      <c r="L26" s="95"/>
      <c r="M26" s="96"/>
      <c r="N26" s="97"/>
      <c r="O26" s="96"/>
      <c r="P26" s="98"/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3"/>
      <c r="E27" s="159"/>
      <c r="F27" s="159"/>
      <c r="G27" s="159"/>
      <c r="H27" s="159"/>
      <c r="I27" s="159"/>
      <c r="J27" s="42"/>
      <c r="K27" s="21"/>
      <c r="L27" s="95"/>
      <c r="M27" s="96"/>
      <c r="N27" s="97"/>
      <c r="O27" s="96"/>
      <c r="P27" s="98"/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3">
        <v>1</v>
      </c>
      <c r="E28" s="159"/>
      <c r="F28" s="159">
        <v>100</v>
      </c>
      <c r="G28" s="159"/>
      <c r="H28" s="159"/>
      <c r="I28" s="159"/>
      <c r="J28" s="293">
        <v>66</v>
      </c>
      <c r="K28" s="21"/>
      <c r="L28" s="95">
        <f t="shared" ref="L28:L35" si="5">D28</f>
        <v>1</v>
      </c>
      <c r="M28" s="96">
        <f t="shared" si="2"/>
        <v>0</v>
      </c>
      <c r="N28" s="97">
        <f t="shared" si="3"/>
        <v>0</v>
      </c>
      <c r="O28" s="96">
        <f t="shared" si="4"/>
        <v>0</v>
      </c>
      <c r="P28" s="98">
        <f t="shared" ref="P28:P35" si="6">E28</f>
        <v>0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63">
        <v>1</v>
      </c>
      <c r="E29" s="161"/>
      <c r="F29" s="161">
        <v>100</v>
      </c>
      <c r="G29" s="161"/>
      <c r="H29" s="161"/>
      <c r="I29" s="161"/>
      <c r="J29" s="296">
        <v>49</v>
      </c>
      <c r="K29" s="21"/>
      <c r="L29" s="99">
        <f t="shared" si="5"/>
        <v>1</v>
      </c>
      <c r="M29" s="100">
        <f t="shared" si="2"/>
        <v>0</v>
      </c>
      <c r="N29" s="101">
        <f t="shared" si="3"/>
        <v>0</v>
      </c>
      <c r="O29" s="100">
        <f t="shared" si="4"/>
        <v>0</v>
      </c>
      <c r="P29" s="102">
        <f t="shared" si="6"/>
        <v>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57</v>
      </c>
      <c r="E30" s="38">
        <v>1.905</v>
      </c>
      <c r="F30" s="38">
        <v>50.892857142857146</v>
      </c>
      <c r="G30" s="38">
        <v>11.844999999999999</v>
      </c>
      <c r="H30" s="38">
        <v>32.262142857142855</v>
      </c>
      <c r="I30" s="38">
        <v>3.0949999999999998</v>
      </c>
      <c r="J30" s="39">
        <f>AVERAGE(J31:J47)</f>
        <v>69.164285714285711</v>
      </c>
      <c r="K30" s="21"/>
      <c r="L30" s="335">
        <f t="shared" si="5"/>
        <v>57</v>
      </c>
      <c r="M30" s="336">
        <f>SUM(M31:M47)</f>
        <v>28.0001</v>
      </c>
      <c r="N30" s="349">
        <f t="shared" si="3"/>
        <v>47.202142857142853</v>
      </c>
      <c r="O30" s="336">
        <f>SUM(O31:O47)</f>
        <v>2.0002000000000004</v>
      </c>
      <c r="P30" s="342">
        <f t="shared" si="6"/>
        <v>1.905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64">
        <v>10</v>
      </c>
      <c r="E31" s="73">
        <v>10</v>
      </c>
      <c r="F31" s="73">
        <v>50</v>
      </c>
      <c r="G31" s="73">
        <v>20</v>
      </c>
      <c r="H31" s="73">
        <v>10</v>
      </c>
      <c r="I31" s="73">
        <v>10</v>
      </c>
      <c r="J31" s="292">
        <v>65.2</v>
      </c>
      <c r="K31" s="7"/>
      <c r="L31" s="91">
        <f t="shared" si="5"/>
        <v>10</v>
      </c>
      <c r="M31" s="92">
        <f t="shared" si="2"/>
        <v>4</v>
      </c>
      <c r="N31" s="93">
        <f t="shared" si="3"/>
        <v>40</v>
      </c>
      <c r="O31" s="92">
        <f t="shared" si="4"/>
        <v>1</v>
      </c>
      <c r="P31" s="94">
        <f t="shared" si="6"/>
        <v>10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53">
        <v>8</v>
      </c>
      <c r="E32" s="68"/>
      <c r="F32" s="68">
        <v>37.5</v>
      </c>
      <c r="G32" s="68">
        <v>37.5</v>
      </c>
      <c r="H32" s="68">
        <v>25</v>
      </c>
      <c r="I32" s="68"/>
      <c r="J32" s="293">
        <v>68</v>
      </c>
      <c r="K32" s="7"/>
      <c r="L32" s="95">
        <f t="shared" si="5"/>
        <v>8</v>
      </c>
      <c r="M32" s="96">
        <f t="shared" si="2"/>
        <v>5</v>
      </c>
      <c r="N32" s="97">
        <f t="shared" si="3"/>
        <v>62.5</v>
      </c>
      <c r="O32" s="96">
        <f t="shared" si="4"/>
        <v>0</v>
      </c>
      <c r="P32" s="98">
        <f t="shared" si="6"/>
        <v>0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53">
        <v>6</v>
      </c>
      <c r="E33" s="68"/>
      <c r="F33" s="68">
        <v>33.33</v>
      </c>
      <c r="G33" s="68">
        <v>16.670000000000002</v>
      </c>
      <c r="H33" s="68">
        <v>16.670000000000002</v>
      </c>
      <c r="I33" s="68">
        <v>33.33</v>
      </c>
      <c r="J33" s="296">
        <v>81.3</v>
      </c>
      <c r="K33" s="7"/>
      <c r="L33" s="95">
        <f t="shared" si="5"/>
        <v>6</v>
      </c>
      <c r="M33" s="96">
        <f t="shared" si="2"/>
        <v>4.0001999999999995</v>
      </c>
      <c r="N33" s="97">
        <f t="shared" si="3"/>
        <v>66.67</v>
      </c>
      <c r="O33" s="96">
        <f t="shared" si="4"/>
        <v>0</v>
      </c>
      <c r="P33" s="98">
        <f t="shared" si="6"/>
        <v>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64">
        <v>6</v>
      </c>
      <c r="E34" s="68"/>
      <c r="F34" s="68">
        <v>50</v>
      </c>
      <c r="G34" s="68"/>
      <c r="H34" s="68">
        <v>50</v>
      </c>
      <c r="I34" s="68"/>
      <c r="J34" s="293">
        <v>70.3</v>
      </c>
      <c r="K34" s="7"/>
      <c r="L34" s="95">
        <f t="shared" si="5"/>
        <v>6</v>
      </c>
      <c r="M34" s="96">
        <f t="shared" si="2"/>
        <v>3</v>
      </c>
      <c r="N34" s="97">
        <f t="shared" si="3"/>
        <v>50</v>
      </c>
      <c r="O34" s="96">
        <f t="shared" si="4"/>
        <v>0</v>
      </c>
      <c r="P34" s="98">
        <f t="shared" si="6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53">
        <v>3</v>
      </c>
      <c r="E35" s="68"/>
      <c r="F35" s="68">
        <v>66.67</v>
      </c>
      <c r="G35" s="68"/>
      <c r="H35" s="68">
        <v>33.33</v>
      </c>
      <c r="I35" s="68"/>
      <c r="J35" s="293">
        <v>62</v>
      </c>
      <c r="K35" s="7"/>
      <c r="L35" s="95">
        <f t="shared" si="5"/>
        <v>3</v>
      </c>
      <c r="M35" s="96">
        <f t="shared" si="2"/>
        <v>0.9998999999999999</v>
      </c>
      <c r="N35" s="97">
        <f t="shared" si="3"/>
        <v>33.33</v>
      </c>
      <c r="O35" s="96">
        <f t="shared" si="4"/>
        <v>0</v>
      </c>
      <c r="P35" s="98">
        <f t="shared" si="6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47"/>
      <c r="E36" s="68"/>
      <c r="F36" s="68"/>
      <c r="G36" s="68"/>
      <c r="H36" s="68"/>
      <c r="I36" s="68"/>
      <c r="J36" s="42"/>
      <c r="K36" s="7"/>
      <c r="L36" s="170"/>
      <c r="M36" s="109"/>
      <c r="N36" s="176"/>
      <c r="O36" s="109"/>
      <c r="P36" s="177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53">
        <v>1</v>
      </c>
      <c r="E37" s="68"/>
      <c r="F37" s="68">
        <v>100</v>
      </c>
      <c r="G37" s="68"/>
      <c r="H37" s="68"/>
      <c r="I37" s="68"/>
      <c r="J37" s="293">
        <v>48</v>
      </c>
      <c r="K37" s="7"/>
      <c r="L37" s="95">
        <f>D37</f>
        <v>1</v>
      </c>
      <c r="M37" s="96">
        <f t="shared" si="2"/>
        <v>0</v>
      </c>
      <c r="N37" s="97">
        <f t="shared" si="3"/>
        <v>0</v>
      </c>
      <c r="O37" s="96">
        <f t="shared" si="4"/>
        <v>0</v>
      </c>
      <c r="P37" s="98">
        <f>E37</f>
        <v>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7"/>
      <c r="E38" s="68"/>
      <c r="F38" s="68"/>
      <c r="G38" s="68"/>
      <c r="H38" s="68"/>
      <c r="I38" s="68"/>
      <c r="J38" s="42"/>
      <c r="K38" s="7"/>
      <c r="L38" s="95"/>
      <c r="M38" s="96"/>
      <c r="N38" s="97"/>
      <c r="O38" s="96"/>
      <c r="P38" s="98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53">
        <v>3</v>
      </c>
      <c r="E39" s="68"/>
      <c r="F39" s="68">
        <v>33.33</v>
      </c>
      <c r="G39" s="68">
        <v>33.33</v>
      </c>
      <c r="H39" s="68">
        <v>33.33</v>
      </c>
      <c r="I39" s="68"/>
      <c r="J39" s="293">
        <v>77</v>
      </c>
      <c r="K39" s="7"/>
      <c r="L39" s="95">
        <f>D39</f>
        <v>3</v>
      </c>
      <c r="M39" s="96">
        <f t="shared" si="2"/>
        <v>1.9997999999999998</v>
      </c>
      <c r="N39" s="97">
        <f t="shared" si="3"/>
        <v>66.66</v>
      </c>
      <c r="O39" s="96">
        <f t="shared" si="4"/>
        <v>0</v>
      </c>
      <c r="P39" s="98">
        <f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3">
        <v>1</v>
      </c>
      <c r="E40" s="68"/>
      <c r="F40" s="68">
        <v>100</v>
      </c>
      <c r="G40" s="68"/>
      <c r="H40" s="68"/>
      <c r="I40" s="68"/>
      <c r="J40" s="293">
        <v>65</v>
      </c>
      <c r="K40" s="7"/>
      <c r="L40" s="95">
        <f>D40</f>
        <v>1</v>
      </c>
      <c r="M40" s="96">
        <f t="shared" si="2"/>
        <v>0</v>
      </c>
      <c r="N40" s="97">
        <f t="shared" si="3"/>
        <v>0</v>
      </c>
      <c r="O40" s="96">
        <f t="shared" si="4"/>
        <v>0</v>
      </c>
      <c r="P40" s="98">
        <f>E40</f>
        <v>0</v>
      </c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3">
        <v>3</v>
      </c>
      <c r="E41" s="68"/>
      <c r="F41" s="68">
        <v>66.67</v>
      </c>
      <c r="G41" s="68">
        <v>33.33</v>
      </c>
      <c r="H41" s="68"/>
      <c r="I41" s="68"/>
      <c r="J41" s="293">
        <v>64.7</v>
      </c>
      <c r="K41" s="7"/>
      <c r="L41" s="95">
        <f>D41</f>
        <v>3</v>
      </c>
      <c r="M41" s="96">
        <f t="shared" si="2"/>
        <v>0.9998999999999999</v>
      </c>
      <c r="N41" s="97">
        <f t="shared" si="3"/>
        <v>33.33</v>
      </c>
      <c r="O41" s="109">
        <f t="shared" si="4"/>
        <v>0</v>
      </c>
      <c r="P41" s="98">
        <f>E41</f>
        <v>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3">
        <v>4</v>
      </c>
      <c r="E42" s="68"/>
      <c r="F42" s="68">
        <v>25</v>
      </c>
      <c r="G42" s="68">
        <v>25</v>
      </c>
      <c r="H42" s="68">
        <v>50</v>
      </c>
      <c r="I42" s="68"/>
      <c r="J42" s="293">
        <v>71.8</v>
      </c>
      <c r="K42" s="7"/>
      <c r="L42" s="95">
        <f>D42</f>
        <v>4</v>
      </c>
      <c r="M42" s="96">
        <f t="shared" si="2"/>
        <v>3</v>
      </c>
      <c r="N42" s="97">
        <f t="shared" si="3"/>
        <v>75</v>
      </c>
      <c r="O42" s="96">
        <f t="shared" si="4"/>
        <v>0</v>
      </c>
      <c r="P42" s="98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3"/>
      <c r="E43" s="68"/>
      <c r="F43" s="68"/>
      <c r="G43" s="68"/>
      <c r="H43" s="68"/>
      <c r="I43" s="68"/>
      <c r="J43" s="42"/>
      <c r="K43" s="7"/>
      <c r="L43" s="95"/>
      <c r="M43" s="96"/>
      <c r="N43" s="97"/>
      <c r="O43" s="96"/>
      <c r="P43" s="98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3">
        <v>1</v>
      </c>
      <c r="E44" s="68"/>
      <c r="F44" s="68"/>
      <c r="G44" s="68"/>
      <c r="H44" s="68">
        <v>100</v>
      </c>
      <c r="I44" s="68"/>
      <c r="J44" s="293">
        <v>84</v>
      </c>
      <c r="K44" s="7"/>
      <c r="L44" s="95">
        <f t="shared" ref="L44:L56" si="7">D44</f>
        <v>1</v>
      </c>
      <c r="M44" s="96">
        <f t="shared" si="2"/>
        <v>1</v>
      </c>
      <c r="N44" s="97">
        <f t="shared" si="3"/>
        <v>100</v>
      </c>
      <c r="O44" s="96">
        <f t="shared" si="4"/>
        <v>0</v>
      </c>
      <c r="P44" s="98">
        <f t="shared" ref="P44:P56" si="8">E44</f>
        <v>0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3">
        <v>2</v>
      </c>
      <c r="E45" s="68"/>
      <c r="F45" s="68">
        <v>50</v>
      </c>
      <c r="G45" s="68"/>
      <c r="H45" s="68">
        <v>50</v>
      </c>
      <c r="I45" s="68"/>
      <c r="J45" s="293">
        <v>74</v>
      </c>
      <c r="K45" s="7"/>
      <c r="L45" s="95">
        <f t="shared" si="7"/>
        <v>2</v>
      </c>
      <c r="M45" s="96">
        <f t="shared" si="2"/>
        <v>1</v>
      </c>
      <c r="N45" s="97">
        <f t="shared" si="3"/>
        <v>50</v>
      </c>
      <c r="O45" s="96">
        <f t="shared" si="4"/>
        <v>0</v>
      </c>
      <c r="P45" s="98">
        <f t="shared" si="8"/>
        <v>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3">
        <v>6</v>
      </c>
      <c r="E46" s="68">
        <v>16.670000000000002</v>
      </c>
      <c r="F46" s="68">
        <v>66.67</v>
      </c>
      <c r="G46" s="68"/>
      <c r="H46" s="68">
        <v>16.670000000000002</v>
      </c>
      <c r="I46" s="68"/>
      <c r="J46" s="293">
        <v>61.7</v>
      </c>
      <c r="K46" s="7"/>
      <c r="L46" s="95">
        <f t="shared" si="7"/>
        <v>6</v>
      </c>
      <c r="M46" s="96">
        <f t="shared" si="2"/>
        <v>1.0002000000000002</v>
      </c>
      <c r="N46" s="97">
        <f t="shared" si="3"/>
        <v>16.670000000000002</v>
      </c>
      <c r="O46" s="96">
        <f t="shared" si="4"/>
        <v>1.0002000000000002</v>
      </c>
      <c r="P46" s="98">
        <f t="shared" si="8"/>
        <v>16.670000000000002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8">
        <v>3</v>
      </c>
      <c r="E47" s="71"/>
      <c r="F47" s="71">
        <v>33.33</v>
      </c>
      <c r="G47" s="71"/>
      <c r="H47" s="71">
        <v>66.67</v>
      </c>
      <c r="I47" s="72"/>
      <c r="J47" s="295">
        <v>75.3</v>
      </c>
      <c r="K47" s="7"/>
      <c r="L47" s="99">
        <f t="shared" si="7"/>
        <v>3</v>
      </c>
      <c r="M47" s="100">
        <f t="shared" si="2"/>
        <v>2.0000999999999998</v>
      </c>
      <c r="N47" s="101">
        <f t="shared" si="3"/>
        <v>66.67</v>
      </c>
      <c r="O47" s="100">
        <f t="shared" si="4"/>
        <v>0</v>
      </c>
      <c r="P47" s="102">
        <f t="shared" si="8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77</v>
      </c>
      <c r="E48" s="80">
        <v>1.9230769230769231</v>
      </c>
      <c r="F48" s="80">
        <v>37.110769230769229</v>
      </c>
      <c r="G48" s="80">
        <v>15.728461538461541</v>
      </c>
      <c r="H48" s="80">
        <v>40.178461538461534</v>
      </c>
      <c r="I48" s="80">
        <v>5.0600000000000005</v>
      </c>
      <c r="J48" s="41">
        <f>AVERAGE(J49:J67)</f>
        <v>76.284615384615378</v>
      </c>
      <c r="K48" s="21"/>
      <c r="L48" s="335">
        <f t="shared" si="7"/>
        <v>77</v>
      </c>
      <c r="M48" s="336">
        <f>SUM(M49:M67)</f>
        <v>53.9998</v>
      </c>
      <c r="N48" s="349">
        <f t="shared" si="3"/>
        <v>60.966923076923081</v>
      </c>
      <c r="O48" s="336">
        <f>SUM(O49:O67)</f>
        <v>1</v>
      </c>
      <c r="P48" s="342">
        <f t="shared" si="8"/>
        <v>1.9230769230769231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64">
        <v>16</v>
      </c>
      <c r="E49" s="73"/>
      <c r="F49" s="73">
        <v>31.25</v>
      </c>
      <c r="G49" s="73">
        <v>18.75</v>
      </c>
      <c r="H49" s="73">
        <v>43.75</v>
      </c>
      <c r="I49" s="73">
        <v>6.25</v>
      </c>
      <c r="J49" s="292">
        <v>79</v>
      </c>
      <c r="K49" s="21"/>
      <c r="L49" s="91">
        <f t="shared" si="7"/>
        <v>16</v>
      </c>
      <c r="M49" s="92">
        <f t="shared" si="2"/>
        <v>11</v>
      </c>
      <c r="N49" s="93">
        <f t="shared" si="3"/>
        <v>68.75</v>
      </c>
      <c r="O49" s="92">
        <f t="shared" si="4"/>
        <v>0</v>
      </c>
      <c r="P49" s="94">
        <f t="shared" si="8"/>
        <v>0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3">
        <v>7</v>
      </c>
      <c r="E50" s="68"/>
      <c r="F50" s="68"/>
      <c r="G50" s="68">
        <v>14.29</v>
      </c>
      <c r="H50" s="68">
        <v>71.42</v>
      </c>
      <c r="I50" s="68">
        <v>14.29</v>
      </c>
      <c r="J50" s="293">
        <v>91</v>
      </c>
      <c r="K50" s="21"/>
      <c r="L50" s="95">
        <f t="shared" si="7"/>
        <v>7</v>
      </c>
      <c r="M50" s="96">
        <f t="shared" si="2"/>
        <v>7</v>
      </c>
      <c r="N50" s="97">
        <f t="shared" si="3"/>
        <v>100</v>
      </c>
      <c r="O50" s="96">
        <f t="shared" si="4"/>
        <v>0</v>
      </c>
      <c r="P50" s="98">
        <f t="shared" si="8"/>
        <v>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3">
        <v>14</v>
      </c>
      <c r="E51" s="68"/>
      <c r="F51" s="68">
        <v>21.43</v>
      </c>
      <c r="G51" s="68">
        <v>7.14</v>
      </c>
      <c r="H51" s="68">
        <v>50</v>
      </c>
      <c r="I51" s="68">
        <v>21.43</v>
      </c>
      <c r="J51" s="293">
        <v>84</v>
      </c>
      <c r="K51" s="21"/>
      <c r="L51" s="95">
        <f t="shared" si="7"/>
        <v>14</v>
      </c>
      <c r="M51" s="96">
        <f t="shared" si="2"/>
        <v>10.9998</v>
      </c>
      <c r="N51" s="97">
        <f t="shared" si="3"/>
        <v>78.570000000000007</v>
      </c>
      <c r="O51" s="96">
        <f t="shared" si="4"/>
        <v>0</v>
      </c>
      <c r="P51" s="98">
        <f t="shared" si="8"/>
        <v>0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3">
        <v>14</v>
      </c>
      <c r="E52" s="68"/>
      <c r="F52" s="68">
        <v>21.43</v>
      </c>
      <c r="G52" s="68">
        <v>14.29</v>
      </c>
      <c r="H52" s="68">
        <v>57.14</v>
      </c>
      <c r="I52" s="68">
        <v>7.14</v>
      </c>
      <c r="J52" s="293">
        <v>81.7</v>
      </c>
      <c r="K52" s="21"/>
      <c r="L52" s="95">
        <f t="shared" si="7"/>
        <v>14</v>
      </c>
      <c r="M52" s="96">
        <f t="shared" si="2"/>
        <v>10.9998</v>
      </c>
      <c r="N52" s="97">
        <f t="shared" si="3"/>
        <v>78.569999999999993</v>
      </c>
      <c r="O52" s="96">
        <f t="shared" si="4"/>
        <v>0</v>
      </c>
      <c r="P52" s="98">
        <f t="shared" si="8"/>
        <v>0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3">
        <v>4</v>
      </c>
      <c r="E53" s="68"/>
      <c r="F53" s="68">
        <v>50</v>
      </c>
      <c r="G53" s="68">
        <v>25</v>
      </c>
      <c r="H53" s="68">
        <v>25</v>
      </c>
      <c r="I53" s="68"/>
      <c r="J53" s="293">
        <v>68</v>
      </c>
      <c r="K53" s="21"/>
      <c r="L53" s="95">
        <f t="shared" si="7"/>
        <v>4</v>
      </c>
      <c r="M53" s="96">
        <f t="shared" si="2"/>
        <v>2</v>
      </c>
      <c r="N53" s="97">
        <f t="shared" si="3"/>
        <v>50</v>
      </c>
      <c r="O53" s="96">
        <f t="shared" si="4"/>
        <v>0</v>
      </c>
      <c r="P53" s="98">
        <f t="shared" si="8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3">
        <v>2</v>
      </c>
      <c r="E54" s="68"/>
      <c r="F54" s="68"/>
      <c r="G54" s="68">
        <v>50</v>
      </c>
      <c r="H54" s="68">
        <v>50</v>
      </c>
      <c r="I54" s="68"/>
      <c r="J54" s="293">
        <v>83</v>
      </c>
      <c r="K54" s="21"/>
      <c r="L54" s="95">
        <f t="shared" si="7"/>
        <v>2</v>
      </c>
      <c r="M54" s="96">
        <f t="shared" si="2"/>
        <v>2</v>
      </c>
      <c r="N54" s="97">
        <f t="shared" si="3"/>
        <v>100</v>
      </c>
      <c r="O54" s="96">
        <f t="shared" si="4"/>
        <v>0</v>
      </c>
      <c r="P54" s="98">
        <f t="shared" si="8"/>
        <v>0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3">
        <v>3</v>
      </c>
      <c r="E55" s="68"/>
      <c r="F55" s="68"/>
      <c r="G55" s="68">
        <v>33.33</v>
      </c>
      <c r="H55" s="68">
        <v>66.67</v>
      </c>
      <c r="I55" s="68"/>
      <c r="J55" s="293">
        <v>87.7</v>
      </c>
      <c r="K55" s="21"/>
      <c r="L55" s="95">
        <f t="shared" si="7"/>
        <v>3</v>
      </c>
      <c r="M55" s="96">
        <f t="shared" si="2"/>
        <v>3</v>
      </c>
      <c r="N55" s="97">
        <f t="shared" si="3"/>
        <v>100</v>
      </c>
      <c r="O55" s="96">
        <f t="shared" si="4"/>
        <v>0</v>
      </c>
      <c r="P55" s="98">
        <f t="shared" si="8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3">
        <v>4</v>
      </c>
      <c r="E56" s="68"/>
      <c r="F56" s="68">
        <v>50</v>
      </c>
      <c r="G56" s="68">
        <v>25</v>
      </c>
      <c r="H56" s="68">
        <v>25</v>
      </c>
      <c r="I56" s="68"/>
      <c r="J56" s="293">
        <v>74.8</v>
      </c>
      <c r="K56" s="21"/>
      <c r="L56" s="95">
        <f t="shared" si="7"/>
        <v>4</v>
      </c>
      <c r="M56" s="96">
        <f t="shared" si="2"/>
        <v>2</v>
      </c>
      <c r="N56" s="97">
        <f t="shared" si="3"/>
        <v>50</v>
      </c>
      <c r="O56" s="96">
        <f t="shared" si="4"/>
        <v>0</v>
      </c>
      <c r="P56" s="98">
        <f t="shared" si="8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9"/>
      <c r="E57" s="68"/>
      <c r="F57" s="68"/>
      <c r="G57" s="68"/>
      <c r="H57" s="68"/>
      <c r="I57" s="68"/>
      <c r="J57" s="42"/>
      <c r="K57" s="21"/>
      <c r="L57" s="95"/>
      <c r="M57" s="96"/>
      <c r="N57" s="97"/>
      <c r="O57" s="109"/>
      <c r="P57" s="98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3"/>
      <c r="E58" s="68"/>
      <c r="F58" s="68"/>
      <c r="G58" s="68"/>
      <c r="H58" s="68"/>
      <c r="I58" s="68"/>
      <c r="J58" s="42"/>
      <c r="K58" s="21"/>
      <c r="L58" s="95"/>
      <c r="M58" s="96"/>
      <c r="N58" s="97"/>
      <c r="O58" s="96"/>
      <c r="P58" s="98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3"/>
      <c r="E59" s="68"/>
      <c r="F59" s="68"/>
      <c r="G59" s="68"/>
      <c r="H59" s="68"/>
      <c r="I59" s="68"/>
      <c r="J59" s="42"/>
      <c r="K59" s="21"/>
      <c r="L59" s="95"/>
      <c r="M59" s="96"/>
      <c r="N59" s="97"/>
      <c r="O59" s="96"/>
      <c r="P59" s="98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3">
        <v>1</v>
      </c>
      <c r="E60" s="68"/>
      <c r="F60" s="68">
        <v>100</v>
      </c>
      <c r="G60" s="68"/>
      <c r="H60" s="68"/>
      <c r="I60" s="68"/>
      <c r="J60" s="293">
        <v>69</v>
      </c>
      <c r="K60" s="21"/>
      <c r="L60" s="95">
        <f>D60</f>
        <v>1</v>
      </c>
      <c r="M60" s="96">
        <f t="shared" si="2"/>
        <v>0</v>
      </c>
      <c r="N60" s="97">
        <f t="shared" si="3"/>
        <v>0</v>
      </c>
      <c r="O60" s="96">
        <f t="shared" si="4"/>
        <v>0</v>
      </c>
      <c r="P60" s="98">
        <f>E60</f>
        <v>0</v>
      </c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3">
        <v>6</v>
      </c>
      <c r="E61" s="68"/>
      <c r="F61" s="68">
        <v>33.33</v>
      </c>
      <c r="G61" s="68">
        <v>16.670000000000002</v>
      </c>
      <c r="H61" s="68">
        <v>33.33</v>
      </c>
      <c r="I61" s="68">
        <v>16.670000000000002</v>
      </c>
      <c r="J61" s="293">
        <v>78.5</v>
      </c>
      <c r="K61" s="21"/>
      <c r="L61" s="95">
        <f>D61</f>
        <v>6</v>
      </c>
      <c r="M61" s="96">
        <f t="shared" si="2"/>
        <v>4.0001999999999995</v>
      </c>
      <c r="N61" s="97">
        <f t="shared" si="3"/>
        <v>66.67</v>
      </c>
      <c r="O61" s="96">
        <f t="shared" si="4"/>
        <v>0</v>
      </c>
      <c r="P61" s="98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9"/>
      <c r="E62" s="68"/>
      <c r="F62" s="68"/>
      <c r="G62" s="68"/>
      <c r="H62" s="68"/>
      <c r="I62" s="68"/>
      <c r="J62" s="42"/>
      <c r="K62" s="21"/>
      <c r="L62" s="95"/>
      <c r="M62" s="96"/>
      <c r="N62" s="97"/>
      <c r="O62" s="96"/>
      <c r="P62" s="98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3">
        <v>1</v>
      </c>
      <c r="E63" s="68"/>
      <c r="F63" s="68">
        <v>100</v>
      </c>
      <c r="G63" s="68"/>
      <c r="H63" s="68"/>
      <c r="I63" s="68"/>
      <c r="J63" s="293">
        <v>68</v>
      </c>
      <c r="K63" s="21"/>
      <c r="L63" s="95">
        <f>D63</f>
        <v>1</v>
      </c>
      <c r="M63" s="96">
        <f t="shared" si="2"/>
        <v>0</v>
      </c>
      <c r="N63" s="97">
        <f t="shared" si="3"/>
        <v>0</v>
      </c>
      <c r="O63" s="96">
        <f t="shared" si="4"/>
        <v>0</v>
      </c>
      <c r="P63" s="98">
        <f>E63</f>
        <v>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3"/>
      <c r="E64" s="68"/>
      <c r="F64" s="68"/>
      <c r="G64" s="68"/>
      <c r="H64" s="68"/>
      <c r="I64" s="68"/>
      <c r="J64" s="42"/>
      <c r="K64" s="21"/>
      <c r="L64" s="95"/>
      <c r="M64" s="96"/>
      <c r="N64" s="97"/>
      <c r="O64" s="96"/>
      <c r="P64" s="98"/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3"/>
      <c r="E65" s="68"/>
      <c r="F65" s="68"/>
      <c r="G65" s="68"/>
      <c r="H65" s="68"/>
      <c r="I65" s="68"/>
      <c r="J65" s="42"/>
      <c r="K65" s="21"/>
      <c r="L65" s="95"/>
      <c r="M65" s="96"/>
      <c r="N65" s="97"/>
      <c r="O65" s="110"/>
      <c r="P65" s="98"/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3">
        <v>1</v>
      </c>
      <c r="E66" s="68"/>
      <c r="F66" s="68"/>
      <c r="G66" s="68"/>
      <c r="H66" s="68">
        <v>100</v>
      </c>
      <c r="I66" s="68"/>
      <c r="J66" s="296">
        <v>80</v>
      </c>
      <c r="K66" s="21"/>
      <c r="L66" s="95">
        <f t="shared" ref="L66:L71" si="9">D66</f>
        <v>1</v>
      </c>
      <c r="M66" s="96">
        <f t="shared" si="2"/>
        <v>1</v>
      </c>
      <c r="N66" s="97">
        <f t="shared" si="3"/>
        <v>100</v>
      </c>
      <c r="O66" s="96">
        <f t="shared" si="4"/>
        <v>0</v>
      </c>
      <c r="P66" s="98">
        <f t="shared" ref="P66:P71" si="10">E66</f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3">
        <v>4</v>
      </c>
      <c r="E67" s="71">
        <v>25</v>
      </c>
      <c r="F67" s="71">
        <v>75</v>
      </c>
      <c r="G67" s="71"/>
      <c r="H67" s="71"/>
      <c r="I67" s="72"/>
      <c r="J67" s="293">
        <v>47</v>
      </c>
      <c r="K67" s="21"/>
      <c r="L67" s="99">
        <f t="shared" si="9"/>
        <v>4</v>
      </c>
      <c r="M67" s="100">
        <f t="shared" si="2"/>
        <v>0</v>
      </c>
      <c r="N67" s="101">
        <f t="shared" si="3"/>
        <v>0</v>
      </c>
      <c r="O67" s="100">
        <f t="shared" si="4"/>
        <v>1</v>
      </c>
      <c r="P67" s="102">
        <f t="shared" si="10"/>
        <v>25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52</v>
      </c>
      <c r="E68" s="38">
        <v>5</v>
      </c>
      <c r="F68" s="38">
        <v>61.015999999999998</v>
      </c>
      <c r="G68" s="38">
        <v>6.8330000000000002</v>
      </c>
      <c r="H68" s="38">
        <v>25.151</v>
      </c>
      <c r="I68" s="38">
        <v>2</v>
      </c>
      <c r="J68" s="39">
        <f>AVERAGE(J69:J82)</f>
        <v>67.02000000000001</v>
      </c>
      <c r="K68" s="21"/>
      <c r="L68" s="335">
        <f t="shared" si="9"/>
        <v>52</v>
      </c>
      <c r="M68" s="336">
        <f>SUM(M69:M82)</f>
        <v>17.999600000000001</v>
      </c>
      <c r="N68" s="349">
        <f t="shared" si="3"/>
        <v>33.984000000000002</v>
      </c>
      <c r="O68" s="336">
        <f>SUM(O69:O82)</f>
        <v>1</v>
      </c>
      <c r="P68" s="342">
        <f t="shared" si="10"/>
        <v>5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3">
        <v>5</v>
      </c>
      <c r="E69" s="73"/>
      <c r="F69" s="73"/>
      <c r="G69" s="73"/>
      <c r="H69" s="73">
        <v>80</v>
      </c>
      <c r="I69" s="73">
        <v>20</v>
      </c>
      <c r="J69" s="293">
        <v>94.4</v>
      </c>
      <c r="K69" s="21"/>
      <c r="L69" s="91">
        <f t="shared" si="9"/>
        <v>5</v>
      </c>
      <c r="M69" s="92">
        <f t="shared" si="2"/>
        <v>5</v>
      </c>
      <c r="N69" s="93">
        <f t="shared" si="3"/>
        <v>100</v>
      </c>
      <c r="O69" s="92">
        <f t="shared" si="4"/>
        <v>0</v>
      </c>
      <c r="P69" s="94">
        <f t="shared" si="10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3">
        <v>4</v>
      </c>
      <c r="E70" s="68"/>
      <c r="F70" s="68">
        <v>50</v>
      </c>
      <c r="G70" s="68">
        <v>25</v>
      </c>
      <c r="H70" s="68">
        <v>25</v>
      </c>
      <c r="I70" s="68"/>
      <c r="J70" s="293">
        <v>67</v>
      </c>
      <c r="K70" s="21"/>
      <c r="L70" s="95">
        <f t="shared" si="9"/>
        <v>4</v>
      </c>
      <c r="M70" s="96">
        <f t="shared" ref="M70:M124" si="11">N70*L70/100</f>
        <v>2</v>
      </c>
      <c r="N70" s="97">
        <f t="shared" si="3"/>
        <v>50</v>
      </c>
      <c r="O70" s="96">
        <f t="shared" ref="O70:O81" si="12">P70*L70/100</f>
        <v>0</v>
      </c>
      <c r="P70" s="98">
        <f t="shared" si="10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3">
        <v>10</v>
      </c>
      <c r="E71" s="68"/>
      <c r="F71" s="68">
        <v>70</v>
      </c>
      <c r="G71" s="68">
        <v>10</v>
      </c>
      <c r="H71" s="68">
        <v>20</v>
      </c>
      <c r="I71" s="68"/>
      <c r="J71" s="293">
        <v>63.3</v>
      </c>
      <c r="K71" s="21"/>
      <c r="L71" s="95">
        <f t="shared" si="9"/>
        <v>10</v>
      </c>
      <c r="M71" s="96">
        <f t="shared" si="11"/>
        <v>3</v>
      </c>
      <c r="N71" s="97">
        <f t="shared" ref="N71:N124" si="13">H71+I71+G71</f>
        <v>30</v>
      </c>
      <c r="O71" s="96">
        <f t="shared" si="12"/>
        <v>0</v>
      </c>
      <c r="P71" s="98">
        <f t="shared" si="10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3"/>
      <c r="E72" s="68"/>
      <c r="F72" s="68"/>
      <c r="G72" s="68"/>
      <c r="H72" s="68"/>
      <c r="I72" s="68"/>
      <c r="J72" s="42"/>
      <c r="K72" s="21"/>
      <c r="L72" s="95"/>
      <c r="M72" s="96"/>
      <c r="N72" s="97"/>
      <c r="O72" s="109"/>
      <c r="P72" s="98"/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3">
        <v>8</v>
      </c>
      <c r="E73" s="68"/>
      <c r="F73" s="68">
        <v>75</v>
      </c>
      <c r="G73" s="68"/>
      <c r="H73" s="68">
        <v>25</v>
      </c>
      <c r="I73" s="68"/>
      <c r="J73" s="293">
        <v>69.3</v>
      </c>
      <c r="K73" s="21"/>
      <c r="L73" s="95">
        <f>D73</f>
        <v>8</v>
      </c>
      <c r="M73" s="96">
        <f t="shared" si="11"/>
        <v>2</v>
      </c>
      <c r="N73" s="97">
        <f t="shared" si="13"/>
        <v>25</v>
      </c>
      <c r="O73" s="96">
        <f t="shared" si="12"/>
        <v>0</v>
      </c>
      <c r="P73" s="98">
        <f>E73</f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3">
        <v>2</v>
      </c>
      <c r="E74" s="68">
        <v>50</v>
      </c>
      <c r="F74" s="68">
        <v>50</v>
      </c>
      <c r="G74" s="68"/>
      <c r="H74" s="68"/>
      <c r="I74" s="68"/>
      <c r="J74" s="293">
        <v>34</v>
      </c>
      <c r="K74" s="21"/>
      <c r="L74" s="95">
        <f>D74</f>
        <v>2</v>
      </c>
      <c r="M74" s="96">
        <f t="shared" si="11"/>
        <v>0</v>
      </c>
      <c r="N74" s="97">
        <f t="shared" si="13"/>
        <v>0</v>
      </c>
      <c r="O74" s="96">
        <f t="shared" si="12"/>
        <v>1</v>
      </c>
      <c r="P74" s="98">
        <f>E74</f>
        <v>50</v>
      </c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3">
        <v>4</v>
      </c>
      <c r="E75" s="68"/>
      <c r="F75" s="68">
        <v>50</v>
      </c>
      <c r="G75" s="68"/>
      <c r="H75" s="68">
        <v>50</v>
      </c>
      <c r="I75" s="68"/>
      <c r="J75" s="293">
        <v>75</v>
      </c>
      <c r="K75" s="21"/>
      <c r="L75" s="95">
        <f>D75</f>
        <v>4</v>
      </c>
      <c r="M75" s="96">
        <f t="shared" si="11"/>
        <v>2</v>
      </c>
      <c r="N75" s="97">
        <f t="shared" si="13"/>
        <v>50</v>
      </c>
      <c r="O75" s="96">
        <f t="shared" si="12"/>
        <v>0</v>
      </c>
      <c r="P75" s="98">
        <f>E75</f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3">
        <v>3</v>
      </c>
      <c r="E76" s="68"/>
      <c r="F76" s="68">
        <v>66.67</v>
      </c>
      <c r="G76" s="68">
        <v>33.33</v>
      </c>
      <c r="H76" s="68"/>
      <c r="I76" s="68"/>
      <c r="J76" s="293">
        <v>62</v>
      </c>
      <c r="K76" s="21"/>
      <c r="L76" s="95">
        <f>D76</f>
        <v>3</v>
      </c>
      <c r="M76" s="96">
        <f t="shared" si="11"/>
        <v>0.9998999999999999</v>
      </c>
      <c r="N76" s="97">
        <f t="shared" si="13"/>
        <v>33.33</v>
      </c>
      <c r="O76" s="96">
        <f t="shared" si="12"/>
        <v>0</v>
      </c>
      <c r="P76" s="98">
        <f>E76</f>
        <v>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50"/>
      <c r="E77" s="68"/>
      <c r="F77" s="68"/>
      <c r="G77" s="68"/>
      <c r="H77" s="68"/>
      <c r="I77" s="68"/>
      <c r="J77" s="42"/>
      <c r="K77" s="21"/>
      <c r="L77" s="95"/>
      <c r="M77" s="96"/>
      <c r="N77" s="97"/>
      <c r="O77" s="96"/>
      <c r="P77" s="98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3">
        <v>11</v>
      </c>
      <c r="E78" s="68"/>
      <c r="F78" s="68">
        <v>81.819999999999993</v>
      </c>
      <c r="G78" s="68"/>
      <c r="H78" s="68">
        <v>18.18</v>
      </c>
      <c r="I78" s="68"/>
      <c r="J78" s="293">
        <v>64</v>
      </c>
      <c r="K78" s="21"/>
      <c r="L78" s="95">
        <f>D78</f>
        <v>11</v>
      </c>
      <c r="M78" s="96">
        <f t="shared" si="11"/>
        <v>1.9997999999999998</v>
      </c>
      <c r="N78" s="97">
        <f t="shared" si="13"/>
        <v>18.18</v>
      </c>
      <c r="O78" s="96">
        <f t="shared" si="12"/>
        <v>0</v>
      </c>
      <c r="P78" s="98">
        <f>E78</f>
        <v>0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50"/>
      <c r="E79" s="68"/>
      <c r="F79" s="68"/>
      <c r="G79" s="68"/>
      <c r="H79" s="68"/>
      <c r="I79" s="68"/>
      <c r="J79" s="42"/>
      <c r="K79" s="21"/>
      <c r="L79" s="95"/>
      <c r="M79" s="96"/>
      <c r="N79" s="97"/>
      <c r="O79" s="109"/>
      <c r="P79" s="98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3">
        <v>2</v>
      </c>
      <c r="E80" s="68"/>
      <c r="F80" s="68">
        <v>100</v>
      </c>
      <c r="G80" s="68"/>
      <c r="H80" s="68"/>
      <c r="I80" s="68"/>
      <c r="J80" s="293">
        <v>65.5</v>
      </c>
      <c r="K80" s="21"/>
      <c r="L80" s="95">
        <f>D80</f>
        <v>2</v>
      </c>
      <c r="M80" s="96">
        <f t="shared" si="11"/>
        <v>0</v>
      </c>
      <c r="N80" s="97">
        <f t="shared" si="13"/>
        <v>0</v>
      </c>
      <c r="O80" s="109">
        <f t="shared" si="12"/>
        <v>0</v>
      </c>
      <c r="P80" s="98">
        <f>E80</f>
        <v>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3">
        <v>3</v>
      </c>
      <c r="E81" s="81"/>
      <c r="F81" s="81">
        <v>66.67</v>
      </c>
      <c r="G81" s="81"/>
      <c r="H81" s="81">
        <v>33.33</v>
      </c>
      <c r="I81" s="82"/>
      <c r="J81" s="296">
        <v>75.7</v>
      </c>
      <c r="K81" s="21"/>
      <c r="L81" s="95">
        <f>D81</f>
        <v>3</v>
      </c>
      <c r="M81" s="96">
        <f t="shared" si="11"/>
        <v>0.9998999999999999</v>
      </c>
      <c r="N81" s="97">
        <f t="shared" si="13"/>
        <v>33.33</v>
      </c>
      <c r="O81" s="109">
        <f t="shared" si="12"/>
        <v>0</v>
      </c>
      <c r="P81" s="98">
        <f>E81</f>
        <v>0</v>
      </c>
    </row>
    <row r="82" spans="1:16" s="1" customFormat="1" ht="15" customHeight="1" thickBot="1" x14ac:dyDescent="0.3">
      <c r="A82" s="15">
        <v>14</v>
      </c>
      <c r="B82" s="351">
        <v>51400</v>
      </c>
      <c r="C82" s="352" t="s">
        <v>143</v>
      </c>
      <c r="D82" s="69"/>
      <c r="E82" s="70"/>
      <c r="F82" s="70"/>
      <c r="G82" s="70"/>
      <c r="H82" s="70"/>
      <c r="I82" s="76"/>
      <c r="J82" s="45"/>
      <c r="K82" s="21"/>
      <c r="L82" s="99"/>
      <c r="M82" s="100"/>
      <c r="N82" s="101"/>
      <c r="O82" s="129"/>
      <c r="P82" s="102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123</v>
      </c>
      <c r="E83" s="38">
        <v>3.75</v>
      </c>
      <c r="F83" s="38">
        <v>47.061538461538468</v>
      </c>
      <c r="G83" s="38">
        <v>17.613076923076925</v>
      </c>
      <c r="H83" s="38">
        <v>24.895</v>
      </c>
      <c r="I83" s="38">
        <v>6.6792307692307693</v>
      </c>
      <c r="J83" s="39">
        <f>AVERAGE(J84:J114)</f>
        <v>69.109615384615367</v>
      </c>
      <c r="K83" s="21"/>
      <c r="L83" s="335">
        <f>D83</f>
        <v>123</v>
      </c>
      <c r="M83" s="336">
        <f>SUM(M84:M114)</f>
        <v>64.998899999999992</v>
      </c>
      <c r="N83" s="349">
        <f t="shared" si="13"/>
        <v>49.187307692307698</v>
      </c>
      <c r="O83" s="336">
        <f>SUM(O84:O114)</f>
        <v>5.0001000000000007</v>
      </c>
      <c r="P83" s="342">
        <f>E83</f>
        <v>3.75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3">
        <v>5</v>
      </c>
      <c r="E84" s="73"/>
      <c r="F84" s="73">
        <v>80</v>
      </c>
      <c r="G84" s="73"/>
      <c r="H84" s="73">
        <v>20</v>
      </c>
      <c r="I84" s="73"/>
      <c r="J84" s="293">
        <v>64</v>
      </c>
      <c r="K84" s="21"/>
      <c r="L84" s="91">
        <f>D84</f>
        <v>5</v>
      </c>
      <c r="M84" s="92">
        <f t="shared" si="11"/>
        <v>1</v>
      </c>
      <c r="N84" s="93">
        <f t="shared" si="13"/>
        <v>20</v>
      </c>
      <c r="O84" s="92">
        <f t="shared" ref="O84:O113" si="14">P84*L84/100</f>
        <v>0</v>
      </c>
      <c r="P84" s="94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51"/>
      <c r="E85" s="68"/>
      <c r="F85" s="68"/>
      <c r="G85" s="68"/>
      <c r="H85" s="68"/>
      <c r="I85" s="68"/>
      <c r="J85" s="42"/>
      <c r="K85" s="21"/>
      <c r="L85" s="95"/>
      <c r="M85" s="96"/>
      <c r="N85" s="97"/>
      <c r="O85" s="96"/>
      <c r="P85" s="98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3">
        <v>2</v>
      </c>
      <c r="E86" s="68"/>
      <c r="F86" s="68">
        <v>100</v>
      </c>
      <c r="G86" s="68"/>
      <c r="H86" s="68"/>
      <c r="I86" s="68"/>
      <c r="J86" s="293">
        <v>46</v>
      </c>
      <c r="K86" s="21"/>
      <c r="L86" s="95">
        <f t="shared" ref="L86:L92" si="15">D86</f>
        <v>2</v>
      </c>
      <c r="M86" s="96">
        <f t="shared" si="11"/>
        <v>0</v>
      </c>
      <c r="N86" s="97">
        <f t="shared" si="13"/>
        <v>0</v>
      </c>
      <c r="O86" s="96">
        <f t="shared" si="14"/>
        <v>0</v>
      </c>
      <c r="P86" s="98">
        <f t="shared" ref="P86:P92" si="16">E86</f>
        <v>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3">
        <v>8</v>
      </c>
      <c r="E87" s="68">
        <v>12.5</v>
      </c>
      <c r="F87" s="68">
        <v>50</v>
      </c>
      <c r="G87" s="68">
        <v>25</v>
      </c>
      <c r="H87" s="68">
        <v>12.5</v>
      </c>
      <c r="I87" s="68"/>
      <c r="J87" s="293">
        <v>59.4</v>
      </c>
      <c r="K87" s="21"/>
      <c r="L87" s="95">
        <f t="shared" si="15"/>
        <v>8</v>
      </c>
      <c r="M87" s="96">
        <f t="shared" si="11"/>
        <v>3</v>
      </c>
      <c r="N87" s="97">
        <f t="shared" si="13"/>
        <v>37.5</v>
      </c>
      <c r="O87" s="96">
        <f t="shared" si="14"/>
        <v>1</v>
      </c>
      <c r="P87" s="98">
        <f t="shared" si="16"/>
        <v>12.5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3">
        <v>6</v>
      </c>
      <c r="E88" s="68">
        <v>16.670000000000002</v>
      </c>
      <c r="F88" s="68">
        <v>16.670000000000002</v>
      </c>
      <c r="G88" s="68">
        <v>33.33</v>
      </c>
      <c r="H88" s="68">
        <v>33.33</v>
      </c>
      <c r="I88" s="68"/>
      <c r="J88" s="293">
        <v>70</v>
      </c>
      <c r="K88" s="21"/>
      <c r="L88" s="95">
        <f t="shared" si="15"/>
        <v>6</v>
      </c>
      <c r="M88" s="96">
        <f t="shared" si="11"/>
        <v>3.9995999999999996</v>
      </c>
      <c r="N88" s="97">
        <f t="shared" si="13"/>
        <v>66.66</v>
      </c>
      <c r="O88" s="96">
        <f t="shared" si="14"/>
        <v>1.0002000000000002</v>
      </c>
      <c r="P88" s="98">
        <f t="shared" si="16"/>
        <v>16.670000000000002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3">
        <v>8</v>
      </c>
      <c r="E89" s="68"/>
      <c r="F89" s="68">
        <v>87.5</v>
      </c>
      <c r="G89" s="68">
        <v>12.5</v>
      </c>
      <c r="H89" s="68"/>
      <c r="I89" s="68"/>
      <c r="J89" s="293">
        <v>56</v>
      </c>
      <c r="K89" s="21"/>
      <c r="L89" s="95">
        <f t="shared" si="15"/>
        <v>8</v>
      </c>
      <c r="M89" s="96">
        <f t="shared" si="11"/>
        <v>1</v>
      </c>
      <c r="N89" s="97">
        <f t="shared" si="13"/>
        <v>12.5</v>
      </c>
      <c r="O89" s="110">
        <f t="shared" si="14"/>
        <v>0</v>
      </c>
      <c r="P89" s="98">
        <f t="shared" si="16"/>
        <v>0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3">
        <v>1</v>
      </c>
      <c r="E90" s="68"/>
      <c r="F90" s="68"/>
      <c r="G90" s="68"/>
      <c r="H90" s="68">
        <v>100</v>
      </c>
      <c r="I90" s="68"/>
      <c r="J90" s="293">
        <v>97</v>
      </c>
      <c r="K90" s="21"/>
      <c r="L90" s="95">
        <f t="shared" si="15"/>
        <v>1</v>
      </c>
      <c r="M90" s="96">
        <f t="shared" si="11"/>
        <v>1</v>
      </c>
      <c r="N90" s="97">
        <f t="shared" si="13"/>
        <v>100</v>
      </c>
      <c r="O90" s="96">
        <f t="shared" si="14"/>
        <v>0</v>
      </c>
      <c r="P90" s="98">
        <f t="shared" si="16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3">
        <v>4</v>
      </c>
      <c r="E91" s="68"/>
      <c r="F91" s="68">
        <v>50</v>
      </c>
      <c r="G91" s="68"/>
      <c r="H91" s="68">
        <v>50</v>
      </c>
      <c r="I91" s="68"/>
      <c r="J91" s="293">
        <v>72.25</v>
      </c>
      <c r="K91" s="21"/>
      <c r="L91" s="95">
        <f t="shared" si="15"/>
        <v>4</v>
      </c>
      <c r="M91" s="96">
        <f t="shared" si="11"/>
        <v>2</v>
      </c>
      <c r="N91" s="97">
        <f t="shared" si="13"/>
        <v>50</v>
      </c>
      <c r="O91" s="109">
        <f t="shared" si="14"/>
        <v>0</v>
      </c>
      <c r="P91" s="98">
        <f t="shared" si="16"/>
        <v>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3">
        <v>2</v>
      </c>
      <c r="E92" s="68"/>
      <c r="F92" s="68">
        <v>100</v>
      </c>
      <c r="G92" s="68"/>
      <c r="H92" s="68"/>
      <c r="I92" s="68"/>
      <c r="J92" s="293">
        <v>52.5</v>
      </c>
      <c r="K92" s="21"/>
      <c r="L92" s="95">
        <f t="shared" si="15"/>
        <v>2</v>
      </c>
      <c r="M92" s="96">
        <f t="shared" si="11"/>
        <v>0</v>
      </c>
      <c r="N92" s="97">
        <f t="shared" si="13"/>
        <v>0</v>
      </c>
      <c r="O92" s="110">
        <f t="shared" si="14"/>
        <v>0</v>
      </c>
      <c r="P92" s="98">
        <f t="shared" si="16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3"/>
      <c r="E93" s="68"/>
      <c r="F93" s="68"/>
      <c r="G93" s="68"/>
      <c r="H93" s="68"/>
      <c r="I93" s="68"/>
      <c r="J93" s="43"/>
      <c r="K93" s="21"/>
      <c r="L93" s="95"/>
      <c r="M93" s="96"/>
      <c r="N93" s="97"/>
      <c r="O93" s="96"/>
      <c r="P93" s="98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3">
        <v>2</v>
      </c>
      <c r="E94" s="68"/>
      <c r="F94" s="68">
        <v>50</v>
      </c>
      <c r="G94" s="68">
        <v>50</v>
      </c>
      <c r="H94" s="68"/>
      <c r="I94" s="68"/>
      <c r="J94" s="293">
        <v>70.5</v>
      </c>
      <c r="K94" s="21"/>
      <c r="L94" s="95">
        <f>D94</f>
        <v>2</v>
      </c>
      <c r="M94" s="96">
        <f t="shared" si="11"/>
        <v>1</v>
      </c>
      <c r="N94" s="97">
        <f t="shared" si="13"/>
        <v>50</v>
      </c>
      <c r="O94" s="96">
        <f t="shared" si="14"/>
        <v>0</v>
      </c>
      <c r="P94" s="98">
        <f>E94</f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3">
        <v>1</v>
      </c>
      <c r="E95" s="68"/>
      <c r="F95" s="68">
        <v>100</v>
      </c>
      <c r="G95" s="68"/>
      <c r="H95" s="68"/>
      <c r="I95" s="68"/>
      <c r="J95" s="293">
        <v>52</v>
      </c>
      <c r="K95" s="21"/>
      <c r="L95" s="95">
        <f>D95</f>
        <v>1</v>
      </c>
      <c r="M95" s="96">
        <f t="shared" si="11"/>
        <v>0</v>
      </c>
      <c r="N95" s="97">
        <f t="shared" si="13"/>
        <v>0</v>
      </c>
      <c r="O95" s="96">
        <f t="shared" si="14"/>
        <v>0</v>
      </c>
      <c r="P95" s="98">
        <f>E95</f>
        <v>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3">
        <v>3</v>
      </c>
      <c r="E96" s="68"/>
      <c r="F96" s="68">
        <v>33.33</v>
      </c>
      <c r="G96" s="68">
        <v>33.33</v>
      </c>
      <c r="H96" s="68"/>
      <c r="I96" s="68">
        <v>33.33</v>
      </c>
      <c r="J96" s="293">
        <v>76.3</v>
      </c>
      <c r="K96" s="21"/>
      <c r="L96" s="95">
        <f>D96</f>
        <v>3</v>
      </c>
      <c r="M96" s="96">
        <f t="shared" si="11"/>
        <v>1.9997999999999998</v>
      </c>
      <c r="N96" s="97">
        <f t="shared" si="13"/>
        <v>66.66</v>
      </c>
      <c r="O96" s="96">
        <f t="shared" si="14"/>
        <v>0</v>
      </c>
      <c r="P96" s="98">
        <f>E96</f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3">
        <v>3</v>
      </c>
      <c r="E97" s="68"/>
      <c r="F97" s="68">
        <v>33.33</v>
      </c>
      <c r="G97" s="68">
        <v>66.67</v>
      </c>
      <c r="H97" s="68"/>
      <c r="I97" s="68"/>
      <c r="J97" s="293">
        <v>70.3</v>
      </c>
      <c r="K97" s="21"/>
      <c r="L97" s="95">
        <f>D97</f>
        <v>3</v>
      </c>
      <c r="M97" s="96">
        <f t="shared" si="11"/>
        <v>2.0000999999999998</v>
      </c>
      <c r="N97" s="97">
        <f t="shared" si="13"/>
        <v>66.67</v>
      </c>
      <c r="O97" s="96">
        <f t="shared" si="14"/>
        <v>0</v>
      </c>
      <c r="P97" s="98">
        <f>E97</f>
        <v>0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3"/>
      <c r="E98" s="68"/>
      <c r="F98" s="68"/>
      <c r="G98" s="68"/>
      <c r="H98" s="68"/>
      <c r="I98" s="68"/>
      <c r="J98" s="293"/>
      <c r="K98" s="21"/>
      <c r="L98" s="95"/>
      <c r="M98" s="96"/>
      <c r="N98" s="97"/>
      <c r="O98" s="96"/>
      <c r="P98" s="98"/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3">
        <v>4</v>
      </c>
      <c r="E99" s="68">
        <v>25</v>
      </c>
      <c r="F99" s="68">
        <v>75</v>
      </c>
      <c r="G99" s="68"/>
      <c r="H99" s="68"/>
      <c r="I99" s="68"/>
      <c r="J99" s="293">
        <v>38.799999999999997</v>
      </c>
      <c r="K99" s="21"/>
      <c r="L99" s="95">
        <f>D99</f>
        <v>4</v>
      </c>
      <c r="M99" s="96">
        <f t="shared" si="11"/>
        <v>0</v>
      </c>
      <c r="N99" s="97">
        <f t="shared" si="13"/>
        <v>0</v>
      </c>
      <c r="O99" s="96">
        <f t="shared" si="14"/>
        <v>1</v>
      </c>
      <c r="P99" s="98">
        <f>E99</f>
        <v>25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3">
        <v>1</v>
      </c>
      <c r="E100" s="68"/>
      <c r="F100" s="68">
        <v>100</v>
      </c>
      <c r="G100" s="68"/>
      <c r="H100" s="68"/>
      <c r="I100" s="68"/>
      <c r="J100" s="293">
        <v>59</v>
      </c>
      <c r="K100" s="21"/>
      <c r="L100" s="95">
        <f>D100</f>
        <v>1</v>
      </c>
      <c r="M100" s="96">
        <f t="shared" si="11"/>
        <v>0</v>
      </c>
      <c r="N100" s="97">
        <f t="shared" si="13"/>
        <v>0</v>
      </c>
      <c r="O100" s="96">
        <f t="shared" si="14"/>
        <v>0</v>
      </c>
      <c r="P100" s="98">
        <f>E100</f>
        <v>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3"/>
      <c r="E101" s="68"/>
      <c r="F101" s="68"/>
      <c r="G101" s="68"/>
      <c r="H101" s="68"/>
      <c r="I101" s="68"/>
      <c r="J101" s="293"/>
      <c r="K101" s="21"/>
      <c r="L101" s="95"/>
      <c r="M101" s="96"/>
      <c r="N101" s="97"/>
      <c r="O101" s="96"/>
      <c r="P101" s="98"/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3">
        <v>3</v>
      </c>
      <c r="E102" s="68">
        <v>33.33</v>
      </c>
      <c r="F102" s="68">
        <v>33.33</v>
      </c>
      <c r="G102" s="68"/>
      <c r="H102" s="68">
        <v>33.33</v>
      </c>
      <c r="I102" s="68"/>
      <c r="J102" s="293">
        <v>60</v>
      </c>
      <c r="K102" s="21"/>
      <c r="L102" s="95">
        <f t="shared" ref="L102:L113" si="17">D102</f>
        <v>3</v>
      </c>
      <c r="M102" s="96">
        <f t="shared" si="11"/>
        <v>0.9998999999999999</v>
      </c>
      <c r="N102" s="97">
        <f t="shared" si="13"/>
        <v>33.33</v>
      </c>
      <c r="O102" s="96">
        <f t="shared" si="14"/>
        <v>0.9998999999999999</v>
      </c>
      <c r="P102" s="98">
        <f t="shared" ref="P102:P113" si="18">E102</f>
        <v>33.33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3">
        <v>3</v>
      </c>
      <c r="E103" s="68"/>
      <c r="F103" s="68"/>
      <c r="G103" s="68"/>
      <c r="H103" s="68">
        <v>100</v>
      </c>
      <c r="I103" s="68"/>
      <c r="J103" s="293">
        <v>89</v>
      </c>
      <c r="K103" s="21"/>
      <c r="L103" s="95">
        <f t="shared" si="17"/>
        <v>3</v>
      </c>
      <c r="M103" s="96">
        <f t="shared" si="11"/>
        <v>3</v>
      </c>
      <c r="N103" s="97">
        <f t="shared" si="13"/>
        <v>100</v>
      </c>
      <c r="O103" s="96">
        <f t="shared" si="14"/>
        <v>0</v>
      </c>
      <c r="P103" s="98">
        <f t="shared" si="18"/>
        <v>0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3">
        <v>4</v>
      </c>
      <c r="E104" s="68"/>
      <c r="F104" s="68">
        <v>50</v>
      </c>
      <c r="G104" s="68"/>
      <c r="H104" s="68">
        <v>25</v>
      </c>
      <c r="I104" s="68">
        <v>25</v>
      </c>
      <c r="J104" s="293">
        <v>73.5</v>
      </c>
      <c r="K104" s="21"/>
      <c r="L104" s="95">
        <f t="shared" si="17"/>
        <v>4</v>
      </c>
      <c r="M104" s="96">
        <f t="shared" si="11"/>
        <v>2</v>
      </c>
      <c r="N104" s="97">
        <f t="shared" si="13"/>
        <v>50</v>
      </c>
      <c r="O104" s="96">
        <f t="shared" si="14"/>
        <v>0</v>
      </c>
      <c r="P104" s="98">
        <f t="shared" si="18"/>
        <v>0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3">
        <v>1</v>
      </c>
      <c r="E105" s="68"/>
      <c r="F105" s="68"/>
      <c r="G105" s="68"/>
      <c r="H105" s="68">
        <v>100</v>
      </c>
      <c r="I105" s="68"/>
      <c r="J105" s="293">
        <v>97</v>
      </c>
      <c r="K105" s="21"/>
      <c r="L105" s="95">
        <f t="shared" si="17"/>
        <v>1</v>
      </c>
      <c r="M105" s="96">
        <f t="shared" si="11"/>
        <v>1</v>
      </c>
      <c r="N105" s="97">
        <f t="shared" si="13"/>
        <v>100</v>
      </c>
      <c r="O105" s="96">
        <f t="shared" si="14"/>
        <v>0</v>
      </c>
      <c r="P105" s="98">
        <f t="shared" si="18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3">
        <v>5</v>
      </c>
      <c r="E106" s="68"/>
      <c r="F106" s="68">
        <v>40</v>
      </c>
      <c r="G106" s="68">
        <v>20</v>
      </c>
      <c r="H106" s="68">
        <v>20</v>
      </c>
      <c r="I106" s="68">
        <v>20</v>
      </c>
      <c r="J106" s="293">
        <v>74.8</v>
      </c>
      <c r="K106" s="21"/>
      <c r="L106" s="95">
        <f t="shared" si="17"/>
        <v>5</v>
      </c>
      <c r="M106" s="96">
        <f t="shared" si="11"/>
        <v>3</v>
      </c>
      <c r="N106" s="97">
        <f t="shared" si="13"/>
        <v>60</v>
      </c>
      <c r="O106" s="96">
        <f t="shared" si="14"/>
        <v>0</v>
      </c>
      <c r="P106" s="98">
        <f t="shared" si="18"/>
        <v>0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3">
        <v>2</v>
      </c>
      <c r="E107" s="68"/>
      <c r="F107" s="68"/>
      <c r="G107" s="68">
        <v>50</v>
      </c>
      <c r="H107" s="68">
        <v>50</v>
      </c>
      <c r="I107" s="68"/>
      <c r="J107" s="293">
        <v>82</v>
      </c>
      <c r="K107" s="21"/>
      <c r="L107" s="95">
        <f t="shared" si="17"/>
        <v>2</v>
      </c>
      <c r="M107" s="96">
        <f t="shared" si="11"/>
        <v>2</v>
      </c>
      <c r="N107" s="97">
        <f t="shared" si="13"/>
        <v>100</v>
      </c>
      <c r="O107" s="96">
        <f t="shared" si="14"/>
        <v>0</v>
      </c>
      <c r="P107" s="98">
        <f t="shared" si="18"/>
        <v>0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3">
        <v>9</v>
      </c>
      <c r="E108" s="68"/>
      <c r="F108" s="68">
        <v>44.44</v>
      </c>
      <c r="G108" s="68">
        <v>11.11</v>
      </c>
      <c r="H108" s="68">
        <v>11.11</v>
      </c>
      <c r="I108" s="68">
        <v>33.33</v>
      </c>
      <c r="J108" s="293">
        <v>82</v>
      </c>
      <c r="K108" s="21"/>
      <c r="L108" s="95">
        <f t="shared" si="17"/>
        <v>9</v>
      </c>
      <c r="M108" s="96">
        <f t="shared" si="11"/>
        <v>4.9995000000000003</v>
      </c>
      <c r="N108" s="97">
        <f t="shared" si="13"/>
        <v>55.55</v>
      </c>
      <c r="O108" s="96">
        <f t="shared" si="14"/>
        <v>0</v>
      </c>
      <c r="P108" s="98">
        <f t="shared" si="18"/>
        <v>0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3">
        <v>25</v>
      </c>
      <c r="E109" s="68"/>
      <c r="F109" s="68">
        <v>20</v>
      </c>
      <c r="G109" s="68">
        <v>16</v>
      </c>
      <c r="H109" s="68">
        <v>52</v>
      </c>
      <c r="I109" s="68">
        <v>12</v>
      </c>
      <c r="J109" s="293">
        <v>81</v>
      </c>
      <c r="K109" s="21"/>
      <c r="L109" s="95">
        <f t="shared" si="17"/>
        <v>25</v>
      </c>
      <c r="M109" s="96">
        <f t="shared" si="11"/>
        <v>20</v>
      </c>
      <c r="N109" s="97">
        <f t="shared" si="13"/>
        <v>80</v>
      </c>
      <c r="O109" s="96">
        <f t="shared" si="14"/>
        <v>0</v>
      </c>
      <c r="P109" s="98">
        <f t="shared" si="18"/>
        <v>0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3">
        <v>10</v>
      </c>
      <c r="E110" s="68">
        <v>10</v>
      </c>
      <c r="F110" s="68">
        <v>40</v>
      </c>
      <c r="G110" s="68">
        <v>20</v>
      </c>
      <c r="H110" s="68">
        <v>20</v>
      </c>
      <c r="I110" s="68">
        <v>10</v>
      </c>
      <c r="J110" s="297">
        <v>67</v>
      </c>
      <c r="K110" s="21"/>
      <c r="L110" s="95">
        <f t="shared" si="17"/>
        <v>10</v>
      </c>
      <c r="M110" s="96">
        <f t="shared" si="11"/>
        <v>5</v>
      </c>
      <c r="N110" s="97">
        <f t="shared" si="13"/>
        <v>50</v>
      </c>
      <c r="O110" s="96">
        <f t="shared" si="14"/>
        <v>1</v>
      </c>
      <c r="P110" s="98">
        <f t="shared" si="18"/>
        <v>10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3">
        <v>5</v>
      </c>
      <c r="E111" s="68"/>
      <c r="F111" s="68">
        <v>20</v>
      </c>
      <c r="G111" s="68">
        <v>20</v>
      </c>
      <c r="H111" s="68">
        <v>20</v>
      </c>
      <c r="I111" s="68">
        <v>40</v>
      </c>
      <c r="J111" s="293">
        <v>85</v>
      </c>
      <c r="K111" s="21"/>
      <c r="L111" s="95">
        <f t="shared" si="17"/>
        <v>5</v>
      </c>
      <c r="M111" s="96">
        <f t="shared" si="11"/>
        <v>4</v>
      </c>
      <c r="N111" s="97">
        <f t="shared" si="13"/>
        <v>80</v>
      </c>
      <c r="O111" s="96">
        <f t="shared" si="14"/>
        <v>0</v>
      </c>
      <c r="P111" s="98">
        <f t="shared" si="18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63">
        <v>2</v>
      </c>
      <c r="E112" s="77"/>
      <c r="F112" s="77"/>
      <c r="G112" s="77">
        <v>100</v>
      </c>
      <c r="H112" s="77"/>
      <c r="I112" s="78"/>
      <c r="J112" s="45">
        <v>70</v>
      </c>
      <c r="K112" s="21"/>
      <c r="L112" s="95">
        <f t="shared" si="17"/>
        <v>2</v>
      </c>
      <c r="M112" s="96">
        <f t="shared" si="11"/>
        <v>2</v>
      </c>
      <c r="N112" s="97">
        <f t="shared" si="13"/>
        <v>100</v>
      </c>
      <c r="O112" s="96">
        <f t="shared" si="14"/>
        <v>0</v>
      </c>
      <c r="P112" s="98">
        <f t="shared" si="18"/>
        <v>0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3">
        <v>4</v>
      </c>
      <c r="E113" s="123"/>
      <c r="F113" s="123">
        <v>100</v>
      </c>
      <c r="G113" s="123"/>
      <c r="H113" s="122"/>
      <c r="I113" s="122"/>
      <c r="J113" s="45">
        <v>51.5</v>
      </c>
      <c r="K113" s="21"/>
      <c r="L113" s="95">
        <f t="shared" si="17"/>
        <v>4</v>
      </c>
      <c r="M113" s="96">
        <f t="shared" si="11"/>
        <v>0</v>
      </c>
      <c r="N113" s="97">
        <f t="shared" si="13"/>
        <v>0</v>
      </c>
      <c r="O113" s="110">
        <f t="shared" si="14"/>
        <v>0</v>
      </c>
      <c r="P113" s="98">
        <f t="shared" si="18"/>
        <v>0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2"/>
      <c r="E114" s="124"/>
      <c r="F114" s="128"/>
      <c r="G114" s="128"/>
      <c r="H114" s="124"/>
      <c r="I114" s="83"/>
      <c r="J114" s="44"/>
      <c r="K114" s="21"/>
      <c r="L114" s="99"/>
      <c r="M114" s="100"/>
      <c r="N114" s="101"/>
      <c r="O114" s="100"/>
      <c r="P114" s="102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53</v>
      </c>
      <c r="E115" s="38">
        <v>0.73499999999999999</v>
      </c>
      <c r="F115" s="38">
        <v>46.516249999999999</v>
      </c>
      <c r="G115" s="38">
        <v>5.7562499999999996</v>
      </c>
      <c r="H115" s="38">
        <v>36.04</v>
      </c>
      <c r="I115" s="38">
        <v>10.952500000000001</v>
      </c>
      <c r="J115" s="39">
        <f>AVERAGE(J116:J124)</f>
        <v>74.443750000000009</v>
      </c>
      <c r="K115" s="21"/>
      <c r="L115" s="335">
        <f t="shared" ref="L115:L121" si="19">D115</f>
        <v>53</v>
      </c>
      <c r="M115" s="336">
        <f>SUM(M116:M124)</f>
        <v>30.0001</v>
      </c>
      <c r="N115" s="349">
        <f t="shared" si="13"/>
        <v>52.748750000000001</v>
      </c>
      <c r="O115" s="336">
        <f>SUM(O116:O124)</f>
        <v>0.99959999999999993</v>
      </c>
      <c r="P115" s="342">
        <f t="shared" ref="P115:P121" si="20">E115</f>
        <v>0.73499999999999999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64">
        <v>3</v>
      </c>
      <c r="E116" s="75"/>
      <c r="F116" s="75">
        <v>33.33</v>
      </c>
      <c r="G116" s="75"/>
      <c r="H116" s="75">
        <v>33.33</v>
      </c>
      <c r="I116" s="75">
        <v>33.33</v>
      </c>
      <c r="J116" s="292">
        <v>82</v>
      </c>
      <c r="K116" s="21"/>
      <c r="L116" s="91">
        <f t="shared" si="19"/>
        <v>3</v>
      </c>
      <c r="M116" s="92">
        <f t="shared" si="11"/>
        <v>1.9997999999999998</v>
      </c>
      <c r="N116" s="93">
        <f t="shared" si="13"/>
        <v>66.66</v>
      </c>
      <c r="O116" s="92">
        <f t="shared" ref="O116:O124" si="21">P116*L116/100</f>
        <v>0</v>
      </c>
      <c r="P116" s="94">
        <f t="shared" si="20"/>
        <v>0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3">
        <v>17</v>
      </c>
      <c r="E117" s="68">
        <v>5.88</v>
      </c>
      <c r="F117" s="68">
        <v>41.18</v>
      </c>
      <c r="G117" s="68">
        <v>11.76</v>
      </c>
      <c r="H117" s="68">
        <v>41.18</v>
      </c>
      <c r="I117" s="68"/>
      <c r="J117" s="293">
        <v>67.819999999999993</v>
      </c>
      <c r="K117" s="21"/>
      <c r="L117" s="95">
        <f t="shared" si="19"/>
        <v>17</v>
      </c>
      <c r="M117" s="96">
        <f t="shared" si="11"/>
        <v>8.9998000000000005</v>
      </c>
      <c r="N117" s="97">
        <f t="shared" si="13"/>
        <v>52.94</v>
      </c>
      <c r="O117" s="96">
        <f t="shared" si="21"/>
        <v>0.99959999999999993</v>
      </c>
      <c r="P117" s="98">
        <f t="shared" si="20"/>
        <v>5.88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3">
        <v>10</v>
      </c>
      <c r="E118" s="68"/>
      <c r="F118" s="68">
        <v>30</v>
      </c>
      <c r="G118" s="68"/>
      <c r="H118" s="68">
        <v>50</v>
      </c>
      <c r="I118" s="68">
        <v>20</v>
      </c>
      <c r="J118" s="293">
        <v>80.3</v>
      </c>
      <c r="K118" s="21"/>
      <c r="L118" s="95">
        <f t="shared" si="19"/>
        <v>10</v>
      </c>
      <c r="M118" s="96">
        <f t="shared" si="11"/>
        <v>7</v>
      </c>
      <c r="N118" s="97">
        <f t="shared" si="13"/>
        <v>70</v>
      </c>
      <c r="O118" s="96">
        <f t="shared" si="21"/>
        <v>0</v>
      </c>
      <c r="P118" s="98">
        <f t="shared" si="20"/>
        <v>0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3">
        <v>3</v>
      </c>
      <c r="E119" s="68"/>
      <c r="F119" s="68">
        <v>33.33</v>
      </c>
      <c r="G119" s="68"/>
      <c r="H119" s="68">
        <v>66.67</v>
      </c>
      <c r="I119" s="68"/>
      <c r="J119" s="293">
        <v>71</v>
      </c>
      <c r="K119" s="21"/>
      <c r="L119" s="95">
        <f t="shared" si="19"/>
        <v>3</v>
      </c>
      <c r="M119" s="96">
        <f t="shared" si="11"/>
        <v>2.0000999999999998</v>
      </c>
      <c r="N119" s="97">
        <f t="shared" si="13"/>
        <v>66.67</v>
      </c>
      <c r="O119" s="96">
        <f t="shared" si="21"/>
        <v>0</v>
      </c>
      <c r="P119" s="98">
        <f t="shared" si="20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3">
        <v>7</v>
      </c>
      <c r="E120" s="68"/>
      <c r="F120" s="68">
        <v>14.29</v>
      </c>
      <c r="G120" s="68">
        <v>14.29</v>
      </c>
      <c r="H120" s="68">
        <v>57.14</v>
      </c>
      <c r="I120" s="68">
        <v>14.29</v>
      </c>
      <c r="J120" s="293">
        <v>83.43</v>
      </c>
      <c r="K120" s="21"/>
      <c r="L120" s="95">
        <f t="shared" si="19"/>
        <v>7</v>
      </c>
      <c r="M120" s="96">
        <f t="shared" si="11"/>
        <v>6.0004</v>
      </c>
      <c r="N120" s="97">
        <f t="shared" si="13"/>
        <v>85.72</v>
      </c>
      <c r="O120" s="96">
        <f t="shared" si="21"/>
        <v>0</v>
      </c>
      <c r="P120" s="98">
        <f t="shared" si="20"/>
        <v>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3">
        <v>5</v>
      </c>
      <c r="E121" s="68"/>
      <c r="F121" s="68">
        <v>60</v>
      </c>
      <c r="G121" s="68">
        <v>20</v>
      </c>
      <c r="H121" s="68">
        <v>20</v>
      </c>
      <c r="I121" s="68"/>
      <c r="J121" s="293">
        <v>71.400000000000006</v>
      </c>
      <c r="K121" s="21"/>
      <c r="L121" s="95">
        <f t="shared" si="19"/>
        <v>5</v>
      </c>
      <c r="M121" s="96">
        <f t="shared" si="11"/>
        <v>2</v>
      </c>
      <c r="N121" s="97">
        <f t="shared" si="13"/>
        <v>40</v>
      </c>
      <c r="O121" s="96">
        <f t="shared" si="21"/>
        <v>0</v>
      </c>
      <c r="P121" s="98">
        <f t="shared" si="20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3"/>
      <c r="E122" s="68"/>
      <c r="F122" s="68"/>
      <c r="G122" s="68"/>
      <c r="H122" s="68"/>
      <c r="I122" s="68"/>
      <c r="J122" s="42"/>
      <c r="K122" s="21"/>
      <c r="L122" s="95"/>
      <c r="M122" s="96"/>
      <c r="N122" s="97"/>
      <c r="O122" s="96"/>
      <c r="P122" s="103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3">
        <v>5</v>
      </c>
      <c r="E123" s="127"/>
      <c r="F123" s="127">
        <v>60</v>
      </c>
      <c r="G123" s="127"/>
      <c r="H123" s="127">
        <v>20</v>
      </c>
      <c r="I123" s="127">
        <v>20</v>
      </c>
      <c r="J123" s="296">
        <v>78.599999999999994</v>
      </c>
      <c r="K123" s="21"/>
      <c r="L123" s="95">
        <f>D123</f>
        <v>5</v>
      </c>
      <c r="M123" s="96">
        <f t="shared" si="11"/>
        <v>2</v>
      </c>
      <c r="N123" s="97">
        <f t="shared" si="13"/>
        <v>40</v>
      </c>
      <c r="O123" s="96">
        <f t="shared" si="21"/>
        <v>0</v>
      </c>
      <c r="P123" s="98">
        <f>E123</f>
        <v>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4">
        <v>3</v>
      </c>
      <c r="E124" s="124"/>
      <c r="F124" s="124">
        <v>100</v>
      </c>
      <c r="G124" s="124"/>
      <c r="H124" s="124"/>
      <c r="I124" s="83"/>
      <c r="J124" s="295">
        <v>61</v>
      </c>
      <c r="K124" s="21"/>
      <c r="L124" s="104">
        <f>D124</f>
        <v>3</v>
      </c>
      <c r="M124" s="105">
        <f t="shared" si="11"/>
        <v>0</v>
      </c>
      <c r="N124" s="106">
        <f t="shared" si="13"/>
        <v>0</v>
      </c>
      <c r="O124" s="105">
        <f t="shared" si="21"/>
        <v>0</v>
      </c>
      <c r="P124" s="107">
        <f>E124</f>
        <v>0</v>
      </c>
    </row>
    <row r="125" spans="1:16" ht="15" customHeight="1" x14ac:dyDescent="0.25">
      <c r="A125" s="6"/>
      <c r="B125" s="6"/>
      <c r="C125" s="6"/>
      <c r="D125" s="576" t="s">
        <v>98</v>
      </c>
      <c r="E125" s="576"/>
      <c r="F125" s="576"/>
      <c r="G125" s="576"/>
      <c r="H125" s="576"/>
      <c r="I125" s="576"/>
      <c r="J125" s="56">
        <f>AVERAGE(J7,J9:J16,J18:J29,J31:J47,J49:J67,J69:J82,J84:J114,J116:J124)</f>
        <v>70.030224719101142</v>
      </c>
      <c r="K125" s="4"/>
      <c r="N125" s="108"/>
      <c r="O125" s="108"/>
      <c r="P125" s="108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09" priority="1" stopIfTrue="1" operator="equal">
      <formula>75</formula>
    </cfRule>
    <cfRule type="cellIs" dxfId="108" priority="2" stopIfTrue="1" operator="equal">
      <formula>$J$125</formula>
    </cfRule>
    <cfRule type="containsBlanks" dxfId="107" priority="427" stopIfTrue="1">
      <formula>LEN(TRIM(J6))=0</formula>
    </cfRule>
    <cfRule type="cellIs" dxfId="106" priority="428" stopIfTrue="1" operator="lessThan">
      <formula>50</formula>
    </cfRule>
    <cfRule type="cellIs" dxfId="105" priority="429" stopIfTrue="1" operator="between">
      <formula>$J$125</formula>
      <formula>50</formula>
    </cfRule>
    <cfRule type="cellIs" dxfId="104" priority="430" stopIfTrue="1" operator="between">
      <formula>75</formula>
      <formula>$J$125</formula>
    </cfRule>
    <cfRule type="cellIs" dxfId="103" priority="440" stopIfTrue="1" operator="between">
      <formula>75</formula>
      <formula>100</formula>
    </cfRule>
  </conditionalFormatting>
  <conditionalFormatting sqref="O7:P124">
    <cfRule type="containsBlanks" dxfId="102" priority="11">
      <formula>LEN(TRIM(O7))=0</formula>
    </cfRule>
    <cfRule type="cellIs" dxfId="101" priority="12" operator="equal">
      <formula>10</formula>
    </cfRule>
    <cfRule type="cellIs" dxfId="100" priority="14" operator="equal">
      <formula>0</formula>
    </cfRule>
    <cfRule type="cellIs" dxfId="99" priority="16" operator="between">
      <formula>0.09</formula>
      <formula>10</formula>
    </cfRule>
    <cfRule type="cellIs" dxfId="98" priority="17" operator="greaterThanOrEqual">
      <formula>10</formula>
    </cfRule>
  </conditionalFormatting>
  <conditionalFormatting sqref="N7:N124">
    <cfRule type="containsBlanks" dxfId="97" priority="10">
      <formula>LEN(TRIM(N7))=0</formula>
    </cfRule>
    <cfRule type="cellIs" dxfId="96" priority="436" operator="lessThan">
      <formula>50</formula>
    </cfRule>
    <cfRule type="cellIs" dxfId="95" priority="437" operator="between">
      <formula>50</formula>
      <formula>$N$6</formula>
    </cfRule>
    <cfRule type="cellIs" dxfId="94" priority="438" operator="between">
      <formula>$N$6</formula>
      <formula>90</formula>
    </cfRule>
    <cfRule type="cellIs" dxfId="93" priority="439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7" customWidth="1"/>
    <col min="2" max="2" width="9.7109375" style="207" customWidth="1"/>
    <col min="3" max="3" width="31.7109375" style="207" customWidth="1"/>
    <col min="4" max="4" width="8.7109375" style="207" customWidth="1"/>
    <col min="5" max="9" width="7.28515625" style="207" customWidth="1"/>
    <col min="10" max="10" width="8.7109375" style="209" customWidth="1"/>
    <col min="11" max="11" width="6.7109375" style="207" customWidth="1"/>
    <col min="12" max="14" width="10.7109375" style="207" customWidth="1"/>
    <col min="15" max="15" width="10.5703125" style="207" customWidth="1"/>
    <col min="16" max="16" width="9.7109375" style="207" customWidth="1"/>
    <col min="17" max="17" width="9.28515625" style="207" customWidth="1"/>
    <col min="18" max="16384" width="9.140625" style="207"/>
  </cols>
  <sheetData>
    <row r="1" spans="1:17" ht="18" customHeight="1" x14ac:dyDescent="0.25">
      <c r="L1" s="299"/>
      <c r="M1" s="321" t="s">
        <v>133</v>
      </c>
    </row>
    <row r="2" spans="1:17" ht="18" customHeight="1" x14ac:dyDescent="0.25">
      <c r="A2" s="211"/>
      <c r="B2" s="211"/>
      <c r="C2" s="562" t="s">
        <v>140</v>
      </c>
      <c r="D2" s="562"/>
      <c r="E2" s="255"/>
      <c r="F2" s="255"/>
      <c r="G2" s="255"/>
      <c r="H2" s="255"/>
      <c r="I2" s="255"/>
      <c r="J2" s="232">
        <v>2022</v>
      </c>
      <c r="K2" s="211"/>
      <c r="L2" s="289"/>
      <c r="M2" s="321" t="s">
        <v>134</v>
      </c>
    </row>
    <row r="3" spans="1:17" ht="18" customHeight="1" thickBot="1" x14ac:dyDescent="0.3">
      <c r="A3" s="211"/>
      <c r="B3" s="211"/>
      <c r="C3" s="211"/>
      <c r="D3" s="211"/>
      <c r="E3" s="211"/>
      <c r="F3" s="211"/>
      <c r="G3" s="211"/>
      <c r="H3" s="211"/>
      <c r="I3" s="211"/>
      <c r="J3" s="212"/>
      <c r="K3" s="211"/>
      <c r="L3" s="260"/>
      <c r="M3" s="321" t="s">
        <v>135</v>
      </c>
    </row>
    <row r="4" spans="1:17" ht="18" customHeight="1" thickBot="1" x14ac:dyDescent="0.3">
      <c r="A4" s="565" t="s">
        <v>0</v>
      </c>
      <c r="B4" s="567" t="s">
        <v>1</v>
      </c>
      <c r="C4" s="567" t="s">
        <v>2</v>
      </c>
      <c r="D4" s="577" t="s">
        <v>3</v>
      </c>
      <c r="E4" s="579" t="s">
        <v>129</v>
      </c>
      <c r="F4" s="580"/>
      <c r="G4" s="580"/>
      <c r="H4" s="580"/>
      <c r="I4" s="581"/>
      <c r="J4" s="574" t="s">
        <v>99</v>
      </c>
      <c r="K4" s="211"/>
      <c r="L4" s="224"/>
      <c r="M4" s="321" t="s">
        <v>136</v>
      </c>
    </row>
    <row r="5" spans="1:17" ht="43.5" customHeight="1" thickBot="1" x14ac:dyDescent="0.3">
      <c r="A5" s="566"/>
      <c r="B5" s="568"/>
      <c r="C5" s="568"/>
      <c r="D5" s="578"/>
      <c r="E5" s="288" t="s">
        <v>142</v>
      </c>
      <c r="F5" s="210" t="s">
        <v>141</v>
      </c>
      <c r="G5" s="210" t="s">
        <v>128</v>
      </c>
      <c r="H5" s="210" t="s">
        <v>125</v>
      </c>
      <c r="I5" s="210">
        <v>100</v>
      </c>
      <c r="J5" s="575"/>
      <c r="K5" s="211"/>
      <c r="L5" s="261" t="s">
        <v>124</v>
      </c>
      <c r="M5" s="262" t="s">
        <v>137</v>
      </c>
      <c r="N5" s="262" t="s">
        <v>139</v>
      </c>
      <c r="O5" s="262" t="s">
        <v>126</v>
      </c>
      <c r="P5" s="262" t="s">
        <v>127</v>
      </c>
    </row>
    <row r="6" spans="1:17" ht="15" customHeight="1" thickBot="1" x14ac:dyDescent="0.3">
      <c r="A6" s="233"/>
      <c r="B6" s="234"/>
      <c r="C6" s="234" t="s">
        <v>100</v>
      </c>
      <c r="D6" s="235">
        <f>D7+D16+D29+D47+D67+D82+D113</f>
        <v>395</v>
      </c>
      <c r="E6" s="357">
        <v>3.2479409355109246</v>
      </c>
      <c r="F6" s="358">
        <v>64.333435943178387</v>
      </c>
      <c r="G6" s="357">
        <v>10.101082816648324</v>
      </c>
      <c r="H6" s="359">
        <v>21.337297143568144</v>
      </c>
      <c r="I6" s="360">
        <v>0.98024316109422505</v>
      </c>
      <c r="J6" s="300">
        <v>64.44</v>
      </c>
      <c r="K6" s="227"/>
      <c r="L6" s="343">
        <f t="shared" ref="L6:L23" si="0">D6</f>
        <v>395</v>
      </c>
      <c r="M6" s="344">
        <f>M7+M16+M29+M47+M67+M82+M113</f>
        <v>163</v>
      </c>
      <c r="N6" s="172">
        <f t="shared" ref="N6:N23" si="1">H6+I6+G6</f>
        <v>32.418623121310695</v>
      </c>
      <c r="O6" s="344">
        <f>O7+O16+O29+O47+O67+O82+O113</f>
        <v>13</v>
      </c>
      <c r="P6" s="348">
        <f t="shared" ref="P6:P23" si="2">E6</f>
        <v>3.2479409355109246</v>
      </c>
      <c r="Q6" s="252"/>
    </row>
    <row r="7" spans="1:17" ht="15" customHeight="1" thickBot="1" x14ac:dyDescent="0.3">
      <c r="A7" s="236"/>
      <c r="B7" s="231"/>
      <c r="C7" s="237" t="s">
        <v>101</v>
      </c>
      <c r="D7" s="34">
        <f>SUM(D8:D15)</f>
        <v>27</v>
      </c>
      <c r="E7" s="361">
        <v>0</v>
      </c>
      <c r="F7" s="362">
        <v>78.645833333333343</v>
      </c>
      <c r="G7" s="361">
        <v>0</v>
      </c>
      <c r="H7" s="362">
        <v>19.791666666666668</v>
      </c>
      <c r="I7" s="361">
        <v>1.5625</v>
      </c>
      <c r="J7" s="291">
        <f>AVERAGE(J8:J15)</f>
        <v>57.796875</v>
      </c>
      <c r="K7" s="353"/>
      <c r="L7" s="335">
        <f t="shared" si="0"/>
        <v>27</v>
      </c>
      <c r="M7" s="336">
        <f>SUM(M8:M15)</f>
        <v>8</v>
      </c>
      <c r="N7" s="349">
        <f t="shared" si="1"/>
        <v>21.354166666666668</v>
      </c>
      <c r="O7" s="336">
        <f>SUM(O8:O15)</f>
        <v>0</v>
      </c>
      <c r="P7" s="342">
        <f t="shared" si="2"/>
        <v>0</v>
      </c>
      <c r="Q7" s="257"/>
    </row>
    <row r="8" spans="1:17" s="208" customFormat="1" ht="15" customHeight="1" x14ac:dyDescent="0.25">
      <c r="A8" s="218">
        <v>1</v>
      </c>
      <c r="B8" s="242">
        <v>10002</v>
      </c>
      <c r="C8" s="225" t="s">
        <v>5</v>
      </c>
      <c r="D8" s="153">
        <v>8</v>
      </c>
      <c r="E8" s="363"/>
      <c r="F8" s="364">
        <v>62.5</v>
      </c>
      <c r="G8" s="365"/>
      <c r="H8" s="366">
        <v>25</v>
      </c>
      <c r="I8" s="365">
        <v>12.5</v>
      </c>
      <c r="J8" s="293">
        <v>71.125</v>
      </c>
      <c r="K8" s="227"/>
      <c r="L8" s="267">
        <f t="shared" si="0"/>
        <v>8</v>
      </c>
      <c r="M8" s="268">
        <f t="shared" ref="M8:M69" si="3">N8*L8/100</f>
        <v>3</v>
      </c>
      <c r="N8" s="269">
        <f t="shared" si="1"/>
        <v>37.5</v>
      </c>
      <c r="O8" s="268">
        <f t="shared" ref="O8:O69" si="4">P8*L8/100</f>
        <v>0</v>
      </c>
      <c r="P8" s="270">
        <f t="shared" si="2"/>
        <v>0</v>
      </c>
      <c r="Q8" s="254"/>
    </row>
    <row r="9" spans="1:17" s="208" customFormat="1" ht="15" customHeight="1" x14ac:dyDescent="0.25">
      <c r="A9" s="218">
        <v>2</v>
      </c>
      <c r="B9" s="242">
        <v>10090</v>
      </c>
      <c r="C9" s="225" t="s">
        <v>7</v>
      </c>
      <c r="D9" s="153">
        <v>6</v>
      </c>
      <c r="E9" s="367"/>
      <c r="F9" s="368">
        <v>66.666666666666671</v>
      </c>
      <c r="G9" s="367"/>
      <c r="H9" s="369">
        <v>33.333333333333336</v>
      </c>
      <c r="I9" s="367"/>
      <c r="J9" s="293">
        <v>63</v>
      </c>
      <c r="K9" s="227"/>
      <c r="L9" s="267">
        <f t="shared" si="0"/>
        <v>6</v>
      </c>
      <c r="M9" s="268">
        <f t="shared" si="3"/>
        <v>2</v>
      </c>
      <c r="N9" s="269">
        <f t="shared" si="1"/>
        <v>33.333333333333336</v>
      </c>
      <c r="O9" s="268">
        <f t="shared" si="4"/>
        <v>0</v>
      </c>
      <c r="P9" s="270">
        <f t="shared" si="2"/>
        <v>0</v>
      </c>
      <c r="Q9" s="254"/>
    </row>
    <row r="10" spans="1:17" s="208" customFormat="1" ht="15" customHeight="1" x14ac:dyDescent="0.25">
      <c r="A10" s="218">
        <v>3</v>
      </c>
      <c r="B10" s="244">
        <v>10004</v>
      </c>
      <c r="C10" s="228" t="s">
        <v>6</v>
      </c>
      <c r="D10" s="163">
        <v>4</v>
      </c>
      <c r="E10" s="367"/>
      <c r="F10" s="368">
        <v>100</v>
      </c>
      <c r="G10" s="367"/>
      <c r="H10" s="369"/>
      <c r="I10" s="367"/>
      <c r="J10" s="296">
        <v>50</v>
      </c>
      <c r="K10" s="227"/>
      <c r="L10" s="267">
        <f t="shared" si="0"/>
        <v>4</v>
      </c>
      <c r="M10" s="268">
        <f t="shared" si="3"/>
        <v>0</v>
      </c>
      <c r="N10" s="269">
        <f t="shared" si="1"/>
        <v>0</v>
      </c>
      <c r="O10" s="268">
        <f t="shared" si="4"/>
        <v>0</v>
      </c>
      <c r="P10" s="270">
        <f t="shared" si="2"/>
        <v>0</v>
      </c>
      <c r="Q10" s="254"/>
    </row>
    <row r="11" spans="1:17" s="208" customFormat="1" ht="14.25" customHeight="1" x14ac:dyDescent="0.25">
      <c r="A11" s="218">
        <v>4</v>
      </c>
      <c r="B11" s="242">
        <v>10001</v>
      </c>
      <c r="C11" s="225" t="s">
        <v>4</v>
      </c>
      <c r="D11" s="153">
        <v>4</v>
      </c>
      <c r="E11" s="367"/>
      <c r="F11" s="368">
        <v>50</v>
      </c>
      <c r="G11" s="367"/>
      <c r="H11" s="369">
        <v>50</v>
      </c>
      <c r="I11" s="367"/>
      <c r="J11" s="293">
        <v>69.25</v>
      </c>
      <c r="K11" s="227"/>
      <c r="L11" s="267">
        <f t="shared" si="0"/>
        <v>4</v>
      </c>
      <c r="M11" s="268">
        <f t="shared" si="3"/>
        <v>2</v>
      </c>
      <c r="N11" s="269">
        <f t="shared" si="1"/>
        <v>50</v>
      </c>
      <c r="O11" s="268">
        <f t="shared" si="4"/>
        <v>0</v>
      </c>
      <c r="P11" s="270">
        <f t="shared" si="2"/>
        <v>0</v>
      </c>
      <c r="Q11" s="254"/>
    </row>
    <row r="12" spans="1:17" s="208" customFormat="1" ht="15" customHeight="1" x14ac:dyDescent="0.25">
      <c r="A12" s="218">
        <v>5</v>
      </c>
      <c r="B12" s="242">
        <v>10120</v>
      </c>
      <c r="C12" s="225" t="s">
        <v>8</v>
      </c>
      <c r="D12" s="153">
        <v>1</v>
      </c>
      <c r="E12" s="367"/>
      <c r="F12" s="368">
        <v>100</v>
      </c>
      <c r="G12" s="367"/>
      <c r="H12" s="369"/>
      <c r="I12" s="367"/>
      <c r="J12" s="293">
        <v>47</v>
      </c>
      <c r="K12" s="227"/>
      <c r="L12" s="267">
        <f t="shared" si="0"/>
        <v>1</v>
      </c>
      <c r="M12" s="268">
        <f t="shared" si="3"/>
        <v>0</v>
      </c>
      <c r="N12" s="269">
        <f t="shared" si="1"/>
        <v>0</v>
      </c>
      <c r="O12" s="268">
        <f t="shared" si="4"/>
        <v>0</v>
      </c>
      <c r="P12" s="270">
        <f t="shared" si="2"/>
        <v>0</v>
      </c>
      <c r="Q12" s="254"/>
    </row>
    <row r="13" spans="1:17" s="208" customFormat="1" ht="15" customHeight="1" x14ac:dyDescent="0.25">
      <c r="A13" s="218">
        <v>6</v>
      </c>
      <c r="B13" s="242">
        <v>10190</v>
      </c>
      <c r="C13" s="225" t="s">
        <v>9</v>
      </c>
      <c r="D13" s="153">
        <v>2</v>
      </c>
      <c r="E13" s="367"/>
      <c r="F13" s="368">
        <v>50</v>
      </c>
      <c r="G13" s="367"/>
      <c r="H13" s="369">
        <v>50</v>
      </c>
      <c r="I13" s="367"/>
      <c r="J13" s="293">
        <v>68</v>
      </c>
      <c r="K13" s="227"/>
      <c r="L13" s="267">
        <f t="shared" si="0"/>
        <v>2</v>
      </c>
      <c r="M13" s="268">
        <f t="shared" si="3"/>
        <v>1</v>
      </c>
      <c r="N13" s="269">
        <f t="shared" si="1"/>
        <v>50</v>
      </c>
      <c r="O13" s="268">
        <f t="shared" si="4"/>
        <v>0</v>
      </c>
      <c r="P13" s="270">
        <f t="shared" si="2"/>
        <v>0</v>
      </c>
      <c r="Q13" s="256"/>
    </row>
    <row r="14" spans="1:17" s="208" customFormat="1" ht="15" customHeight="1" x14ac:dyDescent="0.25">
      <c r="A14" s="218">
        <v>7</v>
      </c>
      <c r="B14" s="242">
        <v>10320</v>
      </c>
      <c r="C14" s="225" t="s">
        <v>10</v>
      </c>
      <c r="D14" s="153">
        <v>1</v>
      </c>
      <c r="E14" s="367"/>
      <c r="F14" s="368">
        <v>100</v>
      </c>
      <c r="G14" s="367"/>
      <c r="H14" s="369"/>
      <c r="I14" s="367"/>
      <c r="J14" s="293">
        <v>32</v>
      </c>
      <c r="K14" s="227"/>
      <c r="L14" s="267">
        <f t="shared" si="0"/>
        <v>1</v>
      </c>
      <c r="M14" s="268">
        <f t="shared" si="3"/>
        <v>0</v>
      </c>
      <c r="N14" s="269">
        <f t="shared" si="1"/>
        <v>0</v>
      </c>
      <c r="O14" s="268">
        <f t="shared" si="4"/>
        <v>0</v>
      </c>
      <c r="P14" s="270">
        <f t="shared" si="2"/>
        <v>0</v>
      </c>
      <c r="Q14" s="254"/>
    </row>
    <row r="15" spans="1:17" s="208" customFormat="1" ht="15" customHeight="1" thickBot="1" x14ac:dyDescent="0.3">
      <c r="A15" s="219">
        <v>8</v>
      </c>
      <c r="B15" s="246">
        <v>10860</v>
      </c>
      <c r="C15" s="226" t="s">
        <v>112</v>
      </c>
      <c r="D15" s="163">
        <v>1</v>
      </c>
      <c r="E15" s="370"/>
      <c r="F15" s="364">
        <v>100</v>
      </c>
      <c r="G15" s="371"/>
      <c r="H15" s="366"/>
      <c r="I15" s="371"/>
      <c r="J15" s="295">
        <v>62</v>
      </c>
      <c r="K15" s="227"/>
      <c r="L15" s="271">
        <f t="shared" si="0"/>
        <v>1</v>
      </c>
      <c r="M15" s="272">
        <f t="shared" si="3"/>
        <v>0</v>
      </c>
      <c r="N15" s="273">
        <f t="shared" si="1"/>
        <v>0</v>
      </c>
      <c r="O15" s="272">
        <f t="shared" si="4"/>
        <v>0</v>
      </c>
      <c r="P15" s="274">
        <f t="shared" si="2"/>
        <v>0</v>
      </c>
      <c r="Q15" s="254"/>
    </row>
    <row r="16" spans="1:17" s="208" customFormat="1" ht="15" customHeight="1" thickBot="1" x14ac:dyDescent="0.3">
      <c r="A16" s="238"/>
      <c r="B16" s="245"/>
      <c r="C16" s="240" t="s">
        <v>102</v>
      </c>
      <c r="D16" s="239">
        <f>SUM(D17:D28)</f>
        <v>33</v>
      </c>
      <c r="E16" s="355">
        <v>0</v>
      </c>
      <c r="F16" s="355">
        <v>69.444444444444443</v>
      </c>
      <c r="G16" s="355">
        <v>7.5555555555555554</v>
      </c>
      <c r="H16" s="355">
        <v>23.000000000000004</v>
      </c>
      <c r="I16" s="355">
        <v>0</v>
      </c>
      <c r="J16" s="290">
        <f>AVERAGE(J17:J28)</f>
        <v>56.36</v>
      </c>
      <c r="K16" s="227"/>
      <c r="L16" s="335">
        <f t="shared" si="0"/>
        <v>33</v>
      </c>
      <c r="M16" s="336">
        <f>SUM(M17:M28)</f>
        <v>14</v>
      </c>
      <c r="N16" s="349">
        <f t="shared" si="1"/>
        <v>30.555555555555557</v>
      </c>
      <c r="O16" s="336">
        <f>SUM(O17:O28)</f>
        <v>0</v>
      </c>
      <c r="P16" s="342">
        <f t="shared" si="2"/>
        <v>0</v>
      </c>
      <c r="Q16" s="254"/>
    </row>
    <row r="17" spans="1:17" s="208" customFormat="1" ht="15" customHeight="1" x14ac:dyDescent="0.25">
      <c r="A17" s="223">
        <v>1</v>
      </c>
      <c r="B17" s="247">
        <v>20040</v>
      </c>
      <c r="C17" s="221" t="s">
        <v>11</v>
      </c>
      <c r="D17" s="164">
        <v>9</v>
      </c>
      <c r="E17" s="372"/>
      <c r="F17" s="372">
        <v>44.444444444444443</v>
      </c>
      <c r="G17" s="372">
        <v>22.222222222222221</v>
      </c>
      <c r="H17" s="372">
        <v>33.333333333333336</v>
      </c>
      <c r="I17" s="372"/>
      <c r="J17" s="294">
        <v>73.7</v>
      </c>
      <c r="K17" s="227"/>
      <c r="L17" s="263">
        <f t="shared" si="0"/>
        <v>9</v>
      </c>
      <c r="M17" s="264">
        <f t="shared" si="3"/>
        <v>5</v>
      </c>
      <c r="N17" s="265">
        <f t="shared" si="1"/>
        <v>55.555555555555557</v>
      </c>
      <c r="O17" s="264">
        <f t="shared" si="4"/>
        <v>0</v>
      </c>
      <c r="P17" s="266">
        <f t="shared" si="2"/>
        <v>0</v>
      </c>
      <c r="Q17" s="254"/>
    </row>
    <row r="18" spans="1:17" s="208" customFormat="1" ht="15" customHeight="1" x14ac:dyDescent="0.25">
      <c r="A18" s="223">
        <v>2</v>
      </c>
      <c r="B18" s="242">
        <v>20061</v>
      </c>
      <c r="C18" s="225" t="s">
        <v>13</v>
      </c>
      <c r="D18" s="153">
        <v>5</v>
      </c>
      <c r="E18" s="367"/>
      <c r="F18" s="367">
        <v>60</v>
      </c>
      <c r="G18" s="367">
        <v>20</v>
      </c>
      <c r="H18" s="367">
        <v>20</v>
      </c>
      <c r="I18" s="367"/>
      <c r="J18" s="293">
        <v>60.8</v>
      </c>
      <c r="K18" s="227"/>
      <c r="L18" s="267">
        <f t="shared" si="0"/>
        <v>5</v>
      </c>
      <c r="M18" s="268">
        <f t="shared" si="3"/>
        <v>2</v>
      </c>
      <c r="N18" s="269">
        <f t="shared" si="1"/>
        <v>40</v>
      </c>
      <c r="O18" s="268">
        <f t="shared" si="4"/>
        <v>0</v>
      </c>
      <c r="P18" s="270">
        <f t="shared" si="2"/>
        <v>0</v>
      </c>
      <c r="Q18" s="254"/>
    </row>
    <row r="19" spans="1:17" s="208" customFormat="1" ht="15" customHeight="1" x14ac:dyDescent="0.25">
      <c r="A19" s="223">
        <v>3</v>
      </c>
      <c r="B19" s="242">
        <v>21020</v>
      </c>
      <c r="C19" s="225" t="s">
        <v>21</v>
      </c>
      <c r="D19" s="153">
        <v>2</v>
      </c>
      <c r="E19" s="367"/>
      <c r="F19" s="367">
        <v>50</v>
      </c>
      <c r="G19" s="367"/>
      <c r="H19" s="367">
        <v>50</v>
      </c>
      <c r="I19" s="367"/>
      <c r="J19" s="293">
        <v>47</v>
      </c>
      <c r="K19" s="227"/>
      <c r="L19" s="267">
        <f t="shared" si="0"/>
        <v>2</v>
      </c>
      <c r="M19" s="268">
        <f t="shared" si="3"/>
        <v>1</v>
      </c>
      <c r="N19" s="269">
        <f t="shared" si="1"/>
        <v>50</v>
      </c>
      <c r="O19" s="268">
        <f t="shared" si="4"/>
        <v>0</v>
      </c>
      <c r="P19" s="270">
        <f t="shared" si="2"/>
        <v>0</v>
      </c>
      <c r="Q19" s="254"/>
    </row>
    <row r="20" spans="1:17" s="208" customFormat="1" ht="15" customHeight="1" x14ac:dyDescent="0.25">
      <c r="A20" s="218">
        <v>4</v>
      </c>
      <c r="B20" s="242">
        <v>20060</v>
      </c>
      <c r="C20" s="225" t="s">
        <v>12</v>
      </c>
      <c r="D20" s="153">
        <v>3</v>
      </c>
      <c r="E20" s="367"/>
      <c r="F20" s="367">
        <v>100</v>
      </c>
      <c r="G20" s="367"/>
      <c r="H20" s="367"/>
      <c r="I20" s="367"/>
      <c r="J20" s="293">
        <v>50</v>
      </c>
      <c r="K20" s="227"/>
      <c r="L20" s="267">
        <f t="shared" si="0"/>
        <v>3</v>
      </c>
      <c r="M20" s="268">
        <f t="shared" si="3"/>
        <v>0</v>
      </c>
      <c r="N20" s="269">
        <f t="shared" si="1"/>
        <v>0</v>
      </c>
      <c r="O20" s="268">
        <f t="shared" si="4"/>
        <v>0</v>
      </c>
      <c r="P20" s="270">
        <f t="shared" si="2"/>
        <v>0</v>
      </c>
      <c r="Q20" s="254"/>
    </row>
    <row r="21" spans="1:17" s="208" customFormat="1" ht="15" customHeight="1" x14ac:dyDescent="0.25">
      <c r="A21" s="218">
        <v>5</v>
      </c>
      <c r="B21" s="242">
        <v>20400</v>
      </c>
      <c r="C21" s="225" t="s">
        <v>15</v>
      </c>
      <c r="D21" s="153">
        <v>3</v>
      </c>
      <c r="E21" s="367"/>
      <c r="F21" s="367">
        <v>33.333333333333336</v>
      </c>
      <c r="G21" s="367">
        <v>33.333333333333336</v>
      </c>
      <c r="H21" s="367">
        <v>33.333333333333336</v>
      </c>
      <c r="I21" s="367"/>
      <c r="J21" s="293">
        <v>67.3</v>
      </c>
      <c r="K21" s="227"/>
      <c r="L21" s="267">
        <f t="shared" si="0"/>
        <v>3</v>
      </c>
      <c r="M21" s="268">
        <f t="shared" si="3"/>
        <v>2</v>
      </c>
      <c r="N21" s="269">
        <f t="shared" si="1"/>
        <v>66.666666666666671</v>
      </c>
      <c r="O21" s="268">
        <f t="shared" si="4"/>
        <v>0</v>
      </c>
      <c r="P21" s="270">
        <f t="shared" si="2"/>
        <v>0</v>
      </c>
      <c r="Q21" s="254"/>
    </row>
    <row r="22" spans="1:17" s="208" customFormat="1" ht="15" customHeight="1" x14ac:dyDescent="0.25">
      <c r="A22" s="218">
        <v>6</v>
      </c>
      <c r="B22" s="242">
        <v>20080</v>
      </c>
      <c r="C22" s="225" t="s">
        <v>14</v>
      </c>
      <c r="D22" s="153">
        <v>3</v>
      </c>
      <c r="E22" s="367"/>
      <c r="F22" s="367">
        <v>66.666666666666671</v>
      </c>
      <c r="G22" s="367"/>
      <c r="H22" s="367">
        <v>33.333333333333336</v>
      </c>
      <c r="I22" s="367"/>
      <c r="J22" s="293">
        <v>54</v>
      </c>
      <c r="K22" s="227"/>
      <c r="L22" s="267">
        <f t="shared" si="0"/>
        <v>3</v>
      </c>
      <c r="M22" s="268">
        <f t="shared" si="3"/>
        <v>1</v>
      </c>
      <c r="N22" s="269">
        <f t="shared" si="1"/>
        <v>33.333333333333336</v>
      </c>
      <c r="O22" s="268">
        <f t="shared" si="4"/>
        <v>0</v>
      </c>
      <c r="P22" s="270">
        <f t="shared" si="2"/>
        <v>0</v>
      </c>
    </row>
    <row r="23" spans="1:17" s="208" customFormat="1" ht="15" customHeight="1" x14ac:dyDescent="0.25">
      <c r="A23" s="218">
        <v>7</v>
      </c>
      <c r="B23" s="242">
        <v>20460</v>
      </c>
      <c r="C23" s="225" t="s">
        <v>16</v>
      </c>
      <c r="D23" s="153">
        <v>1</v>
      </c>
      <c r="E23" s="367"/>
      <c r="F23" s="367">
        <v>100</v>
      </c>
      <c r="G23" s="367"/>
      <c r="H23" s="367"/>
      <c r="I23" s="367"/>
      <c r="J23" s="293">
        <v>43</v>
      </c>
      <c r="K23" s="227"/>
      <c r="L23" s="267">
        <f t="shared" si="0"/>
        <v>1</v>
      </c>
      <c r="M23" s="268">
        <f t="shared" si="3"/>
        <v>0</v>
      </c>
      <c r="N23" s="269">
        <f t="shared" si="1"/>
        <v>0</v>
      </c>
      <c r="O23" s="268">
        <f t="shared" si="4"/>
        <v>0</v>
      </c>
      <c r="P23" s="270">
        <f t="shared" si="2"/>
        <v>0</v>
      </c>
    </row>
    <row r="24" spans="1:17" s="208" customFormat="1" ht="15" customHeight="1" x14ac:dyDescent="0.25">
      <c r="A24" s="218">
        <v>8</v>
      </c>
      <c r="B24" s="242">
        <v>20550</v>
      </c>
      <c r="C24" s="225" t="s">
        <v>17</v>
      </c>
      <c r="D24" s="153"/>
      <c r="E24" s="367"/>
      <c r="F24" s="367"/>
      <c r="G24" s="367"/>
      <c r="H24" s="367"/>
      <c r="I24" s="367"/>
      <c r="J24" s="293"/>
      <c r="K24" s="227"/>
      <c r="L24" s="267"/>
      <c r="M24" s="268"/>
      <c r="N24" s="269"/>
      <c r="O24" s="268"/>
      <c r="P24" s="270"/>
    </row>
    <row r="25" spans="1:17" s="208" customFormat="1" ht="15" customHeight="1" x14ac:dyDescent="0.25">
      <c r="A25" s="218">
        <v>9</v>
      </c>
      <c r="B25" s="242">
        <v>20630</v>
      </c>
      <c r="C25" s="225" t="s">
        <v>18</v>
      </c>
      <c r="D25" s="153"/>
      <c r="E25" s="367"/>
      <c r="F25" s="367"/>
      <c r="G25" s="367"/>
      <c r="H25" s="367"/>
      <c r="I25" s="367"/>
      <c r="J25" s="293"/>
      <c r="K25" s="227"/>
      <c r="L25" s="267"/>
      <c r="M25" s="268"/>
      <c r="N25" s="269"/>
      <c r="O25" s="268"/>
      <c r="P25" s="270"/>
    </row>
    <row r="26" spans="1:17" s="208" customFormat="1" ht="15" customHeight="1" x14ac:dyDescent="0.25">
      <c r="A26" s="218">
        <v>10</v>
      </c>
      <c r="B26" s="242">
        <v>20810</v>
      </c>
      <c r="C26" s="225" t="s">
        <v>19</v>
      </c>
      <c r="D26" s="153">
        <v>1</v>
      </c>
      <c r="E26" s="367"/>
      <c r="F26" s="367">
        <v>100</v>
      </c>
      <c r="G26" s="367"/>
      <c r="H26" s="367"/>
      <c r="I26" s="367"/>
      <c r="J26" s="293">
        <v>47</v>
      </c>
      <c r="K26" s="227"/>
      <c r="L26" s="267">
        <f t="shared" ref="L26:L34" si="5">D26</f>
        <v>1</v>
      </c>
      <c r="M26" s="268">
        <f t="shared" ref="M26" si="6">N26*L26/100</f>
        <v>0</v>
      </c>
      <c r="N26" s="269">
        <f t="shared" ref="N26:N34" si="7">H26+I26+G26</f>
        <v>0</v>
      </c>
      <c r="O26" s="268">
        <f t="shared" ref="O26" si="8">P26*L26/100</f>
        <v>0</v>
      </c>
      <c r="P26" s="270">
        <f t="shared" ref="P26:P34" si="9">E26</f>
        <v>0</v>
      </c>
    </row>
    <row r="27" spans="1:17" s="208" customFormat="1" ht="15" customHeight="1" x14ac:dyDescent="0.25">
      <c r="A27" s="218">
        <v>11</v>
      </c>
      <c r="B27" s="242">
        <v>20900</v>
      </c>
      <c r="C27" s="225" t="s">
        <v>20</v>
      </c>
      <c r="D27" s="153">
        <v>5</v>
      </c>
      <c r="E27" s="367"/>
      <c r="F27" s="367">
        <v>40</v>
      </c>
      <c r="G27" s="367"/>
      <c r="H27" s="367">
        <v>60</v>
      </c>
      <c r="I27" s="367"/>
      <c r="J27" s="293">
        <v>75.8</v>
      </c>
      <c r="K27" s="227"/>
      <c r="L27" s="267">
        <f t="shared" si="5"/>
        <v>5</v>
      </c>
      <c r="M27" s="268">
        <f t="shared" si="3"/>
        <v>3</v>
      </c>
      <c r="N27" s="269">
        <f t="shared" si="7"/>
        <v>60</v>
      </c>
      <c r="O27" s="268">
        <f t="shared" si="4"/>
        <v>0</v>
      </c>
      <c r="P27" s="270">
        <f t="shared" si="9"/>
        <v>0</v>
      </c>
    </row>
    <row r="28" spans="1:17" s="208" customFormat="1" ht="15" customHeight="1" thickBot="1" x14ac:dyDescent="0.3">
      <c r="A28" s="222">
        <v>12</v>
      </c>
      <c r="B28" s="244">
        <v>21350</v>
      </c>
      <c r="C28" s="228" t="s">
        <v>22</v>
      </c>
      <c r="D28" s="163">
        <v>1</v>
      </c>
      <c r="E28" s="373"/>
      <c r="F28" s="373">
        <v>100</v>
      </c>
      <c r="G28" s="373"/>
      <c r="H28" s="373"/>
      <c r="I28" s="373"/>
      <c r="J28" s="296">
        <v>45</v>
      </c>
      <c r="K28" s="227"/>
      <c r="L28" s="271">
        <f t="shared" si="5"/>
        <v>1</v>
      </c>
      <c r="M28" s="272">
        <f t="shared" si="3"/>
        <v>0</v>
      </c>
      <c r="N28" s="273">
        <f t="shared" si="7"/>
        <v>0</v>
      </c>
      <c r="O28" s="272">
        <f t="shared" si="4"/>
        <v>0</v>
      </c>
      <c r="P28" s="274">
        <f t="shared" si="9"/>
        <v>0</v>
      </c>
    </row>
    <row r="29" spans="1:17" s="208" customFormat="1" ht="15" customHeight="1" thickBot="1" x14ac:dyDescent="0.3">
      <c r="A29" s="238"/>
      <c r="B29" s="245"/>
      <c r="C29" s="240" t="s">
        <v>103</v>
      </c>
      <c r="D29" s="239">
        <f>SUM(D30:D46)</f>
        <v>35</v>
      </c>
      <c r="E29" s="355">
        <v>11.111111111111112</v>
      </c>
      <c r="F29" s="355">
        <v>75.297619047619037</v>
      </c>
      <c r="G29" s="355">
        <v>2.0833333333333335</v>
      </c>
      <c r="H29" s="355">
        <v>8.7301587301587311</v>
      </c>
      <c r="I29" s="355">
        <v>2.7777777777777781</v>
      </c>
      <c r="J29" s="290">
        <f>AVERAGE(J30:J46)</f>
        <v>52.775000000000006</v>
      </c>
      <c r="K29" s="227"/>
      <c r="L29" s="335">
        <f t="shared" si="5"/>
        <v>35</v>
      </c>
      <c r="M29" s="336">
        <f>SUM(M30:M46)</f>
        <v>8</v>
      </c>
      <c r="N29" s="349">
        <f t="shared" si="7"/>
        <v>13.591269841269844</v>
      </c>
      <c r="O29" s="336">
        <f>SUM(O30:O46)</f>
        <v>2</v>
      </c>
      <c r="P29" s="342">
        <f t="shared" si="9"/>
        <v>11.111111111111112</v>
      </c>
    </row>
    <row r="30" spans="1:17" s="208" customFormat="1" ht="15" customHeight="1" x14ac:dyDescent="0.25">
      <c r="A30" s="217">
        <v>1</v>
      </c>
      <c r="B30" s="243">
        <v>30070</v>
      </c>
      <c r="C30" s="220" t="s">
        <v>24</v>
      </c>
      <c r="D30" s="164">
        <v>7</v>
      </c>
      <c r="E30" s="374"/>
      <c r="F30" s="374">
        <v>42.857142857142854</v>
      </c>
      <c r="G30" s="374"/>
      <c r="H30" s="374">
        <v>57.142857142857146</v>
      </c>
      <c r="I30" s="374"/>
      <c r="J30" s="292">
        <v>71.599999999999994</v>
      </c>
      <c r="K30" s="214"/>
      <c r="L30" s="263">
        <f t="shared" si="5"/>
        <v>7</v>
      </c>
      <c r="M30" s="264">
        <f t="shared" si="3"/>
        <v>4</v>
      </c>
      <c r="N30" s="265">
        <f t="shared" si="7"/>
        <v>57.142857142857146</v>
      </c>
      <c r="O30" s="264">
        <f t="shared" si="4"/>
        <v>0</v>
      </c>
      <c r="P30" s="266">
        <f t="shared" si="9"/>
        <v>0</v>
      </c>
    </row>
    <row r="31" spans="1:17" s="208" customFormat="1" ht="15" customHeight="1" x14ac:dyDescent="0.25">
      <c r="A31" s="218">
        <v>2</v>
      </c>
      <c r="B31" s="242">
        <v>30480</v>
      </c>
      <c r="C31" s="225" t="s">
        <v>111</v>
      </c>
      <c r="D31" s="153">
        <v>1</v>
      </c>
      <c r="E31" s="375"/>
      <c r="F31" s="375">
        <v>100</v>
      </c>
      <c r="G31" s="375"/>
      <c r="H31" s="375"/>
      <c r="I31" s="375"/>
      <c r="J31" s="293">
        <v>56</v>
      </c>
      <c r="K31" s="214"/>
      <c r="L31" s="267">
        <f t="shared" si="5"/>
        <v>1</v>
      </c>
      <c r="M31" s="268">
        <f t="shared" si="3"/>
        <v>0</v>
      </c>
      <c r="N31" s="269">
        <f t="shared" si="7"/>
        <v>0</v>
      </c>
      <c r="O31" s="268">
        <f t="shared" si="4"/>
        <v>0</v>
      </c>
      <c r="P31" s="270">
        <f t="shared" si="9"/>
        <v>0</v>
      </c>
    </row>
    <row r="32" spans="1:17" s="208" customFormat="1" ht="15" customHeight="1" x14ac:dyDescent="0.25">
      <c r="A32" s="218">
        <v>3</v>
      </c>
      <c r="B32" s="244">
        <v>30460</v>
      </c>
      <c r="C32" s="228" t="s">
        <v>29</v>
      </c>
      <c r="D32" s="153">
        <v>3</v>
      </c>
      <c r="E32" s="375"/>
      <c r="F32" s="375">
        <v>66.666666666666671</v>
      </c>
      <c r="G32" s="375"/>
      <c r="H32" s="375">
        <v>33.333333333333336</v>
      </c>
      <c r="I32" s="375"/>
      <c r="J32" s="296">
        <v>64.3</v>
      </c>
      <c r="K32" s="214"/>
      <c r="L32" s="267">
        <f t="shared" si="5"/>
        <v>3</v>
      </c>
      <c r="M32" s="268">
        <f t="shared" si="3"/>
        <v>1</v>
      </c>
      <c r="N32" s="269">
        <f t="shared" si="7"/>
        <v>33.333333333333336</v>
      </c>
      <c r="O32" s="268">
        <f t="shared" si="4"/>
        <v>0</v>
      </c>
      <c r="P32" s="270">
        <f t="shared" si="9"/>
        <v>0</v>
      </c>
    </row>
    <row r="33" spans="1:16" s="208" customFormat="1" ht="15" customHeight="1" x14ac:dyDescent="0.25">
      <c r="A33" s="218">
        <v>4</v>
      </c>
      <c r="B33" s="242">
        <v>30030</v>
      </c>
      <c r="C33" s="225" t="s">
        <v>23</v>
      </c>
      <c r="D33" s="164">
        <v>4</v>
      </c>
      <c r="E33" s="375"/>
      <c r="F33" s="375">
        <v>75</v>
      </c>
      <c r="G33" s="375">
        <v>25</v>
      </c>
      <c r="H33" s="375"/>
      <c r="I33" s="375"/>
      <c r="J33" s="293">
        <v>51.8</v>
      </c>
      <c r="K33" s="214"/>
      <c r="L33" s="267">
        <f t="shared" si="5"/>
        <v>4</v>
      </c>
      <c r="M33" s="268">
        <f t="shared" si="3"/>
        <v>1</v>
      </c>
      <c r="N33" s="269">
        <f t="shared" si="7"/>
        <v>25</v>
      </c>
      <c r="O33" s="268">
        <f t="shared" si="4"/>
        <v>0</v>
      </c>
      <c r="P33" s="270">
        <f t="shared" si="9"/>
        <v>0</v>
      </c>
    </row>
    <row r="34" spans="1:16" s="208" customFormat="1" ht="15" customHeight="1" x14ac:dyDescent="0.25">
      <c r="A34" s="218">
        <v>5</v>
      </c>
      <c r="B34" s="242">
        <v>31000</v>
      </c>
      <c r="C34" s="225" t="s">
        <v>37</v>
      </c>
      <c r="D34" s="153">
        <v>1</v>
      </c>
      <c r="E34" s="375"/>
      <c r="F34" s="375">
        <v>100</v>
      </c>
      <c r="G34" s="375"/>
      <c r="H34" s="375"/>
      <c r="I34" s="375"/>
      <c r="J34" s="293">
        <v>68</v>
      </c>
      <c r="K34" s="214"/>
      <c r="L34" s="267">
        <f t="shared" si="5"/>
        <v>1</v>
      </c>
      <c r="M34" s="268">
        <f t="shared" si="3"/>
        <v>0</v>
      </c>
      <c r="N34" s="269">
        <f t="shared" si="7"/>
        <v>0</v>
      </c>
      <c r="O34" s="268">
        <f t="shared" si="4"/>
        <v>0</v>
      </c>
      <c r="P34" s="270">
        <f t="shared" si="9"/>
        <v>0</v>
      </c>
    </row>
    <row r="35" spans="1:16" s="208" customFormat="1" ht="15" customHeight="1" x14ac:dyDescent="0.25">
      <c r="A35" s="218">
        <v>6</v>
      </c>
      <c r="B35" s="242">
        <v>30130</v>
      </c>
      <c r="C35" s="225" t="s">
        <v>25</v>
      </c>
      <c r="D35" s="153"/>
      <c r="E35" s="375"/>
      <c r="F35" s="375"/>
      <c r="G35" s="375"/>
      <c r="H35" s="375"/>
      <c r="I35" s="375"/>
      <c r="J35" s="293"/>
      <c r="K35" s="214"/>
      <c r="L35" s="170"/>
      <c r="M35" s="281"/>
      <c r="N35" s="176"/>
      <c r="O35" s="281"/>
      <c r="P35" s="177"/>
    </row>
    <row r="36" spans="1:16" s="208" customFormat="1" ht="15" customHeight="1" x14ac:dyDescent="0.25">
      <c r="A36" s="218">
        <v>7</v>
      </c>
      <c r="B36" s="242">
        <v>30160</v>
      </c>
      <c r="C36" s="225" t="s">
        <v>26</v>
      </c>
      <c r="D36" s="153"/>
      <c r="E36" s="375"/>
      <c r="F36" s="375"/>
      <c r="G36" s="375"/>
      <c r="H36" s="375"/>
      <c r="I36" s="375"/>
      <c r="J36" s="293"/>
      <c r="K36" s="214"/>
      <c r="L36" s="267"/>
      <c r="M36" s="268"/>
      <c r="N36" s="269"/>
      <c r="O36" s="268"/>
      <c r="P36" s="270"/>
    </row>
    <row r="37" spans="1:16" s="208" customFormat="1" ht="15" customHeight="1" x14ac:dyDescent="0.25">
      <c r="A37" s="218">
        <v>8</v>
      </c>
      <c r="B37" s="242">
        <v>30310</v>
      </c>
      <c r="C37" s="225" t="s">
        <v>27</v>
      </c>
      <c r="D37" s="153">
        <v>1</v>
      </c>
      <c r="E37" s="375">
        <v>100</v>
      </c>
      <c r="F37" s="375"/>
      <c r="G37" s="375"/>
      <c r="H37" s="375"/>
      <c r="I37" s="375"/>
      <c r="J37" s="293">
        <v>21</v>
      </c>
      <c r="K37" s="214"/>
      <c r="L37" s="267">
        <f>D37</f>
        <v>1</v>
      </c>
      <c r="M37" s="268">
        <f t="shared" ref="M37" si="10">N37*L37/100</f>
        <v>0</v>
      </c>
      <c r="N37" s="269">
        <f>H37+I37+G37</f>
        <v>0</v>
      </c>
      <c r="O37" s="268">
        <f t="shared" ref="O37" si="11">P37*L37/100</f>
        <v>1</v>
      </c>
      <c r="P37" s="270">
        <f>E37</f>
        <v>100</v>
      </c>
    </row>
    <row r="38" spans="1:16" s="208" customFormat="1" ht="15" customHeight="1" x14ac:dyDescent="0.25">
      <c r="A38" s="218">
        <v>9</v>
      </c>
      <c r="B38" s="242">
        <v>30440</v>
      </c>
      <c r="C38" s="225" t="s">
        <v>28</v>
      </c>
      <c r="D38" s="153">
        <v>3</v>
      </c>
      <c r="E38" s="375"/>
      <c r="F38" s="375">
        <v>66.666666666666671</v>
      </c>
      <c r="G38" s="375"/>
      <c r="H38" s="375"/>
      <c r="I38" s="375">
        <v>33.333333333333336</v>
      </c>
      <c r="J38" s="293">
        <v>64.3</v>
      </c>
      <c r="K38" s="214"/>
      <c r="L38" s="267">
        <f>D38</f>
        <v>3</v>
      </c>
      <c r="M38" s="268">
        <f t="shared" si="3"/>
        <v>1</v>
      </c>
      <c r="N38" s="269">
        <f>H38+I38+G38</f>
        <v>33.333333333333336</v>
      </c>
      <c r="O38" s="268">
        <f t="shared" si="4"/>
        <v>0</v>
      </c>
      <c r="P38" s="270">
        <f>E38</f>
        <v>0</v>
      </c>
    </row>
    <row r="39" spans="1:16" s="208" customFormat="1" ht="15" customHeight="1" x14ac:dyDescent="0.25">
      <c r="A39" s="218">
        <v>10</v>
      </c>
      <c r="B39" s="242">
        <v>30500</v>
      </c>
      <c r="C39" s="225" t="s">
        <v>30</v>
      </c>
      <c r="D39" s="153"/>
      <c r="E39" s="375"/>
      <c r="F39" s="375"/>
      <c r="G39" s="375"/>
      <c r="H39" s="375"/>
      <c r="I39" s="375"/>
      <c r="J39" s="293"/>
      <c r="K39" s="214"/>
      <c r="L39" s="267"/>
      <c r="M39" s="268"/>
      <c r="N39" s="269"/>
      <c r="O39" s="268"/>
      <c r="P39" s="270"/>
    </row>
    <row r="40" spans="1:16" s="208" customFormat="1" ht="15" customHeight="1" x14ac:dyDescent="0.25">
      <c r="A40" s="218">
        <v>11</v>
      </c>
      <c r="B40" s="242">
        <v>30530</v>
      </c>
      <c r="C40" s="225" t="s">
        <v>31</v>
      </c>
      <c r="D40" s="153">
        <v>2</v>
      </c>
      <c r="E40" s="375"/>
      <c r="F40" s="375">
        <v>100</v>
      </c>
      <c r="G40" s="375"/>
      <c r="H40" s="375"/>
      <c r="I40" s="375"/>
      <c r="J40" s="293">
        <v>54</v>
      </c>
      <c r="K40" s="214"/>
      <c r="L40" s="267">
        <f>D40</f>
        <v>2</v>
      </c>
      <c r="M40" s="268">
        <f t="shared" si="3"/>
        <v>0</v>
      </c>
      <c r="N40" s="269">
        <f>H40+I40+G40</f>
        <v>0</v>
      </c>
      <c r="O40" s="281">
        <f t="shared" si="4"/>
        <v>0</v>
      </c>
      <c r="P40" s="270">
        <f>E40</f>
        <v>0</v>
      </c>
    </row>
    <row r="41" spans="1:16" s="208" customFormat="1" ht="15" customHeight="1" x14ac:dyDescent="0.25">
      <c r="A41" s="218">
        <v>12</v>
      </c>
      <c r="B41" s="242">
        <v>30640</v>
      </c>
      <c r="C41" s="225" t="s">
        <v>32</v>
      </c>
      <c r="D41" s="153"/>
      <c r="E41" s="375"/>
      <c r="F41" s="375"/>
      <c r="G41" s="375"/>
      <c r="H41" s="375"/>
      <c r="I41" s="375"/>
      <c r="J41" s="293"/>
      <c r="K41" s="214"/>
      <c r="L41" s="267"/>
      <c r="M41" s="268"/>
      <c r="N41" s="269"/>
      <c r="O41" s="268"/>
      <c r="P41" s="270"/>
    </row>
    <row r="42" spans="1:16" s="208" customFormat="1" ht="15" customHeight="1" x14ac:dyDescent="0.25">
      <c r="A42" s="218">
        <v>13</v>
      </c>
      <c r="B42" s="242">
        <v>30650</v>
      </c>
      <c r="C42" s="225" t="s">
        <v>33</v>
      </c>
      <c r="D42" s="153"/>
      <c r="E42" s="375"/>
      <c r="F42" s="375"/>
      <c r="G42" s="375"/>
      <c r="H42" s="375"/>
      <c r="I42" s="375"/>
      <c r="J42" s="293"/>
      <c r="K42" s="214"/>
      <c r="L42" s="267"/>
      <c r="M42" s="268"/>
      <c r="N42" s="269"/>
      <c r="O42" s="268"/>
      <c r="P42" s="270"/>
    </row>
    <row r="43" spans="1:16" s="208" customFormat="1" ht="15" customHeight="1" x14ac:dyDescent="0.25">
      <c r="A43" s="218">
        <v>14</v>
      </c>
      <c r="B43" s="242">
        <v>30790</v>
      </c>
      <c r="C43" s="225" t="s">
        <v>34</v>
      </c>
      <c r="D43" s="153">
        <v>1</v>
      </c>
      <c r="E43" s="375"/>
      <c r="F43" s="375">
        <v>100</v>
      </c>
      <c r="G43" s="375"/>
      <c r="H43" s="375"/>
      <c r="I43" s="375"/>
      <c r="J43" s="293">
        <v>42</v>
      </c>
      <c r="K43" s="214"/>
      <c r="L43" s="267">
        <f t="shared" ref="L43:L55" si="12">D43</f>
        <v>1</v>
      </c>
      <c r="M43" s="268">
        <f t="shared" si="3"/>
        <v>0</v>
      </c>
      <c r="N43" s="269">
        <f t="shared" ref="N43:N55" si="13">H43+I43+G43</f>
        <v>0</v>
      </c>
      <c r="O43" s="268">
        <f t="shared" si="4"/>
        <v>0</v>
      </c>
      <c r="P43" s="270">
        <f t="shared" ref="P43:P55" si="14">E43</f>
        <v>0</v>
      </c>
    </row>
    <row r="44" spans="1:16" s="208" customFormat="1" ht="15" customHeight="1" x14ac:dyDescent="0.25">
      <c r="A44" s="218">
        <v>15</v>
      </c>
      <c r="B44" s="242">
        <v>30890</v>
      </c>
      <c r="C44" s="225" t="s">
        <v>35</v>
      </c>
      <c r="D44" s="153">
        <v>2</v>
      </c>
      <c r="E44" s="375"/>
      <c r="F44" s="375">
        <v>100</v>
      </c>
      <c r="G44" s="375"/>
      <c r="H44" s="375"/>
      <c r="I44" s="375"/>
      <c r="J44" s="293">
        <v>49</v>
      </c>
      <c r="K44" s="214"/>
      <c r="L44" s="267">
        <f t="shared" si="12"/>
        <v>2</v>
      </c>
      <c r="M44" s="268">
        <f t="shared" si="3"/>
        <v>0</v>
      </c>
      <c r="N44" s="269">
        <f t="shared" si="13"/>
        <v>0</v>
      </c>
      <c r="O44" s="268">
        <f t="shared" si="4"/>
        <v>0</v>
      </c>
      <c r="P44" s="270">
        <f t="shared" si="14"/>
        <v>0</v>
      </c>
    </row>
    <row r="45" spans="1:16" s="208" customFormat="1" ht="15" customHeight="1" x14ac:dyDescent="0.25">
      <c r="A45" s="218">
        <v>16</v>
      </c>
      <c r="B45" s="242">
        <v>30940</v>
      </c>
      <c r="C45" s="225" t="s">
        <v>36</v>
      </c>
      <c r="D45" s="153">
        <v>7</v>
      </c>
      <c r="E45" s="375"/>
      <c r="F45" s="375">
        <v>85.714285714285708</v>
      </c>
      <c r="G45" s="375"/>
      <c r="H45" s="375">
        <v>14.285714285714286</v>
      </c>
      <c r="I45" s="375"/>
      <c r="J45" s="293">
        <v>58.6</v>
      </c>
      <c r="K45" s="214"/>
      <c r="L45" s="267">
        <f t="shared" si="12"/>
        <v>7</v>
      </c>
      <c r="M45" s="268">
        <f t="shared" si="3"/>
        <v>1</v>
      </c>
      <c r="N45" s="269">
        <f t="shared" si="13"/>
        <v>14.285714285714286</v>
      </c>
      <c r="O45" s="268">
        <f t="shared" si="4"/>
        <v>0</v>
      </c>
      <c r="P45" s="270">
        <f t="shared" si="14"/>
        <v>0</v>
      </c>
    </row>
    <row r="46" spans="1:16" s="208" customFormat="1" ht="15" customHeight="1" thickBot="1" x14ac:dyDescent="0.3">
      <c r="A46" s="218">
        <v>17</v>
      </c>
      <c r="B46" s="246">
        <v>31480</v>
      </c>
      <c r="C46" s="226" t="s">
        <v>38</v>
      </c>
      <c r="D46" s="148">
        <v>3</v>
      </c>
      <c r="E46" s="376">
        <v>33.333333333333336</v>
      </c>
      <c r="F46" s="376">
        <v>66.666666666666671</v>
      </c>
      <c r="G46" s="376"/>
      <c r="H46" s="376"/>
      <c r="I46" s="377"/>
      <c r="J46" s="295">
        <v>32.700000000000003</v>
      </c>
      <c r="K46" s="214"/>
      <c r="L46" s="271">
        <f t="shared" si="12"/>
        <v>3</v>
      </c>
      <c r="M46" s="272">
        <f t="shared" si="3"/>
        <v>0</v>
      </c>
      <c r="N46" s="273">
        <f t="shared" si="13"/>
        <v>0</v>
      </c>
      <c r="O46" s="272">
        <f t="shared" si="4"/>
        <v>1</v>
      </c>
      <c r="P46" s="274">
        <f t="shared" si="14"/>
        <v>33.333333333333336</v>
      </c>
    </row>
    <row r="47" spans="1:16" s="208" customFormat="1" ht="15" customHeight="1" thickBot="1" x14ac:dyDescent="0.3">
      <c r="A47" s="238"/>
      <c r="B47" s="245"/>
      <c r="C47" s="240" t="s">
        <v>104</v>
      </c>
      <c r="D47" s="239">
        <f>SUM(D48:D66)</f>
        <v>84</v>
      </c>
      <c r="E47" s="356">
        <v>1.2218045112781954</v>
      </c>
      <c r="F47" s="356">
        <v>68.046418128654977</v>
      </c>
      <c r="G47" s="356">
        <v>10.925751879699249</v>
      </c>
      <c r="H47" s="356">
        <v>19.806025480367587</v>
      </c>
      <c r="I47" s="356">
        <v>0</v>
      </c>
      <c r="J47" s="291">
        <f>AVERAGE(J48:J66)</f>
        <v>62.599999999999994</v>
      </c>
      <c r="K47" s="227"/>
      <c r="L47" s="335">
        <f t="shared" si="12"/>
        <v>84</v>
      </c>
      <c r="M47" s="336">
        <f>SUM(M48:M66)</f>
        <v>35</v>
      </c>
      <c r="N47" s="349">
        <f t="shared" si="13"/>
        <v>30.731777360066836</v>
      </c>
      <c r="O47" s="336">
        <f>SUM(O48:O66)</f>
        <v>3</v>
      </c>
      <c r="P47" s="342">
        <f t="shared" si="14"/>
        <v>1.2218045112781954</v>
      </c>
    </row>
    <row r="48" spans="1:16" s="208" customFormat="1" ht="15" customHeight="1" x14ac:dyDescent="0.25">
      <c r="A48" s="253">
        <v>1</v>
      </c>
      <c r="B48" s="243">
        <v>40010</v>
      </c>
      <c r="C48" s="220" t="s">
        <v>39</v>
      </c>
      <c r="D48" s="164">
        <v>19</v>
      </c>
      <c r="E48" s="374">
        <v>5.2631578947368425</v>
      </c>
      <c r="F48" s="374">
        <v>52.631578947368418</v>
      </c>
      <c r="G48" s="374">
        <v>10.526315789473685</v>
      </c>
      <c r="H48" s="374">
        <v>31.578947368421051</v>
      </c>
      <c r="I48" s="374"/>
      <c r="J48" s="292">
        <v>66.7</v>
      </c>
      <c r="K48" s="227"/>
      <c r="L48" s="263">
        <f t="shared" si="12"/>
        <v>19</v>
      </c>
      <c r="M48" s="264">
        <f t="shared" si="3"/>
        <v>8</v>
      </c>
      <c r="N48" s="265">
        <f t="shared" si="13"/>
        <v>42.10526315789474</v>
      </c>
      <c r="O48" s="264">
        <f t="shared" si="4"/>
        <v>1</v>
      </c>
      <c r="P48" s="266">
        <f t="shared" si="14"/>
        <v>5.2631578947368425</v>
      </c>
    </row>
    <row r="49" spans="1:16" s="208" customFormat="1" ht="15" customHeight="1" x14ac:dyDescent="0.25">
      <c r="A49" s="229">
        <v>2</v>
      </c>
      <c r="B49" s="242">
        <v>40030</v>
      </c>
      <c r="C49" s="225" t="s">
        <v>41</v>
      </c>
      <c r="D49" s="153">
        <v>8</v>
      </c>
      <c r="E49" s="375"/>
      <c r="F49" s="375">
        <v>50</v>
      </c>
      <c r="G49" s="375">
        <v>25</v>
      </c>
      <c r="H49" s="375">
        <v>25</v>
      </c>
      <c r="I49" s="375"/>
      <c r="J49" s="293">
        <v>65</v>
      </c>
      <c r="K49" s="227"/>
      <c r="L49" s="267">
        <f t="shared" si="12"/>
        <v>8</v>
      </c>
      <c r="M49" s="268">
        <f t="shared" si="3"/>
        <v>4</v>
      </c>
      <c r="N49" s="269">
        <f t="shared" si="13"/>
        <v>50</v>
      </c>
      <c r="O49" s="268">
        <f t="shared" si="4"/>
        <v>0</v>
      </c>
      <c r="P49" s="270">
        <f t="shared" si="14"/>
        <v>0</v>
      </c>
    </row>
    <row r="50" spans="1:16" s="208" customFormat="1" ht="15" customHeight="1" x14ac:dyDescent="0.25">
      <c r="A50" s="229">
        <v>3</v>
      </c>
      <c r="B50" s="242">
        <v>40410</v>
      </c>
      <c r="C50" s="225" t="s">
        <v>48</v>
      </c>
      <c r="D50" s="153">
        <v>9</v>
      </c>
      <c r="E50" s="375"/>
      <c r="F50" s="375">
        <v>11.111111111111111</v>
      </c>
      <c r="G50" s="375"/>
      <c r="H50" s="375">
        <v>88.888888888888886</v>
      </c>
      <c r="I50" s="375"/>
      <c r="J50" s="293">
        <v>87.4</v>
      </c>
      <c r="K50" s="227"/>
      <c r="L50" s="267">
        <f t="shared" si="12"/>
        <v>9</v>
      </c>
      <c r="M50" s="268">
        <f t="shared" si="3"/>
        <v>8</v>
      </c>
      <c r="N50" s="269">
        <f t="shared" si="13"/>
        <v>88.888888888888886</v>
      </c>
      <c r="O50" s="268">
        <f t="shared" si="4"/>
        <v>0</v>
      </c>
      <c r="P50" s="270">
        <f t="shared" si="14"/>
        <v>0</v>
      </c>
    </row>
    <row r="51" spans="1:16" s="208" customFormat="1" ht="15" customHeight="1" x14ac:dyDescent="0.25">
      <c r="A51" s="229">
        <v>4</v>
      </c>
      <c r="B51" s="242">
        <v>40011</v>
      </c>
      <c r="C51" s="225" t="s">
        <v>40</v>
      </c>
      <c r="D51" s="153">
        <v>14</v>
      </c>
      <c r="E51" s="375">
        <v>14.285714285714286</v>
      </c>
      <c r="F51" s="375">
        <v>50</v>
      </c>
      <c r="G51" s="375">
        <v>14.285714285714286</v>
      </c>
      <c r="H51" s="375">
        <v>21.428571428571427</v>
      </c>
      <c r="I51" s="375"/>
      <c r="J51" s="293">
        <v>59.9</v>
      </c>
      <c r="K51" s="227"/>
      <c r="L51" s="267">
        <f t="shared" si="12"/>
        <v>14</v>
      </c>
      <c r="M51" s="268">
        <f t="shared" si="3"/>
        <v>5</v>
      </c>
      <c r="N51" s="269">
        <f t="shared" si="13"/>
        <v>35.714285714285715</v>
      </c>
      <c r="O51" s="268">
        <f t="shared" si="4"/>
        <v>2</v>
      </c>
      <c r="P51" s="270">
        <f t="shared" si="14"/>
        <v>14.285714285714286</v>
      </c>
    </row>
    <row r="52" spans="1:16" s="208" customFormat="1" ht="15" customHeight="1" x14ac:dyDescent="0.25">
      <c r="A52" s="229">
        <v>5</v>
      </c>
      <c r="B52" s="242">
        <v>40080</v>
      </c>
      <c r="C52" s="225" t="s">
        <v>96</v>
      </c>
      <c r="D52" s="153">
        <v>4</v>
      </c>
      <c r="E52" s="375"/>
      <c r="F52" s="375">
        <v>25</v>
      </c>
      <c r="G52" s="375">
        <v>50</v>
      </c>
      <c r="H52" s="375">
        <v>25</v>
      </c>
      <c r="I52" s="375"/>
      <c r="J52" s="293">
        <v>70.5</v>
      </c>
      <c r="K52" s="227"/>
      <c r="L52" s="267">
        <f t="shared" si="12"/>
        <v>4</v>
      </c>
      <c r="M52" s="268">
        <f t="shared" si="3"/>
        <v>3</v>
      </c>
      <c r="N52" s="269">
        <f t="shared" si="13"/>
        <v>75</v>
      </c>
      <c r="O52" s="268">
        <f t="shared" si="4"/>
        <v>0</v>
      </c>
      <c r="P52" s="270">
        <f t="shared" si="14"/>
        <v>0</v>
      </c>
    </row>
    <row r="53" spans="1:16" s="208" customFormat="1" ht="15" customHeight="1" x14ac:dyDescent="0.25">
      <c r="A53" s="229">
        <v>6</v>
      </c>
      <c r="B53" s="242">
        <v>40100</v>
      </c>
      <c r="C53" s="225" t="s">
        <v>42</v>
      </c>
      <c r="D53" s="153">
        <v>4</v>
      </c>
      <c r="E53" s="375"/>
      <c r="F53" s="375">
        <v>50</v>
      </c>
      <c r="G53" s="375"/>
      <c r="H53" s="375">
        <v>50</v>
      </c>
      <c r="I53" s="375"/>
      <c r="J53" s="293">
        <v>75</v>
      </c>
      <c r="K53" s="227"/>
      <c r="L53" s="267">
        <f t="shared" si="12"/>
        <v>4</v>
      </c>
      <c r="M53" s="268">
        <f t="shared" si="3"/>
        <v>2</v>
      </c>
      <c r="N53" s="269">
        <f t="shared" si="13"/>
        <v>50</v>
      </c>
      <c r="O53" s="268">
        <f t="shared" si="4"/>
        <v>0</v>
      </c>
      <c r="P53" s="270">
        <f t="shared" si="14"/>
        <v>0</v>
      </c>
    </row>
    <row r="54" spans="1:16" s="208" customFormat="1" ht="15" customHeight="1" x14ac:dyDescent="0.25">
      <c r="A54" s="229">
        <v>7</v>
      </c>
      <c r="B54" s="242">
        <v>40020</v>
      </c>
      <c r="C54" s="225" t="s">
        <v>110</v>
      </c>
      <c r="D54" s="153">
        <v>4</v>
      </c>
      <c r="E54" s="375"/>
      <c r="F54" s="375">
        <v>75</v>
      </c>
      <c r="G54" s="375">
        <v>25</v>
      </c>
      <c r="H54" s="375"/>
      <c r="I54" s="375"/>
      <c r="J54" s="293">
        <v>63.5</v>
      </c>
      <c r="K54" s="227"/>
      <c r="L54" s="267">
        <f t="shared" si="12"/>
        <v>4</v>
      </c>
      <c r="M54" s="268">
        <f t="shared" si="3"/>
        <v>1</v>
      </c>
      <c r="N54" s="269">
        <f t="shared" si="13"/>
        <v>25</v>
      </c>
      <c r="O54" s="268">
        <f t="shared" si="4"/>
        <v>0</v>
      </c>
      <c r="P54" s="270">
        <f t="shared" si="14"/>
        <v>0</v>
      </c>
    </row>
    <row r="55" spans="1:16" s="208" customFormat="1" ht="15" customHeight="1" x14ac:dyDescent="0.25">
      <c r="A55" s="229">
        <v>8</v>
      </c>
      <c r="B55" s="242">
        <v>40031</v>
      </c>
      <c r="C55" s="225" t="s">
        <v>113</v>
      </c>
      <c r="D55" s="153">
        <v>2</v>
      </c>
      <c r="E55" s="375"/>
      <c r="F55" s="375">
        <v>100</v>
      </c>
      <c r="G55" s="375"/>
      <c r="H55" s="375"/>
      <c r="I55" s="375"/>
      <c r="J55" s="293">
        <v>62</v>
      </c>
      <c r="K55" s="227"/>
      <c r="L55" s="267">
        <f t="shared" si="12"/>
        <v>2</v>
      </c>
      <c r="M55" s="268">
        <f t="shared" si="3"/>
        <v>0</v>
      </c>
      <c r="N55" s="269">
        <f t="shared" si="13"/>
        <v>0</v>
      </c>
      <c r="O55" s="268">
        <f t="shared" si="4"/>
        <v>0</v>
      </c>
      <c r="P55" s="270">
        <f t="shared" si="14"/>
        <v>0</v>
      </c>
    </row>
    <row r="56" spans="1:16" s="208" customFormat="1" ht="15" customHeight="1" x14ac:dyDescent="0.25">
      <c r="A56" s="229">
        <v>9</v>
      </c>
      <c r="B56" s="242">
        <v>40210</v>
      </c>
      <c r="C56" s="225" t="s">
        <v>44</v>
      </c>
      <c r="D56" s="153"/>
      <c r="E56" s="375"/>
      <c r="F56" s="375"/>
      <c r="G56" s="375"/>
      <c r="H56" s="375"/>
      <c r="I56" s="375"/>
      <c r="J56" s="293"/>
      <c r="K56" s="227"/>
      <c r="L56" s="267"/>
      <c r="M56" s="268"/>
      <c r="N56" s="269"/>
      <c r="O56" s="281"/>
      <c r="P56" s="270"/>
    </row>
    <row r="57" spans="1:16" s="208" customFormat="1" ht="15" customHeight="1" x14ac:dyDescent="0.25">
      <c r="A57" s="229">
        <v>10</v>
      </c>
      <c r="B57" s="242">
        <v>40300</v>
      </c>
      <c r="C57" s="225" t="s">
        <v>45</v>
      </c>
      <c r="D57" s="153"/>
      <c r="E57" s="375"/>
      <c r="F57" s="375"/>
      <c r="G57" s="375"/>
      <c r="H57" s="375"/>
      <c r="I57" s="375"/>
      <c r="J57" s="293"/>
      <c r="K57" s="227"/>
      <c r="L57" s="267"/>
      <c r="M57" s="268"/>
      <c r="N57" s="269"/>
      <c r="O57" s="268"/>
      <c r="P57" s="270"/>
    </row>
    <row r="58" spans="1:16" s="208" customFormat="1" ht="15" customHeight="1" x14ac:dyDescent="0.25">
      <c r="A58" s="229">
        <v>11</v>
      </c>
      <c r="B58" s="242">
        <v>40360</v>
      </c>
      <c r="C58" s="225" t="s">
        <v>46</v>
      </c>
      <c r="D58" s="153">
        <v>1</v>
      </c>
      <c r="E58" s="375"/>
      <c r="F58" s="375">
        <v>100</v>
      </c>
      <c r="G58" s="375"/>
      <c r="H58" s="375"/>
      <c r="I58" s="375"/>
      <c r="J58" s="293">
        <v>36</v>
      </c>
      <c r="K58" s="227"/>
      <c r="L58" s="267">
        <f>D58</f>
        <v>1</v>
      </c>
      <c r="M58" s="268">
        <f t="shared" ref="M58" si="15">N58*L58/100</f>
        <v>0</v>
      </c>
      <c r="N58" s="269">
        <f>H58+I58+G58</f>
        <v>0</v>
      </c>
      <c r="O58" s="268">
        <f t="shared" ref="O58" si="16">P58*L58/100</f>
        <v>0</v>
      </c>
      <c r="P58" s="270">
        <f>E58</f>
        <v>0</v>
      </c>
    </row>
    <row r="59" spans="1:16" s="208" customFormat="1" ht="15" customHeight="1" x14ac:dyDescent="0.25">
      <c r="A59" s="229">
        <v>12</v>
      </c>
      <c r="B59" s="242">
        <v>40390</v>
      </c>
      <c r="C59" s="225" t="s">
        <v>47</v>
      </c>
      <c r="D59" s="153"/>
      <c r="E59" s="375"/>
      <c r="F59" s="375"/>
      <c r="G59" s="375"/>
      <c r="H59" s="375"/>
      <c r="I59" s="375"/>
      <c r="J59" s="293"/>
      <c r="K59" s="227"/>
      <c r="L59" s="267"/>
      <c r="M59" s="268"/>
      <c r="N59" s="269"/>
      <c r="O59" s="268"/>
      <c r="P59" s="270"/>
    </row>
    <row r="60" spans="1:16" s="208" customFormat="1" ht="15" customHeight="1" x14ac:dyDescent="0.25">
      <c r="A60" s="229">
        <v>13</v>
      </c>
      <c r="B60" s="242">
        <v>40720</v>
      </c>
      <c r="C60" s="225" t="s">
        <v>109</v>
      </c>
      <c r="D60" s="153">
        <v>1</v>
      </c>
      <c r="E60" s="375"/>
      <c r="F60" s="375">
        <v>100</v>
      </c>
      <c r="G60" s="375"/>
      <c r="H60" s="375"/>
      <c r="I60" s="375"/>
      <c r="J60" s="293">
        <v>60</v>
      </c>
      <c r="K60" s="227"/>
      <c r="L60" s="267">
        <f t="shared" ref="L60:L70" si="17">D60</f>
        <v>1</v>
      </c>
      <c r="M60" s="268">
        <f t="shared" si="3"/>
        <v>0</v>
      </c>
      <c r="N60" s="269">
        <f t="shared" ref="N60:N70" si="18">H60+I60+G60</f>
        <v>0</v>
      </c>
      <c r="O60" s="268">
        <f t="shared" si="4"/>
        <v>0</v>
      </c>
      <c r="P60" s="270">
        <f t="shared" ref="P60:P70" si="19">E60</f>
        <v>0</v>
      </c>
    </row>
    <row r="61" spans="1:16" s="208" customFormat="1" ht="15" customHeight="1" x14ac:dyDescent="0.25">
      <c r="A61" s="229">
        <v>14</v>
      </c>
      <c r="B61" s="242">
        <v>40730</v>
      </c>
      <c r="C61" s="225" t="s">
        <v>49</v>
      </c>
      <c r="D61" s="153">
        <v>3</v>
      </c>
      <c r="E61" s="375"/>
      <c r="F61" s="375">
        <v>100</v>
      </c>
      <c r="G61" s="375"/>
      <c r="H61" s="375"/>
      <c r="I61" s="375"/>
      <c r="J61" s="293">
        <v>53.3</v>
      </c>
      <c r="K61" s="227"/>
      <c r="L61" s="267">
        <f t="shared" si="17"/>
        <v>3</v>
      </c>
      <c r="M61" s="268">
        <f t="shared" ref="M61:M64" si="20">N61*L61/100</f>
        <v>0</v>
      </c>
      <c r="N61" s="269">
        <f t="shared" si="18"/>
        <v>0</v>
      </c>
      <c r="O61" s="268">
        <f t="shared" ref="O61:O64" si="21">P61*L61/100</f>
        <v>0</v>
      </c>
      <c r="P61" s="270">
        <f t="shared" si="19"/>
        <v>0</v>
      </c>
    </row>
    <row r="62" spans="1:16" s="208" customFormat="1" ht="15" customHeight="1" x14ac:dyDescent="0.25">
      <c r="A62" s="229">
        <v>15</v>
      </c>
      <c r="B62" s="242">
        <v>40820</v>
      </c>
      <c r="C62" s="225" t="s">
        <v>50</v>
      </c>
      <c r="D62" s="153">
        <v>4</v>
      </c>
      <c r="E62" s="375"/>
      <c r="F62" s="375">
        <v>50</v>
      </c>
      <c r="G62" s="375">
        <v>50</v>
      </c>
      <c r="H62" s="375"/>
      <c r="I62" s="375"/>
      <c r="J62" s="293">
        <v>68</v>
      </c>
      <c r="K62" s="227"/>
      <c r="L62" s="267">
        <f t="shared" si="17"/>
        <v>4</v>
      </c>
      <c r="M62" s="268">
        <f t="shared" si="20"/>
        <v>2</v>
      </c>
      <c r="N62" s="269">
        <f t="shared" si="18"/>
        <v>50</v>
      </c>
      <c r="O62" s="268">
        <f t="shared" si="21"/>
        <v>0</v>
      </c>
      <c r="P62" s="270">
        <f t="shared" si="19"/>
        <v>0</v>
      </c>
    </row>
    <row r="63" spans="1:16" s="208" customFormat="1" ht="15" customHeight="1" x14ac:dyDescent="0.25">
      <c r="A63" s="229">
        <v>16</v>
      </c>
      <c r="B63" s="242">
        <v>40840</v>
      </c>
      <c r="C63" s="225" t="s">
        <v>51</v>
      </c>
      <c r="D63" s="153">
        <v>2</v>
      </c>
      <c r="E63" s="375"/>
      <c r="F63" s="375">
        <v>50</v>
      </c>
      <c r="G63" s="375"/>
      <c r="H63" s="375">
        <v>50</v>
      </c>
      <c r="I63" s="375"/>
      <c r="J63" s="293">
        <v>67</v>
      </c>
      <c r="K63" s="227"/>
      <c r="L63" s="267">
        <f t="shared" si="17"/>
        <v>2</v>
      </c>
      <c r="M63" s="268">
        <f t="shared" si="20"/>
        <v>1</v>
      </c>
      <c r="N63" s="269">
        <f t="shared" si="18"/>
        <v>50</v>
      </c>
      <c r="O63" s="268">
        <f t="shared" si="21"/>
        <v>0</v>
      </c>
      <c r="P63" s="270">
        <f t="shared" si="19"/>
        <v>0</v>
      </c>
    </row>
    <row r="64" spans="1:16" s="208" customFormat="1" ht="15" customHeight="1" x14ac:dyDescent="0.25">
      <c r="A64" s="229">
        <v>17</v>
      </c>
      <c r="B64" s="242">
        <v>40950</v>
      </c>
      <c r="C64" s="225" t="s">
        <v>52</v>
      </c>
      <c r="D64" s="153">
        <v>2</v>
      </c>
      <c r="E64" s="375"/>
      <c r="F64" s="375">
        <v>100</v>
      </c>
      <c r="G64" s="375"/>
      <c r="H64" s="375"/>
      <c r="I64" s="375"/>
      <c r="J64" s="293">
        <v>54</v>
      </c>
      <c r="K64" s="227"/>
      <c r="L64" s="267">
        <f t="shared" si="17"/>
        <v>2</v>
      </c>
      <c r="M64" s="268">
        <f t="shared" si="20"/>
        <v>0</v>
      </c>
      <c r="N64" s="269">
        <f t="shared" si="18"/>
        <v>0</v>
      </c>
      <c r="O64" s="110">
        <f t="shared" si="21"/>
        <v>0</v>
      </c>
      <c r="P64" s="270">
        <f t="shared" si="19"/>
        <v>0</v>
      </c>
    </row>
    <row r="65" spans="1:16" s="208" customFormat="1" ht="15" customHeight="1" x14ac:dyDescent="0.25">
      <c r="A65" s="229">
        <v>18</v>
      </c>
      <c r="B65" s="244">
        <v>40990</v>
      </c>
      <c r="C65" s="228" t="s">
        <v>53</v>
      </c>
      <c r="D65" s="153">
        <v>4</v>
      </c>
      <c r="E65" s="375"/>
      <c r="F65" s="375">
        <v>75</v>
      </c>
      <c r="G65" s="375"/>
      <c r="H65" s="375">
        <v>25</v>
      </c>
      <c r="I65" s="375"/>
      <c r="J65" s="296">
        <v>60.3</v>
      </c>
      <c r="K65" s="227"/>
      <c r="L65" s="267">
        <f t="shared" si="17"/>
        <v>4</v>
      </c>
      <c r="M65" s="268">
        <f t="shared" si="3"/>
        <v>1</v>
      </c>
      <c r="N65" s="269">
        <f t="shared" si="18"/>
        <v>25</v>
      </c>
      <c r="O65" s="268">
        <f t="shared" si="4"/>
        <v>0</v>
      </c>
      <c r="P65" s="270">
        <f t="shared" si="19"/>
        <v>0</v>
      </c>
    </row>
    <row r="66" spans="1:16" s="208" customFormat="1" ht="15" customHeight="1" thickBot="1" x14ac:dyDescent="0.3">
      <c r="A66" s="230">
        <v>19</v>
      </c>
      <c r="B66" s="242">
        <v>40133</v>
      </c>
      <c r="C66" s="225" t="s">
        <v>43</v>
      </c>
      <c r="D66" s="153">
        <v>3</v>
      </c>
      <c r="E66" s="376"/>
      <c r="F66" s="376">
        <v>100</v>
      </c>
      <c r="G66" s="376"/>
      <c r="H66" s="376"/>
      <c r="I66" s="377"/>
      <c r="J66" s="293">
        <v>53</v>
      </c>
      <c r="K66" s="227"/>
      <c r="L66" s="271">
        <f t="shared" si="17"/>
        <v>3</v>
      </c>
      <c r="M66" s="272">
        <f t="shared" si="3"/>
        <v>0</v>
      </c>
      <c r="N66" s="273">
        <f t="shared" si="18"/>
        <v>0</v>
      </c>
      <c r="O66" s="272">
        <f t="shared" si="4"/>
        <v>0</v>
      </c>
      <c r="P66" s="274">
        <f t="shared" si="19"/>
        <v>0</v>
      </c>
    </row>
    <row r="67" spans="1:16" s="208" customFormat="1" ht="15" customHeight="1" thickBot="1" x14ac:dyDescent="0.3">
      <c r="A67" s="238"/>
      <c r="B67" s="245"/>
      <c r="C67" s="240" t="s">
        <v>105</v>
      </c>
      <c r="D67" s="239">
        <f>SUM(D68:D81)</f>
        <v>34</v>
      </c>
      <c r="E67" s="355">
        <v>0</v>
      </c>
      <c r="F67" s="355">
        <v>64.444444444444443</v>
      </c>
      <c r="G67" s="355">
        <v>13.888888888888891</v>
      </c>
      <c r="H67" s="355">
        <v>21.666666666666668</v>
      </c>
      <c r="I67" s="355">
        <v>0</v>
      </c>
      <c r="J67" s="290">
        <f>AVERAGE(J68:J81)</f>
        <v>60.316666666666663</v>
      </c>
      <c r="K67" s="227"/>
      <c r="L67" s="335">
        <f t="shared" si="17"/>
        <v>34</v>
      </c>
      <c r="M67" s="336">
        <f>SUM(M68:M81)</f>
        <v>16</v>
      </c>
      <c r="N67" s="349">
        <f t="shared" si="18"/>
        <v>35.555555555555557</v>
      </c>
      <c r="O67" s="336">
        <f>SUM(O68:O81)</f>
        <v>0</v>
      </c>
      <c r="P67" s="342">
        <f t="shared" si="19"/>
        <v>0</v>
      </c>
    </row>
    <row r="68" spans="1:16" s="208" customFormat="1" ht="15" customHeight="1" x14ac:dyDescent="0.25">
      <c r="A68" s="223">
        <v>1</v>
      </c>
      <c r="B68" s="242">
        <v>50040</v>
      </c>
      <c r="C68" s="225" t="s">
        <v>54</v>
      </c>
      <c r="D68" s="153">
        <v>3</v>
      </c>
      <c r="E68" s="374"/>
      <c r="F68" s="374">
        <v>66.666666666666671</v>
      </c>
      <c r="G68" s="374"/>
      <c r="H68" s="374">
        <v>33.333333333333336</v>
      </c>
      <c r="I68" s="374"/>
      <c r="J68" s="293">
        <v>68</v>
      </c>
      <c r="K68" s="227"/>
      <c r="L68" s="263">
        <f t="shared" si="17"/>
        <v>3</v>
      </c>
      <c r="M68" s="264">
        <f t="shared" si="3"/>
        <v>1</v>
      </c>
      <c r="N68" s="265">
        <f t="shared" si="18"/>
        <v>33.333333333333336</v>
      </c>
      <c r="O68" s="264">
        <f t="shared" si="4"/>
        <v>0</v>
      </c>
      <c r="P68" s="266">
        <f t="shared" si="19"/>
        <v>0</v>
      </c>
    </row>
    <row r="69" spans="1:16" s="208" customFormat="1" ht="15" customHeight="1" x14ac:dyDescent="0.25">
      <c r="A69" s="218">
        <v>2</v>
      </c>
      <c r="B69" s="242">
        <v>50003</v>
      </c>
      <c r="C69" s="225" t="s">
        <v>97</v>
      </c>
      <c r="D69" s="153">
        <v>2</v>
      </c>
      <c r="E69" s="375"/>
      <c r="F69" s="375">
        <v>100</v>
      </c>
      <c r="G69" s="375"/>
      <c r="H69" s="375"/>
      <c r="I69" s="375"/>
      <c r="J69" s="293">
        <v>60</v>
      </c>
      <c r="K69" s="227"/>
      <c r="L69" s="267">
        <f t="shared" si="17"/>
        <v>2</v>
      </c>
      <c r="M69" s="268">
        <f t="shared" si="3"/>
        <v>0</v>
      </c>
      <c r="N69" s="269">
        <f t="shared" si="18"/>
        <v>0</v>
      </c>
      <c r="O69" s="268">
        <f t="shared" si="4"/>
        <v>0</v>
      </c>
      <c r="P69" s="270">
        <f t="shared" si="19"/>
        <v>0</v>
      </c>
    </row>
    <row r="70" spans="1:16" s="208" customFormat="1" ht="15" customHeight="1" x14ac:dyDescent="0.25">
      <c r="A70" s="218">
        <v>3</v>
      </c>
      <c r="B70" s="242">
        <v>50060</v>
      </c>
      <c r="C70" s="225" t="s">
        <v>56</v>
      </c>
      <c r="D70" s="153">
        <v>6</v>
      </c>
      <c r="E70" s="375"/>
      <c r="F70" s="375">
        <v>33.333333333333336</v>
      </c>
      <c r="G70" s="375">
        <v>33.333333333333336</v>
      </c>
      <c r="H70" s="375">
        <v>33.333333333333336</v>
      </c>
      <c r="I70" s="375"/>
      <c r="J70" s="293">
        <v>72.599999999999994</v>
      </c>
      <c r="K70" s="227"/>
      <c r="L70" s="267">
        <f t="shared" si="17"/>
        <v>6</v>
      </c>
      <c r="M70" s="268">
        <f t="shared" ref="M70:M122" si="22">N70*L70/100</f>
        <v>4</v>
      </c>
      <c r="N70" s="269">
        <f t="shared" si="18"/>
        <v>66.666666666666671</v>
      </c>
      <c r="O70" s="268">
        <f t="shared" ref="O70:O81" si="23">P70*L70/100</f>
        <v>0</v>
      </c>
      <c r="P70" s="270">
        <f t="shared" si="19"/>
        <v>0</v>
      </c>
    </row>
    <row r="71" spans="1:16" s="208" customFormat="1" ht="15" customHeight="1" x14ac:dyDescent="0.25">
      <c r="A71" s="218">
        <v>4</v>
      </c>
      <c r="B71" s="248">
        <v>50170</v>
      </c>
      <c r="C71" s="225" t="s">
        <v>57</v>
      </c>
      <c r="D71" s="153"/>
      <c r="E71" s="375"/>
      <c r="F71" s="375"/>
      <c r="G71" s="375"/>
      <c r="H71" s="375"/>
      <c r="I71" s="375"/>
      <c r="J71" s="293"/>
      <c r="K71" s="227"/>
      <c r="L71" s="267"/>
      <c r="M71" s="268"/>
      <c r="N71" s="269"/>
      <c r="O71" s="281"/>
      <c r="P71" s="270"/>
    </row>
    <row r="72" spans="1:16" s="208" customFormat="1" ht="15" customHeight="1" x14ac:dyDescent="0.25">
      <c r="A72" s="218">
        <v>5</v>
      </c>
      <c r="B72" s="242">
        <v>50230</v>
      </c>
      <c r="C72" s="225" t="s">
        <v>58</v>
      </c>
      <c r="D72" s="153">
        <v>6</v>
      </c>
      <c r="E72" s="375"/>
      <c r="F72" s="375">
        <v>33.333333333333336</v>
      </c>
      <c r="G72" s="375">
        <v>33.333333333333336</v>
      </c>
      <c r="H72" s="375">
        <v>33.333333333333336</v>
      </c>
      <c r="I72" s="375"/>
      <c r="J72" s="293">
        <v>71.2</v>
      </c>
      <c r="K72" s="227"/>
      <c r="L72" s="267">
        <f>D72</f>
        <v>6</v>
      </c>
      <c r="M72" s="268">
        <f t="shared" si="22"/>
        <v>4</v>
      </c>
      <c r="N72" s="269">
        <f>H72+I72+G72</f>
        <v>66.666666666666671</v>
      </c>
      <c r="O72" s="268">
        <f t="shared" si="23"/>
        <v>0</v>
      </c>
      <c r="P72" s="270">
        <f>E72</f>
        <v>0</v>
      </c>
    </row>
    <row r="73" spans="1:16" s="208" customFormat="1" ht="15" customHeight="1" x14ac:dyDescent="0.25">
      <c r="A73" s="218">
        <v>6</v>
      </c>
      <c r="B73" s="242">
        <v>50340</v>
      </c>
      <c r="C73" s="225" t="s">
        <v>59</v>
      </c>
      <c r="D73" s="153">
        <v>1</v>
      </c>
      <c r="E73" s="375"/>
      <c r="F73" s="375"/>
      <c r="G73" s="375">
        <v>100</v>
      </c>
      <c r="H73" s="375"/>
      <c r="I73" s="375"/>
      <c r="J73" s="293">
        <v>44</v>
      </c>
      <c r="K73" s="227"/>
      <c r="L73" s="267">
        <f>D73</f>
        <v>1</v>
      </c>
      <c r="M73" s="268">
        <f t="shared" si="22"/>
        <v>1</v>
      </c>
      <c r="N73" s="269">
        <f>H73+I73+G73</f>
        <v>100</v>
      </c>
      <c r="O73" s="268">
        <f t="shared" si="23"/>
        <v>0</v>
      </c>
      <c r="P73" s="270">
        <f>E73</f>
        <v>0</v>
      </c>
    </row>
    <row r="74" spans="1:16" s="208" customFormat="1" ht="15" customHeight="1" x14ac:dyDescent="0.25">
      <c r="A74" s="218">
        <v>7</v>
      </c>
      <c r="B74" s="242">
        <v>50420</v>
      </c>
      <c r="C74" s="225" t="s">
        <v>60</v>
      </c>
      <c r="D74" s="153">
        <v>2</v>
      </c>
      <c r="E74" s="375"/>
      <c r="F74" s="375">
        <v>50</v>
      </c>
      <c r="G74" s="375"/>
      <c r="H74" s="375">
        <v>50</v>
      </c>
      <c r="I74" s="375"/>
      <c r="J74" s="293">
        <v>82</v>
      </c>
      <c r="K74" s="227"/>
      <c r="L74" s="267">
        <f>D74</f>
        <v>2</v>
      </c>
      <c r="M74" s="268">
        <f t="shared" si="22"/>
        <v>1</v>
      </c>
      <c r="N74" s="269">
        <f>H74+I74+G74</f>
        <v>50</v>
      </c>
      <c r="O74" s="268">
        <f t="shared" si="23"/>
        <v>0</v>
      </c>
      <c r="P74" s="270">
        <f>E74</f>
        <v>0</v>
      </c>
    </row>
    <row r="75" spans="1:16" s="208" customFormat="1" ht="15" customHeight="1" x14ac:dyDescent="0.25">
      <c r="A75" s="218">
        <v>8</v>
      </c>
      <c r="B75" s="242">
        <v>50450</v>
      </c>
      <c r="C75" s="225" t="s">
        <v>61</v>
      </c>
      <c r="D75" s="153">
        <v>1</v>
      </c>
      <c r="E75" s="375"/>
      <c r="F75" s="375">
        <v>100</v>
      </c>
      <c r="G75" s="375"/>
      <c r="H75" s="375"/>
      <c r="I75" s="375"/>
      <c r="J75" s="293">
        <v>57</v>
      </c>
      <c r="K75" s="227"/>
      <c r="L75" s="267">
        <f>D75</f>
        <v>1</v>
      </c>
      <c r="M75" s="268">
        <f t="shared" si="22"/>
        <v>0</v>
      </c>
      <c r="N75" s="269">
        <f>H75+I75+G75</f>
        <v>0</v>
      </c>
      <c r="O75" s="268">
        <f t="shared" si="23"/>
        <v>0</v>
      </c>
      <c r="P75" s="270">
        <f>E75</f>
        <v>0</v>
      </c>
    </row>
    <row r="76" spans="1:16" s="208" customFormat="1" ht="15" customHeight="1" x14ac:dyDescent="0.25">
      <c r="A76" s="218">
        <v>9</v>
      </c>
      <c r="B76" s="242">
        <v>50620</v>
      </c>
      <c r="C76" s="225" t="s">
        <v>62</v>
      </c>
      <c r="D76" s="153"/>
      <c r="E76" s="375"/>
      <c r="F76" s="375"/>
      <c r="G76" s="375"/>
      <c r="H76" s="375"/>
      <c r="I76" s="375"/>
      <c r="J76" s="293"/>
      <c r="K76" s="227"/>
      <c r="L76" s="267"/>
      <c r="M76" s="268"/>
      <c r="N76" s="269"/>
      <c r="O76" s="268"/>
      <c r="P76" s="270"/>
    </row>
    <row r="77" spans="1:16" s="208" customFormat="1" ht="15" customHeight="1" x14ac:dyDescent="0.25">
      <c r="A77" s="218">
        <v>10</v>
      </c>
      <c r="B77" s="242">
        <v>50760</v>
      </c>
      <c r="C77" s="225" t="s">
        <v>63</v>
      </c>
      <c r="D77" s="153">
        <v>4</v>
      </c>
      <c r="E77" s="375"/>
      <c r="F77" s="375">
        <v>50</v>
      </c>
      <c r="G77" s="375"/>
      <c r="H77" s="375">
        <v>50</v>
      </c>
      <c r="I77" s="375"/>
      <c r="J77" s="293">
        <v>75</v>
      </c>
      <c r="K77" s="227"/>
      <c r="L77" s="267">
        <f t="shared" ref="L77:L83" si="24">D77</f>
        <v>4</v>
      </c>
      <c r="M77" s="268">
        <f t="shared" si="22"/>
        <v>2</v>
      </c>
      <c r="N77" s="269">
        <f t="shared" ref="N77:N83" si="25">H77+I77+G77</f>
        <v>50</v>
      </c>
      <c r="O77" s="268">
        <f t="shared" si="23"/>
        <v>0</v>
      </c>
      <c r="P77" s="270">
        <f t="shared" ref="P77:P83" si="26">E77</f>
        <v>0</v>
      </c>
    </row>
    <row r="78" spans="1:16" s="208" customFormat="1" ht="15" customHeight="1" x14ac:dyDescent="0.25">
      <c r="A78" s="218">
        <v>11</v>
      </c>
      <c r="B78" s="242">
        <v>50780</v>
      </c>
      <c r="C78" s="225" t="s">
        <v>64</v>
      </c>
      <c r="D78" s="153">
        <v>1</v>
      </c>
      <c r="E78" s="375"/>
      <c r="F78" s="375">
        <v>100</v>
      </c>
      <c r="G78" s="375"/>
      <c r="H78" s="375"/>
      <c r="I78" s="375"/>
      <c r="J78" s="293">
        <v>46</v>
      </c>
      <c r="K78" s="227"/>
      <c r="L78" s="267">
        <f t="shared" si="24"/>
        <v>1</v>
      </c>
      <c r="M78" s="268">
        <f t="shared" si="22"/>
        <v>0</v>
      </c>
      <c r="N78" s="269">
        <f t="shared" si="25"/>
        <v>0</v>
      </c>
      <c r="O78" s="281">
        <f t="shared" si="23"/>
        <v>0</v>
      </c>
      <c r="P78" s="270">
        <f t="shared" si="26"/>
        <v>0</v>
      </c>
    </row>
    <row r="79" spans="1:16" s="208" customFormat="1" ht="15" customHeight="1" x14ac:dyDescent="0.25">
      <c r="A79" s="218">
        <v>12</v>
      </c>
      <c r="B79" s="242">
        <v>50930</v>
      </c>
      <c r="C79" s="225" t="s">
        <v>65</v>
      </c>
      <c r="D79" s="153">
        <v>1</v>
      </c>
      <c r="E79" s="375"/>
      <c r="F79" s="375">
        <v>100</v>
      </c>
      <c r="G79" s="375"/>
      <c r="H79" s="375"/>
      <c r="I79" s="375"/>
      <c r="J79" s="293">
        <v>38</v>
      </c>
      <c r="K79" s="227"/>
      <c r="L79" s="267">
        <f t="shared" si="24"/>
        <v>1</v>
      </c>
      <c r="M79" s="268">
        <f t="shared" si="22"/>
        <v>0</v>
      </c>
      <c r="N79" s="269">
        <f t="shared" si="25"/>
        <v>0</v>
      </c>
      <c r="O79" s="281">
        <f t="shared" si="23"/>
        <v>0</v>
      </c>
      <c r="P79" s="270">
        <f t="shared" si="26"/>
        <v>0</v>
      </c>
    </row>
    <row r="80" spans="1:16" s="208" customFormat="1" ht="15" customHeight="1" x14ac:dyDescent="0.25">
      <c r="A80" s="222">
        <v>13</v>
      </c>
      <c r="B80" s="244">
        <v>51370</v>
      </c>
      <c r="C80" s="228" t="s">
        <v>66</v>
      </c>
      <c r="D80" s="153">
        <v>2</v>
      </c>
      <c r="E80" s="378"/>
      <c r="F80" s="378">
        <v>100</v>
      </c>
      <c r="G80" s="378"/>
      <c r="H80" s="378"/>
      <c r="I80" s="379"/>
      <c r="J80" s="296">
        <v>39</v>
      </c>
      <c r="K80" s="227"/>
      <c r="L80" s="267">
        <f t="shared" si="24"/>
        <v>2</v>
      </c>
      <c r="M80" s="268">
        <f t="shared" si="22"/>
        <v>0</v>
      </c>
      <c r="N80" s="269">
        <f t="shared" si="25"/>
        <v>0</v>
      </c>
      <c r="O80" s="281">
        <f t="shared" si="23"/>
        <v>0</v>
      </c>
      <c r="P80" s="270">
        <f t="shared" si="26"/>
        <v>0</v>
      </c>
    </row>
    <row r="81" spans="1:16" s="208" customFormat="1" ht="15" customHeight="1" thickBot="1" x14ac:dyDescent="0.3">
      <c r="A81" s="222">
        <v>14</v>
      </c>
      <c r="B81" s="351">
        <v>51400</v>
      </c>
      <c r="C81" s="352" t="s">
        <v>143</v>
      </c>
      <c r="D81" s="69">
        <v>5</v>
      </c>
      <c r="E81" s="380"/>
      <c r="F81" s="380">
        <v>40</v>
      </c>
      <c r="G81" s="380"/>
      <c r="H81" s="380">
        <v>60</v>
      </c>
      <c r="I81" s="381"/>
      <c r="J81" s="296">
        <v>71</v>
      </c>
      <c r="K81" s="227"/>
      <c r="L81" s="271">
        <f t="shared" si="24"/>
        <v>5</v>
      </c>
      <c r="M81" s="272">
        <f t="shared" si="22"/>
        <v>3</v>
      </c>
      <c r="N81" s="273">
        <f t="shared" si="25"/>
        <v>60</v>
      </c>
      <c r="O81" s="283">
        <f t="shared" si="23"/>
        <v>0</v>
      </c>
      <c r="P81" s="274">
        <f t="shared" si="26"/>
        <v>0</v>
      </c>
    </row>
    <row r="82" spans="1:16" s="208" customFormat="1" ht="15" customHeight="1" thickBot="1" x14ac:dyDescent="0.3">
      <c r="A82" s="238"/>
      <c r="B82" s="245"/>
      <c r="C82" s="240" t="s">
        <v>106</v>
      </c>
      <c r="D82" s="239">
        <f>SUM(D83:D112)</f>
        <v>119</v>
      </c>
      <c r="E82" s="355">
        <v>3.1481481481481484</v>
      </c>
      <c r="F82" s="355">
        <v>61.216931216931229</v>
      </c>
      <c r="G82" s="355">
        <v>11.084656084656084</v>
      </c>
      <c r="H82" s="355">
        <v>23.915343915343918</v>
      </c>
      <c r="I82" s="355">
        <v>0.63492063492063489</v>
      </c>
      <c r="J82" s="290">
        <f>AVERAGE(J83:J112)</f>
        <v>63.544444444444444</v>
      </c>
      <c r="K82" s="227"/>
      <c r="L82" s="335">
        <f t="shared" si="24"/>
        <v>119</v>
      </c>
      <c r="M82" s="336">
        <f>SUM(M83:M112)</f>
        <v>46</v>
      </c>
      <c r="N82" s="349">
        <f t="shared" si="25"/>
        <v>35.63492063492064</v>
      </c>
      <c r="O82" s="336">
        <f>SUM(O83:O112)</f>
        <v>4</v>
      </c>
      <c r="P82" s="342">
        <f t="shared" si="26"/>
        <v>3.1481481481481484</v>
      </c>
    </row>
    <row r="83" spans="1:16" s="208" customFormat="1" ht="15" customHeight="1" x14ac:dyDescent="0.25">
      <c r="A83" s="253">
        <v>1</v>
      </c>
      <c r="B83" s="247">
        <v>60010</v>
      </c>
      <c r="C83" s="225" t="s">
        <v>68</v>
      </c>
      <c r="D83" s="153">
        <v>1</v>
      </c>
      <c r="E83" s="374"/>
      <c r="F83" s="374"/>
      <c r="G83" s="374"/>
      <c r="H83" s="374">
        <v>100</v>
      </c>
      <c r="I83" s="374"/>
      <c r="J83" s="293">
        <v>91</v>
      </c>
      <c r="K83" s="227"/>
      <c r="L83" s="263">
        <f t="shared" si="24"/>
        <v>1</v>
      </c>
      <c r="M83" s="264">
        <f t="shared" si="22"/>
        <v>1</v>
      </c>
      <c r="N83" s="265">
        <f t="shared" si="25"/>
        <v>100</v>
      </c>
      <c r="O83" s="264">
        <f t="shared" ref="O83:O112" si="27">P83*L83/100</f>
        <v>0</v>
      </c>
      <c r="P83" s="266">
        <f t="shared" si="26"/>
        <v>0</v>
      </c>
    </row>
    <row r="84" spans="1:16" s="208" customFormat="1" ht="15" customHeight="1" x14ac:dyDescent="0.25">
      <c r="A84" s="229">
        <v>2</v>
      </c>
      <c r="B84" s="242">
        <v>60020</v>
      </c>
      <c r="C84" s="225" t="s">
        <v>69</v>
      </c>
      <c r="D84" s="153"/>
      <c r="E84" s="375"/>
      <c r="F84" s="375"/>
      <c r="G84" s="375"/>
      <c r="H84" s="375"/>
      <c r="I84" s="375"/>
      <c r="J84" s="293"/>
      <c r="K84" s="227"/>
      <c r="L84" s="267"/>
      <c r="M84" s="268"/>
      <c r="N84" s="269"/>
      <c r="O84" s="268"/>
      <c r="P84" s="270"/>
    </row>
    <row r="85" spans="1:16" s="208" customFormat="1" ht="15" customHeight="1" x14ac:dyDescent="0.25">
      <c r="A85" s="229">
        <v>3</v>
      </c>
      <c r="B85" s="242">
        <v>60050</v>
      </c>
      <c r="C85" s="225" t="s">
        <v>70</v>
      </c>
      <c r="D85" s="153">
        <v>5</v>
      </c>
      <c r="E85" s="375"/>
      <c r="F85" s="375">
        <v>60</v>
      </c>
      <c r="G85" s="375"/>
      <c r="H85" s="375">
        <v>40</v>
      </c>
      <c r="I85" s="375"/>
      <c r="J85" s="293">
        <v>67</v>
      </c>
      <c r="K85" s="227"/>
      <c r="L85" s="267">
        <f t="shared" ref="L85:L92" si="28">D85</f>
        <v>5</v>
      </c>
      <c r="M85" s="268">
        <f t="shared" si="22"/>
        <v>2</v>
      </c>
      <c r="N85" s="269">
        <f t="shared" ref="N85:N92" si="29">H85+I85+G85</f>
        <v>40</v>
      </c>
      <c r="O85" s="268">
        <f t="shared" si="27"/>
        <v>0</v>
      </c>
      <c r="P85" s="270">
        <f t="shared" ref="P85:P92" si="30">E85</f>
        <v>0</v>
      </c>
    </row>
    <row r="86" spans="1:16" s="208" customFormat="1" ht="15" customHeight="1" x14ac:dyDescent="0.25">
      <c r="A86" s="229">
        <v>4</v>
      </c>
      <c r="B86" s="242">
        <v>60070</v>
      </c>
      <c r="C86" s="225" t="s">
        <v>71</v>
      </c>
      <c r="D86" s="153">
        <v>3</v>
      </c>
      <c r="E86" s="375"/>
      <c r="F86" s="375">
        <v>66.666666666666671</v>
      </c>
      <c r="G86" s="375">
        <v>33.333333333333336</v>
      </c>
      <c r="H86" s="375"/>
      <c r="I86" s="375"/>
      <c r="J86" s="293">
        <v>60</v>
      </c>
      <c r="K86" s="227"/>
      <c r="L86" s="267">
        <f t="shared" si="28"/>
        <v>3</v>
      </c>
      <c r="M86" s="268">
        <f t="shared" si="22"/>
        <v>1</v>
      </c>
      <c r="N86" s="269">
        <f t="shared" si="29"/>
        <v>33.333333333333336</v>
      </c>
      <c r="O86" s="268">
        <f t="shared" si="27"/>
        <v>0</v>
      </c>
      <c r="P86" s="270">
        <f t="shared" si="30"/>
        <v>0</v>
      </c>
    </row>
    <row r="87" spans="1:16" s="208" customFormat="1" ht="15" customHeight="1" x14ac:dyDescent="0.25">
      <c r="A87" s="229">
        <v>5</v>
      </c>
      <c r="B87" s="242">
        <v>60180</v>
      </c>
      <c r="C87" s="225" t="s">
        <v>72</v>
      </c>
      <c r="D87" s="153">
        <v>4</v>
      </c>
      <c r="E87" s="375"/>
      <c r="F87" s="375">
        <v>50</v>
      </c>
      <c r="G87" s="375">
        <v>25</v>
      </c>
      <c r="H87" s="375">
        <v>25</v>
      </c>
      <c r="I87" s="375"/>
      <c r="J87" s="293">
        <v>63.6</v>
      </c>
      <c r="K87" s="227"/>
      <c r="L87" s="267">
        <f t="shared" si="28"/>
        <v>4</v>
      </c>
      <c r="M87" s="268">
        <f t="shared" si="22"/>
        <v>2</v>
      </c>
      <c r="N87" s="269">
        <f t="shared" si="29"/>
        <v>50</v>
      </c>
      <c r="O87" s="268">
        <f t="shared" si="27"/>
        <v>0</v>
      </c>
      <c r="P87" s="270">
        <f t="shared" si="30"/>
        <v>0</v>
      </c>
    </row>
    <row r="88" spans="1:16" s="208" customFormat="1" ht="15" customHeight="1" x14ac:dyDescent="0.25">
      <c r="A88" s="229">
        <v>6</v>
      </c>
      <c r="B88" s="242">
        <v>60240</v>
      </c>
      <c r="C88" s="225" t="s">
        <v>73</v>
      </c>
      <c r="D88" s="153">
        <v>5</v>
      </c>
      <c r="E88" s="375">
        <v>20</v>
      </c>
      <c r="F88" s="375">
        <v>40</v>
      </c>
      <c r="G88" s="375"/>
      <c r="H88" s="375">
        <v>40</v>
      </c>
      <c r="I88" s="375"/>
      <c r="J88" s="293">
        <v>58</v>
      </c>
      <c r="K88" s="227"/>
      <c r="L88" s="267">
        <f t="shared" si="28"/>
        <v>5</v>
      </c>
      <c r="M88" s="268">
        <f t="shared" si="22"/>
        <v>2</v>
      </c>
      <c r="N88" s="269">
        <f t="shared" si="29"/>
        <v>40</v>
      </c>
      <c r="O88" s="110">
        <f t="shared" si="27"/>
        <v>1</v>
      </c>
      <c r="P88" s="270">
        <f t="shared" si="30"/>
        <v>20</v>
      </c>
    </row>
    <row r="89" spans="1:16" s="208" customFormat="1" ht="15" customHeight="1" x14ac:dyDescent="0.25">
      <c r="A89" s="229">
        <v>7</v>
      </c>
      <c r="B89" s="242">
        <v>60560</v>
      </c>
      <c r="C89" s="225" t="s">
        <v>74</v>
      </c>
      <c r="D89" s="153">
        <v>3</v>
      </c>
      <c r="E89" s="375"/>
      <c r="F89" s="375"/>
      <c r="G89" s="375">
        <v>33.333333333333336</v>
      </c>
      <c r="H89" s="375">
        <v>66.666666666666671</v>
      </c>
      <c r="I89" s="375"/>
      <c r="J89" s="293">
        <v>82</v>
      </c>
      <c r="K89" s="227"/>
      <c r="L89" s="267">
        <f t="shared" si="28"/>
        <v>3</v>
      </c>
      <c r="M89" s="268">
        <f t="shared" si="22"/>
        <v>3</v>
      </c>
      <c r="N89" s="269">
        <f t="shared" si="29"/>
        <v>100</v>
      </c>
      <c r="O89" s="268">
        <f t="shared" si="27"/>
        <v>0</v>
      </c>
      <c r="P89" s="270">
        <f t="shared" si="30"/>
        <v>0</v>
      </c>
    </row>
    <row r="90" spans="1:16" s="208" customFormat="1" ht="15" customHeight="1" x14ac:dyDescent="0.25">
      <c r="A90" s="229">
        <v>8</v>
      </c>
      <c r="B90" s="242">
        <v>60660</v>
      </c>
      <c r="C90" s="225" t="s">
        <v>75</v>
      </c>
      <c r="D90" s="153">
        <v>1</v>
      </c>
      <c r="E90" s="375"/>
      <c r="F90" s="375">
        <v>100</v>
      </c>
      <c r="G90" s="375"/>
      <c r="H90" s="375"/>
      <c r="I90" s="375"/>
      <c r="J90" s="293">
        <v>56</v>
      </c>
      <c r="K90" s="227"/>
      <c r="L90" s="267">
        <f t="shared" si="28"/>
        <v>1</v>
      </c>
      <c r="M90" s="268">
        <f t="shared" si="22"/>
        <v>0</v>
      </c>
      <c r="N90" s="269">
        <f t="shared" si="29"/>
        <v>0</v>
      </c>
      <c r="O90" s="281">
        <f t="shared" si="27"/>
        <v>0</v>
      </c>
      <c r="P90" s="270">
        <f t="shared" si="30"/>
        <v>0</v>
      </c>
    </row>
    <row r="91" spans="1:16" s="208" customFormat="1" ht="15" customHeight="1" x14ac:dyDescent="0.25">
      <c r="A91" s="229">
        <v>9</v>
      </c>
      <c r="B91" s="249">
        <v>60001</v>
      </c>
      <c r="C91" s="221" t="s">
        <v>67</v>
      </c>
      <c r="D91" s="153">
        <v>4</v>
      </c>
      <c r="E91" s="375"/>
      <c r="F91" s="375">
        <v>25</v>
      </c>
      <c r="G91" s="375">
        <v>25</v>
      </c>
      <c r="H91" s="375">
        <v>50</v>
      </c>
      <c r="I91" s="375"/>
      <c r="J91" s="293">
        <v>76</v>
      </c>
      <c r="K91" s="227"/>
      <c r="L91" s="267">
        <f t="shared" si="28"/>
        <v>4</v>
      </c>
      <c r="M91" s="268">
        <f t="shared" si="22"/>
        <v>3</v>
      </c>
      <c r="N91" s="269">
        <f t="shared" si="29"/>
        <v>75</v>
      </c>
      <c r="O91" s="110">
        <f t="shared" si="27"/>
        <v>0</v>
      </c>
      <c r="P91" s="270">
        <f t="shared" si="30"/>
        <v>0</v>
      </c>
    </row>
    <row r="92" spans="1:16" s="208" customFormat="1" ht="15" customHeight="1" x14ac:dyDescent="0.25">
      <c r="A92" s="229">
        <v>10</v>
      </c>
      <c r="B92" s="242">
        <v>60850</v>
      </c>
      <c r="C92" s="225" t="s">
        <v>77</v>
      </c>
      <c r="D92" s="153">
        <v>1</v>
      </c>
      <c r="E92" s="375"/>
      <c r="F92" s="375">
        <v>100</v>
      </c>
      <c r="G92" s="375"/>
      <c r="H92" s="375"/>
      <c r="I92" s="375"/>
      <c r="J92" s="293">
        <v>58</v>
      </c>
      <c r="K92" s="227"/>
      <c r="L92" s="267">
        <f t="shared" si="28"/>
        <v>1</v>
      </c>
      <c r="M92" s="268">
        <f t="shared" si="22"/>
        <v>0</v>
      </c>
      <c r="N92" s="269">
        <f t="shared" si="29"/>
        <v>0</v>
      </c>
      <c r="O92" s="268">
        <f t="shared" si="27"/>
        <v>0</v>
      </c>
      <c r="P92" s="270">
        <f t="shared" si="30"/>
        <v>0</v>
      </c>
    </row>
    <row r="93" spans="1:16" s="208" customFormat="1" ht="15" customHeight="1" x14ac:dyDescent="0.25">
      <c r="A93" s="229">
        <v>11</v>
      </c>
      <c r="B93" s="242">
        <v>60910</v>
      </c>
      <c r="C93" s="225" t="s">
        <v>78</v>
      </c>
      <c r="D93" s="153"/>
      <c r="E93" s="375"/>
      <c r="F93" s="375"/>
      <c r="G93" s="375"/>
      <c r="H93" s="375"/>
      <c r="I93" s="375"/>
      <c r="J93" s="293"/>
      <c r="K93" s="227"/>
      <c r="L93" s="267"/>
      <c r="M93" s="268"/>
      <c r="N93" s="269"/>
      <c r="O93" s="268"/>
      <c r="P93" s="270"/>
    </row>
    <row r="94" spans="1:16" s="208" customFormat="1" ht="15" customHeight="1" x14ac:dyDescent="0.25">
      <c r="A94" s="229">
        <v>12</v>
      </c>
      <c r="B94" s="242">
        <v>60980</v>
      </c>
      <c r="C94" s="225" t="s">
        <v>79</v>
      </c>
      <c r="D94" s="153">
        <v>2</v>
      </c>
      <c r="E94" s="375"/>
      <c r="F94" s="375">
        <v>100</v>
      </c>
      <c r="G94" s="375"/>
      <c r="H94" s="375"/>
      <c r="I94" s="375"/>
      <c r="J94" s="293">
        <v>61.5</v>
      </c>
      <c r="K94" s="227"/>
      <c r="L94" s="267">
        <f>D94</f>
        <v>2</v>
      </c>
      <c r="M94" s="268">
        <f t="shared" si="22"/>
        <v>0</v>
      </c>
      <c r="N94" s="269">
        <f>H94+I94+G94</f>
        <v>0</v>
      </c>
      <c r="O94" s="268">
        <f t="shared" si="27"/>
        <v>0</v>
      </c>
      <c r="P94" s="270">
        <f>E94</f>
        <v>0</v>
      </c>
    </row>
    <row r="95" spans="1:16" s="208" customFormat="1" ht="15" customHeight="1" x14ac:dyDescent="0.25">
      <c r="A95" s="229">
        <v>13</v>
      </c>
      <c r="B95" s="242">
        <v>61080</v>
      </c>
      <c r="C95" s="225" t="s">
        <v>80</v>
      </c>
      <c r="D95" s="153">
        <v>1</v>
      </c>
      <c r="E95" s="375"/>
      <c r="F95" s="375">
        <v>100</v>
      </c>
      <c r="G95" s="375"/>
      <c r="H95" s="375"/>
      <c r="I95" s="375"/>
      <c r="J95" s="293">
        <v>46</v>
      </c>
      <c r="K95" s="227"/>
      <c r="L95" s="267">
        <f>D95</f>
        <v>1</v>
      </c>
      <c r="M95" s="268">
        <f t="shared" si="22"/>
        <v>0</v>
      </c>
      <c r="N95" s="269">
        <f>H95+I95+G95</f>
        <v>0</v>
      </c>
      <c r="O95" s="268">
        <f t="shared" si="27"/>
        <v>0</v>
      </c>
      <c r="P95" s="270">
        <f>E95</f>
        <v>0</v>
      </c>
    </row>
    <row r="96" spans="1:16" s="208" customFormat="1" ht="15" customHeight="1" x14ac:dyDescent="0.25">
      <c r="A96" s="229">
        <v>14</v>
      </c>
      <c r="B96" s="242">
        <v>61150</v>
      </c>
      <c r="C96" s="225" t="s">
        <v>81</v>
      </c>
      <c r="D96" s="153">
        <v>1</v>
      </c>
      <c r="E96" s="375"/>
      <c r="F96" s="375">
        <v>100</v>
      </c>
      <c r="G96" s="375"/>
      <c r="H96" s="375"/>
      <c r="I96" s="375"/>
      <c r="J96" s="293">
        <v>68</v>
      </c>
      <c r="K96" s="227"/>
      <c r="L96" s="267">
        <f>D96</f>
        <v>1</v>
      </c>
      <c r="M96" s="268">
        <f t="shared" si="22"/>
        <v>0</v>
      </c>
      <c r="N96" s="269">
        <f>H96+I96+G96</f>
        <v>0</v>
      </c>
      <c r="O96" s="268">
        <f t="shared" si="27"/>
        <v>0</v>
      </c>
      <c r="P96" s="270">
        <f>E96</f>
        <v>0</v>
      </c>
    </row>
    <row r="97" spans="1:16" s="208" customFormat="1" ht="15" customHeight="1" x14ac:dyDescent="0.25">
      <c r="A97" s="229">
        <v>15</v>
      </c>
      <c r="B97" s="242">
        <v>61210</v>
      </c>
      <c r="C97" s="225" t="s">
        <v>82</v>
      </c>
      <c r="D97" s="153">
        <v>2</v>
      </c>
      <c r="E97" s="375">
        <v>50</v>
      </c>
      <c r="F97" s="375">
        <v>50</v>
      </c>
      <c r="G97" s="375"/>
      <c r="H97" s="375"/>
      <c r="I97" s="375"/>
      <c r="J97" s="293">
        <v>40.5</v>
      </c>
      <c r="K97" s="227"/>
      <c r="L97" s="267">
        <f>D97</f>
        <v>2</v>
      </c>
      <c r="M97" s="268">
        <f t="shared" si="22"/>
        <v>0</v>
      </c>
      <c r="N97" s="269">
        <f>H97+I97+G97</f>
        <v>0</v>
      </c>
      <c r="O97" s="268">
        <f t="shared" si="27"/>
        <v>1</v>
      </c>
      <c r="P97" s="270">
        <f>E97</f>
        <v>50</v>
      </c>
    </row>
    <row r="98" spans="1:16" s="208" customFormat="1" ht="15" customHeight="1" x14ac:dyDescent="0.25">
      <c r="A98" s="229">
        <v>16</v>
      </c>
      <c r="B98" s="242">
        <v>61290</v>
      </c>
      <c r="C98" s="225" t="s">
        <v>83</v>
      </c>
      <c r="D98" s="153">
        <v>1</v>
      </c>
      <c r="E98" s="375"/>
      <c r="F98" s="375">
        <v>100</v>
      </c>
      <c r="G98" s="375"/>
      <c r="H98" s="375"/>
      <c r="I98" s="375"/>
      <c r="J98" s="293">
        <v>69</v>
      </c>
      <c r="K98" s="227"/>
      <c r="L98" s="267">
        <f>D98</f>
        <v>1</v>
      </c>
      <c r="M98" s="268">
        <f t="shared" si="22"/>
        <v>0</v>
      </c>
      <c r="N98" s="269">
        <f>H98+I98+G98</f>
        <v>0</v>
      </c>
      <c r="O98" s="268">
        <f t="shared" si="27"/>
        <v>0</v>
      </c>
      <c r="P98" s="270">
        <f>E98</f>
        <v>0</v>
      </c>
    </row>
    <row r="99" spans="1:16" s="208" customFormat="1" ht="15" customHeight="1" x14ac:dyDescent="0.25">
      <c r="A99" s="229">
        <v>17</v>
      </c>
      <c r="B99" s="242">
        <v>61340</v>
      </c>
      <c r="C99" s="225" t="s">
        <v>84</v>
      </c>
      <c r="D99" s="153"/>
      <c r="E99" s="375"/>
      <c r="F99" s="375"/>
      <c r="G99" s="375"/>
      <c r="H99" s="375"/>
      <c r="I99" s="375"/>
      <c r="J99" s="293"/>
      <c r="K99" s="227"/>
      <c r="L99" s="267"/>
      <c r="M99" s="268"/>
      <c r="N99" s="269"/>
      <c r="O99" s="268"/>
      <c r="P99" s="270"/>
    </row>
    <row r="100" spans="1:16" s="208" customFormat="1" ht="15" customHeight="1" x14ac:dyDescent="0.25">
      <c r="A100" s="229">
        <v>18</v>
      </c>
      <c r="B100" s="242">
        <v>61390</v>
      </c>
      <c r="C100" s="225" t="s">
        <v>85</v>
      </c>
      <c r="D100" s="153">
        <v>1</v>
      </c>
      <c r="E100" s="375"/>
      <c r="F100" s="375">
        <v>100</v>
      </c>
      <c r="G100" s="375"/>
      <c r="H100" s="375"/>
      <c r="I100" s="375"/>
      <c r="J100" s="293">
        <v>40</v>
      </c>
      <c r="K100" s="227"/>
      <c r="L100" s="267">
        <f t="shared" ref="L100:L122" si="31">D100</f>
        <v>1</v>
      </c>
      <c r="M100" s="268">
        <f t="shared" si="22"/>
        <v>0</v>
      </c>
      <c r="N100" s="269">
        <f t="shared" ref="N100:N122" si="32">H100+I100+G100</f>
        <v>0</v>
      </c>
      <c r="O100" s="268">
        <f t="shared" si="27"/>
        <v>0</v>
      </c>
      <c r="P100" s="270">
        <f t="shared" ref="P100:P122" si="33">E100</f>
        <v>0</v>
      </c>
    </row>
    <row r="101" spans="1:16" s="208" customFormat="1" ht="15" customHeight="1" x14ac:dyDescent="0.25">
      <c r="A101" s="253">
        <v>19</v>
      </c>
      <c r="B101" s="242">
        <v>61410</v>
      </c>
      <c r="C101" s="225" t="s">
        <v>86</v>
      </c>
      <c r="D101" s="153">
        <v>4</v>
      </c>
      <c r="E101" s="375"/>
      <c r="F101" s="375">
        <v>100</v>
      </c>
      <c r="G101" s="375"/>
      <c r="H101" s="375"/>
      <c r="I101" s="375"/>
      <c r="J101" s="293">
        <v>51.5</v>
      </c>
      <c r="K101" s="227"/>
      <c r="L101" s="267">
        <f t="shared" si="31"/>
        <v>4</v>
      </c>
      <c r="M101" s="268">
        <f t="shared" si="22"/>
        <v>0</v>
      </c>
      <c r="N101" s="269">
        <f t="shared" si="32"/>
        <v>0</v>
      </c>
      <c r="O101" s="268">
        <f t="shared" si="27"/>
        <v>0</v>
      </c>
      <c r="P101" s="270">
        <f t="shared" si="33"/>
        <v>0</v>
      </c>
    </row>
    <row r="102" spans="1:16" s="208" customFormat="1" ht="15" customHeight="1" x14ac:dyDescent="0.25">
      <c r="A102" s="223">
        <v>20</v>
      </c>
      <c r="B102" s="242">
        <v>61430</v>
      </c>
      <c r="C102" s="225" t="s">
        <v>114</v>
      </c>
      <c r="D102" s="153">
        <v>10</v>
      </c>
      <c r="E102" s="375"/>
      <c r="F102" s="375">
        <v>60</v>
      </c>
      <c r="G102" s="375">
        <v>20</v>
      </c>
      <c r="H102" s="375">
        <v>10</v>
      </c>
      <c r="I102" s="375">
        <v>10</v>
      </c>
      <c r="J102" s="293">
        <v>64.8</v>
      </c>
      <c r="K102" s="227"/>
      <c r="L102" s="267">
        <f t="shared" si="31"/>
        <v>10</v>
      </c>
      <c r="M102" s="268">
        <f t="shared" si="22"/>
        <v>4</v>
      </c>
      <c r="N102" s="269">
        <f t="shared" si="32"/>
        <v>40</v>
      </c>
      <c r="O102" s="268">
        <f t="shared" si="27"/>
        <v>0</v>
      </c>
      <c r="P102" s="270">
        <f t="shared" si="33"/>
        <v>0</v>
      </c>
    </row>
    <row r="103" spans="1:16" s="208" customFormat="1" ht="15" customHeight="1" x14ac:dyDescent="0.25">
      <c r="A103" s="218">
        <v>21</v>
      </c>
      <c r="B103" s="242">
        <v>61440</v>
      </c>
      <c r="C103" s="225" t="s">
        <v>87</v>
      </c>
      <c r="D103" s="153">
        <v>7</v>
      </c>
      <c r="E103" s="375"/>
      <c r="F103" s="375">
        <v>85.714285714285708</v>
      </c>
      <c r="G103" s="375">
        <v>14.285714285714286</v>
      </c>
      <c r="H103" s="375"/>
      <c r="I103" s="375"/>
      <c r="J103" s="293">
        <v>47</v>
      </c>
      <c r="K103" s="227"/>
      <c r="L103" s="267">
        <f t="shared" si="31"/>
        <v>7</v>
      </c>
      <c r="M103" s="268">
        <f t="shared" si="22"/>
        <v>1</v>
      </c>
      <c r="N103" s="269">
        <f t="shared" si="32"/>
        <v>14.285714285714286</v>
      </c>
      <c r="O103" s="268">
        <f t="shared" si="27"/>
        <v>0</v>
      </c>
      <c r="P103" s="270">
        <f t="shared" si="33"/>
        <v>0</v>
      </c>
    </row>
    <row r="104" spans="1:16" s="208" customFormat="1" ht="15" customHeight="1" x14ac:dyDescent="0.25">
      <c r="A104" s="218">
        <v>22</v>
      </c>
      <c r="B104" s="242">
        <v>61450</v>
      </c>
      <c r="C104" s="225" t="s">
        <v>115</v>
      </c>
      <c r="D104" s="153">
        <v>6</v>
      </c>
      <c r="E104" s="375"/>
      <c r="F104" s="375">
        <v>66.666666666666671</v>
      </c>
      <c r="G104" s="375">
        <v>16.666666666666668</v>
      </c>
      <c r="H104" s="375">
        <v>16.666666666666668</v>
      </c>
      <c r="I104" s="375"/>
      <c r="J104" s="293">
        <v>64</v>
      </c>
      <c r="K104" s="227"/>
      <c r="L104" s="267">
        <f t="shared" si="31"/>
        <v>6</v>
      </c>
      <c r="M104" s="268">
        <f t="shared" si="22"/>
        <v>2</v>
      </c>
      <c r="N104" s="269">
        <f t="shared" si="32"/>
        <v>33.333333333333336</v>
      </c>
      <c r="O104" s="268">
        <f t="shared" si="27"/>
        <v>0</v>
      </c>
      <c r="P104" s="270">
        <f t="shared" si="33"/>
        <v>0</v>
      </c>
    </row>
    <row r="105" spans="1:16" s="208" customFormat="1" ht="15" customHeight="1" x14ac:dyDescent="0.25">
      <c r="A105" s="218">
        <v>23</v>
      </c>
      <c r="B105" s="242">
        <v>61470</v>
      </c>
      <c r="C105" s="225" t="s">
        <v>88</v>
      </c>
      <c r="D105" s="153">
        <v>1</v>
      </c>
      <c r="E105" s="375"/>
      <c r="F105" s="375"/>
      <c r="G105" s="375"/>
      <c r="H105" s="375">
        <v>100</v>
      </c>
      <c r="I105" s="375"/>
      <c r="J105" s="293">
        <v>87</v>
      </c>
      <c r="K105" s="227"/>
      <c r="L105" s="267">
        <f t="shared" si="31"/>
        <v>1</v>
      </c>
      <c r="M105" s="268">
        <f t="shared" si="22"/>
        <v>1</v>
      </c>
      <c r="N105" s="269">
        <f t="shared" si="32"/>
        <v>100</v>
      </c>
      <c r="O105" s="268">
        <f t="shared" si="27"/>
        <v>0</v>
      </c>
      <c r="P105" s="270">
        <f t="shared" si="33"/>
        <v>0</v>
      </c>
    </row>
    <row r="106" spans="1:16" s="208" customFormat="1" ht="15" customHeight="1" x14ac:dyDescent="0.25">
      <c r="A106" s="218">
        <v>24</v>
      </c>
      <c r="B106" s="242">
        <v>61490</v>
      </c>
      <c r="C106" s="225" t="s">
        <v>116</v>
      </c>
      <c r="D106" s="153">
        <v>15</v>
      </c>
      <c r="E106" s="375">
        <v>6.666666666666667</v>
      </c>
      <c r="F106" s="375">
        <v>60</v>
      </c>
      <c r="G106" s="375">
        <v>6.666666666666667</v>
      </c>
      <c r="H106" s="375">
        <v>26.666666666666668</v>
      </c>
      <c r="I106" s="375"/>
      <c r="J106" s="293">
        <v>64</v>
      </c>
      <c r="K106" s="227"/>
      <c r="L106" s="267">
        <f t="shared" si="31"/>
        <v>15</v>
      </c>
      <c r="M106" s="268">
        <f t="shared" si="22"/>
        <v>5.0000000000000009</v>
      </c>
      <c r="N106" s="269">
        <f t="shared" si="32"/>
        <v>33.333333333333336</v>
      </c>
      <c r="O106" s="268">
        <f t="shared" si="27"/>
        <v>1</v>
      </c>
      <c r="P106" s="270">
        <f t="shared" si="33"/>
        <v>6.666666666666667</v>
      </c>
    </row>
    <row r="107" spans="1:16" s="208" customFormat="1" ht="15" customHeight="1" x14ac:dyDescent="0.25">
      <c r="A107" s="218">
        <v>25</v>
      </c>
      <c r="B107" s="242">
        <v>61500</v>
      </c>
      <c r="C107" s="225" t="s">
        <v>117</v>
      </c>
      <c r="D107" s="153">
        <v>12</v>
      </c>
      <c r="E107" s="375">
        <v>8.3333333333333339</v>
      </c>
      <c r="F107" s="375">
        <v>50</v>
      </c>
      <c r="G107" s="375">
        <v>33.333333333333336</v>
      </c>
      <c r="H107" s="375">
        <v>8.3333333333333339</v>
      </c>
      <c r="I107" s="375"/>
      <c r="J107" s="293">
        <v>60</v>
      </c>
      <c r="K107" s="227"/>
      <c r="L107" s="267">
        <f t="shared" si="31"/>
        <v>12</v>
      </c>
      <c r="M107" s="268">
        <f t="shared" si="22"/>
        <v>5.0000000000000009</v>
      </c>
      <c r="N107" s="269">
        <f t="shared" si="32"/>
        <v>41.666666666666671</v>
      </c>
      <c r="O107" s="268">
        <f t="shared" si="27"/>
        <v>1</v>
      </c>
      <c r="P107" s="270">
        <f t="shared" si="33"/>
        <v>8.3333333333333339</v>
      </c>
    </row>
    <row r="108" spans="1:16" s="208" customFormat="1" ht="15" customHeight="1" x14ac:dyDescent="0.25">
      <c r="A108" s="218">
        <v>26</v>
      </c>
      <c r="B108" s="242">
        <v>61510</v>
      </c>
      <c r="C108" s="225" t="s">
        <v>89</v>
      </c>
      <c r="D108" s="153">
        <v>14</v>
      </c>
      <c r="E108" s="375"/>
      <c r="F108" s="375">
        <v>57.142857142857146</v>
      </c>
      <c r="G108" s="375"/>
      <c r="H108" s="375">
        <v>35.714285714285715</v>
      </c>
      <c r="I108" s="375">
        <v>7.1428571428571432</v>
      </c>
      <c r="J108" s="297">
        <v>72</v>
      </c>
      <c r="K108" s="227"/>
      <c r="L108" s="267">
        <f t="shared" si="31"/>
        <v>14</v>
      </c>
      <c r="M108" s="268">
        <f t="shared" si="22"/>
        <v>6</v>
      </c>
      <c r="N108" s="269">
        <f t="shared" si="32"/>
        <v>42.857142857142861</v>
      </c>
      <c r="O108" s="268">
        <f t="shared" si="27"/>
        <v>0</v>
      </c>
      <c r="P108" s="270">
        <f t="shared" si="33"/>
        <v>0</v>
      </c>
    </row>
    <row r="109" spans="1:16" s="208" customFormat="1" ht="15" customHeight="1" x14ac:dyDescent="0.25">
      <c r="A109" s="218">
        <v>27</v>
      </c>
      <c r="B109" s="244">
        <v>61520</v>
      </c>
      <c r="C109" s="228" t="s">
        <v>118</v>
      </c>
      <c r="D109" s="153">
        <v>3</v>
      </c>
      <c r="E109" s="375"/>
      <c r="F109" s="375">
        <v>66.666666666666671</v>
      </c>
      <c r="G109" s="375"/>
      <c r="H109" s="375">
        <v>33.333333333333336</v>
      </c>
      <c r="I109" s="375"/>
      <c r="J109" s="293">
        <v>62</v>
      </c>
      <c r="K109" s="227"/>
      <c r="L109" s="267">
        <f t="shared" si="31"/>
        <v>3</v>
      </c>
      <c r="M109" s="268">
        <f t="shared" si="22"/>
        <v>1</v>
      </c>
      <c r="N109" s="269">
        <f t="shared" si="32"/>
        <v>33.333333333333336</v>
      </c>
      <c r="O109" s="268">
        <f t="shared" si="27"/>
        <v>0</v>
      </c>
      <c r="P109" s="270">
        <f t="shared" si="33"/>
        <v>0</v>
      </c>
    </row>
    <row r="110" spans="1:16" s="208" customFormat="1" ht="15" customHeight="1" x14ac:dyDescent="0.25">
      <c r="A110" s="218">
        <v>28</v>
      </c>
      <c r="B110" s="244">
        <v>61540</v>
      </c>
      <c r="C110" s="228" t="s">
        <v>119</v>
      </c>
      <c r="D110" s="163">
        <v>3</v>
      </c>
      <c r="E110" s="382"/>
      <c r="F110" s="382"/>
      <c r="G110" s="382">
        <v>66.666666666666671</v>
      </c>
      <c r="H110" s="382">
        <v>33.333333333333336</v>
      </c>
      <c r="I110" s="383"/>
      <c r="J110" s="296">
        <v>72</v>
      </c>
      <c r="K110" s="227"/>
      <c r="L110" s="267">
        <f t="shared" si="31"/>
        <v>3</v>
      </c>
      <c r="M110" s="268">
        <f t="shared" si="22"/>
        <v>3</v>
      </c>
      <c r="N110" s="269">
        <f t="shared" si="32"/>
        <v>100</v>
      </c>
      <c r="O110" s="268">
        <f t="shared" si="27"/>
        <v>0</v>
      </c>
      <c r="P110" s="270">
        <f t="shared" si="33"/>
        <v>0</v>
      </c>
    </row>
    <row r="111" spans="1:16" s="208" customFormat="1" ht="15" customHeight="1" x14ac:dyDescent="0.25">
      <c r="A111" s="222">
        <v>29</v>
      </c>
      <c r="B111" s="244">
        <v>61560</v>
      </c>
      <c r="C111" s="228" t="s">
        <v>121</v>
      </c>
      <c r="D111" s="153">
        <v>4</v>
      </c>
      <c r="E111" s="384"/>
      <c r="F111" s="384">
        <v>75</v>
      </c>
      <c r="G111" s="384">
        <v>25</v>
      </c>
      <c r="H111" s="384"/>
      <c r="I111" s="384"/>
      <c r="J111" s="296">
        <v>55.8</v>
      </c>
      <c r="K111" s="227"/>
      <c r="L111" s="267">
        <f t="shared" si="31"/>
        <v>4</v>
      </c>
      <c r="M111" s="268">
        <f t="shared" si="22"/>
        <v>1</v>
      </c>
      <c r="N111" s="269">
        <f t="shared" si="32"/>
        <v>25</v>
      </c>
      <c r="O111" s="110">
        <f t="shared" si="27"/>
        <v>0</v>
      </c>
      <c r="P111" s="270">
        <f t="shared" si="33"/>
        <v>0</v>
      </c>
    </row>
    <row r="112" spans="1:16" s="208" customFormat="1" ht="15" customHeight="1" thickBot="1" x14ac:dyDescent="0.3">
      <c r="A112" s="222">
        <v>30</v>
      </c>
      <c r="B112" s="244">
        <v>61570</v>
      </c>
      <c r="C112" s="228" t="s">
        <v>123</v>
      </c>
      <c r="D112" s="152">
        <v>5</v>
      </c>
      <c r="E112" s="385"/>
      <c r="F112" s="385">
        <v>40</v>
      </c>
      <c r="G112" s="385"/>
      <c r="H112" s="385">
        <v>60</v>
      </c>
      <c r="I112" s="386"/>
      <c r="J112" s="295">
        <v>79</v>
      </c>
      <c r="K112" s="227"/>
      <c r="L112" s="271">
        <f t="shared" si="31"/>
        <v>5</v>
      </c>
      <c r="M112" s="272">
        <f t="shared" si="22"/>
        <v>3</v>
      </c>
      <c r="N112" s="273">
        <f t="shared" si="32"/>
        <v>60</v>
      </c>
      <c r="O112" s="272">
        <f t="shared" si="27"/>
        <v>0</v>
      </c>
      <c r="P112" s="274">
        <f t="shared" si="33"/>
        <v>0</v>
      </c>
    </row>
    <row r="113" spans="1:16" s="208" customFormat="1" ht="15" customHeight="1" thickBot="1" x14ac:dyDescent="0.3">
      <c r="A113" s="241"/>
      <c r="B113" s="250"/>
      <c r="C113" s="240" t="s">
        <v>107</v>
      </c>
      <c r="D113" s="258">
        <f>SUM(D114:D122)</f>
        <v>63</v>
      </c>
      <c r="E113" s="355">
        <v>7.4915824915824913</v>
      </c>
      <c r="F113" s="355">
        <v>33.914141414141419</v>
      </c>
      <c r="G113" s="355">
        <v>23.131313131313131</v>
      </c>
      <c r="H113" s="355">
        <v>32.222222222222221</v>
      </c>
      <c r="I113" s="355">
        <v>3.2407407407407409</v>
      </c>
      <c r="J113" s="290">
        <f>AVERAGE(J114:J122)</f>
        <v>66.21787317620651</v>
      </c>
      <c r="K113" s="227"/>
      <c r="L113" s="335">
        <f t="shared" si="31"/>
        <v>63</v>
      </c>
      <c r="M113" s="336">
        <f>SUM(M114:M122)</f>
        <v>36</v>
      </c>
      <c r="N113" s="349">
        <f t="shared" si="32"/>
        <v>58.594276094276097</v>
      </c>
      <c r="O113" s="336">
        <f>SUM(O114:O122)</f>
        <v>4</v>
      </c>
      <c r="P113" s="342">
        <f t="shared" si="33"/>
        <v>7.4915824915824913</v>
      </c>
    </row>
    <row r="114" spans="1:16" s="208" customFormat="1" ht="15" customHeight="1" x14ac:dyDescent="0.25">
      <c r="A114" s="217">
        <v>1</v>
      </c>
      <c r="B114" s="243">
        <v>70020</v>
      </c>
      <c r="C114" s="182" t="s">
        <v>90</v>
      </c>
      <c r="D114" s="354">
        <v>8</v>
      </c>
      <c r="E114" s="387"/>
      <c r="F114" s="387">
        <v>12.5</v>
      </c>
      <c r="G114" s="387">
        <v>25</v>
      </c>
      <c r="H114" s="388">
        <v>50</v>
      </c>
      <c r="I114" s="389">
        <v>12.5</v>
      </c>
      <c r="J114" s="292">
        <v>80.125</v>
      </c>
      <c r="K114" s="227"/>
      <c r="L114" s="263">
        <f t="shared" si="31"/>
        <v>8</v>
      </c>
      <c r="M114" s="264">
        <f t="shared" si="22"/>
        <v>7</v>
      </c>
      <c r="N114" s="265">
        <f t="shared" si="32"/>
        <v>87.5</v>
      </c>
      <c r="O114" s="264">
        <f t="shared" ref="O114:O122" si="34">P114*L114/100</f>
        <v>0</v>
      </c>
      <c r="P114" s="266">
        <f t="shared" si="33"/>
        <v>0</v>
      </c>
    </row>
    <row r="115" spans="1:16" s="208" customFormat="1" ht="15" customHeight="1" x14ac:dyDescent="0.25">
      <c r="A115" s="223">
        <v>2</v>
      </c>
      <c r="B115" s="242">
        <v>70110</v>
      </c>
      <c r="C115" s="188" t="s">
        <v>93</v>
      </c>
      <c r="D115" s="153">
        <v>12</v>
      </c>
      <c r="E115" s="375">
        <v>8.3333333333333339</v>
      </c>
      <c r="F115" s="375">
        <v>16.666666666666668</v>
      </c>
      <c r="G115" s="375"/>
      <c r="H115" s="375">
        <v>75</v>
      </c>
      <c r="I115" s="375"/>
      <c r="J115" s="293">
        <v>76.333333333333329</v>
      </c>
      <c r="K115" s="227"/>
      <c r="L115" s="267">
        <f t="shared" si="31"/>
        <v>12</v>
      </c>
      <c r="M115" s="268">
        <f t="shared" si="22"/>
        <v>9</v>
      </c>
      <c r="N115" s="269">
        <f t="shared" si="32"/>
        <v>75</v>
      </c>
      <c r="O115" s="268">
        <f t="shared" si="34"/>
        <v>1</v>
      </c>
      <c r="P115" s="270">
        <f t="shared" si="33"/>
        <v>8.3333333333333339</v>
      </c>
    </row>
    <row r="116" spans="1:16" s="208" customFormat="1" ht="15" customHeight="1" x14ac:dyDescent="0.25">
      <c r="A116" s="218">
        <v>3</v>
      </c>
      <c r="B116" s="242">
        <v>70021</v>
      </c>
      <c r="C116" s="188" t="s">
        <v>91</v>
      </c>
      <c r="D116" s="153">
        <v>5</v>
      </c>
      <c r="E116" s="375"/>
      <c r="F116" s="375">
        <v>20</v>
      </c>
      <c r="G116" s="375">
        <v>20</v>
      </c>
      <c r="H116" s="375">
        <v>60</v>
      </c>
      <c r="I116" s="375"/>
      <c r="J116" s="293">
        <v>54.222222222222221</v>
      </c>
      <c r="K116" s="227"/>
      <c r="L116" s="267">
        <f t="shared" si="31"/>
        <v>5</v>
      </c>
      <c r="M116" s="268">
        <f t="shared" si="22"/>
        <v>4</v>
      </c>
      <c r="N116" s="269">
        <f t="shared" si="32"/>
        <v>80</v>
      </c>
      <c r="O116" s="268">
        <f t="shared" si="34"/>
        <v>0</v>
      </c>
      <c r="P116" s="270">
        <f t="shared" si="33"/>
        <v>0</v>
      </c>
    </row>
    <row r="117" spans="1:16" s="208" customFormat="1" ht="15" customHeight="1" x14ac:dyDescent="0.25">
      <c r="A117" s="218">
        <v>4</v>
      </c>
      <c r="B117" s="242">
        <v>70040</v>
      </c>
      <c r="C117" s="188" t="s">
        <v>92</v>
      </c>
      <c r="D117" s="153">
        <v>5</v>
      </c>
      <c r="E117" s="375"/>
      <c r="F117" s="375">
        <v>60</v>
      </c>
      <c r="G117" s="375"/>
      <c r="H117" s="375">
        <v>40</v>
      </c>
      <c r="I117" s="375"/>
      <c r="J117" s="293">
        <v>69</v>
      </c>
      <c r="K117" s="227"/>
      <c r="L117" s="267">
        <f t="shared" si="31"/>
        <v>5</v>
      </c>
      <c r="M117" s="268">
        <f t="shared" si="22"/>
        <v>2</v>
      </c>
      <c r="N117" s="269">
        <f t="shared" si="32"/>
        <v>40</v>
      </c>
      <c r="O117" s="268">
        <f t="shared" si="34"/>
        <v>0</v>
      </c>
      <c r="P117" s="270">
        <f t="shared" si="33"/>
        <v>0</v>
      </c>
    </row>
    <row r="118" spans="1:16" s="208" customFormat="1" ht="15" customHeight="1" x14ac:dyDescent="0.25">
      <c r="A118" s="218">
        <v>5</v>
      </c>
      <c r="B118" s="242">
        <v>70100</v>
      </c>
      <c r="C118" s="188" t="s">
        <v>108</v>
      </c>
      <c r="D118" s="153">
        <v>12</v>
      </c>
      <c r="E118" s="375"/>
      <c r="F118" s="375">
        <v>33.333333333333336</v>
      </c>
      <c r="G118" s="375">
        <v>25</v>
      </c>
      <c r="H118" s="375">
        <v>25</v>
      </c>
      <c r="I118" s="375">
        <v>16.666666666666668</v>
      </c>
      <c r="J118" s="293">
        <v>74.916666666666671</v>
      </c>
      <c r="K118" s="227"/>
      <c r="L118" s="267">
        <f t="shared" si="31"/>
        <v>12</v>
      </c>
      <c r="M118" s="268">
        <f t="shared" si="22"/>
        <v>8</v>
      </c>
      <c r="N118" s="269">
        <f t="shared" si="32"/>
        <v>66.666666666666671</v>
      </c>
      <c r="O118" s="268">
        <f t="shared" si="34"/>
        <v>0</v>
      </c>
      <c r="P118" s="270">
        <f t="shared" si="33"/>
        <v>0</v>
      </c>
    </row>
    <row r="119" spans="1:16" s="208" customFormat="1" ht="15" customHeight="1" x14ac:dyDescent="0.25">
      <c r="A119" s="218">
        <v>6</v>
      </c>
      <c r="B119" s="242">
        <v>70270</v>
      </c>
      <c r="C119" s="188" t="s">
        <v>94</v>
      </c>
      <c r="D119" s="153">
        <v>5</v>
      </c>
      <c r="E119" s="375"/>
      <c r="F119" s="375">
        <v>40</v>
      </c>
      <c r="G119" s="375">
        <v>20</v>
      </c>
      <c r="H119" s="375">
        <v>40</v>
      </c>
      <c r="I119" s="375"/>
      <c r="J119" s="293">
        <v>68</v>
      </c>
      <c r="K119" s="227"/>
      <c r="L119" s="267">
        <f t="shared" si="31"/>
        <v>5</v>
      </c>
      <c r="M119" s="268">
        <f t="shared" si="22"/>
        <v>3</v>
      </c>
      <c r="N119" s="269">
        <f t="shared" si="32"/>
        <v>60</v>
      </c>
      <c r="O119" s="268">
        <f t="shared" si="34"/>
        <v>0</v>
      </c>
      <c r="P119" s="270">
        <f t="shared" si="33"/>
        <v>0</v>
      </c>
    </row>
    <row r="120" spans="1:16" s="208" customFormat="1" ht="15" customHeight="1" x14ac:dyDescent="0.25">
      <c r="A120" s="218">
        <v>7</v>
      </c>
      <c r="B120" s="242">
        <v>70510</v>
      </c>
      <c r="C120" s="188" t="s">
        <v>95</v>
      </c>
      <c r="D120" s="153">
        <v>1</v>
      </c>
      <c r="E120" s="375"/>
      <c r="F120" s="375"/>
      <c r="G120" s="375">
        <v>100</v>
      </c>
      <c r="H120" s="375"/>
      <c r="I120" s="375"/>
      <c r="J120" s="293">
        <v>73</v>
      </c>
      <c r="K120" s="227"/>
      <c r="L120" s="267">
        <f t="shared" si="31"/>
        <v>1</v>
      </c>
      <c r="M120" s="268">
        <f t="shared" si="22"/>
        <v>1</v>
      </c>
      <c r="N120" s="269">
        <f t="shared" si="32"/>
        <v>100</v>
      </c>
      <c r="O120" s="268">
        <f t="shared" si="34"/>
        <v>0</v>
      </c>
      <c r="P120" s="275">
        <f t="shared" si="33"/>
        <v>0</v>
      </c>
    </row>
    <row r="121" spans="1:16" s="208" customFormat="1" ht="15" customHeight="1" x14ac:dyDescent="0.25">
      <c r="A121" s="222">
        <v>8</v>
      </c>
      <c r="B121" s="244">
        <v>10880</v>
      </c>
      <c r="C121" s="194" t="s">
        <v>120</v>
      </c>
      <c r="D121" s="153">
        <v>11</v>
      </c>
      <c r="E121" s="390">
        <v>9.0909090909090917</v>
      </c>
      <c r="F121" s="390">
        <v>72.727272727272734</v>
      </c>
      <c r="G121" s="390">
        <v>18.181818181818183</v>
      </c>
      <c r="H121" s="390"/>
      <c r="I121" s="390"/>
      <c r="J121" s="296">
        <v>52.363636363636367</v>
      </c>
      <c r="K121" s="227"/>
      <c r="L121" s="267">
        <f t="shared" si="31"/>
        <v>11</v>
      </c>
      <c r="M121" s="268">
        <f t="shared" si="22"/>
        <v>2.0000000000000004</v>
      </c>
      <c r="N121" s="269">
        <f t="shared" si="32"/>
        <v>18.181818181818183</v>
      </c>
      <c r="O121" s="268">
        <f t="shared" si="34"/>
        <v>1.0000000000000002</v>
      </c>
      <c r="P121" s="270">
        <f t="shared" si="33"/>
        <v>9.0909090909090917</v>
      </c>
    </row>
    <row r="122" spans="1:16" s="208" customFormat="1" ht="15" customHeight="1" thickBot="1" x14ac:dyDescent="0.3">
      <c r="A122" s="219">
        <v>9</v>
      </c>
      <c r="B122" s="246">
        <v>10890</v>
      </c>
      <c r="C122" s="195" t="s">
        <v>122</v>
      </c>
      <c r="D122" s="154">
        <v>4</v>
      </c>
      <c r="E122" s="385">
        <v>50</v>
      </c>
      <c r="F122" s="385">
        <v>50</v>
      </c>
      <c r="G122" s="385"/>
      <c r="H122" s="385"/>
      <c r="I122" s="386"/>
      <c r="J122" s="295">
        <v>48</v>
      </c>
      <c r="K122" s="227"/>
      <c r="L122" s="276">
        <f t="shared" si="31"/>
        <v>4</v>
      </c>
      <c r="M122" s="277">
        <f t="shared" si="22"/>
        <v>0</v>
      </c>
      <c r="N122" s="278">
        <f t="shared" si="32"/>
        <v>0</v>
      </c>
      <c r="O122" s="277">
        <f t="shared" si="34"/>
        <v>2</v>
      </c>
      <c r="P122" s="279">
        <f t="shared" si="33"/>
        <v>50</v>
      </c>
    </row>
    <row r="123" spans="1:16" ht="15" customHeight="1" x14ac:dyDescent="0.25">
      <c r="A123" s="213"/>
      <c r="B123" s="213"/>
      <c r="C123" s="213"/>
      <c r="D123" s="576" t="s">
        <v>98</v>
      </c>
      <c r="E123" s="576"/>
      <c r="F123" s="576"/>
      <c r="G123" s="576"/>
      <c r="H123" s="576"/>
      <c r="I123" s="576"/>
      <c r="J123" s="251">
        <f>AVERAGE(J8:J15,J17:J28,J30:J46,J48:J66,J68:J81,J83:J112,J114:J122)</f>
        <v>60.599317644530409</v>
      </c>
      <c r="K123" s="211"/>
      <c r="N123" s="280"/>
      <c r="O123" s="280"/>
      <c r="P123" s="280"/>
    </row>
    <row r="124" spans="1:16" ht="15" customHeight="1" x14ac:dyDescent="0.25">
      <c r="A124" s="213"/>
      <c r="B124" s="213"/>
      <c r="C124" s="213"/>
      <c r="D124" s="213"/>
      <c r="E124" s="214"/>
      <c r="F124" s="214"/>
      <c r="G124" s="214"/>
      <c r="H124" s="215"/>
      <c r="I124" s="215"/>
      <c r="J124" s="216"/>
      <c r="K124" s="211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92" priority="14">
      <formula>LEN(TRIM(O7))=0</formula>
    </cfRule>
    <cfRule type="cellIs" dxfId="91" priority="15" operator="equal">
      <formula>10</formula>
    </cfRule>
    <cfRule type="cellIs" dxfId="90" priority="16" operator="equal">
      <formula>0</formula>
    </cfRule>
    <cfRule type="cellIs" dxfId="89" priority="17" operator="between">
      <formula>0.09</formula>
      <formula>10</formula>
    </cfRule>
    <cfRule type="cellIs" dxfId="88" priority="18" operator="greaterThanOrEqual">
      <formula>10</formula>
    </cfRule>
  </conditionalFormatting>
  <conditionalFormatting sqref="N7:N122">
    <cfRule type="containsBlanks" dxfId="87" priority="13">
      <formula>LEN(TRIM(N7))=0</formula>
    </cfRule>
    <cfRule type="cellIs" dxfId="86" priority="23" operator="lessThan">
      <formula>50</formula>
    </cfRule>
    <cfRule type="cellIs" dxfId="85" priority="24" operator="between">
      <formula>50</formula>
      <formula>50.004</formula>
    </cfRule>
    <cfRule type="cellIs" dxfId="84" priority="25" operator="between">
      <formula>50.004</formula>
      <formula>90</formula>
    </cfRule>
    <cfRule type="cellIs" dxfId="83" priority="26" operator="between">
      <formula>100</formula>
      <formula>90</formula>
    </cfRule>
  </conditionalFormatting>
  <conditionalFormatting sqref="J6:J123">
    <cfRule type="cellIs" dxfId="82" priority="484" stopIfTrue="1" operator="equal">
      <formula>75</formula>
    </cfRule>
    <cfRule type="cellIs" dxfId="81" priority="485" stopIfTrue="1" operator="equal">
      <formula>$J$123</formula>
    </cfRule>
    <cfRule type="containsBlanks" dxfId="80" priority="486" stopIfTrue="1">
      <formula>LEN(TRIM(J6))=0</formula>
    </cfRule>
    <cfRule type="cellIs" dxfId="79" priority="487" stopIfTrue="1" operator="lessThan">
      <formula>50</formula>
    </cfRule>
    <cfRule type="cellIs" dxfId="78" priority="488" stopIfTrue="1" operator="between">
      <formula>$J$123</formula>
      <formula>50</formula>
    </cfRule>
    <cfRule type="cellIs" dxfId="77" priority="489" stopIfTrue="1" operator="between">
      <formula>75</formula>
      <formula>$J$123</formula>
    </cfRule>
    <cfRule type="cellIs" dxfId="76" priority="490" stopIfTrue="1" operator="between">
      <formula>75</formula>
      <formula>100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400" customWidth="1"/>
    <col min="2" max="2" width="8.7109375" style="401" customWidth="1"/>
    <col min="3" max="3" width="31.42578125" style="401" customWidth="1"/>
    <col min="4" max="4" width="8.7109375" style="401" customWidth="1"/>
    <col min="5" max="9" width="6.7109375" style="401" customWidth="1"/>
    <col min="10" max="10" width="8.5703125" style="401" customWidth="1"/>
    <col min="11" max="11" width="0" style="400" hidden="1" customWidth="1"/>
    <col min="12" max="12" width="6.5703125" style="400" customWidth="1"/>
    <col min="13" max="17" width="10.7109375" style="400" customWidth="1"/>
    <col min="18" max="16384" width="9.140625" style="400"/>
  </cols>
  <sheetData>
    <row r="1" spans="1:18" x14ac:dyDescent="0.25">
      <c r="M1" s="299"/>
      <c r="N1" s="321" t="s">
        <v>133</v>
      </c>
      <c r="O1" s="207"/>
      <c r="P1" s="207"/>
      <c r="Q1" s="207"/>
    </row>
    <row r="2" spans="1:18" ht="15.75" x14ac:dyDescent="0.25">
      <c r="A2" s="402"/>
      <c r="B2" s="403"/>
      <c r="C2" s="404" t="s">
        <v>144</v>
      </c>
      <c r="D2" s="405"/>
      <c r="E2" s="405"/>
      <c r="F2" s="405"/>
      <c r="G2" s="405"/>
      <c r="H2" s="405"/>
      <c r="I2" s="405"/>
      <c r="J2" s="406">
        <v>2023</v>
      </c>
      <c r="K2" s="402"/>
      <c r="L2" s="402"/>
      <c r="M2" s="289"/>
      <c r="N2" s="321" t="s">
        <v>134</v>
      </c>
      <c r="O2" s="207"/>
      <c r="P2" s="207"/>
      <c r="Q2" s="207"/>
    </row>
    <row r="3" spans="1:18" ht="15.75" thickBot="1" x14ac:dyDescent="0.3">
      <c r="A3" s="402"/>
      <c r="B3" s="403"/>
      <c r="C3" s="403"/>
      <c r="D3" s="403"/>
      <c r="E3" s="403"/>
      <c r="F3" s="403"/>
      <c r="G3" s="403"/>
      <c r="H3" s="403"/>
      <c r="I3" s="403"/>
      <c r="J3" s="403"/>
      <c r="K3" s="402"/>
      <c r="L3" s="402"/>
      <c r="M3" s="206"/>
      <c r="N3" s="321" t="s">
        <v>135</v>
      </c>
      <c r="O3" s="207"/>
      <c r="P3" s="207"/>
      <c r="Q3" s="207"/>
    </row>
    <row r="4" spans="1:18" ht="15.6" customHeight="1" thickBot="1" x14ac:dyDescent="0.3">
      <c r="A4" s="587" t="s">
        <v>0</v>
      </c>
      <c r="B4" s="589" t="s">
        <v>1</v>
      </c>
      <c r="C4" s="589" t="s">
        <v>2</v>
      </c>
      <c r="D4" s="591" t="s">
        <v>3</v>
      </c>
      <c r="E4" s="579" t="s">
        <v>186</v>
      </c>
      <c r="F4" s="580"/>
      <c r="G4" s="580"/>
      <c r="H4" s="580"/>
      <c r="I4" s="581"/>
      <c r="J4" s="582" t="s">
        <v>99</v>
      </c>
      <c r="K4" s="402"/>
      <c r="L4" s="402"/>
      <c r="M4" s="224"/>
      <c r="N4" s="321" t="s">
        <v>136</v>
      </c>
      <c r="O4" s="207"/>
      <c r="P4" s="207"/>
      <c r="Q4" s="207"/>
    </row>
    <row r="5" spans="1:18" ht="41.25" customHeight="1" thickBot="1" x14ac:dyDescent="0.3">
      <c r="A5" s="588"/>
      <c r="B5" s="590"/>
      <c r="C5" s="590"/>
      <c r="D5" s="592"/>
      <c r="E5" s="407" t="s">
        <v>145</v>
      </c>
      <c r="F5" s="408" t="s">
        <v>141</v>
      </c>
      <c r="G5" s="408" t="s">
        <v>128</v>
      </c>
      <c r="H5" s="409" t="s">
        <v>125</v>
      </c>
      <c r="I5" s="409">
        <v>100</v>
      </c>
      <c r="J5" s="583"/>
      <c r="K5" s="402"/>
      <c r="L5" s="402"/>
      <c r="M5" s="261" t="s">
        <v>124</v>
      </c>
      <c r="N5" s="262" t="s">
        <v>137</v>
      </c>
      <c r="O5" s="262" t="s">
        <v>139</v>
      </c>
      <c r="P5" s="262" t="s">
        <v>126</v>
      </c>
      <c r="Q5" s="262" t="s">
        <v>127</v>
      </c>
    </row>
    <row r="6" spans="1:18" ht="15" customHeight="1" thickBot="1" x14ac:dyDescent="0.3">
      <c r="A6" s="411"/>
      <c r="B6" s="584" t="s">
        <v>100</v>
      </c>
      <c r="C6" s="585"/>
      <c r="D6" s="412">
        <f t="shared" ref="D6:I6" si="0">D7+D16+D29+D47+D67+D82+D113</f>
        <v>424</v>
      </c>
      <c r="E6" s="413">
        <f t="shared" si="0"/>
        <v>9</v>
      </c>
      <c r="F6" s="412">
        <f t="shared" si="0"/>
        <v>240</v>
      </c>
      <c r="G6" s="412">
        <f t="shared" si="0"/>
        <v>53</v>
      </c>
      <c r="H6" s="412">
        <f t="shared" si="0"/>
        <v>109</v>
      </c>
      <c r="I6" s="414">
        <f t="shared" si="0"/>
        <v>13</v>
      </c>
      <c r="J6" s="415">
        <v>66.37</v>
      </c>
      <c r="K6" s="402"/>
      <c r="L6" s="402"/>
      <c r="M6" s="343">
        <f>D6</f>
        <v>424</v>
      </c>
      <c r="N6" s="344">
        <f>N7+N16+N29+N47+N67+N82+N113</f>
        <v>175</v>
      </c>
      <c r="O6" s="172">
        <f>N6*100/M6</f>
        <v>41.273584905660378</v>
      </c>
      <c r="P6" s="344">
        <f>P7+P16+P29+P47+P67+P82+P113</f>
        <v>9</v>
      </c>
      <c r="Q6" s="348">
        <f>P6*100/M6</f>
        <v>2.1226415094339623</v>
      </c>
    </row>
    <row r="7" spans="1:18" ht="15" customHeight="1" thickBot="1" x14ac:dyDescent="0.3">
      <c r="A7" s="416"/>
      <c r="B7" s="417" t="s">
        <v>101</v>
      </c>
      <c r="C7" s="418"/>
      <c r="D7" s="419">
        <f t="shared" ref="D7:I7" si="1">SUM(D8:D15)</f>
        <v>40</v>
      </c>
      <c r="E7" s="420">
        <f t="shared" si="1"/>
        <v>0</v>
      </c>
      <c r="F7" s="417">
        <f t="shared" si="1"/>
        <v>24</v>
      </c>
      <c r="G7" s="417">
        <f t="shared" si="1"/>
        <v>3</v>
      </c>
      <c r="H7" s="417">
        <f t="shared" si="1"/>
        <v>13</v>
      </c>
      <c r="I7" s="419">
        <f t="shared" si="1"/>
        <v>0</v>
      </c>
      <c r="J7" s="421">
        <f>AVERAGE(J8:J15)</f>
        <v>67.207142857142856</v>
      </c>
      <c r="K7" s="402"/>
      <c r="L7" s="402"/>
      <c r="M7" s="335">
        <f>D7</f>
        <v>40</v>
      </c>
      <c r="N7" s="336">
        <f>I7+H7+G7</f>
        <v>16</v>
      </c>
      <c r="O7" s="349">
        <f>N7*100/M7</f>
        <v>40</v>
      </c>
      <c r="P7" s="336">
        <f>E7</f>
        <v>0</v>
      </c>
      <c r="Q7" s="342">
        <f>P7*100/M7</f>
        <v>0</v>
      </c>
    </row>
    <row r="8" spans="1:18" ht="15" customHeight="1" x14ac:dyDescent="0.25">
      <c r="A8" s="422">
        <v>1</v>
      </c>
      <c r="B8" s="423">
        <v>10002</v>
      </c>
      <c r="C8" s="424" t="s">
        <v>146</v>
      </c>
      <c r="D8" s="425">
        <v>8</v>
      </c>
      <c r="E8" s="426"/>
      <c r="F8" s="426">
        <v>6</v>
      </c>
      <c r="G8" s="426"/>
      <c r="H8" s="427">
        <v>2</v>
      </c>
      <c r="I8" s="426"/>
      <c r="J8" s="428">
        <v>65.25</v>
      </c>
      <c r="K8" s="402">
        <f>J11*D11</f>
        <v>508.90000000000003</v>
      </c>
      <c r="L8" s="402"/>
      <c r="M8" s="267">
        <f t="shared" ref="M8:M71" si="2">D8</f>
        <v>8</v>
      </c>
      <c r="N8" s="268">
        <f t="shared" ref="N8:N71" si="3">I8+H8+G8</f>
        <v>2</v>
      </c>
      <c r="O8" s="269">
        <f t="shared" ref="O8:O71" si="4">N8*100/M8</f>
        <v>25</v>
      </c>
      <c r="P8" s="268">
        <f t="shared" ref="P8:P71" si="5">E8</f>
        <v>0</v>
      </c>
      <c r="Q8" s="270">
        <f t="shared" ref="Q8:Q71" si="6">P8*100/M8</f>
        <v>0</v>
      </c>
    </row>
    <row r="9" spans="1:18" ht="15" customHeight="1" x14ac:dyDescent="0.25">
      <c r="A9" s="429">
        <v>2</v>
      </c>
      <c r="B9" s="430">
        <v>10090</v>
      </c>
      <c r="C9" s="431" t="s">
        <v>147</v>
      </c>
      <c r="D9" s="425">
        <v>9</v>
      </c>
      <c r="E9" s="432"/>
      <c r="F9" s="432">
        <v>5</v>
      </c>
      <c r="G9" s="432"/>
      <c r="H9" s="433">
        <v>4</v>
      </c>
      <c r="I9" s="433"/>
      <c r="J9" s="434">
        <v>64</v>
      </c>
      <c r="K9" s="402">
        <f>J8*D8</f>
        <v>522</v>
      </c>
      <c r="L9" s="402"/>
      <c r="M9" s="267">
        <f t="shared" si="2"/>
        <v>9</v>
      </c>
      <c r="N9" s="268">
        <f t="shared" si="3"/>
        <v>4</v>
      </c>
      <c r="O9" s="269">
        <f t="shared" si="4"/>
        <v>44.444444444444443</v>
      </c>
      <c r="P9" s="268">
        <f t="shared" si="5"/>
        <v>0</v>
      </c>
      <c r="Q9" s="270">
        <f t="shared" si="6"/>
        <v>0</v>
      </c>
    </row>
    <row r="10" spans="1:18" ht="15" customHeight="1" x14ac:dyDescent="0.25">
      <c r="A10" s="429">
        <v>3</v>
      </c>
      <c r="B10" s="430">
        <v>10004</v>
      </c>
      <c r="C10" s="431" t="s">
        <v>148</v>
      </c>
      <c r="D10" s="435">
        <v>6</v>
      </c>
      <c r="E10" s="432"/>
      <c r="F10" s="432">
        <v>2</v>
      </c>
      <c r="G10" s="432"/>
      <c r="H10" s="433">
        <v>4</v>
      </c>
      <c r="I10" s="432"/>
      <c r="J10" s="434">
        <v>82</v>
      </c>
      <c r="K10" s="402">
        <f>J10*D10</f>
        <v>492</v>
      </c>
      <c r="L10" s="402"/>
      <c r="M10" s="267">
        <f t="shared" si="2"/>
        <v>6</v>
      </c>
      <c r="N10" s="268">
        <f t="shared" si="3"/>
        <v>4</v>
      </c>
      <c r="O10" s="269">
        <f t="shared" si="4"/>
        <v>66.666666666666671</v>
      </c>
      <c r="P10" s="268">
        <f t="shared" si="5"/>
        <v>0</v>
      </c>
      <c r="Q10" s="270">
        <f t="shared" si="6"/>
        <v>0</v>
      </c>
    </row>
    <row r="11" spans="1:18" ht="15" customHeight="1" x14ac:dyDescent="0.25">
      <c r="A11" s="429">
        <v>4</v>
      </c>
      <c r="B11" s="436">
        <v>10001</v>
      </c>
      <c r="C11" s="437" t="s">
        <v>4</v>
      </c>
      <c r="D11" s="435">
        <v>7</v>
      </c>
      <c r="E11" s="432"/>
      <c r="F11" s="432">
        <v>4</v>
      </c>
      <c r="G11" s="432">
        <v>1</v>
      </c>
      <c r="H11" s="438">
        <v>2</v>
      </c>
      <c r="I11" s="432"/>
      <c r="J11" s="439">
        <v>72.7</v>
      </c>
      <c r="K11" s="402">
        <f>J9*D9</f>
        <v>576</v>
      </c>
      <c r="L11" s="402"/>
      <c r="M11" s="267">
        <f t="shared" si="2"/>
        <v>7</v>
      </c>
      <c r="N11" s="268">
        <f t="shared" si="3"/>
        <v>3</v>
      </c>
      <c r="O11" s="269">
        <f t="shared" si="4"/>
        <v>42.857142857142854</v>
      </c>
      <c r="P11" s="268">
        <f t="shared" si="5"/>
        <v>0</v>
      </c>
      <c r="Q11" s="270">
        <f t="shared" si="6"/>
        <v>0</v>
      </c>
    </row>
    <row r="12" spans="1:18" ht="15" customHeight="1" x14ac:dyDescent="0.25">
      <c r="A12" s="429">
        <v>5</v>
      </c>
      <c r="B12" s="436">
        <v>10120</v>
      </c>
      <c r="C12" s="437" t="s">
        <v>149</v>
      </c>
      <c r="D12" s="435">
        <v>2</v>
      </c>
      <c r="E12" s="432"/>
      <c r="F12" s="432"/>
      <c r="G12" s="432">
        <v>1</v>
      </c>
      <c r="H12" s="438">
        <v>1</v>
      </c>
      <c r="I12" s="432"/>
      <c r="J12" s="439">
        <v>77.5</v>
      </c>
      <c r="K12" s="402"/>
      <c r="L12" s="402"/>
      <c r="M12" s="267">
        <f t="shared" si="2"/>
        <v>2</v>
      </c>
      <c r="N12" s="268">
        <f t="shared" si="3"/>
        <v>2</v>
      </c>
      <c r="O12" s="269">
        <f t="shared" si="4"/>
        <v>100</v>
      </c>
      <c r="P12" s="268">
        <f t="shared" si="5"/>
        <v>0</v>
      </c>
      <c r="Q12" s="270">
        <f t="shared" si="6"/>
        <v>0</v>
      </c>
    </row>
    <row r="13" spans="1:18" ht="15" customHeight="1" x14ac:dyDescent="0.25">
      <c r="A13" s="429">
        <v>6</v>
      </c>
      <c r="B13" s="430">
        <v>10190</v>
      </c>
      <c r="C13" s="440" t="s">
        <v>150</v>
      </c>
      <c r="D13" s="435">
        <v>3</v>
      </c>
      <c r="E13" s="432"/>
      <c r="F13" s="432">
        <v>2</v>
      </c>
      <c r="G13" s="432">
        <v>1</v>
      </c>
      <c r="H13" s="432"/>
      <c r="I13" s="433"/>
      <c r="J13" s="441">
        <v>60</v>
      </c>
      <c r="K13" s="402"/>
      <c r="L13" s="402"/>
      <c r="M13" s="267">
        <f t="shared" si="2"/>
        <v>3</v>
      </c>
      <c r="N13" s="268">
        <f t="shared" si="3"/>
        <v>1</v>
      </c>
      <c r="O13" s="269">
        <f t="shared" si="4"/>
        <v>33.333333333333336</v>
      </c>
      <c r="P13" s="268">
        <f t="shared" si="5"/>
        <v>0</v>
      </c>
      <c r="Q13" s="270">
        <f t="shared" si="6"/>
        <v>0</v>
      </c>
    </row>
    <row r="14" spans="1:18" ht="15" customHeight="1" x14ac:dyDescent="0.25">
      <c r="A14" s="429">
        <v>7</v>
      </c>
      <c r="B14" s="430">
        <v>10320</v>
      </c>
      <c r="C14" s="440" t="s">
        <v>10</v>
      </c>
      <c r="D14" s="435">
        <v>5</v>
      </c>
      <c r="E14" s="432"/>
      <c r="F14" s="432">
        <v>5</v>
      </c>
      <c r="G14" s="432"/>
      <c r="H14" s="432"/>
      <c r="I14" s="433"/>
      <c r="J14" s="441">
        <v>49</v>
      </c>
      <c r="K14" s="402"/>
      <c r="L14" s="402"/>
      <c r="M14" s="267">
        <f t="shared" si="2"/>
        <v>5</v>
      </c>
      <c r="N14" s="268">
        <f t="shared" si="3"/>
        <v>0</v>
      </c>
      <c r="O14" s="269">
        <f t="shared" si="4"/>
        <v>0</v>
      </c>
      <c r="P14" s="268">
        <f t="shared" si="5"/>
        <v>0</v>
      </c>
      <c r="Q14" s="270">
        <f t="shared" si="6"/>
        <v>0</v>
      </c>
    </row>
    <row r="15" spans="1:18" ht="15" customHeight="1" thickBot="1" x14ac:dyDescent="0.3">
      <c r="A15" s="429">
        <v>8</v>
      </c>
      <c r="B15" s="430">
        <v>10860</v>
      </c>
      <c r="C15" s="485" t="s">
        <v>112</v>
      </c>
      <c r="D15" s="442"/>
      <c r="E15" s="443"/>
      <c r="F15" s="443"/>
      <c r="G15" s="443"/>
      <c r="H15" s="443"/>
      <c r="I15" s="443"/>
      <c r="J15" s="444"/>
      <c r="K15" s="402" t="e">
        <f>#REF!*#REF!</f>
        <v>#REF!</v>
      </c>
      <c r="L15" s="402"/>
      <c r="M15" s="271"/>
      <c r="N15" s="272"/>
      <c r="O15" s="273"/>
      <c r="P15" s="272"/>
      <c r="Q15" s="274"/>
      <c r="R15" s="486"/>
    </row>
    <row r="16" spans="1:18" ht="15" customHeight="1" thickBot="1" x14ac:dyDescent="0.3">
      <c r="A16" s="445"/>
      <c r="B16" s="446" t="s">
        <v>102</v>
      </c>
      <c r="C16" s="447"/>
      <c r="D16" s="446">
        <f t="shared" ref="D16:I16" si="7">SUM(D17:D28)</f>
        <v>34</v>
      </c>
      <c r="E16" s="446">
        <f t="shared" si="7"/>
        <v>2</v>
      </c>
      <c r="F16" s="446">
        <f t="shared" si="7"/>
        <v>18</v>
      </c>
      <c r="G16" s="446">
        <f t="shared" si="7"/>
        <v>7</v>
      </c>
      <c r="H16" s="446">
        <f t="shared" si="7"/>
        <v>7</v>
      </c>
      <c r="I16" s="446">
        <f t="shared" si="7"/>
        <v>0</v>
      </c>
      <c r="J16" s="448">
        <f>AVERAGE(J17:J28)</f>
        <v>64.542999999999992</v>
      </c>
      <c r="K16" s="402"/>
      <c r="L16" s="402"/>
      <c r="M16" s="335">
        <f t="shared" si="2"/>
        <v>34</v>
      </c>
      <c r="N16" s="336">
        <f t="shared" si="3"/>
        <v>14</v>
      </c>
      <c r="O16" s="349">
        <f t="shared" si="4"/>
        <v>41.176470588235297</v>
      </c>
      <c r="P16" s="336">
        <f t="shared" si="5"/>
        <v>2</v>
      </c>
      <c r="Q16" s="342">
        <f t="shared" si="6"/>
        <v>5.882352941176471</v>
      </c>
      <c r="R16" s="486"/>
    </row>
    <row r="17" spans="1:18" ht="15" customHeight="1" x14ac:dyDescent="0.25">
      <c r="A17" s="422">
        <v>1</v>
      </c>
      <c r="B17" s="423">
        <v>20040</v>
      </c>
      <c r="C17" s="424" t="s">
        <v>11</v>
      </c>
      <c r="D17" s="427">
        <v>10</v>
      </c>
      <c r="E17" s="427">
        <v>1</v>
      </c>
      <c r="F17" s="427">
        <v>6</v>
      </c>
      <c r="G17" s="427">
        <v>2</v>
      </c>
      <c r="H17" s="427">
        <v>1</v>
      </c>
      <c r="I17" s="427"/>
      <c r="J17" s="428">
        <v>55.6</v>
      </c>
      <c r="K17" s="402">
        <f>J17*D17</f>
        <v>556</v>
      </c>
      <c r="L17" s="402"/>
      <c r="M17" s="263">
        <f t="shared" si="2"/>
        <v>10</v>
      </c>
      <c r="N17" s="264">
        <f t="shared" si="3"/>
        <v>3</v>
      </c>
      <c r="O17" s="265">
        <f t="shared" si="4"/>
        <v>30</v>
      </c>
      <c r="P17" s="264">
        <f t="shared" si="5"/>
        <v>1</v>
      </c>
      <c r="Q17" s="266">
        <f t="shared" si="6"/>
        <v>10</v>
      </c>
      <c r="R17" s="486"/>
    </row>
    <row r="18" spans="1:18" ht="15" customHeight="1" x14ac:dyDescent="0.25">
      <c r="A18" s="429">
        <v>2</v>
      </c>
      <c r="B18" s="430">
        <v>20061</v>
      </c>
      <c r="C18" s="431" t="s">
        <v>13</v>
      </c>
      <c r="D18" s="433">
        <v>3</v>
      </c>
      <c r="E18" s="433"/>
      <c r="F18" s="433"/>
      <c r="G18" s="433">
        <v>1</v>
      </c>
      <c r="H18" s="433">
        <v>2</v>
      </c>
      <c r="I18" s="433"/>
      <c r="J18" s="434">
        <v>82</v>
      </c>
      <c r="K18" s="402">
        <f>J18*D18</f>
        <v>246</v>
      </c>
      <c r="L18" s="402"/>
      <c r="M18" s="267">
        <f t="shared" si="2"/>
        <v>3</v>
      </c>
      <c r="N18" s="268">
        <f t="shared" si="3"/>
        <v>3</v>
      </c>
      <c r="O18" s="269">
        <f t="shared" si="4"/>
        <v>100</v>
      </c>
      <c r="P18" s="268">
        <f t="shared" si="5"/>
        <v>0</v>
      </c>
      <c r="Q18" s="270">
        <f t="shared" si="6"/>
        <v>0</v>
      </c>
      <c r="R18" s="486"/>
    </row>
    <row r="19" spans="1:18" ht="15" customHeight="1" x14ac:dyDescent="0.25">
      <c r="A19" s="429">
        <v>3</v>
      </c>
      <c r="B19" s="430">
        <v>21020</v>
      </c>
      <c r="C19" s="431" t="s">
        <v>21</v>
      </c>
      <c r="D19" s="433">
        <v>3</v>
      </c>
      <c r="E19" s="433">
        <v>1</v>
      </c>
      <c r="F19" s="433">
        <v>1</v>
      </c>
      <c r="G19" s="433"/>
      <c r="H19" s="433">
        <v>1</v>
      </c>
      <c r="I19" s="433"/>
      <c r="J19" s="434">
        <v>55.6</v>
      </c>
      <c r="K19" s="402"/>
      <c r="L19" s="402"/>
      <c r="M19" s="267">
        <f t="shared" si="2"/>
        <v>3</v>
      </c>
      <c r="N19" s="268">
        <f t="shared" si="3"/>
        <v>1</v>
      </c>
      <c r="O19" s="269">
        <f t="shared" si="4"/>
        <v>33.333333333333336</v>
      </c>
      <c r="P19" s="268">
        <f t="shared" si="5"/>
        <v>1</v>
      </c>
      <c r="Q19" s="270">
        <f t="shared" si="6"/>
        <v>33.333333333333336</v>
      </c>
      <c r="R19" s="486"/>
    </row>
    <row r="20" spans="1:18" ht="15" customHeight="1" x14ac:dyDescent="0.25">
      <c r="A20" s="429">
        <v>4</v>
      </c>
      <c r="B20" s="430">
        <v>20060</v>
      </c>
      <c r="C20" s="431" t="s">
        <v>151</v>
      </c>
      <c r="D20" s="433">
        <v>3</v>
      </c>
      <c r="E20" s="433"/>
      <c r="F20" s="433">
        <v>1</v>
      </c>
      <c r="G20" s="433">
        <v>1</v>
      </c>
      <c r="H20" s="433">
        <v>1</v>
      </c>
      <c r="I20" s="433"/>
      <c r="J20" s="434">
        <v>75.7</v>
      </c>
      <c r="K20" s="402"/>
      <c r="L20" s="402"/>
      <c r="M20" s="267">
        <f t="shared" si="2"/>
        <v>3</v>
      </c>
      <c r="N20" s="268">
        <f t="shared" si="3"/>
        <v>2</v>
      </c>
      <c r="O20" s="269">
        <f t="shared" si="4"/>
        <v>66.666666666666671</v>
      </c>
      <c r="P20" s="268">
        <f t="shared" si="5"/>
        <v>0</v>
      </c>
      <c r="Q20" s="270">
        <f t="shared" si="6"/>
        <v>0</v>
      </c>
      <c r="R20" s="486"/>
    </row>
    <row r="21" spans="1:18" ht="15" customHeight="1" x14ac:dyDescent="0.25">
      <c r="A21" s="429">
        <v>5</v>
      </c>
      <c r="B21" s="430">
        <v>20400</v>
      </c>
      <c r="C21" s="449" t="s">
        <v>15</v>
      </c>
      <c r="D21" s="433"/>
      <c r="E21" s="433"/>
      <c r="F21" s="433"/>
      <c r="G21" s="433"/>
      <c r="H21" s="433"/>
      <c r="I21" s="433"/>
      <c r="J21" s="434"/>
      <c r="K21" s="402"/>
      <c r="L21" s="402"/>
      <c r="M21" s="267"/>
      <c r="N21" s="268"/>
      <c r="O21" s="269"/>
      <c r="P21" s="268"/>
      <c r="Q21" s="270"/>
      <c r="R21" s="486"/>
    </row>
    <row r="22" spans="1:18" ht="15" customHeight="1" x14ac:dyDescent="0.25">
      <c r="A22" s="429">
        <v>6</v>
      </c>
      <c r="B22" s="430">
        <v>20080</v>
      </c>
      <c r="C22" s="449" t="s">
        <v>152</v>
      </c>
      <c r="D22" s="432">
        <v>3</v>
      </c>
      <c r="E22" s="432"/>
      <c r="F22" s="432">
        <v>2</v>
      </c>
      <c r="G22" s="433">
        <v>1</v>
      </c>
      <c r="H22" s="433"/>
      <c r="I22" s="433"/>
      <c r="J22" s="434">
        <v>57</v>
      </c>
      <c r="K22" s="402">
        <f>J22*D22</f>
        <v>171</v>
      </c>
      <c r="L22" s="402"/>
      <c r="M22" s="267">
        <f t="shared" si="2"/>
        <v>3</v>
      </c>
      <c r="N22" s="268">
        <f t="shared" si="3"/>
        <v>1</v>
      </c>
      <c r="O22" s="269">
        <f t="shared" si="4"/>
        <v>33.333333333333336</v>
      </c>
      <c r="P22" s="268">
        <f t="shared" si="5"/>
        <v>0</v>
      </c>
      <c r="Q22" s="270">
        <f t="shared" si="6"/>
        <v>0</v>
      </c>
      <c r="R22" s="486"/>
    </row>
    <row r="23" spans="1:18" ht="15" customHeight="1" x14ac:dyDescent="0.25">
      <c r="A23" s="429">
        <v>7</v>
      </c>
      <c r="B23" s="430">
        <v>20460</v>
      </c>
      <c r="C23" s="449" t="s">
        <v>153</v>
      </c>
      <c r="D23" s="432">
        <v>5</v>
      </c>
      <c r="E23" s="432"/>
      <c r="F23" s="432">
        <v>4</v>
      </c>
      <c r="G23" s="433"/>
      <c r="H23" s="433">
        <v>1</v>
      </c>
      <c r="I23" s="433"/>
      <c r="J23" s="434">
        <v>64.2</v>
      </c>
      <c r="K23" s="402"/>
      <c r="L23" s="402"/>
      <c r="M23" s="267">
        <f t="shared" si="2"/>
        <v>5</v>
      </c>
      <c r="N23" s="268">
        <f t="shared" si="3"/>
        <v>1</v>
      </c>
      <c r="O23" s="269">
        <f t="shared" si="4"/>
        <v>20</v>
      </c>
      <c r="P23" s="268">
        <f t="shared" si="5"/>
        <v>0</v>
      </c>
      <c r="Q23" s="270">
        <f t="shared" si="6"/>
        <v>0</v>
      </c>
      <c r="R23" s="486"/>
    </row>
    <row r="24" spans="1:18" ht="15" customHeight="1" x14ac:dyDescent="0.25">
      <c r="A24" s="450">
        <v>8</v>
      </c>
      <c r="B24" s="451">
        <v>20550</v>
      </c>
      <c r="C24" s="452" t="s">
        <v>17</v>
      </c>
      <c r="D24" s="453">
        <v>1</v>
      </c>
      <c r="E24" s="453"/>
      <c r="F24" s="453">
        <v>1</v>
      </c>
      <c r="G24" s="453"/>
      <c r="H24" s="453"/>
      <c r="I24" s="453"/>
      <c r="J24" s="454">
        <v>37</v>
      </c>
      <c r="K24" s="402"/>
      <c r="L24" s="402"/>
      <c r="M24" s="267">
        <f t="shared" si="2"/>
        <v>1</v>
      </c>
      <c r="N24" s="268">
        <f t="shared" si="3"/>
        <v>0</v>
      </c>
      <c r="O24" s="269">
        <f t="shared" si="4"/>
        <v>0</v>
      </c>
      <c r="P24" s="268">
        <f t="shared" si="5"/>
        <v>0</v>
      </c>
      <c r="Q24" s="270">
        <f t="shared" si="6"/>
        <v>0</v>
      </c>
      <c r="R24" s="486"/>
    </row>
    <row r="25" spans="1:18" ht="15" customHeight="1" x14ac:dyDescent="0.25">
      <c r="A25" s="450">
        <v>9</v>
      </c>
      <c r="B25" s="451">
        <v>20630</v>
      </c>
      <c r="C25" s="452" t="s">
        <v>18</v>
      </c>
      <c r="D25" s="453">
        <v>1</v>
      </c>
      <c r="E25" s="453"/>
      <c r="F25" s="453"/>
      <c r="G25" s="453">
        <v>1</v>
      </c>
      <c r="H25" s="453"/>
      <c r="I25" s="453"/>
      <c r="J25" s="454">
        <v>75</v>
      </c>
      <c r="K25" s="402"/>
      <c r="L25" s="402"/>
      <c r="M25" s="267">
        <f t="shared" si="2"/>
        <v>1</v>
      </c>
      <c r="N25" s="268">
        <f t="shared" si="3"/>
        <v>1</v>
      </c>
      <c r="O25" s="269">
        <f t="shared" si="4"/>
        <v>100</v>
      </c>
      <c r="P25" s="268">
        <f t="shared" si="5"/>
        <v>0</v>
      </c>
      <c r="Q25" s="270">
        <f t="shared" si="6"/>
        <v>0</v>
      </c>
      <c r="R25" s="486"/>
    </row>
    <row r="26" spans="1:18" ht="15" customHeight="1" x14ac:dyDescent="0.25">
      <c r="A26" s="450">
        <v>10</v>
      </c>
      <c r="B26" s="451">
        <v>20810</v>
      </c>
      <c r="C26" s="487" t="s">
        <v>187</v>
      </c>
      <c r="D26" s="453"/>
      <c r="E26" s="453"/>
      <c r="F26" s="453"/>
      <c r="G26" s="453"/>
      <c r="H26" s="453"/>
      <c r="I26" s="453"/>
      <c r="J26" s="454"/>
      <c r="K26" s="402"/>
      <c r="L26" s="402"/>
      <c r="M26" s="267"/>
      <c r="N26" s="268"/>
      <c r="O26" s="269"/>
      <c r="P26" s="268"/>
      <c r="Q26" s="270"/>
      <c r="R26" s="486"/>
    </row>
    <row r="27" spans="1:18" ht="15" customHeight="1" x14ac:dyDescent="0.25">
      <c r="A27" s="450">
        <v>11</v>
      </c>
      <c r="B27" s="451">
        <v>20900</v>
      </c>
      <c r="C27" s="452" t="s">
        <v>154</v>
      </c>
      <c r="D27" s="453">
        <v>2</v>
      </c>
      <c r="E27" s="453"/>
      <c r="F27" s="453">
        <v>1</v>
      </c>
      <c r="G27" s="453"/>
      <c r="H27" s="453">
        <v>1</v>
      </c>
      <c r="I27" s="453"/>
      <c r="J27" s="454">
        <v>82</v>
      </c>
      <c r="K27" s="402"/>
      <c r="L27" s="402"/>
      <c r="M27" s="267">
        <f t="shared" si="2"/>
        <v>2</v>
      </c>
      <c r="N27" s="268">
        <f t="shared" si="3"/>
        <v>1</v>
      </c>
      <c r="O27" s="269">
        <f t="shared" si="4"/>
        <v>50</v>
      </c>
      <c r="P27" s="268">
        <f t="shared" si="5"/>
        <v>0</v>
      </c>
      <c r="Q27" s="270">
        <f t="shared" si="6"/>
        <v>0</v>
      </c>
      <c r="R27" s="486"/>
    </row>
    <row r="28" spans="1:18" ht="15" customHeight="1" thickBot="1" x14ac:dyDescent="0.3">
      <c r="A28" s="455">
        <v>12</v>
      </c>
      <c r="B28" s="456">
        <v>21350</v>
      </c>
      <c r="C28" s="457" t="s">
        <v>155</v>
      </c>
      <c r="D28" s="458">
        <v>3</v>
      </c>
      <c r="E28" s="458"/>
      <c r="F28" s="458">
        <v>2</v>
      </c>
      <c r="G28" s="458">
        <v>1</v>
      </c>
      <c r="H28" s="458">
        <v>0</v>
      </c>
      <c r="I28" s="458"/>
      <c r="J28" s="459">
        <v>61.33</v>
      </c>
      <c r="K28" s="402">
        <f>J28*D28</f>
        <v>183.99</v>
      </c>
      <c r="L28" s="402"/>
      <c r="M28" s="271">
        <f t="shared" si="2"/>
        <v>3</v>
      </c>
      <c r="N28" s="272">
        <f t="shared" si="3"/>
        <v>1</v>
      </c>
      <c r="O28" s="273">
        <f t="shared" si="4"/>
        <v>33.333333333333336</v>
      </c>
      <c r="P28" s="272">
        <f t="shared" si="5"/>
        <v>0</v>
      </c>
      <c r="Q28" s="274">
        <f t="shared" si="6"/>
        <v>0</v>
      </c>
      <c r="R28" s="486"/>
    </row>
    <row r="29" spans="1:18" ht="15" customHeight="1" thickBot="1" x14ac:dyDescent="0.3">
      <c r="A29" s="445"/>
      <c r="B29" s="446" t="s">
        <v>103</v>
      </c>
      <c r="C29" s="446"/>
      <c r="D29" s="446">
        <f t="shared" ref="D29:I29" si="8">SUM(D30:D46)</f>
        <v>44</v>
      </c>
      <c r="E29" s="446">
        <f t="shared" si="8"/>
        <v>0</v>
      </c>
      <c r="F29" s="446">
        <f t="shared" si="8"/>
        <v>28</v>
      </c>
      <c r="G29" s="446">
        <f t="shared" si="8"/>
        <v>5</v>
      </c>
      <c r="H29" s="446">
        <f t="shared" si="8"/>
        <v>11</v>
      </c>
      <c r="I29" s="446">
        <f t="shared" si="8"/>
        <v>0</v>
      </c>
      <c r="J29" s="448">
        <f>AVERAGE(J30:J46)</f>
        <v>66.566666666666663</v>
      </c>
      <c r="K29" s="402"/>
      <c r="L29" s="402"/>
      <c r="M29" s="335">
        <f t="shared" si="2"/>
        <v>44</v>
      </c>
      <c r="N29" s="336">
        <f t="shared" si="3"/>
        <v>16</v>
      </c>
      <c r="O29" s="349">
        <f t="shared" si="4"/>
        <v>36.363636363636367</v>
      </c>
      <c r="P29" s="336">
        <f t="shared" si="5"/>
        <v>0</v>
      </c>
      <c r="Q29" s="342">
        <f t="shared" si="6"/>
        <v>0</v>
      </c>
      <c r="R29" s="486"/>
    </row>
    <row r="30" spans="1:18" ht="15" customHeight="1" x14ac:dyDescent="0.25">
      <c r="A30" s="422">
        <v>1</v>
      </c>
      <c r="B30" s="436">
        <v>30070</v>
      </c>
      <c r="C30" s="460" t="s">
        <v>24</v>
      </c>
      <c r="D30" s="438">
        <v>4</v>
      </c>
      <c r="E30" s="438"/>
      <c r="F30" s="438">
        <v>2</v>
      </c>
      <c r="G30" s="438"/>
      <c r="H30" s="438">
        <v>2</v>
      </c>
      <c r="I30" s="438"/>
      <c r="J30" s="439">
        <v>70.2</v>
      </c>
      <c r="K30" s="402"/>
      <c r="L30" s="402"/>
      <c r="M30" s="263">
        <f t="shared" si="2"/>
        <v>4</v>
      </c>
      <c r="N30" s="264">
        <f t="shared" si="3"/>
        <v>2</v>
      </c>
      <c r="O30" s="265">
        <f t="shared" si="4"/>
        <v>50</v>
      </c>
      <c r="P30" s="264">
        <f t="shared" si="5"/>
        <v>0</v>
      </c>
      <c r="Q30" s="266">
        <f t="shared" si="6"/>
        <v>0</v>
      </c>
      <c r="R30" s="486"/>
    </row>
    <row r="31" spans="1:18" ht="15" customHeight="1" x14ac:dyDescent="0.25">
      <c r="A31" s="461">
        <v>2</v>
      </c>
      <c r="B31" s="430">
        <v>30480</v>
      </c>
      <c r="C31" s="431" t="s">
        <v>111</v>
      </c>
      <c r="D31" s="432">
        <v>5</v>
      </c>
      <c r="E31" s="432"/>
      <c r="F31" s="432">
        <v>1</v>
      </c>
      <c r="G31" s="432">
        <v>1</v>
      </c>
      <c r="H31" s="433">
        <v>3</v>
      </c>
      <c r="I31" s="433"/>
      <c r="J31" s="434">
        <v>80.8</v>
      </c>
      <c r="K31" s="402">
        <f>J30*D30</f>
        <v>280.8</v>
      </c>
      <c r="L31" s="402"/>
      <c r="M31" s="267">
        <f t="shared" si="2"/>
        <v>5</v>
      </c>
      <c r="N31" s="268">
        <f t="shared" si="3"/>
        <v>4</v>
      </c>
      <c r="O31" s="269">
        <f t="shared" si="4"/>
        <v>80</v>
      </c>
      <c r="P31" s="268">
        <f t="shared" si="5"/>
        <v>0</v>
      </c>
      <c r="Q31" s="270">
        <f t="shared" si="6"/>
        <v>0</v>
      </c>
      <c r="R31" s="486"/>
    </row>
    <row r="32" spans="1:18" ht="15" customHeight="1" x14ac:dyDescent="0.25">
      <c r="A32" s="429">
        <v>3</v>
      </c>
      <c r="B32" s="451">
        <v>30460</v>
      </c>
      <c r="C32" s="462" t="s">
        <v>29</v>
      </c>
      <c r="D32" s="463">
        <v>3</v>
      </c>
      <c r="E32" s="463"/>
      <c r="F32" s="463">
        <v>3</v>
      </c>
      <c r="G32" s="463"/>
      <c r="H32" s="453"/>
      <c r="I32" s="453"/>
      <c r="J32" s="454">
        <v>57</v>
      </c>
      <c r="K32" s="402" t="e">
        <f>#REF!*#REF!</f>
        <v>#REF!</v>
      </c>
      <c r="L32" s="402"/>
      <c r="M32" s="267">
        <f t="shared" si="2"/>
        <v>3</v>
      </c>
      <c r="N32" s="268">
        <f t="shared" si="3"/>
        <v>0</v>
      </c>
      <c r="O32" s="269">
        <f t="shared" si="4"/>
        <v>0</v>
      </c>
      <c r="P32" s="268">
        <f t="shared" si="5"/>
        <v>0</v>
      </c>
      <c r="Q32" s="270">
        <f t="shared" si="6"/>
        <v>0</v>
      </c>
      <c r="R32" s="486"/>
    </row>
    <row r="33" spans="1:18" ht="15" customHeight="1" x14ac:dyDescent="0.25">
      <c r="A33" s="429">
        <v>4</v>
      </c>
      <c r="B33" s="464">
        <v>30030</v>
      </c>
      <c r="C33" s="465" t="s">
        <v>156</v>
      </c>
      <c r="D33" s="466">
        <v>2</v>
      </c>
      <c r="E33" s="466"/>
      <c r="F33" s="466">
        <v>1</v>
      </c>
      <c r="G33" s="466"/>
      <c r="H33" s="466">
        <v>1</v>
      </c>
      <c r="I33" s="466"/>
      <c r="J33" s="467">
        <v>72</v>
      </c>
      <c r="K33" s="402" t="e">
        <f>#REF!*#REF!</f>
        <v>#REF!</v>
      </c>
      <c r="L33" s="402"/>
      <c r="M33" s="267">
        <f t="shared" si="2"/>
        <v>2</v>
      </c>
      <c r="N33" s="268">
        <f t="shared" si="3"/>
        <v>1</v>
      </c>
      <c r="O33" s="269">
        <f t="shared" si="4"/>
        <v>50</v>
      </c>
      <c r="P33" s="268">
        <f t="shared" si="5"/>
        <v>0</v>
      </c>
      <c r="Q33" s="270">
        <f t="shared" si="6"/>
        <v>0</v>
      </c>
      <c r="R33" s="486"/>
    </row>
    <row r="34" spans="1:18" ht="15" customHeight="1" x14ac:dyDescent="0.25">
      <c r="A34" s="429">
        <v>5</v>
      </c>
      <c r="B34" s="430">
        <v>31000</v>
      </c>
      <c r="C34" s="440" t="s">
        <v>37</v>
      </c>
      <c r="D34" s="433">
        <v>1</v>
      </c>
      <c r="E34" s="433"/>
      <c r="F34" s="433">
        <v>1</v>
      </c>
      <c r="G34" s="433"/>
      <c r="H34" s="433"/>
      <c r="I34" s="433"/>
      <c r="J34" s="434">
        <v>59</v>
      </c>
      <c r="K34" s="402">
        <f>J32*D32</f>
        <v>171</v>
      </c>
      <c r="L34" s="402"/>
      <c r="M34" s="267">
        <f t="shared" si="2"/>
        <v>1</v>
      </c>
      <c r="N34" s="268">
        <f t="shared" si="3"/>
        <v>0</v>
      </c>
      <c r="O34" s="269">
        <f t="shared" si="4"/>
        <v>0</v>
      </c>
      <c r="P34" s="268">
        <f t="shared" si="5"/>
        <v>0</v>
      </c>
      <c r="Q34" s="270">
        <f t="shared" si="6"/>
        <v>0</v>
      </c>
      <c r="R34" s="486"/>
    </row>
    <row r="35" spans="1:18" ht="15" customHeight="1" x14ac:dyDescent="0.25">
      <c r="A35" s="429">
        <v>6</v>
      </c>
      <c r="B35" s="430">
        <v>30130</v>
      </c>
      <c r="C35" s="440" t="s">
        <v>25</v>
      </c>
      <c r="D35" s="433"/>
      <c r="E35" s="433"/>
      <c r="F35" s="433"/>
      <c r="G35" s="433"/>
      <c r="H35" s="433"/>
      <c r="I35" s="433"/>
      <c r="J35" s="434"/>
      <c r="K35" s="402"/>
      <c r="L35" s="402"/>
      <c r="M35" s="170"/>
      <c r="N35" s="281"/>
      <c r="O35" s="176"/>
      <c r="P35" s="281"/>
      <c r="Q35" s="177"/>
      <c r="R35" s="486"/>
    </row>
    <row r="36" spans="1:18" ht="15" customHeight="1" x14ac:dyDescent="0.25">
      <c r="A36" s="429">
        <v>7</v>
      </c>
      <c r="B36" s="430">
        <v>30160</v>
      </c>
      <c r="C36" s="488" t="s">
        <v>188</v>
      </c>
      <c r="D36" s="433"/>
      <c r="E36" s="433"/>
      <c r="F36" s="433"/>
      <c r="G36" s="433"/>
      <c r="H36" s="433"/>
      <c r="I36" s="433"/>
      <c r="J36" s="434"/>
      <c r="K36" s="402"/>
      <c r="L36" s="402"/>
      <c r="M36" s="267"/>
      <c r="N36" s="268"/>
      <c r="O36" s="269"/>
      <c r="P36" s="268"/>
      <c r="Q36" s="270"/>
      <c r="R36" s="486"/>
    </row>
    <row r="37" spans="1:18" ht="15" customHeight="1" x14ac:dyDescent="0.25">
      <c r="A37" s="429">
        <v>8</v>
      </c>
      <c r="B37" s="430">
        <v>30310</v>
      </c>
      <c r="C37" s="440" t="s">
        <v>27</v>
      </c>
      <c r="D37" s="433"/>
      <c r="E37" s="433"/>
      <c r="F37" s="433"/>
      <c r="G37" s="433"/>
      <c r="H37" s="433"/>
      <c r="I37" s="433"/>
      <c r="J37" s="434"/>
      <c r="K37" s="402"/>
      <c r="L37" s="402"/>
      <c r="M37" s="267"/>
      <c r="N37" s="268"/>
      <c r="O37" s="269"/>
      <c r="P37" s="268"/>
      <c r="Q37" s="270"/>
      <c r="R37" s="486"/>
    </row>
    <row r="38" spans="1:18" ht="15" customHeight="1" x14ac:dyDescent="0.25">
      <c r="A38" s="429">
        <v>9</v>
      </c>
      <c r="B38" s="430">
        <v>30440</v>
      </c>
      <c r="C38" s="440" t="s">
        <v>28</v>
      </c>
      <c r="D38" s="433"/>
      <c r="E38" s="433"/>
      <c r="F38" s="433"/>
      <c r="G38" s="433"/>
      <c r="H38" s="433"/>
      <c r="I38" s="433"/>
      <c r="J38" s="434"/>
      <c r="K38" s="402"/>
      <c r="L38" s="402"/>
      <c r="M38" s="267"/>
      <c r="N38" s="268"/>
      <c r="O38" s="269"/>
      <c r="P38" s="268"/>
      <c r="Q38" s="270"/>
      <c r="R38" s="486"/>
    </row>
    <row r="39" spans="1:18" ht="15" customHeight="1" x14ac:dyDescent="0.25">
      <c r="A39" s="429">
        <v>10</v>
      </c>
      <c r="B39" s="430">
        <v>30500</v>
      </c>
      <c r="C39" s="488" t="s">
        <v>189</v>
      </c>
      <c r="D39" s="433"/>
      <c r="E39" s="433"/>
      <c r="F39" s="433"/>
      <c r="G39" s="433"/>
      <c r="H39" s="433"/>
      <c r="I39" s="433"/>
      <c r="J39" s="434"/>
      <c r="K39" s="402"/>
      <c r="L39" s="402"/>
      <c r="M39" s="267"/>
      <c r="N39" s="268"/>
      <c r="O39" s="269"/>
      <c r="P39" s="268"/>
      <c r="Q39" s="270"/>
      <c r="R39" s="486"/>
    </row>
    <row r="40" spans="1:18" ht="15" customHeight="1" x14ac:dyDescent="0.25">
      <c r="A40" s="429">
        <v>11</v>
      </c>
      <c r="B40" s="430">
        <v>30530</v>
      </c>
      <c r="C40" s="488" t="s">
        <v>190</v>
      </c>
      <c r="D40" s="433"/>
      <c r="E40" s="433"/>
      <c r="F40" s="433"/>
      <c r="G40" s="433"/>
      <c r="H40" s="433"/>
      <c r="I40" s="433"/>
      <c r="J40" s="434"/>
      <c r="K40" s="402"/>
      <c r="L40" s="402"/>
      <c r="M40" s="267"/>
      <c r="N40" s="268"/>
      <c r="O40" s="269"/>
      <c r="P40" s="281"/>
      <c r="Q40" s="270"/>
      <c r="R40" s="486"/>
    </row>
    <row r="41" spans="1:18" ht="15" customHeight="1" x14ac:dyDescent="0.25">
      <c r="A41" s="429">
        <v>12</v>
      </c>
      <c r="B41" s="430">
        <v>30640</v>
      </c>
      <c r="C41" s="488" t="s">
        <v>32</v>
      </c>
      <c r="D41" s="432">
        <v>8</v>
      </c>
      <c r="E41" s="432"/>
      <c r="F41" s="432">
        <v>4</v>
      </c>
      <c r="G41" s="432">
        <v>2</v>
      </c>
      <c r="H41" s="433">
        <v>2</v>
      </c>
      <c r="I41" s="433"/>
      <c r="J41" s="434">
        <v>74.3</v>
      </c>
      <c r="K41" s="402"/>
      <c r="L41" s="402"/>
      <c r="M41" s="267">
        <f t="shared" si="2"/>
        <v>8</v>
      </c>
      <c r="N41" s="268">
        <f t="shared" si="3"/>
        <v>4</v>
      </c>
      <c r="O41" s="269">
        <f t="shared" si="4"/>
        <v>50</v>
      </c>
      <c r="P41" s="268">
        <f t="shared" si="5"/>
        <v>0</v>
      </c>
      <c r="Q41" s="270">
        <f t="shared" si="6"/>
        <v>0</v>
      </c>
      <c r="R41" s="486"/>
    </row>
    <row r="42" spans="1:18" ht="15" customHeight="1" x14ac:dyDescent="0.25">
      <c r="A42" s="429">
        <v>13</v>
      </c>
      <c r="B42" s="430">
        <v>30650</v>
      </c>
      <c r="C42" s="440" t="s">
        <v>157</v>
      </c>
      <c r="D42" s="433">
        <v>6</v>
      </c>
      <c r="E42" s="433"/>
      <c r="F42" s="433">
        <v>3</v>
      </c>
      <c r="G42" s="433">
        <v>2</v>
      </c>
      <c r="H42" s="433">
        <v>1</v>
      </c>
      <c r="I42" s="433"/>
      <c r="J42" s="434">
        <v>70.5</v>
      </c>
      <c r="K42" s="402">
        <f>J31*D31</f>
        <v>404</v>
      </c>
      <c r="L42" s="402"/>
      <c r="M42" s="267">
        <f t="shared" si="2"/>
        <v>6</v>
      </c>
      <c r="N42" s="268">
        <f t="shared" si="3"/>
        <v>3</v>
      </c>
      <c r="O42" s="269">
        <f t="shared" si="4"/>
        <v>50</v>
      </c>
      <c r="P42" s="268">
        <f t="shared" si="5"/>
        <v>0</v>
      </c>
      <c r="Q42" s="270">
        <f t="shared" si="6"/>
        <v>0</v>
      </c>
      <c r="R42" s="486"/>
    </row>
    <row r="43" spans="1:18" ht="15" customHeight="1" x14ac:dyDescent="0.25">
      <c r="A43" s="429">
        <v>14</v>
      </c>
      <c r="B43" s="430">
        <v>30790</v>
      </c>
      <c r="C43" s="440" t="s">
        <v>34</v>
      </c>
      <c r="D43" s="433"/>
      <c r="E43" s="433"/>
      <c r="F43" s="433"/>
      <c r="G43" s="433"/>
      <c r="H43" s="433"/>
      <c r="I43" s="433"/>
      <c r="J43" s="434"/>
      <c r="K43" s="402"/>
      <c r="L43" s="402"/>
      <c r="M43" s="267"/>
      <c r="N43" s="268"/>
      <c r="O43" s="269"/>
      <c r="P43" s="268"/>
      <c r="Q43" s="270"/>
      <c r="R43" s="486"/>
    </row>
    <row r="44" spans="1:18" ht="15" customHeight="1" x14ac:dyDescent="0.25">
      <c r="A44" s="429">
        <v>15</v>
      </c>
      <c r="B44" s="430">
        <v>30890</v>
      </c>
      <c r="C44" s="488" t="s">
        <v>191</v>
      </c>
      <c r="D44" s="433"/>
      <c r="E44" s="433"/>
      <c r="F44" s="433"/>
      <c r="G44" s="433"/>
      <c r="H44" s="433"/>
      <c r="I44" s="433"/>
      <c r="J44" s="434"/>
      <c r="K44" s="402"/>
      <c r="L44" s="402"/>
      <c r="M44" s="267"/>
      <c r="N44" s="268"/>
      <c r="O44" s="269"/>
      <c r="P44" s="268"/>
      <c r="Q44" s="270"/>
      <c r="R44" s="486"/>
    </row>
    <row r="45" spans="1:18" ht="15" customHeight="1" x14ac:dyDescent="0.25">
      <c r="A45" s="429">
        <v>16</v>
      </c>
      <c r="B45" s="430">
        <v>30940</v>
      </c>
      <c r="C45" s="488" t="s">
        <v>36</v>
      </c>
      <c r="D45" s="433">
        <v>12</v>
      </c>
      <c r="E45" s="433"/>
      <c r="F45" s="433">
        <v>10</v>
      </c>
      <c r="G45" s="433"/>
      <c r="H45" s="433">
        <v>2</v>
      </c>
      <c r="I45" s="433"/>
      <c r="J45" s="434">
        <v>60</v>
      </c>
      <c r="K45" s="402"/>
      <c r="L45" s="402"/>
      <c r="M45" s="267">
        <f t="shared" si="2"/>
        <v>12</v>
      </c>
      <c r="N45" s="268">
        <f t="shared" si="3"/>
        <v>2</v>
      </c>
      <c r="O45" s="269">
        <f t="shared" si="4"/>
        <v>16.666666666666668</v>
      </c>
      <c r="P45" s="268">
        <f t="shared" si="5"/>
        <v>0</v>
      </c>
      <c r="Q45" s="270">
        <f t="shared" si="6"/>
        <v>0</v>
      </c>
      <c r="R45" s="486"/>
    </row>
    <row r="46" spans="1:18" ht="15" customHeight="1" thickBot="1" x14ac:dyDescent="0.3">
      <c r="A46" s="429">
        <v>17</v>
      </c>
      <c r="B46" s="430">
        <v>31480</v>
      </c>
      <c r="C46" s="440" t="s">
        <v>38</v>
      </c>
      <c r="D46" s="433">
        <v>3</v>
      </c>
      <c r="E46" s="433"/>
      <c r="F46" s="433">
        <v>3</v>
      </c>
      <c r="G46" s="433"/>
      <c r="H46" s="433"/>
      <c r="I46" s="433"/>
      <c r="J46" s="434">
        <v>55.3</v>
      </c>
      <c r="K46" s="402">
        <f>J42*D42</f>
        <v>423</v>
      </c>
      <c r="L46" s="402"/>
      <c r="M46" s="271">
        <f t="shared" si="2"/>
        <v>3</v>
      </c>
      <c r="N46" s="272">
        <f t="shared" si="3"/>
        <v>0</v>
      </c>
      <c r="O46" s="273">
        <f t="shared" si="4"/>
        <v>0</v>
      </c>
      <c r="P46" s="272">
        <f t="shared" si="5"/>
        <v>0</v>
      </c>
      <c r="Q46" s="274">
        <f t="shared" si="6"/>
        <v>0</v>
      </c>
      <c r="R46" s="486"/>
    </row>
    <row r="47" spans="1:18" ht="15" customHeight="1" thickBot="1" x14ac:dyDescent="0.3">
      <c r="A47" s="468"/>
      <c r="B47" s="446" t="s">
        <v>104</v>
      </c>
      <c r="C47" s="446"/>
      <c r="D47" s="446">
        <f t="shared" ref="D47:I47" si="9">SUM(D48:D66)</f>
        <v>94</v>
      </c>
      <c r="E47" s="446">
        <f t="shared" si="9"/>
        <v>2</v>
      </c>
      <c r="F47" s="446">
        <f t="shared" si="9"/>
        <v>45</v>
      </c>
      <c r="G47" s="446">
        <f t="shared" si="9"/>
        <v>11</v>
      </c>
      <c r="H47" s="446">
        <f t="shared" si="9"/>
        <v>30</v>
      </c>
      <c r="I47" s="446">
        <f t="shared" si="9"/>
        <v>6</v>
      </c>
      <c r="J47" s="448">
        <f>AVERAGE(J48:J66)</f>
        <v>69.107142857142861</v>
      </c>
      <c r="K47" s="402"/>
      <c r="L47" s="402"/>
      <c r="M47" s="335">
        <f t="shared" si="2"/>
        <v>94</v>
      </c>
      <c r="N47" s="336">
        <f t="shared" si="3"/>
        <v>47</v>
      </c>
      <c r="O47" s="349">
        <f t="shared" si="4"/>
        <v>50</v>
      </c>
      <c r="P47" s="336">
        <f t="shared" si="5"/>
        <v>2</v>
      </c>
      <c r="Q47" s="342">
        <f t="shared" si="6"/>
        <v>2.1276595744680851</v>
      </c>
      <c r="R47" s="486"/>
    </row>
    <row r="48" spans="1:18" ht="15" customHeight="1" x14ac:dyDescent="0.25">
      <c r="A48" s="461">
        <v>1</v>
      </c>
      <c r="B48" s="436">
        <v>40010</v>
      </c>
      <c r="C48" s="437" t="s">
        <v>158</v>
      </c>
      <c r="D48" s="438">
        <v>32</v>
      </c>
      <c r="E48" s="438">
        <v>1</v>
      </c>
      <c r="F48" s="438">
        <v>14</v>
      </c>
      <c r="G48" s="438">
        <v>3</v>
      </c>
      <c r="H48" s="438">
        <v>12</v>
      </c>
      <c r="I48" s="438">
        <v>2</v>
      </c>
      <c r="J48" s="439">
        <v>69.900000000000006</v>
      </c>
      <c r="K48" s="402">
        <f>J48*D48</f>
        <v>2236.8000000000002</v>
      </c>
      <c r="L48" s="402"/>
      <c r="M48" s="263">
        <f t="shared" si="2"/>
        <v>32</v>
      </c>
      <c r="N48" s="264">
        <f t="shared" si="3"/>
        <v>17</v>
      </c>
      <c r="O48" s="265">
        <f t="shared" si="4"/>
        <v>53.125</v>
      </c>
      <c r="P48" s="264">
        <f t="shared" si="5"/>
        <v>1</v>
      </c>
      <c r="Q48" s="266">
        <f t="shared" si="6"/>
        <v>3.125</v>
      </c>
      <c r="R48" s="486"/>
    </row>
    <row r="49" spans="1:18" ht="15" customHeight="1" x14ac:dyDescent="0.25">
      <c r="A49" s="461">
        <v>2</v>
      </c>
      <c r="B49" s="430">
        <v>40030</v>
      </c>
      <c r="C49" s="431" t="s">
        <v>41</v>
      </c>
      <c r="D49" s="433">
        <v>6</v>
      </c>
      <c r="E49" s="433"/>
      <c r="F49" s="433">
        <v>1</v>
      </c>
      <c r="G49" s="433">
        <v>1</v>
      </c>
      <c r="H49" s="433">
        <v>3</v>
      </c>
      <c r="I49" s="433">
        <v>1</v>
      </c>
      <c r="J49" s="434">
        <v>84</v>
      </c>
      <c r="K49" s="402"/>
      <c r="L49" s="402"/>
      <c r="M49" s="267">
        <f t="shared" si="2"/>
        <v>6</v>
      </c>
      <c r="N49" s="268">
        <f t="shared" si="3"/>
        <v>5</v>
      </c>
      <c r="O49" s="269">
        <f t="shared" si="4"/>
        <v>83.333333333333329</v>
      </c>
      <c r="P49" s="268">
        <f t="shared" si="5"/>
        <v>0</v>
      </c>
      <c r="Q49" s="270">
        <f t="shared" si="6"/>
        <v>0</v>
      </c>
      <c r="R49" s="486"/>
    </row>
    <row r="50" spans="1:18" ht="15" customHeight="1" x14ac:dyDescent="0.25">
      <c r="A50" s="461">
        <v>3</v>
      </c>
      <c r="B50" s="430">
        <v>40410</v>
      </c>
      <c r="C50" s="431" t="s">
        <v>48</v>
      </c>
      <c r="D50" s="433">
        <v>15</v>
      </c>
      <c r="E50" s="433"/>
      <c r="F50" s="433">
        <v>8</v>
      </c>
      <c r="G50" s="433"/>
      <c r="H50" s="433">
        <v>5</v>
      </c>
      <c r="I50" s="433">
        <v>2</v>
      </c>
      <c r="J50" s="434">
        <v>75.7</v>
      </c>
      <c r="K50" s="402"/>
      <c r="L50" s="402"/>
      <c r="M50" s="267">
        <f t="shared" si="2"/>
        <v>15</v>
      </c>
      <c r="N50" s="268">
        <f t="shared" si="3"/>
        <v>7</v>
      </c>
      <c r="O50" s="269">
        <f t="shared" si="4"/>
        <v>46.666666666666664</v>
      </c>
      <c r="P50" s="268">
        <f t="shared" si="5"/>
        <v>0</v>
      </c>
      <c r="Q50" s="270">
        <f t="shared" si="6"/>
        <v>0</v>
      </c>
      <c r="R50" s="486"/>
    </row>
    <row r="51" spans="1:18" ht="15" customHeight="1" x14ac:dyDescent="0.25">
      <c r="A51" s="429">
        <v>4</v>
      </c>
      <c r="B51" s="430">
        <v>40011</v>
      </c>
      <c r="C51" s="431" t="s">
        <v>40</v>
      </c>
      <c r="D51" s="433">
        <v>11</v>
      </c>
      <c r="E51" s="433"/>
      <c r="F51" s="433">
        <v>6</v>
      </c>
      <c r="G51" s="433">
        <v>3</v>
      </c>
      <c r="H51" s="433">
        <v>2</v>
      </c>
      <c r="I51" s="433"/>
      <c r="J51" s="434">
        <v>68.400000000000006</v>
      </c>
      <c r="K51" s="402">
        <f>J51*D51</f>
        <v>752.40000000000009</v>
      </c>
      <c r="L51" s="402"/>
      <c r="M51" s="267">
        <f t="shared" si="2"/>
        <v>11</v>
      </c>
      <c r="N51" s="268">
        <f t="shared" si="3"/>
        <v>5</v>
      </c>
      <c r="O51" s="269">
        <f t="shared" si="4"/>
        <v>45.454545454545453</v>
      </c>
      <c r="P51" s="268">
        <f t="shared" si="5"/>
        <v>0</v>
      </c>
      <c r="Q51" s="270">
        <f t="shared" si="6"/>
        <v>0</v>
      </c>
      <c r="R51" s="486"/>
    </row>
    <row r="52" spans="1:18" ht="15" customHeight="1" x14ac:dyDescent="0.25">
      <c r="A52" s="429">
        <v>5</v>
      </c>
      <c r="B52" s="430">
        <v>40080</v>
      </c>
      <c r="C52" s="431" t="s">
        <v>96</v>
      </c>
      <c r="D52" s="433">
        <v>4</v>
      </c>
      <c r="E52" s="433"/>
      <c r="F52" s="433"/>
      <c r="G52" s="433">
        <v>3</v>
      </c>
      <c r="H52" s="433">
        <v>1</v>
      </c>
      <c r="I52" s="433"/>
      <c r="J52" s="434">
        <v>77.3</v>
      </c>
      <c r="K52" s="402">
        <f>J54*D54</f>
        <v>112</v>
      </c>
      <c r="L52" s="402"/>
      <c r="M52" s="267">
        <f t="shared" si="2"/>
        <v>4</v>
      </c>
      <c r="N52" s="268">
        <f t="shared" si="3"/>
        <v>4</v>
      </c>
      <c r="O52" s="269">
        <f t="shared" si="4"/>
        <v>100</v>
      </c>
      <c r="P52" s="268">
        <f t="shared" si="5"/>
        <v>0</v>
      </c>
      <c r="Q52" s="270">
        <f t="shared" si="6"/>
        <v>0</v>
      </c>
      <c r="R52" s="486"/>
    </row>
    <row r="53" spans="1:18" ht="15" customHeight="1" x14ac:dyDescent="0.25">
      <c r="A53" s="429">
        <v>6</v>
      </c>
      <c r="B53" s="430">
        <v>40100</v>
      </c>
      <c r="C53" s="431" t="s">
        <v>42</v>
      </c>
      <c r="D53" s="433">
        <v>3</v>
      </c>
      <c r="E53" s="433">
        <v>1</v>
      </c>
      <c r="F53" s="433">
        <v>1</v>
      </c>
      <c r="G53" s="433"/>
      <c r="H53" s="433">
        <v>1</v>
      </c>
      <c r="I53" s="433"/>
      <c r="J53" s="434">
        <v>42.7</v>
      </c>
      <c r="K53" s="402"/>
      <c r="L53" s="402"/>
      <c r="M53" s="267">
        <f t="shared" si="2"/>
        <v>3</v>
      </c>
      <c r="N53" s="268">
        <f t="shared" si="3"/>
        <v>1</v>
      </c>
      <c r="O53" s="269">
        <f t="shared" si="4"/>
        <v>33.333333333333336</v>
      </c>
      <c r="P53" s="268">
        <f t="shared" si="5"/>
        <v>1</v>
      </c>
      <c r="Q53" s="270">
        <f t="shared" si="6"/>
        <v>33.333333333333336</v>
      </c>
      <c r="R53" s="486"/>
    </row>
    <row r="54" spans="1:18" ht="15" customHeight="1" x14ac:dyDescent="0.25">
      <c r="A54" s="429">
        <v>7</v>
      </c>
      <c r="B54" s="430">
        <v>40020</v>
      </c>
      <c r="C54" s="431" t="s">
        <v>159</v>
      </c>
      <c r="D54" s="433">
        <v>2</v>
      </c>
      <c r="E54" s="433"/>
      <c r="F54" s="433">
        <v>2</v>
      </c>
      <c r="G54" s="433"/>
      <c r="H54" s="433"/>
      <c r="I54" s="433"/>
      <c r="J54" s="434">
        <v>56</v>
      </c>
      <c r="K54" s="402">
        <f>J49*D49</f>
        <v>504</v>
      </c>
      <c r="L54" s="402"/>
      <c r="M54" s="267">
        <f t="shared" si="2"/>
        <v>2</v>
      </c>
      <c r="N54" s="268">
        <f t="shared" si="3"/>
        <v>0</v>
      </c>
      <c r="O54" s="269">
        <f t="shared" si="4"/>
        <v>0</v>
      </c>
      <c r="P54" s="268">
        <f t="shared" si="5"/>
        <v>0</v>
      </c>
      <c r="Q54" s="270">
        <f t="shared" si="6"/>
        <v>0</v>
      </c>
      <c r="R54" s="486"/>
    </row>
    <row r="55" spans="1:18" ht="15" customHeight="1" x14ac:dyDescent="0.25">
      <c r="A55" s="429">
        <v>8</v>
      </c>
      <c r="B55" s="430">
        <v>40031</v>
      </c>
      <c r="C55" s="431" t="s">
        <v>160</v>
      </c>
      <c r="D55" s="433">
        <v>2</v>
      </c>
      <c r="E55" s="433"/>
      <c r="F55" s="433">
        <v>1</v>
      </c>
      <c r="G55" s="433"/>
      <c r="H55" s="433">
        <v>1</v>
      </c>
      <c r="I55" s="433"/>
      <c r="J55" s="434">
        <v>67.5</v>
      </c>
      <c r="K55" s="402">
        <f>J55*D55</f>
        <v>135</v>
      </c>
      <c r="L55" s="402"/>
      <c r="M55" s="267">
        <f t="shared" si="2"/>
        <v>2</v>
      </c>
      <c r="N55" s="268">
        <f t="shared" si="3"/>
        <v>1</v>
      </c>
      <c r="O55" s="269">
        <f t="shared" si="4"/>
        <v>50</v>
      </c>
      <c r="P55" s="268">
        <f t="shared" si="5"/>
        <v>0</v>
      </c>
      <c r="Q55" s="270">
        <f t="shared" si="6"/>
        <v>0</v>
      </c>
      <c r="R55" s="486"/>
    </row>
    <row r="56" spans="1:18" ht="15" customHeight="1" x14ac:dyDescent="0.25">
      <c r="A56" s="429">
        <v>9</v>
      </c>
      <c r="B56" s="430">
        <v>40210</v>
      </c>
      <c r="C56" s="431" t="s">
        <v>44</v>
      </c>
      <c r="D56" s="433">
        <v>7</v>
      </c>
      <c r="E56" s="433"/>
      <c r="F56" s="433">
        <v>5</v>
      </c>
      <c r="G56" s="433">
        <v>1</v>
      </c>
      <c r="H56" s="433">
        <v>1</v>
      </c>
      <c r="I56" s="433"/>
      <c r="J56" s="434">
        <v>66</v>
      </c>
      <c r="K56" s="402">
        <f>J56*D56</f>
        <v>462</v>
      </c>
      <c r="L56" s="402"/>
      <c r="M56" s="267">
        <f t="shared" si="2"/>
        <v>7</v>
      </c>
      <c r="N56" s="268">
        <f t="shared" si="3"/>
        <v>2</v>
      </c>
      <c r="O56" s="269">
        <f t="shared" si="4"/>
        <v>28.571428571428573</v>
      </c>
      <c r="P56" s="281">
        <f t="shared" si="5"/>
        <v>0</v>
      </c>
      <c r="Q56" s="270">
        <f t="shared" si="6"/>
        <v>0</v>
      </c>
      <c r="R56" s="486"/>
    </row>
    <row r="57" spans="1:18" ht="15" customHeight="1" x14ac:dyDescent="0.25">
      <c r="A57" s="429">
        <v>10</v>
      </c>
      <c r="B57" s="430">
        <v>40300</v>
      </c>
      <c r="C57" s="431" t="s">
        <v>45</v>
      </c>
      <c r="D57" s="433"/>
      <c r="E57" s="433"/>
      <c r="F57" s="433"/>
      <c r="G57" s="433"/>
      <c r="H57" s="433"/>
      <c r="I57" s="433"/>
      <c r="J57" s="434"/>
      <c r="K57" s="402"/>
      <c r="L57" s="402"/>
      <c r="M57" s="267"/>
      <c r="N57" s="268"/>
      <c r="O57" s="269"/>
      <c r="P57" s="268"/>
      <c r="Q57" s="270"/>
      <c r="R57" s="486"/>
    </row>
    <row r="58" spans="1:18" ht="15" customHeight="1" x14ac:dyDescent="0.25">
      <c r="A58" s="429">
        <v>11</v>
      </c>
      <c r="B58" s="430">
        <v>40360</v>
      </c>
      <c r="C58" s="431" t="s">
        <v>46</v>
      </c>
      <c r="D58" s="433"/>
      <c r="E58" s="433"/>
      <c r="F58" s="433"/>
      <c r="G58" s="433"/>
      <c r="H58" s="433"/>
      <c r="I58" s="433"/>
      <c r="J58" s="434"/>
      <c r="K58" s="402"/>
      <c r="L58" s="402"/>
      <c r="M58" s="267"/>
      <c r="N58" s="268"/>
      <c r="O58" s="269"/>
      <c r="P58" s="268"/>
      <c r="Q58" s="270"/>
      <c r="R58" s="486"/>
    </row>
    <row r="59" spans="1:18" ht="15" customHeight="1" x14ac:dyDescent="0.25">
      <c r="A59" s="429">
        <v>12</v>
      </c>
      <c r="B59" s="430">
        <v>40390</v>
      </c>
      <c r="C59" s="431" t="s">
        <v>47</v>
      </c>
      <c r="D59" s="433"/>
      <c r="E59" s="433"/>
      <c r="F59" s="433"/>
      <c r="G59" s="433"/>
      <c r="H59" s="433"/>
      <c r="I59" s="433"/>
      <c r="J59" s="434"/>
      <c r="K59" s="402"/>
      <c r="L59" s="402"/>
      <c r="M59" s="267"/>
      <c r="N59" s="268"/>
      <c r="O59" s="269"/>
      <c r="P59" s="268"/>
      <c r="Q59" s="270"/>
      <c r="R59" s="486"/>
    </row>
    <row r="60" spans="1:18" ht="15" customHeight="1" x14ac:dyDescent="0.25">
      <c r="A60" s="429">
        <v>13</v>
      </c>
      <c r="B60" s="430">
        <v>40720</v>
      </c>
      <c r="C60" s="469" t="s">
        <v>109</v>
      </c>
      <c r="D60" s="433">
        <v>3</v>
      </c>
      <c r="E60" s="433"/>
      <c r="F60" s="433">
        <v>1</v>
      </c>
      <c r="G60" s="433"/>
      <c r="H60" s="433">
        <v>2</v>
      </c>
      <c r="I60" s="433"/>
      <c r="J60" s="434">
        <v>77.3</v>
      </c>
      <c r="K60" s="402">
        <f>J50*D50</f>
        <v>1135.5</v>
      </c>
      <c r="L60" s="402"/>
      <c r="M60" s="267">
        <f t="shared" si="2"/>
        <v>3</v>
      </c>
      <c r="N60" s="268">
        <f t="shared" si="3"/>
        <v>2</v>
      </c>
      <c r="O60" s="269">
        <f t="shared" si="4"/>
        <v>66.666666666666671</v>
      </c>
      <c r="P60" s="268">
        <f t="shared" si="5"/>
        <v>0</v>
      </c>
      <c r="Q60" s="270">
        <f t="shared" si="6"/>
        <v>0</v>
      </c>
      <c r="R60" s="486"/>
    </row>
    <row r="61" spans="1:18" ht="15" customHeight="1" x14ac:dyDescent="0.25">
      <c r="A61" s="429">
        <v>14</v>
      </c>
      <c r="B61" s="430">
        <v>40730</v>
      </c>
      <c r="C61" s="469" t="s">
        <v>49</v>
      </c>
      <c r="D61" s="433"/>
      <c r="E61" s="433"/>
      <c r="F61" s="433"/>
      <c r="G61" s="433"/>
      <c r="H61" s="433"/>
      <c r="I61" s="433"/>
      <c r="J61" s="434"/>
      <c r="K61" s="402"/>
      <c r="L61" s="402"/>
      <c r="M61" s="267"/>
      <c r="N61" s="268"/>
      <c r="O61" s="269"/>
      <c r="P61" s="268"/>
      <c r="Q61" s="270"/>
      <c r="R61" s="486"/>
    </row>
    <row r="62" spans="1:18" ht="15" customHeight="1" x14ac:dyDescent="0.25">
      <c r="A62" s="429">
        <v>15</v>
      </c>
      <c r="B62" s="430">
        <v>40820</v>
      </c>
      <c r="C62" s="431" t="s">
        <v>161</v>
      </c>
      <c r="D62" s="433">
        <v>4</v>
      </c>
      <c r="E62" s="433"/>
      <c r="F62" s="433">
        <v>4</v>
      </c>
      <c r="G62" s="433"/>
      <c r="H62" s="433"/>
      <c r="I62" s="433"/>
      <c r="J62" s="434">
        <v>57.2</v>
      </c>
      <c r="K62" s="402">
        <f>J60*D60</f>
        <v>231.89999999999998</v>
      </c>
      <c r="L62" s="402"/>
      <c r="M62" s="267">
        <f t="shared" si="2"/>
        <v>4</v>
      </c>
      <c r="N62" s="268">
        <f t="shared" si="3"/>
        <v>0</v>
      </c>
      <c r="O62" s="269">
        <f t="shared" si="4"/>
        <v>0</v>
      </c>
      <c r="P62" s="268">
        <f t="shared" si="5"/>
        <v>0</v>
      </c>
      <c r="Q62" s="270">
        <f t="shared" si="6"/>
        <v>0</v>
      </c>
      <c r="R62" s="486"/>
    </row>
    <row r="63" spans="1:18" ht="15" customHeight="1" x14ac:dyDescent="0.25">
      <c r="A63" s="429">
        <v>16</v>
      </c>
      <c r="B63" s="430">
        <v>40840</v>
      </c>
      <c r="C63" s="431" t="s">
        <v>51</v>
      </c>
      <c r="D63" s="433"/>
      <c r="E63" s="433"/>
      <c r="F63" s="433"/>
      <c r="G63" s="433"/>
      <c r="H63" s="433"/>
      <c r="I63" s="433"/>
      <c r="J63" s="434"/>
      <c r="K63" s="402"/>
      <c r="L63" s="402"/>
      <c r="M63" s="267"/>
      <c r="N63" s="268"/>
      <c r="O63" s="269"/>
      <c r="P63" s="268"/>
      <c r="Q63" s="270"/>
      <c r="R63" s="486"/>
    </row>
    <row r="64" spans="1:18" ht="15" customHeight="1" x14ac:dyDescent="0.25">
      <c r="A64" s="429">
        <v>17</v>
      </c>
      <c r="B64" s="430">
        <v>40950</v>
      </c>
      <c r="C64" s="431" t="s">
        <v>52</v>
      </c>
      <c r="D64" s="433">
        <v>1</v>
      </c>
      <c r="E64" s="433"/>
      <c r="F64" s="433">
        <v>1</v>
      </c>
      <c r="G64" s="433"/>
      <c r="H64" s="433"/>
      <c r="I64" s="433"/>
      <c r="J64" s="434">
        <v>66</v>
      </c>
      <c r="K64" s="402"/>
      <c r="L64" s="402"/>
      <c r="M64" s="267">
        <f t="shared" si="2"/>
        <v>1</v>
      </c>
      <c r="N64" s="268">
        <f t="shared" si="3"/>
        <v>0</v>
      </c>
      <c r="O64" s="269">
        <f t="shared" si="4"/>
        <v>0</v>
      </c>
      <c r="P64" s="110">
        <f t="shared" si="5"/>
        <v>0</v>
      </c>
      <c r="Q64" s="270">
        <f t="shared" si="6"/>
        <v>0</v>
      </c>
      <c r="R64" s="486"/>
    </row>
    <row r="65" spans="1:18" ht="15" customHeight="1" x14ac:dyDescent="0.25">
      <c r="A65" s="429">
        <v>18</v>
      </c>
      <c r="B65" s="430">
        <v>40990</v>
      </c>
      <c r="C65" s="431" t="s">
        <v>53</v>
      </c>
      <c r="D65" s="433">
        <v>2</v>
      </c>
      <c r="E65" s="433"/>
      <c r="F65" s="433"/>
      <c r="G65" s="433"/>
      <c r="H65" s="433">
        <v>1</v>
      </c>
      <c r="I65" s="433">
        <v>1</v>
      </c>
      <c r="J65" s="434">
        <v>91</v>
      </c>
      <c r="K65" s="402"/>
      <c r="L65" s="402"/>
      <c r="M65" s="267">
        <f t="shared" si="2"/>
        <v>2</v>
      </c>
      <c r="N65" s="268">
        <f t="shared" si="3"/>
        <v>2</v>
      </c>
      <c r="O65" s="269">
        <f t="shared" si="4"/>
        <v>100</v>
      </c>
      <c r="P65" s="268">
        <f t="shared" si="5"/>
        <v>0</v>
      </c>
      <c r="Q65" s="270">
        <f t="shared" si="6"/>
        <v>0</v>
      </c>
      <c r="R65" s="486"/>
    </row>
    <row r="66" spans="1:18" ht="15" customHeight="1" thickBot="1" x14ac:dyDescent="0.3">
      <c r="A66" s="450">
        <v>19</v>
      </c>
      <c r="B66" s="436">
        <v>40133</v>
      </c>
      <c r="C66" s="470" t="s">
        <v>43</v>
      </c>
      <c r="D66" s="438">
        <v>2</v>
      </c>
      <c r="E66" s="438"/>
      <c r="F66" s="438">
        <v>1</v>
      </c>
      <c r="G66" s="438"/>
      <c r="H66" s="438">
        <v>1</v>
      </c>
      <c r="I66" s="438"/>
      <c r="J66" s="439">
        <v>68.5</v>
      </c>
      <c r="K66" s="402">
        <f>J65*D65</f>
        <v>182</v>
      </c>
      <c r="L66" s="402"/>
      <c r="M66" s="271">
        <f t="shared" si="2"/>
        <v>2</v>
      </c>
      <c r="N66" s="272">
        <f t="shared" si="3"/>
        <v>1</v>
      </c>
      <c r="O66" s="273">
        <f t="shared" si="4"/>
        <v>50</v>
      </c>
      <c r="P66" s="272">
        <f t="shared" si="5"/>
        <v>0</v>
      </c>
      <c r="Q66" s="274">
        <f t="shared" si="6"/>
        <v>0</v>
      </c>
      <c r="R66" s="486"/>
    </row>
    <row r="67" spans="1:18" ht="15" customHeight="1" thickBot="1" x14ac:dyDescent="0.3">
      <c r="A67" s="445"/>
      <c r="B67" s="446" t="s">
        <v>105</v>
      </c>
      <c r="C67" s="446"/>
      <c r="D67" s="446">
        <f t="shared" ref="D67:I67" si="10">SUM(D68:D81)</f>
        <v>51</v>
      </c>
      <c r="E67" s="446">
        <f t="shared" si="10"/>
        <v>1</v>
      </c>
      <c r="F67" s="446">
        <f t="shared" si="10"/>
        <v>29</v>
      </c>
      <c r="G67" s="446">
        <f t="shared" si="10"/>
        <v>8</v>
      </c>
      <c r="H67" s="446">
        <f t="shared" si="10"/>
        <v>12</v>
      </c>
      <c r="I67" s="446">
        <f t="shared" si="10"/>
        <v>1</v>
      </c>
      <c r="J67" s="448">
        <f>AVERAGE(J68:J81)</f>
        <v>66.625</v>
      </c>
      <c r="K67" s="402"/>
      <c r="L67" s="402"/>
      <c r="M67" s="335">
        <f t="shared" si="2"/>
        <v>51</v>
      </c>
      <c r="N67" s="336">
        <f t="shared" si="3"/>
        <v>21</v>
      </c>
      <c r="O67" s="349">
        <f t="shared" si="4"/>
        <v>41.176470588235297</v>
      </c>
      <c r="P67" s="336">
        <f t="shared" si="5"/>
        <v>1</v>
      </c>
      <c r="Q67" s="342">
        <f t="shared" si="6"/>
        <v>1.9607843137254901</v>
      </c>
      <c r="R67" s="486"/>
    </row>
    <row r="68" spans="1:18" ht="15" customHeight="1" x14ac:dyDescent="0.25">
      <c r="A68" s="461">
        <v>1</v>
      </c>
      <c r="B68" s="430">
        <v>50040</v>
      </c>
      <c r="C68" s="431" t="s">
        <v>54</v>
      </c>
      <c r="D68" s="433">
        <v>3</v>
      </c>
      <c r="E68" s="433"/>
      <c r="F68" s="433">
        <v>1</v>
      </c>
      <c r="G68" s="433">
        <v>2</v>
      </c>
      <c r="H68" s="433"/>
      <c r="I68" s="433"/>
      <c r="J68" s="434">
        <v>65</v>
      </c>
      <c r="K68" s="402">
        <v>3</v>
      </c>
      <c r="L68" s="402"/>
      <c r="M68" s="263">
        <f t="shared" si="2"/>
        <v>3</v>
      </c>
      <c r="N68" s="264">
        <f t="shared" si="3"/>
        <v>2</v>
      </c>
      <c r="O68" s="265">
        <f t="shared" si="4"/>
        <v>66.666666666666671</v>
      </c>
      <c r="P68" s="264">
        <f t="shared" si="5"/>
        <v>0</v>
      </c>
      <c r="Q68" s="266">
        <f t="shared" si="6"/>
        <v>0</v>
      </c>
      <c r="R68" s="486"/>
    </row>
    <row r="69" spans="1:18" ht="15" customHeight="1" x14ac:dyDescent="0.25">
      <c r="A69" s="429">
        <v>2</v>
      </c>
      <c r="B69" s="430">
        <v>50003</v>
      </c>
      <c r="C69" s="431" t="s">
        <v>162</v>
      </c>
      <c r="D69" s="433">
        <v>4</v>
      </c>
      <c r="E69" s="433"/>
      <c r="F69" s="433">
        <v>1</v>
      </c>
      <c r="G69" s="433">
        <v>1</v>
      </c>
      <c r="H69" s="433">
        <v>2</v>
      </c>
      <c r="I69" s="433"/>
      <c r="J69" s="434">
        <v>78.3</v>
      </c>
      <c r="K69" s="402">
        <f t="shared" ref="K69:K75" si="11">J69*D69</f>
        <v>313.2</v>
      </c>
      <c r="L69" s="402"/>
      <c r="M69" s="267">
        <f t="shared" si="2"/>
        <v>4</v>
      </c>
      <c r="N69" s="268">
        <f t="shared" si="3"/>
        <v>3</v>
      </c>
      <c r="O69" s="269">
        <f t="shared" si="4"/>
        <v>75</v>
      </c>
      <c r="P69" s="268">
        <f t="shared" si="5"/>
        <v>0</v>
      </c>
      <c r="Q69" s="270">
        <f t="shared" si="6"/>
        <v>0</v>
      </c>
      <c r="R69" s="486"/>
    </row>
    <row r="70" spans="1:18" ht="15" customHeight="1" x14ac:dyDescent="0.25">
      <c r="A70" s="429">
        <v>3</v>
      </c>
      <c r="B70" s="430">
        <v>50060</v>
      </c>
      <c r="C70" s="431" t="s">
        <v>163</v>
      </c>
      <c r="D70" s="433">
        <v>7</v>
      </c>
      <c r="E70" s="433"/>
      <c r="F70" s="433">
        <v>4</v>
      </c>
      <c r="G70" s="433"/>
      <c r="H70" s="433">
        <v>3</v>
      </c>
      <c r="I70" s="433"/>
      <c r="J70" s="434">
        <v>68</v>
      </c>
      <c r="K70" s="402">
        <f t="shared" si="11"/>
        <v>476</v>
      </c>
      <c r="L70" s="402"/>
      <c r="M70" s="267">
        <f t="shared" si="2"/>
        <v>7</v>
      </c>
      <c r="N70" s="268">
        <f t="shared" si="3"/>
        <v>3</v>
      </c>
      <c r="O70" s="269">
        <f t="shared" si="4"/>
        <v>42.857142857142854</v>
      </c>
      <c r="P70" s="268">
        <f t="shared" si="5"/>
        <v>0</v>
      </c>
      <c r="Q70" s="270">
        <f t="shared" si="6"/>
        <v>0</v>
      </c>
      <c r="R70" s="486"/>
    </row>
    <row r="71" spans="1:18" ht="15" customHeight="1" x14ac:dyDescent="0.25">
      <c r="A71" s="429">
        <v>4</v>
      </c>
      <c r="B71" s="430">
        <v>50170</v>
      </c>
      <c r="C71" s="431" t="s">
        <v>164</v>
      </c>
      <c r="D71" s="433">
        <v>1</v>
      </c>
      <c r="E71" s="433"/>
      <c r="F71" s="433">
        <v>1</v>
      </c>
      <c r="G71" s="433"/>
      <c r="H71" s="433"/>
      <c r="I71" s="433"/>
      <c r="J71" s="434">
        <v>68</v>
      </c>
      <c r="K71" s="402">
        <f t="shared" si="11"/>
        <v>68</v>
      </c>
      <c r="L71" s="402"/>
      <c r="M71" s="267">
        <f t="shared" si="2"/>
        <v>1</v>
      </c>
      <c r="N71" s="268">
        <f t="shared" si="3"/>
        <v>0</v>
      </c>
      <c r="O71" s="269">
        <f t="shared" si="4"/>
        <v>0</v>
      </c>
      <c r="P71" s="281">
        <f t="shared" si="5"/>
        <v>0</v>
      </c>
      <c r="Q71" s="270">
        <f t="shared" si="6"/>
        <v>0</v>
      </c>
      <c r="R71" s="486"/>
    </row>
    <row r="72" spans="1:18" ht="15" customHeight="1" x14ac:dyDescent="0.25">
      <c r="A72" s="429">
        <v>5</v>
      </c>
      <c r="B72" s="430">
        <v>50230</v>
      </c>
      <c r="C72" s="431" t="s">
        <v>58</v>
      </c>
      <c r="D72" s="433">
        <v>1</v>
      </c>
      <c r="E72" s="433"/>
      <c r="F72" s="433"/>
      <c r="G72" s="433"/>
      <c r="H72" s="433">
        <v>1</v>
      </c>
      <c r="I72" s="433"/>
      <c r="J72" s="434">
        <v>96</v>
      </c>
      <c r="K72" s="402">
        <f t="shared" si="11"/>
        <v>96</v>
      </c>
      <c r="L72" s="402"/>
      <c r="M72" s="267">
        <f t="shared" ref="M72:M122" si="12">D72</f>
        <v>1</v>
      </c>
      <c r="N72" s="268">
        <f t="shared" ref="N72:N122" si="13">I72+H72+G72</f>
        <v>1</v>
      </c>
      <c r="O72" s="269">
        <f t="shared" ref="O72:O122" si="14">N72*100/M72</f>
        <v>100</v>
      </c>
      <c r="P72" s="268">
        <f t="shared" ref="P72:P122" si="15">E72</f>
        <v>0</v>
      </c>
      <c r="Q72" s="270">
        <f t="shared" ref="Q72:Q122" si="16">P72*100/M72</f>
        <v>0</v>
      </c>
      <c r="R72" s="486"/>
    </row>
    <row r="73" spans="1:18" ht="15" customHeight="1" x14ac:dyDescent="0.25">
      <c r="A73" s="429">
        <v>6</v>
      </c>
      <c r="B73" s="430">
        <v>50340</v>
      </c>
      <c r="C73" s="431" t="s">
        <v>165</v>
      </c>
      <c r="D73" s="433">
        <v>1</v>
      </c>
      <c r="E73" s="433"/>
      <c r="F73" s="433">
        <v>1</v>
      </c>
      <c r="G73" s="433"/>
      <c r="H73" s="433"/>
      <c r="I73" s="433"/>
      <c r="J73" s="434">
        <v>50</v>
      </c>
      <c r="K73" s="402">
        <f t="shared" si="11"/>
        <v>50</v>
      </c>
      <c r="L73" s="402"/>
      <c r="M73" s="267">
        <f t="shared" si="12"/>
        <v>1</v>
      </c>
      <c r="N73" s="268">
        <f t="shared" si="13"/>
        <v>0</v>
      </c>
      <c r="O73" s="269">
        <f t="shared" si="14"/>
        <v>0</v>
      </c>
      <c r="P73" s="268">
        <f t="shared" si="15"/>
        <v>0</v>
      </c>
      <c r="Q73" s="270">
        <f t="shared" si="16"/>
        <v>0</v>
      </c>
      <c r="R73" s="486"/>
    </row>
    <row r="74" spans="1:18" ht="15" customHeight="1" x14ac:dyDescent="0.25">
      <c r="A74" s="429">
        <v>7</v>
      </c>
      <c r="B74" s="430">
        <v>50420</v>
      </c>
      <c r="C74" s="431" t="s">
        <v>166</v>
      </c>
      <c r="D74" s="433">
        <v>4</v>
      </c>
      <c r="E74" s="433"/>
      <c r="F74" s="433">
        <v>1</v>
      </c>
      <c r="G74" s="433">
        <v>2</v>
      </c>
      <c r="H74" s="433">
        <v>1</v>
      </c>
      <c r="I74" s="433"/>
      <c r="J74" s="434">
        <v>72</v>
      </c>
      <c r="K74" s="402">
        <f t="shared" si="11"/>
        <v>288</v>
      </c>
      <c r="L74" s="402"/>
      <c r="M74" s="267">
        <f t="shared" si="12"/>
        <v>4</v>
      </c>
      <c r="N74" s="268">
        <f t="shared" si="13"/>
        <v>3</v>
      </c>
      <c r="O74" s="269">
        <f t="shared" si="14"/>
        <v>75</v>
      </c>
      <c r="P74" s="268">
        <f t="shared" si="15"/>
        <v>0</v>
      </c>
      <c r="Q74" s="270">
        <f t="shared" si="16"/>
        <v>0</v>
      </c>
      <c r="R74" s="486"/>
    </row>
    <row r="75" spans="1:18" ht="15" customHeight="1" x14ac:dyDescent="0.25">
      <c r="A75" s="429">
        <v>8</v>
      </c>
      <c r="B75" s="430">
        <v>50450</v>
      </c>
      <c r="C75" s="431" t="s">
        <v>167</v>
      </c>
      <c r="D75" s="433">
        <v>4</v>
      </c>
      <c r="E75" s="433"/>
      <c r="F75" s="433">
        <v>4</v>
      </c>
      <c r="G75" s="433"/>
      <c r="H75" s="433"/>
      <c r="I75" s="433"/>
      <c r="J75" s="434">
        <v>54</v>
      </c>
      <c r="K75" s="402">
        <f t="shared" si="11"/>
        <v>216</v>
      </c>
      <c r="L75" s="402"/>
      <c r="M75" s="267">
        <f t="shared" si="12"/>
        <v>4</v>
      </c>
      <c r="N75" s="268">
        <f t="shared" si="13"/>
        <v>0</v>
      </c>
      <c r="O75" s="269">
        <f t="shared" si="14"/>
        <v>0</v>
      </c>
      <c r="P75" s="268">
        <f t="shared" si="15"/>
        <v>0</v>
      </c>
      <c r="Q75" s="270">
        <f t="shared" si="16"/>
        <v>0</v>
      </c>
      <c r="R75" s="486"/>
    </row>
    <row r="76" spans="1:18" ht="15" customHeight="1" x14ac:dyDescent="0.25">
      <c r="A76" s="429">
        <v>9</v>
      </c>
      <c r="B76" s="430">
        <v>50620</v>
      </c>
      <c r="C76" s="431" t="s">
        <v>62</v>
      </c>
      <c r="D76" s="433"/>
      <c r="E76" s="433"/>
      <c r="F76" s="433"/>
      <c r="G76" s="433"/>
      <c r="H76" s="433"/>
      <c r="I76" s="433"/>
      <c r="J76" s="434"/>
      <c r="K76" s="402"/>
      <c r="L76" s="402"/>
      <c r="M76" s="267"/>
      <c r="N76" s="268"/>
      <c r="O76" s="269"/>
      <c r="P76" s="268"/>
      <c r="Q76" s="270"/>
      <c r="R76" s="486"/>
    </row>
    <row r="77" spans="1:18" ht="15" customHeight="1" x14ac:dyDescent="0.25">
      <c r="A77" s="429">
        <v>10</v>
      </c>
      <c r="B77" s="430">
        <v>50760</v>
      </c>
      <c r="C77" s="431" t="s">
        <v>168</v>
      </c>
      <c r="D77" s="433">
        <v>13</v>
      </c>
      <c r="E77" s="433"/>
      <c r="F77" s="433">
        <v>8</v>
      </c>
      <c r="G77" s="433">
        <v>1</v>
      </c>
      <c r="H77" s="433">
        <v>4</v>
      </c>
      <c r="I77" s="433"/>
      <c r="J77" s="434">
        <v>68.2</v>
      </c>
      <c r="K77" s="402"/>
      <c r="L77" s="402"/>
      <c r="M77" s="267">
        <f t="shared" si="12"/>
        <v>13</v>
      </c>
      <c r="N77" s="268">
        <f t="shared" si="13"/>
        <v>5</v>
      </c>
      <c r="O77" s="269">
        <f t="shared" si="14"/>
        <v>38.46153846153846</v>
      </c>
      <c r="P77" s="268">
        <f t="shared" si="15"/>
        <v>0</v>
      </c>
      <c r="Q77" s="270">
        <f t="shared" si="16"/>
        <v>0</v>
      </c>
      <c r="R77" s="486"/>
    </row>
    <row r="78" spans="1:18" ht="15" customHeight="1" x14ac:dyDescent="0.25">
      <c r="A78" s="429">
        <v>11</v>
      </c>
      <c r="B78" s="430">
        <v>50780</v>
      </c>
      <c r="C78" s="489" t="s">
        <v>192</v>
      </c>
      <c r="D78" s="433"/>
      <c r="E78" s="433"/>
      <c r="F78" s="433"/>
      <c r="G78" s="433"/>
      <c r="H78" s="433"/>
      <c r="I78" s="433"/>
      <c r="J78" s="434"/>
      <c r="K78" s="402"/>
      <c r="L78" s="402"/>
      <c r="M78" s="267"/>
      <c r="N78" s="268"/>
      <c r="O78" s="269"/>
      <c r="P78" s="281"/>
      <c r="Q78" s="270"/>
      <c r="R78" s="486"/>
    </row>
    <row r="79" spans="1:18" ht="15" customHeight="1" x14ac:dyDescent="0.25">
      <c r="A79" s="429">
        <v>12</v>
      </c>
      <c r="B79" s="430">
        <v>50930</v>
      </c>
      <c r="C79" s="431" t="s">
        <v>169</v>
      </c>
      <c r="D79" s="433">
        <v>3</v>
      </c>
      <c r="E79" s="433"/>
      <c r="F79" s="433">
        <v>1</v>
      </c>
      <c r="G79" s="433">
        <v>1</v>
      </c>
      <c r="H79" s="433">
        <v>1</v>
      </c>
      <c r="I79" s="433"/>
      <c r="J79" s="434">
        <v>77</v>
      </c>
      <c r="K79" s="402"/>
      <c r="L79" s="402"/>
      <c r="M79" s="267">
        <f t="shared" si="12"/>
        <v>3</v>
      </c>
      <c r="N79" s="268">
        <f t="shared" si="13"/>
        <v>2</v>
      </c>
      <c r="O79" s="269">
        <f t="shared" si="14"/>
        <v>66.666666666666671</v>
      </c>
      <c r="P79" s="281">
        <f t="shared" si="15"/>
        <v>0</v>
      </c>
      <c r="Q79" s="270">
        <f t="shared" si="16"/>
        <v>0</v>
      </c>
      <c r="R79" s="486"/>
    </row>
    <row r="80" spans="1:18" ht="15" customHeight="1" x14ac:dyDescent="0.25">
      <c r="A80" s="429">
        <v>13</v>
      </c>
      <c r="B80" s="430">
        <v>51370</v>
      </c>
      <c r="C80" s="431" t="s">
        <v>66</v>
      </c>
      <c r="D80" s="433">
        <v>3</v>
      </c>
      <c r="E80" s="433"/>
      <c r="F80" s="433">
        <v>2</v>
      </c>
      <c r="G80" s="433">
        <v>1</v>
      </c>
      <c r="H80" s="433"/>
      <c r="I80" s="433"/>
      <c r="J80" s="434">
        <v>54.7</v>
      </c>
      <c r="K80" s="402"/>
      <c r="L80" s="402"/>
      <c r="M80" s="267">
        <f t="shared" si="12"/>
        <v>3</v>
      </c>
      <c r="N80" s="268">
        <f t="shared" si="13"/>
        <v>1</v>
      </c>
      <c r="O80" s="269">
        <f t="shared" si="14"/>
        <v>33.333333333333336</v>
      </c>
      <c r="P80" s="281">
        <f t="shared" si="15"/>
        <v>0</v>
      </c>
      <c r="Q80" s="270">
        <f t="shared" si="16"/>
        <v>0</v>
      </c>
      <c r="R80" s="486"/>
    </row>
    <row r="81" spans="1:18" ht="15" customHeight="1" thickBot="1" x14ac:dyDescent="0.3">
      <c r="A81" s="429">
        <v>14</v>
      </c>
      <c r="B81" s="430">
        <v>51400</v>
      </c>
      <c r="C81" s="440" t="s">
        <v>143</v>
      </c>
      <c r="D81" s="433">
        <v>7</v>
      </c>
      <c r="E81" s="433">
        <v>1</v>
      </c>
      <c r="F81" s="433">
        <v>5</v>
      </c>
      <c r="G81" s="433"/>
      <c r="H81" s="433"/>
      <c r="I81" s="433">
        <v>1</v>
      </c>
      <c r="J81" s="434">
        <v>48.3</v>
      </c>
      <c r="K81" s="402">
        <f>J81*D81</f>
        <v>338.09999999999997</v>
      </c>
      <c r="L81" s="402"/>
      <c r="M81" s="271">
        <f t="shared" si="12"/>
        <v>7</v>
      </c>
      <c r="N81" s="272">
        <f t="shared" si="13"/>
        <v>1</v>
      </c>
      <c r="O81" s="273">
        <f t="shared" si="14"/>
        <v>14.285714285714286</v>
      </c>
      <c r="P81" s="283">
        <f t="shared" si="15"/>
        <v>1</v>
      </c>
      <c r="Q81" s="274">
        <f t="shared" si="16"/>
        <v>14.285714285714286</v>
      </c>
      <c r="R81" s="486"/>
    </row>
    <row r="82" spans="1:18" ht="15" customHeight="1" thickBot="1" x14ac:dyDescent="0.3">
      <c r="A82" s="445"/>
      <c r="B82" s="446" t="s">
        <v>106</v>
      </c>
      <c r="C82" s="446"/>
      <c r="D82" s="446">
        <f t="shared" ref="D82:I82" si="17">SUM(D83:D112)</f>
        <v>112</v>
      </c>
      <c r="E82" s="446">
        <f t="shared" si="17"/>
        <v>4</v>
      </c>
      <c r="F82" s="446">
        <f t="shared" si="17"/>
        <v>71</v>
      </c>
      <c r="G82" s="446">
        <f t="shared" si="17"/>
        <v>11</v>
      </c>
      <c r="H82" s="446">
        <f t="shared" si="17"/>
        <v>22</v>
      </c>
      <c r="I82" s="446">
        <f t="shared" si="17"/>
        <v>4</v>
      </c>
      <c r="J82" s="448">
        <f>AVERAGE(J83:J112)</f>
        <v>63.434820728291307</v>
      </c>
      <c r="K82" s="402"/>
      <c r="L82" s="402"/>
      <c r="M82" s="335">
        <f t="shared" si="12"/>
        <v>112</v>
      </c>
      <c r="N82" s="336">
        <f t="shared" si="13"/>
        <v>37</v>
      </c>
      <c r="O82" s="349">
        <f t="shared" si="14"/>
        <v>33.035714285714285</v>
      </c>
      <c r="P82" s="336">
        <f t="shared" si="15"/>
        <v>4</v>
      </c>
      <c r="Q82" s="342">
        <f t="shared" si="16"/>
        <v>3.5714285714285716</v>
      </c>
      <c r="R82" s="486"/>
    </row>
    <row r="83" spans="1:18" ht="15" customHeight="1" x14ac:dyDescent="0.25">
      <c r="A83" s="429">
        <v>1</v>
      </c>
      <c r="B83" s="430">
        <v>60010</v>
      </c>
      <c r="C83" s="440" t="s">
        <v>170</v>
      </c>
      <c r="D83" s="432">
        <v>5</v>
      </c>
      <c r="E83" s="432"/>
      <c r="F83" s="432">
        <v>4</v>
      </c>
      <c r="G83" s="433"/>
      <c r="H83" s="433">
        <v>1</v>
      </c>
      <c r="I83" s="433"/>
      <c r="J83" s="434">
        <v>57.2</v>
      </c>
      <c r="K83" s="402">
        <f>J83*D83</f>
        <v>286</v>
      </c>
      <c r="L83" s="402"/>
      <c r="M83" s="263">
        <f t="shared" si="12"/>
        <v>5</v>
      </c>
      <c r="N83" s="264">
        <f t="shared" si="13"/>
        <v>1</v>
      </c>
      <c r="O83" s="265">
        <f t="shared" si="14"/>
        <v>20</v>
      </c>
      <c r="P83" s="264">
        <f t="shared" si="15"/>
        <v>0</v>
      </c>
      <c r="Q83" s="266">
        <f t="shared" si="16"/>
        <v>0</v>
      </c>
      <c r="R83" s="486"/>
    </row>
    <row r="84" spans="1:18" ht="15" customHeight="1" x14ac:dyDescent="0.25">
      <c r="A84" s="429">
        <v>2</v>
      </c>
      <c r="B84" s="430">
        <v>60020</v>
      </c>
      <c r="C84" s="440" t="s">
        <v>69</v>
      </c>
      <c r="D84" s="433">
        <v>2</v>
      </c>
      <c r="E84" s="433"/>
      <c r="F84" s="433">
        <v>2</v>
      </c>
      <c r="G84" s="433"/>
      <c r="H84" s="433"/>
      <c r="I84" s="433"/>
      <c r="J84" s="434">
        <v>44</v>
      </c>
      <c r="K84" s="402">
        <f>J84*D84</f>
        <v>88</v>
      </c>
      <c r="L84" s="402"/>
      <c r="M84" s="267">
        <f t="shared" si="12"/>
        <v>2</v>
      </c>
      <c r="N84" s="268">
        <f t="shared" si="13"/>
        <v>0</v>
      </c>
      <c r="O84" s="269">
        <f t="shared" si="14"/>
        <v>0</v>
      </c>
      <c r="P84" s="268">
        <f t="shared" si="15"/>
        <v>0</v>
      </c>
      <c r="Q84" s="270">
        <f t="shared" si="16"/>
        <v>0</v>
      </c>
      <c r="R84" s="486"/>
    </row>
    <row r="85" spans="1:18" ht="15" customHeight="1" x14ac:dyDescent="0.25">
      <c r="A85" s="429">
        <v>3</v>
      </c>
      <c r="B85" s="430">
        <v>60050</v>
      </c>
      <c r="C85" s="440" t="s">
        <v>171</v>
      </c>
      <c r="D85" s="433">
        <v>5</v>
      </c>
      <c r="E85" s="433">
        <v>1</v>
      </c>
      <c r="F85" s="433">
        <v>2</v>
      </c>
      <c r="G85" s="433">
        <v>1</v>
      </c>
      <c r="H85" s="433">
        <v>1</v>
      </c>
      <c r="I85" s="433"/>
      <c r="J85" s="434">
        <v>53.8</v>
      </c>
      <c r="K85" s="402">
        <f>J85*D85</f>
        <v>269</v>
      </c>
      <c r="L85" s="402"/>
      <c r="M85" s="267">
        <f t="shared" si="12"/>
        <v>5</v>
      </c>
      <c r="N85" s="268">
        <f t="shared" si="13"/>
        <v>2</v>
      </c>
      <c r="O85" s="269">
        <f t="shared" si="14"/>
        <v>40</v>
      </c>
      <c r="P85" s="268">
        <f t="shared" si="15"/>
        <v>1</v>
      </c>
      <c r="Q85" s="270">
        <f t="shared" si="16"/>
        <v>20</v>
      </c>
      <c r="R85" s="486"/>
    </row>
    <row r="86" spans="1:18" ht="15" customHeight="1" x14ac:dyDescent="0.25">
      <c r="A86" s="429">
        <v>4</v>
      </c>
      <c r="B86" s="430">
        <v>60070</v>
      </c>
      <c r="C86" s="488" t="s">
        <v>194</v>
      </c>
      <c r="D86" s="433"/>
      <c r="E86" s="433"/>
      <c r="F86" s="433"/>
      <c r="G86" s="433"/>
      <c r="H86" s="433"/>
      <c r="I86" s="433"/>
      <c r="J86" s="434"/>
      <c r="K86" s="402"/>
      <c r="L86" s="402"/>
      <c r="M86" s="267"/>
      <c r="N86" s="268"/>
      <c r="O86" s="269"/>
      <c r="P86" s="268"/>
      <c r="Q86" s="270"/>
      <c r="R86" s="486"/>
    </row>
    <row r="87" spans="1:18" ht="15" customHeight="1" x14ac:dyDescent="0.25">
      <c r="A87" s="429">
        <v>5</v>
      </c>
      <c r="B87" s="430">
        <v>60180</v>
      </c>
      <c r="C87" s="440" t="s">
        <v>172</v>
      </c>
      <c r="D87" s="433">
        <v>3</v>
      </c>
      <c r="E87" s="433"/>
      <c r="F87" s="433">
        <v>3</v>
      </c>
      <c r="G87" s="433"/>
      <c r="H87" s="433"/>
      <c r="I87" s="433"/>
      <c r="J87" s="434">
        <v>50.666666666666664</v>
      </c>
      <c r="K87" s="402"/>
      <c r="L87" s="402"/>
      <c r="M87" s="267">
        <f t="shared" si="12"/>
        <v>3</v>
      </c>
      <c r="N87" s="268">
        <f t="shared" si="13"/>
        <v>0</v>
      </c>
      <c r="O87" s="269">
        <f t="shared" si="14"/>
        <v>0</v>
      </c>
      <c r="P87" s="268">
        <f t="shared" si="15"/>
        <v>0</v>
      </c>
      <c r="Q87" s="270">
        <f t="shared" si="16"/>
        <v>0</v>
      </c>
      <c r="R87" s="486"/>
    </row>
    <row r="88" spans="1:18" ht="15" customHeight="1" x14ac:dyDescent="0.25">
      <c r="A88" s="429">
        <v>6</v>
      </c>
      <c r="B88" s="430">
        <v>60240</v>
      </c>
      <c r="C88" s="440" t="s">
        <v>173</v>
      </c>
      <c r="D88" s="433">
        <v>7</v>
      </c>
      <c r="E88" s="433"/>
      <c r="F88" s="433">
        <v>5</v>
      </c>
      <c r="G88" s="433">
        <v>1</v>
      </c>
      <c r="H88" s="433">
        <v>1</v>
      </c>
      <c r="I88" s="433"/>
      <c r="J88" s="434">
        <v>64</v>
      </c>
      <c r="K88" s="402">
        <f>J88*D88</f>
        <v>448</v>
      </c>
      <c r="L88" s="402"/>
      <c r="M88" s="267">
        <f t="shared" si="12"/>
        <v>7</v>
      </c>
      <c r="N88" s="268">
        <f t="shared" si="13"/>
        <v>2</v>
      </c>
      <c r="O88" s="269">
        <f t="shared" si="14"/>
        <v>28.571428571428573</v>
      </c>
      <c r="P88" s="110">
        <f t="shared" si="15"/>
        <v>0</v>
      </c>
      <c r="Q88" s="270">
        <f t="shared" si="16"/>
        <v>0</v>
      </c>
      <c r="R88" s="486"/>
    </row>
    <row r="89" spans="1:18" ht="15" customHeight="1" x14ac:dyDescent="0.25">
      <c r="A89" s="429">
        <v>7</v>
      </c>
      <c r="B89" s="430">
        <v>60560</v>
      </c>
      <c r="C89" s="440" t="s">
        <v>74</v>
      </c>
      <c r="D89" s="433"/>
      <c r="E89" s="433"/>
      <c r="F89" s="433"/>
      <c r="G89" s="433"/>
      <c r="H89" s="433"/>
      <c r="I89" s="433"/>
      <c r="J89" s="434"/>
      <c r="K89" s="402"/>
      <c r="L89" s="402"/>
      <c r="M89" s="267"/>
      <c r="N89" s="268"/>
      <c r="O89" s="269"/>
      <c r="P89" s="268"/>
      <c r="Q89" s="270"/>
      <c r="R89" s="486"/>
    </row>
    <row r="90" spans="1:18" ht="15" customHeight="1" x14ac:dyDescent="0.25">
      <c r="A90" s="429">
        <v>8</v>
      </c>
      <c r="B90" s="430">
        <v>60660</v>
      </c>
      <c r="C90" s="488" t="s">
        <v>195</v>
      </c>
      <c r="D90" s="433"/>
      <c r="E90" s="433"/>
      <c r="F90" s="433"/>
      <c r="G90" s="433"/>
      <c r="H90" s="433"/>
      <c r="I90" s="433"/>
      <c r="J90" s="434"/>
      <c r="K90" s="402"/>
      <c r="L90" s="402"/>
      <c r="M90" s="267"/>
      <c r="N90" s="268"/>
      <c r="O90" s="269"/>
      <c r="P90" s="281"/>
      <c r="Q90" s="270"/>
      <c r="R90" s="486"/>
    </row>
    <row r="91" spans="1:18" ht="15" customHeight="1" x14ac:dyDescent="0.25">
      <c r="A91" s="429">
        <v>9</v>
      </c>
      <c r="B91" s="430">
        <v>60001</v>
      </c>
      <c r="C91" s="440" t="s">
        <v>174</v>
      </c>
      <c r="D91" s="433">
        <v>2</v>
      </c>
      <c r="E91" s="433"/>
      <c r="F91" s="433">
        <v>2</v>
      </c>
      <c r="G91" s="433"/>
      <c r="H91" s="433"/>
      <c r="I91" s="433"/>
      <c r="J91" s="434">
        <v>57</v>
      </c>
      <c r="K91" s="402"/>
      <c r="L91" s="402"/>
      <c r="M91" s="267">
        <f t="shared" si="12"/>
        <v>2</v>
      </c>
      <c r="N91" s="268">
        <f t="shared" si="13"/>
        <v>0</v>
      </c>
      <c r="O91" s="269">
        <f t="shared" si="14"/>
        <v>0</v>
      </c>
      <c r="P91" s="110">
        <f t="shared" si="15"/>
        <v>0</v>
      </c>
      <c r="Q91" s="270">
        <f t="shared" si="16"/>
        <v>0</v>
      </c>
      <c r="R91" s="486"/>
    </row>
    <row r="92" spans="1:18" ht="15" customHeight="1" x14ac:dyDescent="0.25">
      <c r="A92" s="429">
        <v>10</v>
      </c>
      <c r="B92" s="430">
        <v>60850</v>
      </c>
      <c r="C92" s="488" t="s">
        <v>196</v>
      </c>
      <c r="D92" s="433"/>
      <c r="E92" s="433"/>
      <c r="F92" s="433"/>
      <c r="G92" s="433"/>
      <c r="H92" s="433"/>
      <c r="I92" s="433"/>
      <c r="J92" s="434"/>
      <c r="K92" s="402"/>
      <c r="L92" s="402"/>
      <c r="M92" s="267"/>
      <c r="N92" s="268"/>
      <c r="O92" s="269"/>
      <c r="P92" s="268"/>
      <c r="Q92" s="270"/>
      <c r="R92" s="486"/>
    </row>
    <row r="93" spans="1:18" ht="15" customHeight="1" x14ac:dyDescent="0.25">
      <c r="A93" s="429">
        <v>11</v>
      </c>
      <c r="B93" s="430">
        <v>60910</v>
      </c>
      <c r="C93" s="440" t="s">
        <v>78</v>
      </c>
      <c r="D93" s="433">
        <v>5</v>
      </c>
      <c r="E93" s="433"/>
      <c r="F93" s="433">
        <v>2</v>
      </c>
      <c r="G93" s="433">
        <v>2</v>
      </c>
      <c r="H93" s="433"/>
      <c r="I93" s="433">
        <v>1</v>
      </c>
      <c r="J93" s="434">
        <v>71.8</v>
      </c>
      <c r="K93" s="402"/>
      <c r="L93" s="402"/>
      <c r="M93" s="267">
        <f t="shared" si="12"/>
        <v>5</v>
      </c>
      <c r="N93" s="268">
        <f t="shared" si="13"/>
        <v>3</v>
      </c>
      <c r="O93" s="269">
        <f t="shared" si="14"/>
        <v>60</v>
      </c>
      <c r="P93" s="268">
        <f t="shared" si="15"/>
        <v>0</v>
      </c>
      <c r="Q93" s="270">
        <f t="shared" si="16"/>
        <v>0</v>
      </c>
      <c r="R93" s="486"/>
    </row>
    <row r="94" spans="1:18" ht="15" customHeight="1" x14ac:dyDescent="0.25">
      <c r="A94" s="429">
        <v>12</v>
      </c>
      <c r="B94" s="430">
        <v>60980</v>
      </c>
      <c r="C94" s="440" t="s">
        <v>79</v>
      </c>
      <c r="D94" s="433">
        <v>4</v>
      </c>
      <c r="E94" s="433"/>
      <c r="F94" s="433">
        <v>4</v>
      </c>
      <c r="G94" s="433"/>
      <c r="H94" s="433"/>
      <c r="I94" s="433"/>
      <c r="J94" s="434">
        <v>56.333333333333336</v>
      </c>
      <c r="K94" s="402">
        <f>J94*D94</f>
        <v>225.33333333333334</v>
      </c>
      <c r="L94" s="402"/>
      <c r="M94" s="267">
        <f t="shared" si="12"/>
        <v>4</v>
      </c>
      <c r="N94" s="268">
        <f t="shared" si="13"/>
        <v>0</v>
      </c>
      <c r="O94" s="269">
        <f t="shared" si="14"/>
        <v>0</v>
      </c>
      <c r="P94" s="268">
        <f t="shared" si="15"/>
        <v>0</v>
      </c>
      <c r="Q94" s="270">
        <f t="shared" si="16"/>
        <v>0</v>
      </c>
      <c r="R94" s="486"/>
    </row>
    <row r="95" spans="1:18" ht="15" customHeight="1" x14ac:dyDescent="0.25">
      <c r="A95" s="429">
        <v>13</v>
      </c>
      <c r="B95" s="430">
        <v>61080</v>
      </c>
      <c r="C95" s="440" t="s">
        <v>175</v>
      </c>
      <c r="D95" s="433">
        <v>2</v>
      </c>
      <c r="E95" s="433"/>
      <c r="F95" s="433">
        <v>2</v>
      </c>
      <c r="G95" s="433"/>
      <c r="H95" s="433"/>
      <c r="I95" s="433"/>
      <c r="J95" s="434">
        <v>54</v>
      </c>
      <c r="K95" s="402" t="e">
        <f>#REF!*#REF!</f>
        <v>#REF!</v>
      </c>
      <c r="L95" s="402"/>
      <c r="M95" s="267">
        <f t="shared" si="12"/>
        <v>2</v>
      </c>
      <c r="N95" s="268">
        <f t="shared" si="13"/>
        <v>0</v>
      </c>
      <c r="O95" s="269">
        <f t="shared" si="14"/>
        <v>0</v>
      </c>
      <c r="P95" s="268">
        <f t="shared" si="15"/>
        <v>0</v>
      </c>
      <c r="Q95" s="270">
        <f t="shared" si="16"/>
        <v>0</v>
      </c>
      <c r="R95" s="486"/>
    </row>
    <row r="96" spans="1:18" ht="15" customHeight="1" x14ac:dyDescent="0.25">
      <c r="A96" s="429">
        <v>14</v>
      </c>
      <c r="B96" s="436">
        <v>61150</v>
      </c>
      <c r="C96" s="460" t="s">
        <v>176</v>
      </c>
      <c r="D96" s="432">
        <v>2</v>
      </c>
      <c r="E96" s="432"/>
      <c r="F96" s="432">
        <v>1</v>
      </c>
      <c r="G96" s="438"/>
      <c r="H96" s="438">
        <v>1</v>
      </c>
      <c r="I96" s="438"/>
      <c r="J96" s="439">
        <v>72.5</v>
      </c>
      <c r="K96" s="402">
        <f>J95*D95</f>
        <v>108</v>
      </c>
      <c r="L96" s="402"/>
      <c r="M96" s="267">
        <f t="shared" si="12"/>
        <v>2</v>
      </c>
      <c r="N96" s="268">
        <f t="shared" si="13"/>
        <v>1</v>
      </c>
      <c r="O96" s="269">
        <f t="shared" si="14"/>
        <v>50</v>
      </c>
      <c r="P96" s="268">
        <f t="shared" si="15"/>
        <v>0</v>
      </c>
      <c r="Q96" s="270">
        <f t="shared" si="16"/>
        <v>0</v>
      </c>
      <c r="R96" s="486"/>
    </row>
    <row r="97" spans="1:18" ht="15" customHeight="1" x14ac:dyDescent="0.25">
      <c r="A97" s="429">
        <v>15</v>
      </c>
      <c r="B97" s="430">
        <v>61210</v>
      </c>
      <c r="C97" s="440" t="s">
        <v>177</v>
      </c>
      <c r="D97" s="433">
        <v>2</v>
      </c>
      <c r="E97" s="433"/>
      <c r="F97" s="433">
        <v>1</v>
      </c>
      <c r="G97" s="433"/>
      <c r="H97" s="433">
        <v>1</v>
      </c>
      <c r="I97" s="433"/>
      <c r="J97" s="434">
        <v>62.5</v>
      </c>
      <c r="K97" s="402">
        <f>J97*D97</f>
        <v>125</v>
      </c>
      <c r="L97" s="402"/>
      <c r="M97" s="267">
        <f t="shared" si="12"/>
        <v>2</v>
      </c>
      <c r="N97" s="268">
        <f t="shared" si="13"/>
        <v>1</v>
      </c>
      <c r="O97" s="269">
        <f t="shared" si="14"/>
        <v>50</v>
      </c>
      <c r="P97" s="268">
        <f t="shared" si="15"/>
        <v>0</v>
      </c>
      <c r="Q97" s="270">
        <f t="shared" si="16"/>
        <v>0</v>
      </c>
      <c r="R97" s="486"/>
    </row>
    <row r="98" spans="1:18" ht="15" customHeight="1" x14ac:dyDescent="0.25">
      <c r="A98" s="429">
        <v>16</v>
      </c>
      <c r="B98" s="430">
        <v>61290</v>
      </c>
      <c r="C98" s="440" t="s">
        <v>83</v>
      </c>
      <c r="D98" s="433">
        <v>4</v>
      </c>
      <c r="E98" s="433"/>
      <c r="F98" s="433">
        <v>3</v>
      </c>
      <c r="G98" s="433">
        <v>1</v>
      </c>
      <c r="H98" s="433"/>
      <c r="I98" s="433"/>
      <c r="J98" s="434">
        <v>57.25</v>
      </c>
      <c r="K98" s="402"/>
      <c r="L98" s="402"/>
      <c r="M98" s="267">
        <f t="shared" si="12"/>
        <v>4</v>
      </c>
      <c r="N98" s="268">
        <f t="shared" si="13"/>
        <v>1</v>
      </c>
      <c r="O98" s="269">
        <f t="shared" si="14"/>
        <v>25</v>
      </c>
      <c r="P98" s="268">
        <f t="shared" si="15"/>
        <v>0</v>
      </c>
      <c r="Q98" s="270">
        <f t="shared" si="16"/>
        <v>0</v>
      </c>
      <c r="R98" s="486"/>
    </row>
    <row r="99" spans="1:18" ht="15" customHeight="1" x14ac:dyDescent="0.25">
      <c r="A99" s="429">
        <v>17</v>
      </c>
      <c r="B99" s="430">
        <v>61340</v>
      </c>
      <c r="C99" s="488" t="s">
        <v>197</v>
      </c>
      <c r="D99" s="433"/>
      <c r="E99" s="433"/>
      <c r="F99" s="433"/>
      <c r="G99" s="433"/>
      <c r="H99" s="433"/>
      <c r="I99" s="433"/>
      <c r="J99" s="434"/>
      <c r="K99" s="402"/>
      <c r="L99" s="402"/>
      <c r="M99" s="267"/>
      <c r="N99" s="268"/>
      <c r="O99" s="269"/>
      <c r="P99" s="268"/>
      <c r="Q99" s="270"/>
      <c r="R99" s="486"/>
    </row>
    <row r="100" spans="1:18" ht="15" customHeight="1" x14ac:dyDescent="0.25">
      <c r="A100" s="429">
        <v>18</v>
      </c>
      <c r="B100" s="430">
        <v>61390</v>
      </c>
      <c r="C100" s="440" t="s">
        <v>178</v>
      </c>
      <c r="D100" s="433">
        <v>1</v>
      </c>
      <c r="E100" s="433"/>
      <c r="F100" s="433"/>
      <c r="G100" s="433"/>
      <c r="H100" s="433">
        <v>1</v>
      </c>
      <c r="I100" s="433"/>
      <c r="J100" s="434">
        <v>91</v>
      </c>
      <c r="K100" s="402"/>
      <c r="L100" s="402"/>
      <c r="M100" s="267">
        <f t="shared" si="12"/>
        <v>1</v>
      </c>
      <c r="N100" s="268">
        <f t="shared" si="13"/>
        <v>1</v>
      </c>
      <c r="O100" s="269">
        <f t="shared" si="14"/>
        <v>100</v>
      </c>
      <c r="P100" s="268">
        <f t="shared" si="15"/>
        <v>0</v>
      </c>
      <c r="Q100" s="270">
        <f t="shared" si="16"/>
        <v>0</v>
      </c>
      <c r="R100" s="486"/>
    </row>
    <row r="101" spans="1:18" ht="15" customHeight="1" x14ac:dyDescent="0.25">
      <c r="A101" s="429">
        <v>19</v>
      </c>
      <c r="B101" s="430">
        <v>61430</v>
      </c>
      <c r="C101" s="440" t="s">
        <v>179</v>
      </c>
      <c r="D101" s="433">
        <v>2</v>
      </c>
      <c r="E101" s="433"/>
      <c r="F101" s="433"/>
      <c r="G101" s="433">
        <v>1</v>
      </c>
      <c r="H101" s="433">
        <v>1</v>
      </c>
      <c r="I101" s="433"/>
      <c r="J101" s="434">
        <v>79.5</v>
      </c>
      <c r="K101" s="402">
        <f t="shared" ref="K101:K112" si="18">J101*D101</f>
        <v>159</v>
      </c>
      <c r="L101" s="402"/>
      <c r="M101" s="267">
        <f t="shared" si="12"/>
        <v>2</v>
      </c>
      <c r="N101" s="268">
        <f t="shared" si="13"/>
        <v>2</v>
      </c>
      <c r="O101" s="269">
        <f t="shared" si="14"/>
        <v>100</v>
      </c>
      <c r="P101" s="268">
        <f t="shared" si="15"/>
        <v>0</v>
      </c>
      <c r="Q101" s="270">
        <f t="shared" si="16"/>
        <v>0</v>
      </c>
      <c r="R101" s="486"/>
    </row>
    <row r="102" spans="1:18" ht="15" customHeight="1" x14ac:dyDescent="0.25">
      <c r="A102" s="429">
        <v>20</v>
      </c>
      <c r="B102" s="430">
        <v>61410</v>
      </c>
      <c r="C102" s="440" t="s">
        <v>114</v>
      </c>
      <c r="D102" s="433">
        <v>5</v>
      </c>
      <c r="E102" s="433"/>
      <c r="F102" s="433">
        <v>5</v>
      </c>
      <c r="G102" s="433"/>
      <c r="H102" s="433"/>
      <c r="I102" s="433"/>
      <c r="J102" s="434">
        <v>48.4</v>
      </c>
      <c r="K102" s="402">
        <f t="shared" si="18"/>
        <v>242</v>
      </c>
      <c r="L102" s="402"/>
      <c r="M102" s="267">
        <f t="shared" si="12"/>
        <v>5</v>
      </c>
      <c r="N102" s="268">
        <f t="shared" si="13"/>
        <v>0</v>
      </c>
      <c r="O102" s="269">
        <f t="shared" si="14"/>
        <v>0</v>
      </c>
      <c r="P102" s="268">
        <f t="shared" si="15"/>
        <v>0</v>
      </c>
      <c r="Q102" s="270">
        <f t="shared" si="16"/>
        <v>0</v>
      </c>
      <c r="R102" s="486"/>
    </row>
    <row r="103" spans="1:18" ht="15" customHeight="1" x14ac:dyDescent="0.25">
      <c r="A103" s="429">
        <v>21</v>
      </c>
      <c r="B103" s="430">
        <v>61440</v>
      </c>
      <c r="C103" s="440" t="s">
        <v>180</v>
      </c>
      <c r="D103" s="433">
        <v>1</v>
      </c>
      <c r="E103" s="433"/>
      <c r="F103" s="433"/>
      <c r="G103" s="433"/>
      <c r="H103" s="433">
        <v>1</v>
      </c>
      <c r="I103" s="433"/>
      <c r="J103" s="434">
        <v>96</v>
      </c>
      <c r="K103" s="402">
        <f t="shared" si="18"/>
        <v>96</v>
      </c>
      <c r="L103" s="402"/>
      <c r="M103" s="267">
        <f t="shared" si="12"/>
        <v>1</v>
      </c>
      <c r="N103" s="268">
        <f t="shared" si="13"/>
        <v>1</v>
      </c>
      <c r="O103" s="269">
        <f t="shared" si="14"/>
        <v>100</v>
      </c>
      <c r="P103" s="268">
        <f t="shared" si="15"/>
        <v>0</v>
      </c>
      <c r="Q103" s="270">
        <f t="shared" si="16"/>
        <v>0</v>
      </c>
      <c r="R103" s="486"/>
    </row>
    <row r="104" spans="1:18" ht="15" customHeight="1" x14ac:dyDescent="0.25">
      <c r="A104" s="429">
        <v>22</v>
      </c>
      <c r="B104" s="430">
        <v>61450</v>
      </c>
      <c r="C104" s="440" t="s">
        <v>115</v>
      </c>
      <c r="D104" s="433">
        <v>4</v>
      </c>
      <c r="E104" s="433"/>
      <c r="F104" s="433">
        <v>4</v>
      </c>
      <c r="G104" s="433"/>
      <c r="H104" s="433"/>
      <c r="I104" s="433"/>
      <c r="J104" s="434">
        <v>43</v>
      </c>
      <c r="K104" s="402">
        <f t="shared" si="18"/>
        <v>172</v>
      </c>
      <c r="L104" s="402"/>
      <c r="M104" s="267">
        <f t="shared" si="12"/>
        <v>4</v>
      </c>
      <c r="N104" s="268">
        <f t="shared" si="13"/>
        <v>0</v>
      </c>
      <c r="O104" s="269">
        <f t="shared" si="14"/>
        <v>0</v>
      </c>
      <c r="P104" s="268">
        <f t="shared" si="15"/>
        <v>0</v>
      </c>
      <c r="Q104" s="270">
        <f t="shared" si="16"/>
        <v>0</v>
      </c>
      <c r="R104" s="486"/>
    </row>
    <row r="105" spans="1:18" ht="15" customHeight="1" x14ac:dyDescent="0.25">
      <c r="A105" s="429">
        <v>23</v>
      </c>
      <c r="B105" s="430">
        <v>61470</v>
      </c>
      <c r="C105" s="440" t="s">
        <v>88</v>
      </c>
      <c r="D105" s="433">
        <v>3</v>
      </c>
      <c r="E105" s="433"/>
      <c r="F105" s="433"/>
      <c r="G105" s="433">
        <v>2</v>
      </c>
      <c r="H105" s="433">
        <v>1</v>
      </c>
      <c r="I105" s="433"/>
      <c r="J105" s="471">
        <v>79</v>
      </c>
      <c r="K105" s="402">
        <f t="shared" si="18"/>
        <v>237</v>
      </c>
      <c r="L105" s="402"/>
      <c r="M105" s="267">
        <f t="shared" si="12"/>
        <v>3</v>
      </c>
      <c r="N105" s="268">
        <f t="shared" si="13"/>
        <v>3</v>
      </c>
      <c r="O105" s="269">
        <f t="shared" si="14"/>
        <v>100</v>
      </c>
      <c r="P105" s="268">
        <f t="shared" si="15"/>
        <v>0</v>
      </c>
      <c r="Q105" s="270">
        <f t="shared" si="16"/>
        <v>0</v>
      </c>
      <c r="R105" s="486"/>
    </row>
    <row r="106" spans="1:18" ht="15" customHeight="1" x14ac:dyDescent="0.25">
      <c r="A106" s="429">
        <v>24</v>
      </c>
      <c r="B106" s="430">
        <v>61490</v>
      </c>
      <c r="C106" s="440" t="s">
        <v>116</v>
      </c>
      <c r="D106" s="433">
        <v>8</v>
      </c>
      <c r="E106" s="433"/>
      <c r="F106" s="433">
        <v>5</v>
      </c>
      <c r="G106" s="433"/>
      <c r="H106" s="433">
        <v>3</v>
      </c>
      <c r="I106" s="433"/>
      <c r="J106" s="434">
        <v>67</v>
      </c>
      <c r="K106" s="402">
        <f t="shared" si="18"/>
        <v>536</v>
      </c>
      <c r="L106" s="402"/>
      <c r="M106" s="267">
        <f t="shared" si="12"/>
        <v>8</v>
      </c>
      <c r="N106" s="268">
        <f t="shared" si="13"/>
        <v>3</v>
      </c>
      <c r="O106" s="269">
        <f t="shared" si="14"/>
        <v>37.5</v>
      </c>
      <c r="P106" s="268">
        <f t="shared" si="15"/>
        <v>0</v>
      </c>
      <c r="Q106" s="270">
        <f t="shared" si="16"/>
        <v>0</v>
      </c>
      <c r="R106" s="486"/>
    </row>
    <row r="107" spans="1:18" ht="15" customHeight="1" x14ac:dyDescent="0.25">
      <c r="A107" s="429">
        <v>25</v>
      </c>
      <c r="B107" s="430">
        <v>61500</v>
      </c>
      <c r="C107" s="440" t="s">
        <v>117</v>
      </c>
      <c r="D107" s="433">
        <v>18</v>
      </c>
      <c r="E107" s="433">
        <v>1</v>
      </c>
      <c r="F107" s="433">
        <v>14</v>
      </c>
      <c r="G107" s="433"/>
      <c r="H107" s="433">
        <v>3</v>
      </c>
      <c r="I107" s="433"/>
      <c r="J107" s="434">
        <v>56.176470588235297</v>
      </c>
      <c r="K107" s="402">
        <f t="shared" si="18"/>
        <v>1011.1764705882354</v>
      </c>
      <c r="L107" s="402"/>
      <c r="M107" s="267">
        <f t="shared" si="12"/>
        <v>18</v>
      </c>
      <c r="N107" s="268">
        <f t="shared" si="13"/>
        <v>3</v>
      </c>
      <c r="O107" s="269">
        <f t="shared" si="14"/>
        <v>16.666666666666668</v>
      </c>
      <c r="P107" s="268">
        <f t="shared" si="15"/>
        <v>1</v>
      </c>
      <c r="Q107" s="270">
        <f t="shared" si="16"/>
        <v>5.5555555555555554</v>
      </c>
      <c r="R107" s="486"/>
    </row>
    <row r="108" spans="1:18" ht="15" customHeight="1" x14ac:dyDescent="0.25">
      <c r="A108" s="429">
        <v>26</v>
      </c>
      <c r="B108" s="430">
        <v>61510</v>
      </c>
      <c r="C108" s="440" t="s">
        <v>89</v>
      </c>
      <c r="D108" s="433">
        <v>7</v>
      </c>
      <c r="E108" s="433">
        <v>1</v>
      </c>
      <c r="F108" s="433">
        <v>3</v>
      </c>
      <c r="G108" s="433"/>
      <c r="H108" s="433">
        <v>2</v>
      </c>
      <c r="I108" s="433">
        <v>1</v>
      </c>
      <c r="J108" s="434">
        <v>70.285714285714292</v>
      </c>
      <c r="K108" s="402">
        <f t="shared" si="18"/>
        <v>492.00000000000006</v>
      </c>
      <c r="L108" s="402"/>
      <c r="M108" s="267">
        <f t="shared" si="12"/>
        <v>7</v>
      </c>
      <c r="N108" s="268">
        <f t="shared" si="13"/>
        <v>3</v>
      </c>
      <c r="O108" s="269">
        <f t="shared" si="14"/>
        <v>42.857142857142854</v>
      </c>
      <c r="P108" s="268">
        <f t="shared" si="15"/>
        <v>1</v>
      </c>
      <c r="Q108" s="270">
        <f t="shared" si="16"/>
        <v>14.285714285714286</v>
      </c>
      <c r="R108" s="486"/>
    </row>
    <row r="109" spans="1:18" ht="15" customHeight="1" x14ac:dyDescent="0.25">
      <c r="A109" s="429">
        <v>27</v>
      </c>
      <c r="B109" s="430">
        <v>61520</v>
      </c>
      <c r="C109" s="440" t="s">
        <v>118</v>
      </c>
      <c r="D109" s="433">
        <v>6</v>
      </c>
      <c r="E109" s="433">
        <v>1</v>
      </c>
      <c r="F109" s="433">
        <v>1</v>
      </c>
      <c r="G109" s="433">
        <v>1</v>
      </c>
      <c r="H109" s="433">
        <v>2</v>
      </c>
      <c r="I109" s="433">
        <v>1</v>
      </c>
      <c r="J109" s="434">
        <v>69.5</v>
      </c>
      <c r="K109" s="402">
        <f t="shared" si="18"/>
        <v>417</v>
      </c>
      <c r="L109" s="402"/>
      <c r="M109" s="267">
        <f t="shared" si="12"/>
        <v>6</v>
      </c>
      <c r="N109" s="268">
        <f t="shared" si="13"/>
        <v>4</v>
      </c>
      <c r="O109" s="269">
        <f t="shared" si="14"/>
        <v>66.666666666666671</v>
      </c>
      <c r="P109" s="268">
        <f t="shared" si="15"/>
        <v>1</v>
      </c>
      <c r="Q109" s="270">
        <f t="shared" si="16"/>
        <v>16.666666666666668</v>
      </c>
      <c r="R109" s="486"/>
    </row>
    <row r="110" spans="1:18" ht="15" customHeight="1" x14ac:dyDescent="0.25">
      <c r="A110" s="429">
        <v>28</v>
      </c>
      <c r="B110" s="430">
        <v>61540</v>
      </c>
      <c r="C110" s="440" t="s">
        <v>181</v>
      </c>
      <c r="D110" s="433">
        <v>3</v>
      </c>
      <c r="E110" s="433"/>
      <c r="F110" s="433">
        <v>1</v>
      </c>
      <c r="G110" s="433">
        <v>1</v>
      </c>
      <c r="H110" s="433">
        <v>1</v>
      </c>
      <c r="I110" s="433"/>
      <c r="J110" s="434">
        <v>75.333333333333329</v>
      </c>
      <c r="K110" s="402">
        <f t="shared" si="18"/>
        <v>226</v>
      </c>
      <c r="L110" s="402"/>
      <c r="M110" s="267">
        <f t="shared" si="12"/>
        <v>3</v>
      </c>
      <c r="N110" s="268">
        <f t="shared" si="13"/>
        <v>2</v>
      </c>
      <c r="O110" s="269">
        <f t="shared" si="14"/>
        <v>66.666666666666671</v>
      </c>
      <c r="P110" s="268">
        <f t="shared" si="15"/>
        <v>0</v>
      </c>
      <c r="Q110" s="270">
        <f t="shared" si="16"/>
        <v>0</v>
      </c>
      <c r="R110" s="486"/>
    </row>
    <row r="111" spans="1:18" ht="15" customHeight="1" x14ac:dyDescent="0.25">
      <c r="A111" s="429">
        <v>29</v>
      </c>
      <c r="B111" s="430">
        <v>61560</v>
      </c>
      <c r="C111" s="440" t="s">
        <v>182</v>
      </c>
      <c r="D111" s="432">
        <v>3</v>
      </c>
      <c r="E111" s="432"/>
      <c r="F111" s="432">
        <v>3</v>
      </c>
      <c r="G111" s="432"/>
      <c r="H111" s="433"/>
      <c r="I111" s="433"/>
      <c r="J111" s="434">
        <v>42</v>
      </c>
      <c r="K111" s="402">
        <f t="shared" si="18"/>
        <v>126</v>
      </c>
      <c r="L111" s="402"/>
      <c r="M111" s="267">
        <f t="shared" si="12"/>
        <v>3</v>
      </c>
      <c r="N111" s="268">
        <f t="shared" si="13"/>
        <v>0</v>
      </c>
      <c r="O111" s="269">
        <f t="shared" si="14"/>
        <v>0</v>
      </c>
      <c r="P111" s="110">
        <f t="shared" si="15"/>
        <v>0</v>
      </c>
      <c r="Q111" s="270">
        <f t="shared" si="16"/>
        <v>0</v>
      </c>
      <c r="R111" s="486"/>
    </row>
    <row r="112" spans="1:18" ht="15" customHeight="1" thickBot="1" x14ac:dyDescent="0.3">
      <c r="A112" s="429">
        <v>30</v>
      </c>
      <c r="B112" s="430">
        <v>61570</v>
      </c>
      <c r="C112" s="440" t="s">
        <v>183</v>
      </c>
      <c r="D112" s="432">
        <v>8</v>
      </c>
      <c r="E112" s="432"/>
      <c r="F112" s="432">
        <v>4</v>
      </c>
      <c r="G112" s="432">
        <v>1</v>
      </c>
      <c r="H112" s="433">
        <v>2</v>
      </c>
      <c r="I112" s="433">
        <v>1</v>
      </c>
      <c r="J112" s="434">
        <v>67.625</v>
      </c>
      <c r="K112" s="402">
        <f t="shared" si="18"/>
        <v>541</v>
      </c>
      <c r="L112" s="402"/>
      <c r="M112" s="271">
        <f t="shared" si="12"/>
        <v>8</v>
      </c>
      <c r="N112" s="272">
        <f t="shared" si="13"/>
        <v>4</v>
      </c>
      <c r="O112" s="273">
        <f t="shared" si="14"/>
        <v>50</v>
      </c>
      <c r="P112" s="272">
        <f t="shared" si="15"/>
        <v>0</v>
      </c>
      <c r="Q112" s="274">
        <f t="shared" si="16"/>
        <v>0</v>
      </c>
      <c r="R112" s="486"/>
    </row>
    <row r="113" spans="1:18" ht="15" customHeight="1" thickBot="1" x14ac:dyDescent="0.3">
      <c r="A113" s="468"/>
      <c r="B113" s="446" t="s">
        <v>107</v>
      </c>
      <c r="C113" s="472"/>
      <c r="D113" s="472">
        <f t="shared" ref="D113:I113" si="19">SUM(D114:D122)</f>
        <v>49</v>
      </c>
      <c r="E113" s="472">
        <f t="shared" si="19"/>
        <v>0</v>
      </c>
      <c r="F113" s="472">
        <f t="shared" si="19"/>
        <v>25</v>
      </c>
      <c r="G113" s="472">
        <f t="shared" si="19"/>
        <v>8</v>
      </c>
      <c r="H113" s="472">
        <f t="shared" si="19"/>
        <v>14</v>
      </c>
      <c r="I113" s="472">
        <f t="shared" si="19"/>
        <v>2</v>
      </c>
      <c r="J113" s="473">
        <f>AVERAGE(J114:J122)</f>
        <v>69.928571428571431</v>
      </c>
      <c r="K113" s="402"/>
      <c r="L113" s="402"/>
      <c r="M113" s="335">
        <f t="shared" si="12"/>
        <v>49</v>
      </c>
      <c r="N113" s="336">
        <f t="shared" si="13"/>
        <v>24</v>
      </c>
      <c r="O113" s="349">
        <f t="shared" si="14"/>
        <v>48.979591836734691</v>
      </c>
      <c r="P113" s="336">
        <f t="shared" si="15"/>
        <v>0</v>
      </c>
      <c r="Q113" s="342">
        <f t="shared" si="16"/>
        <v>0</v>
      </c>
      <c r="R113" s="486"/>
    </row>
    <row r="114" spans="1:18" ht="15" customHeight="1" x14ac:dyDescent="0.25">
      <c r="A114" s="422">
        <v>1</v>
      </c>
      <c r="B114" s="423">
        <v>70020</v>
      </c>
      <c r="C114" s="474" t="s">
        <v>90</v>
      </c>
      <c r="D114" s="427">
        <v>6</v>
      </c>
      <c r="E114" s="427"/>
      <c r="F114" s="427">
        <v>2</v>
      </c>
      <c r="G114" s="427"/>
      <c r="H114" s="427">
        <v>2</v>
      </c>
      <c r="I114" s="427">
        <v>2</v>
      </c>
      <c r="J114" s="428">
        <v>84.8</v>
      </c>
      <c r="K114" s="402">
        <f>J114*D114</f>
        <v>508.79999999999995</v>
      </c>
      <c r="L114" s="402"/>
      <c r="M114" s="263">
        <f t="shared" si="12"/>
        <v>6</v>
      </c>
      <c r="N114" s="264">
        <f t="shared" si="13"/>
        <v>4</v>
      </c>
      <c r="O114" s="265">
        <f t="shared" si="14"/>
        <v>66.666666666666671</v>
      </c>
      <c r="P114" s="264">
        <f t="shared" si="15"/>
        <v>0</v>
      </c>
      <c r="Q114" s="266">
        <f t="shared" si="16"/>
        <v>0</v>
      </c>
      <c r="R114" s="486"/>
    </row>
    <row r="115" spans="1:18" ht="15" customHeight="1" x14ac:dyDescent="0.25">
      <c r="A115" s="429">
        <v>2</v>
      </c>
      <c r="B115" s="430">
        <v>70110</v>
      </c>
      <c r="C115" s="440" t="s">
        <v>184</v>
      </c>
      <c r="D115" s="433">
        <v>15</v>
      </c>
      <c r="E115" s="433"/>
      <c r="F115" s="433">
        <v>6</v>
      </c>
      <c r="G115" s="433">
        <v>4</v>
      </c>
      <c r="H115" s="433">
        <v>5</v>
      </c>
      <c r="I115" s="433"/>
      <c r="J115" s="434">
        <v>73.7</v>
      </c>
      <c r="K115" s="402">
        <f>J116*D116</f>
        <v>355</v>
      </c>
      <c r="L115" s="402"/>
      <c r="M115" s="267">
        <f t="shared" si="12"/>
        <v>15</v>
      </c>
      <c r="N115" s="268">
        <f t="shared" si="13"/>
        <v>9</v>
      </c>
      <c r="O115" s="269">
        <f t="shared" si="14"/>
        <v>60</v>
      </c>
      <c r="P115" s="268">
        <f t="shared" si="15"/>
        <v>0</v>
      </c>
      <c r="Q115" s="270">
        <f t="shared" si="16"/>
        <v>0</v>
      </c>
      <c r="R115" s="486"/>
    </row>
    <row r="116" spans="1:18" ht="15" customHeight="1" x14ac:dyDescent="0.25">
      <c r="A116" s="429">
        <v>3</v>
      </c>
      <c r="B116" s="430">
        <v>70021</v>
      </c>
      <c r="C116" s="440" t="s">
        <v>91</v>
      </c>
      <c r="D116" s="433">
        <v>5</v>
      </c>
      <c r="E116" s="433"/>
      <c r="F116" s="433">
        <v>2</v>
      </c>
      <c r="G116" s="433">
        <v>1</v>
      </c>
      <c r="H116" s="433">
        <v>2</v>
      </c>
      <c r="I116" s="433"/>
      <c r="J116" s="434">
        <v>71</v>
      </c>
      <c r="K116" s="402">
        <f>J117*D117</f>
        <v>159</v>
      </c>
      <c r="L116" s="402"/>
      <c r="M116" s="267">
        <f t="shared" si="12"/>
        <v>5</v>
      </c>
      <c r="N116" s="268">
        <f t="shared" si="13"/>
        <v>3</v>
      </c>
      <c r="O116" s="269">
        <f t="shared" si="14"/>
        <v>60</v>
      </c>
      <c r="P116" s="268">
        <f t="shared" si="15"/>
        <v>0</v>
      </c>
      <c r="Q116" s="270">
        <f t="shared" si="16"/>
        <v>0</v>
      </c>
      <c r="R116" s="486"/>
    </row>
    <row r="117" spans="1:18" ht="15" customHeight="1" x14ac:dyDescent="0.25">
      <c r="A117" s="429">
        <v>4</v>
      </c>
      <c r="B117" s="430">
        <v>70040</v>
      </c>
      <c r="C117" s="440" t="s">
        <v>92</v>
      </c>
      <c r="D117" s="433">
        <v>2</v>
      </c>
      <c r="E117" s="433"/>
      <c r="F117" s="433">
        <v>1</v>
      </c>
      <c r="G117" s="433"/>
      <c r="H117" s="433">
        <v>1</v>
      </c>
      <c r="I117" s="433"/>
      <c r="J117" s="434">
        <v>79.5</v>
      </c>
      <c r="K117" s="402" t="e">
        <f>#REF!*#REF!</f>
        <v>#REF!</v>
      </c>
      <c r="L117" s="402"/>
      <c r="M117" s="267">
        <f t="shared" si="12"/>
        <v>2</v>
      </c>
      <c r="N117" s="268">
        <f t="shared" si="13"/>
        <v>1</v>
      </c>
      <c r="O117" s="269">
        <f t="shared" si="14"/>
        <v>50</v>
      </c>
      <c r="P117" s="268">
        <f t="shared" si="15"/>
        <v>0</v>
      </c>
      <c r="Q117" s="270">
        <f t="shared" si="16"/>
        <v>0</v>
      </c>
      <c r="R117" s="486"/>
    </row>
    <row r="118" spans="1:18" ht="15" customHeight="1" x14ac:dyDescent="0.25">
      <c r="A118" s="429">
        <v>5</v>
      </c>
      <c r="B118" s="430">
        <v>70100</v>
      </c>
      <c r="C118" s="489" t="s">
        <v>193</v>
      </c>
      <c r="D118" s="433">
        <v>5</v>
      </c>
      <c r="E118" s="433"/>
      <c r="F118" s="433">
        <v>4</v>
      </c>
      <c r="G118" s="433"/>
      <c r="H118" s="433">
        <v>1</v>
      </c>
      <c r="I118" s="433"/>
      <c r="J118" s="434">
        <v>65</v>
      </c>
      <c r="K118" s="402">
        <f>J118*D118</f>
        <v>325</v>
      </c>
      <c r="L118" s="402"/>
      <c r="M118" s="267">
        <f t="shared" si="12"/>
        <v>5</v>
      </c>
      <c r="N118" s="268">
        <f t="shared" si="13"/>
        <v>1</v>
      </c>
      <c r="O118" s="269">
        <f t="shared" si="14"/>
        <v>20</v>
      </c>
      <c r="P118" s="268">
        <f t="shared" si="15"/>
        <v>0</v>
      </c>
      <c r="Q118" s="270">
        <f t="shared" si="16"/>
        <v>0</v>
      </c>
      <c r="R118" s="486"/>
    </row>
    <row r="119" spans="1:18" ht="15" customHeight="1" x14ac:dyDescent="0.25">
      <c r="A119" s="429">
        <v>6</v>
      </c>
      <c r="B119" s="490">
        <v>70270</v>
      </c>
      <c r="C119" s="431" t="s">
        <v>94</v>
      </c>
      <c r="D119" s="453"/>
      <c r="E119" s="453"/>
      <c r="F119" s="453"/>
      <c r="G119" s="453"/>
      <c r="H119" s="453"/>
      <c r="I119" s="453"/>
      <c r="J119" s="454"/>
      <c r="K119" s="402"/>
      <c r="L119" s="402"/>
      <c r="M119" s="267"/>
      <c r="N119" s="268"/>
      <c r="O119" s="269"/>
      <c r="P119" s="268"/>
      <c r="Q119" s="270"/>
      <c r="R119" s="486"/>
    </row>
    <row r="120" spans="1:18" ht="15" customHeight="1" x14ac:dyDescent="0.25">
      <c r="A120" s="429">
        <v>7</v>
      </c>
      <c r="B120" s="490">
        <v>70510</v>
      </c>
      <c r="C120" s="431" t="s">
        <v>95</v>
      </c>
      <c r="D120" s="453"/>
      <c r="E120" s="453"/>
      <c r="F120" s="453"/>
      <c r="G120" s="453"/>
      <c r="H120" s="453"/>
      <c r="I120" s="453"/>
      <c r="J120" s="454"/>
      <c r="K120" s="402"/>
      <c r="L120" s="402"/>
      <c r="M120" s="267"/>
      <c r="N120" s="268"/>
      <c r="O120" s="269"/>
      <c r="P120" s="268"/>
      <c r="Q120" s="275"/>
      <c r="R120" s="486"/>
    </row>
    <row r="121" spans="1:18" ht="15" customHeight="1" x14ac:dyDescent="0.25">
      <c r="A121" s="475">
        <v>8</v>
      </c>
      <c r="B121" s="476">
        <v>10880</v>
      </c>
      <c r="C121" s="477" t="s">
        <v>120</v>
      </c>
      <c r="D121" s="478">
        <v>13</v>
      </c>
      <c r="E121" s="478"/>
      <c r="F121" s="478">
        <v>7</v>
      </c>
      <c r="G121" s="478">
        <v>3</v>
      </c>
      <c r="H121" s="478">
        <v>3</v>
      </c>
      <c r="I121" s="478"/>
      <c r="J121" s="479">
        <v>69.5</v>
      </c>
      <c r="K121" s="402"/>
      <c r="L121" s="402"/>
      <c r="M121" s="267">
        <f t="shared" si="12"/>
        <v>13</v>
      </c>
      <c r="N121" s="268">
        <f t="shared" si="13"/>
        <v>6</v>
      </c>
      <c r="O121" s="269">
        <f t="shared" si="14"/>
        <v>46.153846153846153</v>
      </c>
      <c r="P121" s="268">
        <f t="shared" si="15"/>
        <v>0</v>
      </c>
      <c r="Q121" s="270">
        <f t="shared" si="16"/>
        <v>0</v>
      </c>
      <c r="R121" s="486"/>
    </row>
    <row r="122" spans="1:18" ht="15" customHeight="1" thickBot="1" x14ac:dyDescent="0.3">
      <c r="A122" s="455">
        <v>9</v>
      </c>
      <c r="B122" s="456">
        <v>10890</v>
      </c>
      <c r="C122" s="480" t="s">
        <v>122</v>
      </c>
      <c r="D122" s="481">
        <v>3</v>
      </c>
      <c r="E122" s="481"/>
      <c r="F122" s="481">
        <v>3</v>
      </c>
      <c r="G122" s="458"/>
      <c r="H122" s="458"/>
      <c r="I122" s="458"/>
      <c r="J122" s="459">
        <v>46</v>
      </c>
      <c r="K122" s="402"/>
      <c r="L122" s="402"/>
      <c r="M122" s="276">
        <f t="shared" si="12"/>
        <v>3</v>
      </c>
      <c r="N122" s="277">
        <f t="shared" si="13"/>
        <v>0</v>
      </c>
      <c r="O122" s="278">
        <f t="shared" si="14"/>
        <v>0</v>
      </c>
      <c r="P122" s="277">
        <f t="shared" si="15"/>
        <v>0</v>
      </c>
      <c r="Q122" s="279">
        <f t="shared" si="16"/>
        <v>0</v>
      </c>
      <c r="R122" s="486"/>
    </row>
    <row r="123" spans="1:18" x14ac:dyDescent="0.25">
      <c r="A123" s="482"/>
      <c r="B123" s="403"/>
      <c r="C123" s="403"/>
      <c r="D123" s="586" t="s">
        <v>185</v>
      </c>
      <c r="E123" s="586"/>
      <c r="F123" s="586"/>
      <c r="G123" s="586"/>
      <c r="H123" s="586"/>
      <c r="I123" s="586"/>
      <c r="J123" s="483">
        <f>AVERAGE(J8:J15,J17:J28,J30:J46,J48:J66,J68:J81,J83:J112,J114:J122)</f>
        <v>66.158934740562898</v>
      </c>
      <c r="K123" s="402"/>
      <c r="L123" s="402"/>
      <c r="M123" s="402"/>
      <c r="N123" s="410"/>
      <c r="P123" s="486"/>
      <c r="Q123" s="486"/>
      <c r="R123" s="486"/>
    </row>
    <row r="124" spans="1:18" x14ac:dyDescent="0.25">
      <c r="A124" s="482"/>
      <c r="B124" s="403"/>
      <c r="C124" s="403"/>
      <c r="D124" s="403"/>
      <c r="E124" s="403"/>
      <c r="F124" s="403"/>
      <c r="G124" s="403"/>
      <c r="H124" s="403"/>
      <c r="I124" s="403"/>
      <c r="J124" s="403"/>
      <c r="K124" s="402"/>
      <c r="L124" s="402"/>
      <c r="M124" s="402"/>
      <c r="N124" s="410"/>
      <c r="P124" s="486"/>
      <c r="Q124" s="486"/>
      <c r="R124" s="486"/>
    </row>
    <row r="125" spans="1:18" x14ac:dyDescent="0.25">
      <c r="A125" s="482"/>
      <c r="B125" s="403"/>
      <c r="C125" s="403"/>
      <c r="D125" s="403"/>
      <c r="E125" s="403"/>
      <c r="F125" s="403"/>
      <c r="G125" s="403"/>
      <c r="H125" s="403"/>
      <c r="I125" s="403"/>
      <c r="J125" s="403"/>
      <c r="K125" s="484"/>
      <c r="L125" s="484"/>
      <c r="M125" s="402"/>
      <c r="N125" s="410"/>
      <c r="P125" s="486"/>
      <c r="Q125" s="486"/>
      <c r="R125" s="486"/>
    </row>
    <row r="126" spans="1:18" x14ac:dyDescent="0.25">
      <c r="P126" s="486"/>
      <c r="Q126" s="486"/>
      <c r="R126" s="486"/>
    </row>
    <row r="127" spans="1:18" x14ac:dyDescent="0.25">
      <c r="P127" s="486"/>
      <c r="Q127" s="486"/>
      <c r="R127" s="486"/>
    </row>
    <row r="128" spans="1:18" x14ac:dyDescent="0.25">
      <c r="P128" s="486"/>
      <c r="Q128" s="486"/>
      <c r="R128" s="486"/>
    </row>
    <row r="129" spans="16:18" x14ac:dyDescent="0.25">
      <c r="P129" s="486"/>
      <c r="Q129" s="486"/>
      <c r="R129" s="486"/>
    </row>
    <row r="130" spans="16:18" x14ac:dyDescent="0.25">
      <c r="P130" s="486"/>
      <c r="Q130" s="486"/>
      <c r="R130" s="486"/>
    </row>
    <row r="131" spans="16:18" x14ac:dyDescent="0.25">
      <c r="P131" s="486"/>
      <c r="Q131" s="486"/>
      <c r="R131" s="486"/>
    </row>
    <row r="132" spans="16:18" x14ac:dyDescent="0.25">
      <c r="P132" s="486"/>
      <c r="Q132" s="486"/>
      <c r="R132" s="486"/>
    </row>
    <row r="133" spans="16:18" x14ac:dyDescent="0.25">
      <c r="P133" s="486"/>
      <c r="Q133" s="486"/>
      <c r="R133" s="486"/>
    </row>
    <row r="134" spans="16:18" x14ac:dyDescent="0.25">
      <c r="P134" s="486"/>
      <c r="Q134" s="486"/>
      <c r="R134" s="486"/>
    </row>
    <row r="135" spans="16:18" x14ac:dyDescent="0.25">
      <c r="P135" s="486"/>
      <c r="Q135" s="486"/>
      <c r="R135" s="486"/>
    </row>
    <row r="136" spans="16:18" x14ac:dyDescent="0.25">
      <c r="P136" s="486"/>
      <c r="Q136" s="486"/>
      <c r="R136" s="486"/>
    </row>
  </sheetData>
  <mergeCells count="8">
    <mergeCell ref="J4:J5"/>
    <mergeCell ref="B6:C6"/>
    <mergeCell ref="D123:I123"/>
    <mergeCell ref="A4:A5"/>
    <mergeCell ref="B4:B5"/>
    <mergeCell ref="C4:C5"/>
    <mergeCell ref="D4:D5"/>
    <mergeCell ref="E4:I4"/>
  </mergeCells>
  <conditionalFormatting sqref="J6:J123">
    <cfRule type="containsBlanks" dxfId="75" priority="11">
      <formula>LEN(TRIM(J6))=0</formula>
    </cfRule>
    <cfRule type="cellIs" dxfId="74" priority="12" stopIfTrue="1" operator="equal">
      <formula>$J$123</formula>
    </cfRule>
    <cfRule type="cellIs" dxfId="73" priority="13" stopIfTrue="1" operator="lessThan">
      <formula>50</formula>
    </cfRule>
    <cfRule type="cellIs" dxfId="72" priority="14" stopIfTrue="1" operator="between">
      <formula>$J$123</formula>
      <formula>50</formula>
    </cfRule>
    <cfRule type="cellIs" dxfId="71" priority="15" stopIfTrue="1" operator="between">
      <formula>74.99</formula>
      <formula>$J$123</formula>
    </cfRule>
    <cfRule type="cellIs" dxfId="70" priority="16" stopIfTrue="1" operator="greaterThanOrEqual">
      <formula>75</formula>
    </cfRule>
  </conditionalFormatting>
  <conditionalFormatting sqref="P7:Q122">
    <cfRule type="containsBlanks" dxfId="69" priority="2">
      <formula>LEN(TRIM(P7))=0</formula>
    </cfRule>
    <cfRule type="cellIs" dxfId="68" priority="3" operator="equal">
      <formula>10</formula>
    </cfRule>
    <cfRule type="cellIs" dxfId="67" priority="4" operator="equal">
      <formula>0</formula>
    </cfRule>
    <cfRule type="cellIs" dxfId="66" priority="5" operator="between">
      <formula>0.09</formula>
      <formula>10</formula>
    </cfRule>
    <cfRule type="cellIs" dxfId="65" priority="6" operator="greaterThanOrEqual">
      <formula>10</formula>
    </cfRule>
  </conditionalFormatting>
  <conditionalFormatting sqref="O7:O122">
    <cfRule type="containsBlanks" dxfId="64" priority="1">
      <formula>LEN(TRIM(O7))=0</formula>
    </cfRule>
    <cfRule type="cellIs" dxfId="63" priority="7" operator="lessThan">
      <formula>50</formula>
    </cfRule>
    <cfRule type="cellIs" dxfId="62" priority="8" operator="between">
      <formula>50</formula>
      <formula>50.004</formula>
    </cfRule>
    <cfRule type="cellIs" dxfId="61" priority="9" operator="between">
      <formula>50.004</formula>
      <formula>90</formula>
    </cfRule>
    <cfRule type="cellIs" dxfId="60" priority="10" operator="between">
      <formula>100</formula>
      <formula>90</formula>
    </cfRule>
  </conditionalFormatting>
  <pageMargins left="0.7" right="0.7" top="0.75" bottom="0.75" header="0.3" footer="0.3"/>
  <pageSetup paperSize="9" scale="6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6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400" customWidth="1"/>
    <col min="2" max="2" width="8.7109375" style="401" customWidth="1"/>
    <col min="3" max="3" width="31.42578125" style="401" customWidth="1"/>
    <col min="4" max="4" width="8.7109375" style="401" customWidth="1"/>
    <col min="5" max="9" width="6.7109375" style="401" customWidth="1"/>
    <col min="10" max="10" width="8.5703125" style="401" customWidth="1"/>
    <col min="11" max="11" width="0" style="400" hidden="1" customWidth="1"/>
    <col min="12" max="12" width="6.5703125" style="400" customWidth="1"/>
    <col min="13" max="17" width="10.7109375" style="400" customWidth="1"/>
    <col min="18" max="16384" width="9.140625" style="400"/>
  </cols>
  <sheetData>
    <row r="1" spans="1:17" x14ac:dyDescent="0.25">
      <c r="M1" s="299"/>
      <c r="N1" s="321" t="s">
        <v>133</v>
      </c>
      <c r="O1" s="207"/>
      <c r="P1" s="207"/>
      <c r="Q1" s="207"/>
    </row>
    <row r="2" spans="1:17" ht="15.75" x14ac:dyDescent="0.25">
      <c r="A2" s="402"/>
      <c r="B2" s="403"/>
      <c r="C2" s="404" t="s">
        <v>144</v>
      </c>
      <c r="D2" s="405"/>
      <c r="E2" s="405"/>
      <c r="F2" s="405"/>
      <c r="G2" s="405"/>
      <c r="H2" s="405"/>
      <c r="I2" s="405"/>
      <c r="J2" s="406">
        <v>2024</v>
      </c>
      <c r="K2" s="402"/>
      <c r="L2" s="402"/>
      <c r="M2" s="289"/>
      <c r="N2" s="321" t="s">
        <v>134</v>
      </c>
      <c r="O2" s="207"/>
      <c r="P2" s="207"/>
      <c r="Q2" s="207"/>
    </row>
    <row r="3" spans="1:17" ht="15.75" thickBot="1" x14ac:dyDescent="0.3">
      <c r="A3" s="402"/>
      <c r="B3" s="403"/>
      <c r="C3" s="403"/>
      <c r="D3" s="403"/>
      <c r="E3" s="403"/>
      <c r="F3" s="403"/>
      <c r="G3" s="403"/>
      <c r="H3" s="403"/>
      <c r="I3" s="403"/>
      <c r="J3" s="403"/>
      <c r="K3" s="402"/>
      <c r="L3" s="402"/>
      <c r="M3" s="206"/>
      <c r="N3" s="321" t="s">
        <v>135</v>
      </c>
      <c r="O3" s="207"/>
      <c r="P3" s="207"/>
      <c r="Q3" s="207"/>
    </row>
    <row r="4" spans="1:17" ht="15.6" customHeight="1" thickBot="1" x14ac:dyDescent="0.3">
      <c r="A4" s="587" t="s">
        <v>0</v>
      </c>
      <c r="B4" s="589" t="s">
        <v>1</v>
      </c>
      <c r="C4" s="589" t="s">
        <v>2</v>
      </c>
      <c r="D4" s="591" t="s">
        <v>3</v>
      </c>
      <c r="E4" s="593" t="s">
        <v>198</v>
      </c>
      <c r="F4" s="594"/>
      <c r="G4" s="594"/>
      <c r="H4" s="594"/>
      <c r="I4" s="594"/>
      <c r="J4" s="582" t="s">
        <v>99</v>
      </c>
      <c r="K4" s="402"/>
      <c r="L4" s="402"/>
      <c r="M4" s="224"/>
      <c r="N4" s="321" t="s">
        <v>136</v>
      </c>
      <c r="O4" s="207"/>
      <c r="P4" s="207"/>
      <c r="Q4" s="207"/>
    </row>
    <row r="5" spans="1:17" ht="45" customHeight="1" thickBot="1" x14ac:dyDescent="0.3">
      <c r="A5" s="588"/>
      <c r="B5" s="590"/>
      <c r="C5" s="590"/>
      <c r="D5" s="592"/>
      <c r="E5" s="407" t="s">
        <v>145</v>
      </c>
      <c r="F5" s="408" t="s">
        <v>141</v>
      </c>
      <c r="G5" s="408" t="s">
        <v>128</v>
      </c>
      <c r="H5" s="409" t="s">
        <v>125</v>
      </c>
      <c r="I5" s="409">
        <v>100</v>
      </c>
      <c r="J5" s="583"/>
      <c r="K5" s="402"/>
      <c r="L5" s="402"/>
      <c r="M5" s="261" t="s">
        <v>124</v>
      </c>
      <c r="N5" s="262" t="s">
        <v>137</v>
      </c>
      <c r="O5" s="262" t="s">
        <v>139</v>
      </c>
      <c r="P5" s="262" t="s">
        <v>126</v>
      </c>
      <c r="Q5" s="262" t="s">
        <v>127</v>
      </c>
    </row>
    <row r="6" spans="1:17" ht="15" customHeight="1" thickBot="1" x14ac:dyDescent="0.3">
      <c r="A6" s="411"/>
      <c r="B6" s="584" t="s">
        <v>100</v>
      </c>
      <c r="C6" s="585"/>
      <c r="D6" s="412">
        <f t="shared" ref="D6:I6" si="0">D7+D16+D29+D47+D68+D83+D114</f>
        <v>445</v>
      </c>
      <c r="E6" s="413">
        <f t="shared" si="0"/>
        <v>21</v>
      </c>
      <c r="F6" s="412">
        <f t="shared" si="0"/>
        <v>245</v>
      </c>
      <c r="G6" s="412">
        <f t="shared" si="0"/>
        <v>45</v>
      </c>
      <c r="H6" s="412">
        <f t="shared" si="0"/>
        <v>101</v>
      </c>
      <c r="I6" s="414">
        <f t="shared" si="0"/>
        <v>33</v>
      </c>
      <c r="J6" s="415">
        <v>64.88</v>
      </c>
      <c r="K6" s="402"/>
      <c r="L6" s="402"/>
      <c r="M6" s="343">
        <f>D6</f>
        <v>445</v>
      </c>
      <c r="N6" s="344">
        <f>I6+H6+G6</f>
        <v>179</v>
      </c>
      <c r="O6" s="172">
        <f>N6*100/M6</f>
        <v>40.224719101123597</v>
      </c>
      <c r="P6" s="344">
        <f>E6</f>
        <v>21</v>
      </c>
      <c r="Q6" s="348">
        <f>P6*100/M6</f>
        <v>4.7191011235955056</v>
      </c>
    </row>
    <row r="7" spans="1:17" ht="15" customHeight="1" thickBot="1" x14ac:dyDescent="0.3">
      <c r="A7" s="416"/>
      <c r="B7" s="417" t="s">
        <v>101</v>
      </c>
      <c r="C7" s="418"/>
      <c r="D7" s="419">
        <f t="shared" ref="D7:I7" si="1">SUM(D8:D15)</f>
        <v>47</v>
      </c>
      <c r="E7" s="420">
        <f t="shared" si="1"/>
        <v>1</v>
      </c>
      <c r="F7" s="417">
        <f t="shared" si="1"/>
        <v>32</v>
      </c>
      <c r="G7" s="417">
        <f t="shared" si="1"/>
        <v>3</v>
      </c>
      <c r="H7" s="417">
        <f t="shared" si="1"/>
        <v>9</v>
      </c>
      <c r="I7" s="419">
        <f t="shared" si="1"/>
        <v>2</v>
      </c>
      <c r="J7" s="421">
        <f>AVERAGE(J8:J15)</f>
        <v>60.463749999999997</v>
      </c>
      <c r="K7" s="402"/>
      <c r="L7" s="402"/>
      <c r="M7" s="335">
        <f>D7</f>
        <v>47</v>
      </c>
      <c r="N7" s="336">
        <f>I7+H7+G7</f>
        <v>14</v>
      </c>
      <c r="O7" s="349">
        <f>N7*100/M7</f>
        <v>29.787234042553191</v>
      </c>
      <c r="P7" s="336">
        <f>E7</f>
        <v>1</v>
      </c>
      <c r="Q7" s="342">
        <f>P7*100/M7</f>
        <v>2.1276595744680851</v>
      </c>
    </row>
    <row r="8" spans="1:17" ht="15" customHeight="1" x14ac:dyDescent="0.25">
      <c r="A8" s="422">
        <v>1</v>
      </c>
      <c r="B8" s="423">
        <v>10002</v>
      </c>
      <c r="C8" s="424" t="s">
        <v>146</v>
      </c>
      <c r="D8" s="425">
        <f>SUM(E8:I8)</f>
        <v>11</v>
      </c>
      <c r="E8" s="426"/>
      <c r="F8" s="426">
        <v>8</v>
      </c>
      <c r="G8" s="426">
        <v>1</v>
      </c>
      <c r="H8" s="427">
        <v>2</v>
      </c>
      <c r="I8" s="426"/>
      <c r="J8" s="428">
        <v>61.09</v>
      </c>
      <c r="K8" s="402">
        <f>J11*D11</f>
        <v>18</v>
      </c>
      <c r="L8" s="402"/>
      <c r="M8" s="267">
        <f t="shared" ref="M8:M71" si="2">D8</f>
        <v>11</v>
      </c>
      <c r="N8" s="268">
        <f t="shared" ref="N8:N71" si="3">I8+H8+G8</f>
        <v>3</v>
      </c>
      <c r="O8" s="269">
        <f t="shared" ref="O8:O71" si="4">N8*100/M8</f>
        <v>27.272727272727273</v>
      </c>
      <c r="P8" s="268">
        <f t="shared" ref="P8:P71" si="5">E8</f>
        <v>0</v>
      </c>
      <c r="Q8" s="270">
        <f t="shared" ref="Q8:Q71" si="6">P8*100/M8</f>
        <v>0</v>
      </c>
    </row>
    <row r="9" spans="1:17" ht="15" customHeight="1" x14ac:dyDescent="0.25">
      <c r="A9" s="429">
        <v>2</v>
      </c>
      <c r="B9" s="430">
        <v>10090</v>
      </c>
      <c r="C9" s="431" t="s">
        <v>147</v>
      </c>
      <c r="D9" s="425">
        <f t="shared" ref="D9:D15" si="7">SUM(E9:I9)</f>
        <v>15</v>
      </c>
      <c r="E9" s="432"/>
      <c r="F9" s="432">
        <v>12</v>
      </c>
      <c r="G9" s="432">
        <v>1</v>
      </c>
      <c r="H9" s="433">
        <v>2</v>
      </c>
      <c r="I9" s="433"/>
      <c r="J9" s="434">
        <v>64.069999999999993</v>
      </c>
      <c r="K9" s="402">
        <f>J8*D8</f>
        <v>671.99</v>
      </c>
      <c r="L9" s="402"/>
      <c r="M9" s="267">
        <f t="shared" si="2"/>
        <v>15</v>
      </c>
      <c r="N9" s="268">
        <f t="shared" si="3"/>
        <v>3</v>
      </c>
      <c r="O9" s="269">
        <f t="shared" si="4"/>
        <v>20</v>
      </c>
      <c r="P9" s="268">
        <f t="shared" si="5"/>
        <v>0</v>
      </c>
      <c r="Q9" s="270">
        <f t="shared" si="6"/>
        <v>0</v>
      </c>
    </row>
    <row r="10" spans="1:17" ht="15" customHeight="1" x14ac:dyDescent="0.25">
      <c r="A10" s="429">
        <v>3</v>
      </c>
      <c r="B10" s="430">
        <v>10004</v>
      </c>
      <c r="C10" s="431" t="s">
        <v>148</v>
      </c>
      <c r="D10" s="435">
        <f t="shared" si="7"/>
        <v>8</v>
      </c>
      <c r="E10" s="432"/>
      <c r="F10" s="432">
        <v>5</v>
      </c>
      <c r="G10" s="432"/>
      <c r="H10" s="433">
        <v>3</v>
      </c>
      <c r="I10" s="432"/>
      <c r="J10" s="434">
        <v>66.400000000000006</v>
      </c>
      <c r="K10" s="402">
        <f>J10*D10</f>
        <v>531.20000000000005</v>
      </c>
      <c r="L10" s="402"/>
      <c r="M10" s="267">
        <f t="shared" si="2"/>
        <v>8</v>
      </c>
      <c r="N10" s="268">
        <f t="shared" si="3"/>
        <v>3</v>
      </c>
      <c r="O10" s="269">
        <f t="shared" si="4"/>
        <v>37.5</v>
      </c>
      <c r="P10" s="268">
        <f t="shared" si="5"/>
        <v>0</v>
      </c>
      <c r="Q10" s="270">
        <f t="shared" si="6"/>
        <v>0</v>
      </c>
    </row>
    <row r="11" spans="1:17" ht="15" customHeight="1" x14ac:dyDescent="0.25">
      <c r="A11" s="429">
        <v>4</v>
      </c>
      <c r="B11" s="436">
        <v>10001</v>
      </c>
      <c r="C11" s="437" t="s">
        <v>199</v>
      </c>
      <c r="D11" s="435">
        <f t="shared" si="7"/>
        <v>1</v>
      </c>
      <c r="E11" s="432">
        <v>1</v>
      </c>
      <c r="F11" s="432"/>
      <c r="G11" s="432"/>
      <c r="H11" s="438"/>
      <c r="I11" s="432"/>
      <c r="J11" s="439">
        <v>18</v>
      </c>
      <c r="K11" s="402">
        <f>J9*D9</f>
        <v>961.05</v>
      </c>
      <c r="L11" s="402"/>
      <c r="M11" s="267">
        <f t="shared" si="2"/>
        <v>1</v>
      </c>
      <c r="N11" s="268">
        <f t="shared" si="3"/>
        <v>0</v>
      </c>
      <c r="O11" s="269">
        <f t="shared" si="4"/>
        <v>0</v>
      </c>
      <c r="P11" s="268">
        <f t="shared" si="5"/>
        <v>1</v>
      </c>
      <c r="Q11" s="270">
        <f t="shared" si="6"/>
        <v>100</v>
      </c>
    </row>
    <row r="12" spans="1:17" ht="15" customHeight="1" x14ac:dyDescent="0.25">
      <c r="A12" s="429">
        <v>5</v>
      </c>
      <c r="B12" s="436">
        <v>10120</v>
      </c>
      <c r="C12" s="437" t="s">
        <v>149</v>
      </c>
      <c r="D12" s="435">
        <f t="shared" si="7"/>
        <v>2</v>
      </c>
      <c r="E12" s="432"/>
      <c r="F12" s="432"/>
      <c r="G12" s="432"/>
      <c r="H12" s="438">
        <v>1</v>
      </c>
      <c r="I12" s="432">
        <v>1</v>
      </c>
      <c r="J12" s="439">
        <v>94.5</v>
      </c>
      <c r="K12" s="402"/>
      <c r="L12" s="402"/>
      <c r="M12" s="267">
        <f t="shared" si="2"/>
        <v>2</v>
      </c>
      <c r="N12" s="268">
        <f t="shared" si="3"/>
        <v>2</v>
      </c>
      <c r="O12" s="269">
        <f t="shared" si="4"/>
        <v>100</v>
      </c>
      <c r="P12" s="268">
        <f t="shared" si="5"/>
        <v>0</v>
      </c>
      <c r="Q12" s="270">
        <f t="shared" si="6"/>
        <v>0</v>
      </c>
    </row>
    <row r="13" spans="1:17" ht="15" customHeight="1" x14ac:dyDescent="0.25">
      <c r="A13" s="429">
        <v>6</v>
      </c>
      <c r="B13" s="430">
        <v>10190</v>
      </c>
      <c r="C13" s="440" t="s">
        <v>150</v>
      </c>
      <c r="D13" s="435">
        <f t="shared" si="7"/>
        <v>5</v>
      </c>
      <c r="E13" s="432"/>
      <c r="F13" s="432">
        <v>4</v>
      </c>
      <c r="G13" s="432"/>
      <c r="H13" s="432"/>
      <c r="I13" s="433">
        <v>1</v>
      </c>
      <c r="J13" s="441">
        <v>59.4</v>
      </c>
      <c r="K13" s="402"/>
      <c r="L13" s="402"/>
      <c r="M13" s="267">
        <f t="shared" si="2"/>
        <v>5</v>
      </c>
      <c r="N13" s="268">
        <f t="shared" si="3"/>
        <v>1</v>
      </c>
      <c r="O13" s="269">
        <f t="shared" si="4"/>
        <v>20</v>
      </c>
      <c r="P13" s="268">
        <f t="shared" si="5"/>
        <v>0</v>
      </c>
      <c r="Q13" s="270">
        <f t="shared" si="6"/>
        <v>0</v>
      </c>
    </row>
    <row r="14" spans="1:17" ht="15" customHeight="1" x14ac:dyDescent="0.25">
      <c r="A14" s="429">
        <v>7</v>
      </c>
      <c r="B14" s="430">
        <v>10320</v>
      </c>
      <c r="C14" s="440" t="s">
        <v>10</v>
      </c>
      <c r="D14" s="435">
        <f t="shared" si="7"/>
        <v>4</v>
      </c>
      <c r="E14" s="432"/>
      <c r="F14" s="432">
        <v>2</v>
      </c>
      <c r="G14" s="432">
        <v>1</v>
      </c>
      <c r="H14" s="432">
        <v>1</v>
      </c>
      <c r="I14" s="433"/>
      <c r="J14" s="441">
        <v>63.25</v>
      </c>
      <c r="K14" s="402"/>
      <c r="L14" s="402"/>
      <c r="M14" s="267">
        <f t="shared" si="2"/>
        <v>4</v>
      </c>
      <c r="N14" s="268">
        <f t="shared" si="3"/>
        <v>2</v>
      </c>
      <c r="O14" s="269">
        <f t="shared" si="4"/>
        <v>50</v>
      </c>
      <c r="P14" s="268">
        <f t="shared" si="5"/>
        <v>0</v>
      </c>
      <c r="Q14" s="270">
        <f t="shared" si="6"/>
        <v>0</v>
      </c>
    </row>
    <row r="15" spans="1:17" ht="15" customHeight="1" thickBot="1" x14ac:dyDescent="0.3">
      <c r="A15" s="429">
        <v>8</v>
      </c>
      <c r="B15" s="430">
        <v>10860</v>
      </c>
      <c r="C15" s="492" t="s">
        <v>112</v>
      </c>
      <c r="D15" s="442">
        <f t="shared" si="7"/>
        <v>1</v>
      </c>
      <c r="E15" s="443"/>
      <c r="F15" s="443">
        <v>1</v>
      </c>
      <c r="G15" s="443"/>
      <c r="H15" s="443"/>
      <c r="I15" s="443"/>
      <c r="J15" s="444">
        <v>57</v>
      </c>
      <c r="K15" s="402" t="e">
        <f>#REF!*#REF!</f>
        <v>#REF!</v>
      </c>
      <c r="L15" s="402"/>
      <c r="M15" s="271">
        <f t="shared" si="2"/>
        <v>1</v>
      </c>
      <c r="N15" s="272">
        <f t="shared" si="3"/>
        <v>0</v>
      </c>
      <c r="O15" s="273">
        <f t="shared" si="4"/>
        <v>0</v>
      </c>
      <c r="P15" s="272">
        <f t="shared" si="5"/>
        <v>0</v>
      </c>
      <c r="Q15" s="274">
        <f t="shared" si="6"/>
        <v>0</v>
      </c>
    </row>
    <row r="16" spans="1:17" ht="15" customHeight="1" thickBot="1" x14ac:dyDescent="0.3">
      <c r="A16" s="445"/>
      <c r="B16" s="446" t="s">
        <v>102</v>
      </c>
      <c r="C16" s="447"/>
      <c r="D16" s="446">
        <f t="shared" ref="D16:I16" si="8">SUM(D17:D28)</f>
        <v>32</v>
      </c>
      <c r="E16" s="446">
        <f t="shared" si="8"/>
        <v>0</v>
      </c>
      <c r="F16" s="446">
        <f t="shared" si="8"/>
        <v>17</v>
      </c>
      <c r="G16" s="446">
        <f t="shared" si="8"/>
        <v>3</v>
      </c>
      <c r="H16" s="446">
        <f t="shared" si="8"/>
        <v>7</v>
      </c>
      <c r="I16" s="446">
        <f t="shared" si="8"/>
        <v>5</v>
      </c>
      <c r="J16" s="448">
        <f>AVERAGE(J17:J28)</f>
        <v>70.44</v>
      </c>
      <c r="K16" s="402"/>
      <c r="L16" s="402"/>
      <c r="M16" s="532">
        <f t="shared" si="2"/>
        <v>32</v>
      </c>
      <c r="N16" s="533">
        <f t="shared" si="3"/>
        <v>15</v>
      </c>
      <c r="O16" s="534">
        <f t="shared" si="4"/>
        <v>46.875</v>
      </c>
      <c r="P16" s="533">
        <f t="shared" si="5"/>
        <v>0</v>
      </c>
      <c r="Q16" s="535">
        <f t="shared" si="6"/>
        <v>0</v>
      </c>
    </row>
    <row r="17" spans="1:17" ht="15" customHeight="1" x14ac:dyDescent="0.25">
      <c r="A17" s="422">
        <v>1</v>
      </c>
      <c r="B17" s="423">
        <v>20040</v>
      </c>
      <c r="C17" s="424" t="s">
        <v>11</v>
      </c>
      <c r="D17" s="427">
        <f t="shared" ref="D17:D28" si="9">SUM(E17:I17)</f>
        <v>4</v>
      </c>
      <c r="E17" s="427"/>
      <c r="F17" s="427">
        <v>1</v>
      </c>
      <c r="G17" s="427"/>
      <c r="H17" s="427">
        <v>1</v>
      </c>
      <c r="I17" s="427">
        <v>2</v>
      </c>
      <c r="J17" s="428">
        <v>87.5</v>
      </c>
      <c r="K17" s="402">
        <f>J17*D17</f>
        <v>350</v>
      </c>
      <c r="L17" s="402"/>
      <c r="M17" s="538">
        <f t="shared" si="2"/>
        <v>4</v>
      </c>
      <c r="N17" s="354">
        <f t="shared" si="3"/>
        <v>3</v>
      </c>
      <c r="O17" s="539">
        <f t="shared" si="4"/>
        <v>75</v>
      </c>
      <c r="P17" s="354">
        <f t="shared" si="5"/>
        <v>0</v>
      </c>
      <c r="Q17" s="540">
        <f t="shared" si="6"/>
        <v>0</v>
      </c>
    </row>
    <row r="18" spans="1:17" ht="15" customHeight="1" x14ac:dyDescent="0.25">
      <c r="A18" s="429">
        <v>2</v>
      </c>
      <c r="B18" s="430">
        <v>20061</v>
      </c>
      <c r="C18" s="431" t="s">
        <v>13</v>
      </c>
      <c r="D18" s="433">
        <f t="shared" si="9"/>
        <v>1</v>
      </c>
      <c r="E18" s="433"/>
      <c r="F18" s="433"/>
      <c r="G18" s="433"/>
      <c r="H18" s="433">
        <v>1</v>
      </c>
      <c r="I18" s="433"/>
      <c r="J18" s="434">
        <v>94</v>
      </c>
      <c r="K18" s="402">
        <f>J18*D18</f>
        <v>94</v>
      </c>
      <c r="L18" s="402"/>
      <c r="M18" s="541">
        <f t="shared" si="2"/>
        <v>1</v>
      </c>
      <c r="N18" s="536">
        <f t="shared" si="3"/>
        <v>1</v>
      </c>
      <c r="O18" s="552">
        <f t="shared" si="4"/>
        <v>100</v>
      </c>
      <c r="P18" s="537">
        <f t="shared" si="5"/>
        <v>0</v>
      </c>
      <c r="Q18" s="557">
        <f t="shared" si="6"/>
        <v>0</v>
      </c>
    </row>
    <row r="19" spans="1:17" ht="15" customHeight="1" x14ac:dyDescent="0.25">
      <c r="A19" s="429">
        <v>3</v>
      </c>
      <c r="B19" s="430">
        <v>21020</v>
      </c>
      <c r="C19" s="431" t="s">
        <v>21</v>
      </c>
      <c r="D19" s="433">
        <f t="shared" si="9"/>
        <v>8</v>
      </c>
      <c r="E19" s="433"/>
      <c r="F19" s="433">
        <v>4</v>
      </c>
      <c r="G19" s="433">
        <v>2</v>
      </c>
      <c r="H19" s="433"/>
      <c r="I19" s="433">
        <v>2</v>
      </c>
      <c r="J19" s="434">
        <v>71</v>
      </c>
      <c r="K19" s="402"/>
      <c r="L19" s="402"/>
      <c r="M19" s="541">
        <f t="shared" si="2"/>
        <v>8</v>
      </c>
      <c r="N19" s="536">
        <f t="shared" si="3"/>
        <v>4</v>
      </c>
      <c r="O19" s="552">
        <f t="shared" si="4"/>
        <v>50</v>
      </c>
      <c r="P19" s="537">
        <f t="shared" si="5"/>
        <v>0</v>
      </c>
      <c r="Q19" s="557">
        <f t="shared" si="6"/>
        <v>0</v>
      </c>
    </row>
    <row r="20" spans="1:17" ht="15" customHeight="1" x14ac:dyDescent="0.25">
      <c r="A20" s="429">
        <v>4</v>
      </c>
      <c r="B20" s="430">
        <v>20060</v>
      </c>
      <c r="C20" s="449" t="s">
        <v>151</v>
      </c>
      <c r="D20" s="433">
        <f t="shared" si="9"/>
        <v>9</v>
      </c>
      <c r="E20" s="433"/>
      <c r="F20" s="433">
        <v>6</v>
      </c>
      <c r="G20" s="433"/>
      <c r="H20" s="433">
        <v>3</v>
      </c>
      <c r="I20" s="433"/>
      <c r="J20" s="434">
        <v>62.4</v>
      </c>
      <c r="K20" s="402"/>
      <c r="L20" s="402"/>
      <c r="M20" s="541">
        <f t="shared" si="2"/>
        <v>9</v>
      </c>
      <c r="N20" s="536">
        <f t="shared" si="3"/>
        <v>3</v>
      </c>
      <c r="O20" s="552">
        <f t="shared" si="4"/>
        <v>33.333333333333336</v>
      </c>
      <c r="P20" s="537">
        <f t="shared" si="5"/>
        <v>0</v>
      </c>
      <c r="Q20" s="557">
        <f t="shared" si="6"/>
        <v>0</v>
      </c>
    </row>
    <row r="21" spans="1:17" ht="15" customHeight="1" x14ac:dyDescent="0.25">
      <c r="A21" s="429">
        <v>5</v>
      </c>
      <c r="B21" s="430">
        <v>20400</v>
      </c>
      <c r="C21" s="449" t="s">
        <v>15</v>
      </c>
      <c r="D21" s="433">
        <f t="shared" si="9"/>
        <v>2</v>
      </c>
      <c r="E21" s="433"/>
      <c r="F21" s="433"/>
      <c r="G21" s="433"/>
      <c r="H21" s="433">
        <v>1</v>
      </c>
      <c r="I21" s="433">
        <v>1</v>
      </c>
      <c r="J21" s="434">
        <v>94.5</v>
      </c>
      <c r="K21" s="402"/>
      <c r="L21" s="402"/>
      <c r="M21" s="541">
        <f t="shared" si="2"/>
        <v>2</v>
      </c>
      <c r="N21" s="536">
        <f t="shared" si="3"/>
        <v>2</v>
      </c>
      <c r="O21" s="552">
        <f t="shared" si="4"/>
        <v>100</v>
      </c>
      <c r="P21" s="537">
        <f t="shared" si="5"/>
        <v>0</v>
      </c>
      <c r="Q21" s="557">
        <f t="shared" si="6"/>
        <v>0</v>
      </c>
    </row>
    <row r="22" spans="1:17" ht="15" customHeight="1" x14ac:dyDescent="0.25">
      <c r="A22" s="429">
        <v>6</v>
      </c>
      <c r="B22" s="430">
        <v>20080</v>
      </c>
      <c r="C22" s="449" t="s">
        <v>152</v>
      </c>
      <c r="D22" s="432">
        <f t="shared" si="9"/>
        <v>1</v>
      </c>
      <c r="E22" s="432"/>
      <c r="F22" s="432">
        <v>1</v>
      </c>
      <c r="G22" s="433"/>
      <c r="H22" s="433"/>
      <c r="I22" s="433"/>
      <c r="J22" s="434">
        <v>59</v>
      </c>
      <c r="K22" s="402">
        <f>J22*D22</f>
        <v>59</v>
      </c>
      <c r="L22" s="402"/>
      <c r="M22" s="541">
        <f t="shared" si="2"/>
        <v>1</v>
      </c>
      <c r="N22" s="536">
        <f t="shared" si="3"/>
        <v>0</v>
      </c>
      <c r="O22" s="552">
        <f t="shared" si="4"/>
        <v>0</v>
      </c>
      <c r="P22" s="537">
        <f t="shared" si="5"/>
        <v>0</v>
      </c>
      <c r="Q22" s="557">
        <f t="shared" si="6"/>
        <v>0</v>
      </c>
    </row>
    <row r="23" spans="1:17" ht="15" customHeight="1" x14ac:dyDescent="0.25">
      <c r="A23" s="429">
        <v>7</v>
      </c>
      <c r="B23" s="430">
        <v>20460</v>
      </c>
      <c r="C23" s="449" t="s">
        <v>153</v>
      </c>
      <c r="D23" s="432">
        <f t="shared" si="9"/>
        <v>2</v>
      </c>
      <c r="E23" s="432"/>
      <c r="F23" s="432">
        <v>1</v>
      </c>
      <c r="G23" s="433">
        <v>1</v>
      </c>
      <c r="H23" s="433"/>
      <c r="I23" s="433"/>
      <c r="J23" s="434">
        <v>64</v>
      </c>
      <c r="K23" s="402"/>
      <c r="L23" s="402"/>
      <c r="M23" s="541">
        <f t="shared" si="2"/>
        <v>2</v>
      </c>
      <c r="N23" s="536">
        <f t="shared" si="3"/>
        <v>1</v>
      </c>
      <c r="O23" s="552">
        <f t="shared" si="4"/>
        <v>50</v>
      </c>
      <c r="P23" s="537">
        <f t="shared" si="5"/>
        <v>0</v>
      </c>
      <c r="Q23" s="557">
        <f t="shared" si="6"/>
        <v>0</v>
      </c>
    </row>
    <row r="24" spans="1:17" ht="15" customHeight="1" x14ac:dyDescent="0.25">
      <c r="A24" s="450">
        <v>8</v>
      </c>
      <c r="B24" s="451">
        <v>20550</v>
      </c>
      <c r="C24" s="452" t="s">
        <v>17</v>
      </c>
      <c r="D24" s="463"/>
      <c r="E24" s="463"/>
      <c r="F24" s="463"/>
      <c r="G24" s="453"/>
      <c r="H24" s="453"/>
      <c r="I24" s="453"/>
      <c r="J24" s="454"/>
      <c r="K24" s="402"/>
      <c r="L24" s="402"/>
      <c r="M24" s="541"/>
      <c r="N24" s="536"/>
      <c r="O24" s="552"/>
      <c r="P24" s="537"/>
      <c r="Q24" s="557"/>
    </row>
    <row r="25" spans="1:17" ht="15" customHeight="1" x14ac:dyDescent="0.25">
      <c r="A25" s="450">
        <v>9</v>
      </c>
      <c r="B25" s="451">
        <v>20630</v>
      </c>
      <c r="C25" s="487" t="s">
        <v>206</v>
      </c>
      <c r="D25" s="463"/>
      <c r="E25" s="463"/>
      <c r="F25" s="463"/>
      <c r="G25" s="453"/>
      <c r="H25" s="453"/>
      <c r="I25" s="453"/>
      <c r="J25" s="454"/>
      <c r="K25" s="402"/>
      <c r="L25" s="402"/>
      <c r="M25" s="541"/>
      <c r="N25" s="536"/>
      <c r="O25" s="552"/>
      <c r="P25" s="537"/>
      <c r="Q25" s="557"/>
    </row>
    <row r="26" spans="1:17" ht="15" customHeight="1" x14ac:dyDescent="0.25">
      <c r="A26" s="450">
        <v>10</v>
      </c>
      <c r="B26" s="451">
        <v>20810</v>
      </c>
      <c r="C26" s="452" t="s">
        <v>187</v>
      </c>
      <c r="D26" s="453">
        <f t="shared" si="9"/>
        <v>1</v>
      </c>
      <c r="E26" s="453"/>
      <c r="F26" s="453">
        <v>1</v>
      </c>
      <c r="G26" s="453"/>
      <c r="H26" s="453"/>
      <c r="I26" s="453"/>
      <c r="J26" s="454">
        <v>55</v>
      </c>
      <c r="K26" s="402"/>
      <c r="L26" s="402"/>
      <c r="M26" s="541">
        <f t="shared" si="2"/>
        <v>1</v>
      </c>
      <c r="N26" s="536">
        <f t="shared" si="3"/>
        <v>0</v>
      </c>
      <c r="O26" s="552">
        <f t="shared" si="4"/>
        <v>0</v>
      </c>
      <c r="P26" s="537">
        <f t="shared" si="5"/>
        <v>0</v>
      </c>
      <c r="Q26" s="557">
        <f t="shared" si="6"/>
        <v>0</v>
      </c>
    </row>
    <row r="27" spans="1:17" ht="15" customHeight="1" x14ac:dyDescent="0.25">
      <c r="A27" s="450">
        <v>11</v>
      </c>
      <c r="B27" s="451">
        <v>20900</v>
      </c>
      <c r="C27" s="452" t="s">
        <v>154</v>
      </c>
      <c r="D27" s="453">
        <f t="shared" si="9"/>
        <v>1</v>
      </c>
      <c r="E27" s="453"/>
      <c r="F27" s="453">
        <v>1</v>
      </c>
      <c r="G27" s="453"/>
      <c r="H27" s="453"/>
      <c r="I27" s="453"/>
      <c r="J27" s="454">
        <v>52</v>
      </c>
      <c r="K27" s="402"/>
      <c r="L27" s="402"/>
      <c r="M27" s="541">
        <f t="shared" si="2"/>
        <v>1</v>
      </c>
      <c r="N27" s="536">
        <f t="shared" si="3"/>
        <v>0</v>
      </c>
      <c r="O27" s="552">
        <f t="shared" si="4"/>
        <v>0</v>
      </c>
      <c r="P27" s="537">
        <f t="shared" si="5"/>
        <v>0</v>
      </c>
      <c r="Q27" s="557">
        <f t="shared" si="6"/>
        <v>0</v>
      </c>
    </row>
    <row r="28" spans="1:17" ht="15" customHeight="1" thickBot="1" x14ac:dyDescent="0.3">
      <c r="A28" s="455">
        <v>12</v>
      </c>
      <c r="B28" s="456">
        <v>21350</v>
      </c>
      <c r="C28" s="457" t="s">
        <v>155</v>
      </c>
      <c r="D28" s="458">
        <f t="shared" si="9"/>
        <v>3</v>
      </c>
      <c r="E28" s="458"/>
      <c r="F28" s="458">
        <v>2</v>
      </c>
      <c r="G28" s="458"/>
      <c r="H28" s="458">
        <v>1</v>
      </c>
      <c r="I28" s="458"/>
      <c r="J28" s="459">
        <v>65</v>
      </c>
      <c r="K28" s="402">
        <f>J28*D28</f>
        <v>195</v>
      </c>
      <c r="L28" s="402"/>
      <c r="M28" s="545">
        <f t="shared" si="2"/>
        <v>3</v>
      </c>
      <c r="N28" s="546">
        <f t="shared" si="3"/>
        <v>1</v>
      </c>
      <c r="O28" s="553">
        <f t="shared" si="4"/>
        <v>33.333333333333336</v>
      </c>
      <c r="P28" s="547">
        <f t="shared" si="5"/>
        <v>0</v>
      </c>
      <c r="Q28" s="558">
        <f t="shared" si="6"/>
        <v>0</v>
      </c>
    </row>
    <row r="29" spans="1:17" ht="15" customHeight="1" thickBot="1" x14ac:dyDescent="0.3">
      <c r="A29" s="445"/>
      <c r="B29" s="446" t="s">
        <v>103</v>
      </c>
      <c r="C29" s="446"/>
      <c r="D29" s="446">
        <f t="shared" ref="D29:I29" si="10">SUM(D30:D46)</f>
        <v>44</v>
      </c>
      <c r="E29" s="446">
        <f t="shared" si="10"/>
        <v>5</v>
      </c>
      <c r="F29" s="446">
        <f t="shared" si="10"/>
        <v>25</v>
      </c>
      <c r="G29" s="446">
        <f t="shared" si="10"/>
        <v>8</v>
      </c>
      <c r="H29" s="446">
        <f t="shared" si="10"/>
        <v>5</v>
      </c>
      <c r="I29" s="446">
        <f t="shared" si="10"/>
        <v>1</v>
      </c>
      <c r="J29" s="448">
        <f>AVERAGE(J30:J46)</f>
        <v>56.763636363636358</v>
      </c>
      <c r="K29" s="402"/>
      <c r="L29" s="402"/>
      <c r="M29" s="551">
        <f t="shared" si="2"/>
        <v>44</v>
      </c>
      <c r="N29" s="446">
        <f t="shared" si="3"/>
        <v>14</v>
      </c>
      <c r="O29" s="554">
        <f t="shared" si="4"/>
        <v>31.818181818181817</v>
      </c>
      <c r="P29" s="446">
        <f t="shared" si="5"/>
        <v>5</v>
      </c>
      <c r="Q29" s="448">
        <f t="shared" si="6"/>
        <v>11.363636363636363</v>
      </c>
    </row>
    <row r="30" spans="1:17" ht="15" customHeight="1" x14ac:dyDescent="0.25">
      <c r="A30" s="422">
        <v>1</v>
      </c>
      <c r="B30" s="436">
        <v>30070</v>
      </c>
      <c r="C30" s="460" t="s">
        <v>24</v>
      </c>
      <c r="D30" s="438">
        <f t="shared" ref="D30:D46" si="11">SUM(E30:I30)</f>
        <v>6</v>
      </c>
      <c r="E30" s="438"/>
      <c r="F30" s="438">
        <v>3</v>
      </c>
      <c r="G30" s="438">
        <v>2</v>
      </c>
      <c r="H30" s="438"/>
      <c r="I30" s="438">
        <v>1</v>
      </c>
      <c r="J30" s="439">
        <v>70.3</v>
      </c>
      <c r="K30" s="402"/>
      <c r="L30" s="402"/>
      <c r="M30" s="548">
        <f t="shared" si="2"/>
        <v>6</v>
      </c>
      <c r="N30" s="549">
        <f t="shared" si="3"/>
        <v>3</v>
      </c>
      <c r="O30" s="555">
        <f t="shared" si="4"/>
        <v>50</v>
      </c>
      <c r="P30" s="550">
        <f t="shared" si="5"/>
        <v>0</v>
      </c>
      <c r="Q30" s="559">
        <f t="shared" si="6"/>
        <v>0</v>
      </c>
    </row>
    <row r="31" spans="1:17" ht="15" customHeight="1" x14ac:dyDescent="0.25">
      <c r="A31" s="461">
        <v>2</v>
      </c>
      <c r="B31" s="430">
        <v>30480</v>
      </c>
      <c r="C31" s="431" t="s">
        <v>111</v>
      </c>
      <c r="D31" s="432">
        <f t="shared" si="11"/>
        <v>7</v>
      </c>
      <c r="E31" s="432"/>
      <c r="F31" s="432">
        <v>4</v>
      </c>
      <c r="G31" s="432"/>
      <c r="H31" s="433">
        <v>3</v>
      </c>
      <c r="I31" s="433"/>
      <c r="J31" s="434">
        <v>72</v>
      </c>
      <c r="K31" s="402">
        <f>J30*D30</f>
        <v>421.79999999999995</v>
      </c>
      <c r="L31" s="402"/>
      <c r="M31" s="541">
        <f t="shared" si="2"/>
        <v>7</v>
      </c>
      <c r="N31" s="536">
        <f t="shared" si="3"/>
        <v>3</v>
      </c>
      <c r="O31" s="552">
        <f t="shared" si="4"/>
        <v>42.857142857142854</v>
      </c>
      <c r="P31" s="537">
        <f t="shared" si="5"/>
        <v>0</v>
      </c>
      <c r="Q31" s="557">
        <f t="shared" si="6"/>
        <v>0</v>
      </c>
    </row>
    <row r="32" spans="1:17" ht="15" customHeight="1" x14ac:dyDescent="0.25">
      <c r="A32" s="429">
        <v>3</v>
      </c>
      <c r="B32" s="451">
        <v>30460</v>
      </c>
      <c r="C32" s="462" t="s">
        <v>29</v>
      </c>
      <c r="D32" s="463">
        <f t="shared" si="11"/>
        <v>8</v>
      </c>
      <c r="E32" s="463">
        <v>1</v>
      </c>
      <c r="F32" s="463">
        <v>6</v>
      </c>
      <c r="G32" s="463">
        <v>1</v>
      </c>
      <c r="H32" s="453"/>
      <c r="I32" s="453"/>
      <c r="J32" s="454">
        <v>48.1</v>
      </c>
      <c r="K32" s="402" t="e">
        <f>#REF!*#REF!</f>
        <v>#REF!</v>
      </c>
      <c r="L32" s="402"/>
      <c r="M32" s="541">
        <f t="shared" si="2"/>
        <v>8</v>
      </c>
      <c r="N32" s="536">
        <f t="shared" si="3"/>
        <v>1</v>
      </c>
      <c r="O32" s="552">
        <f t="shared" si="4"/>
        <v>12.5</v>
      </c>
      <c r="P32" s="537">
        <f t="shared" si="5"/>
        <v>1</v>
      </c>
      <c r="Q32" s="557">
        <f t="shared" si="6"/>
        <v>12.5</v>
      </c>
    </row>
    <row r="33" spans="1:17" ht="15" customHeight="1" x14ac:dyDescent="0.25">
      <c r="A33" s="429">
        <v>4</v>
      </c>
      <c r="B33" s="464">
        <v>30030</v>
      </c>
      <c r="C33" s="465" t="s">
        <v>156</v>
      </c>
      <c r="D33" s="466">
        <f t="shared" si="11"/>
        <v>2</v>
      </c>
      <c r="E33" s="466"/>
      <c r="F33" s="466">
        <v>2</v>
      </c>
      <c r="G33" s="466"/>
      <c r="H33" s="466"/>
      <c r="I33" s="466"/>
      <c r="J33" s="467">
        <v>60.5</v>
      </c>
      <c r="K33" s="402" t="e">
        <f>#REF!*#REF!</f>
        <v>#REF!</v>
      </c>
      <c r="L33" s="402"/>
      <c r="M33" s="541">
        <f t="shared" si="2"/>
        <v>2</v>
      </c>
      <c r="N33" s="536">
        <f t="shared" si="3"/>
        <v>0</v>
      </c>
      <c r="O33" s="552">
        <f t="shared" si="4"/>
        <v>0</v>
      </c>
      <c r="P33" s="537">
        <f t="shared" si="5"/>
        <v>0</v>
      </c>
      <c r="Q33" s="557">
        <f t="shared" si="6"/>
        <v>0</v>
      </c>
    </row>
    <row r="34" spans="1:17" ht="15" customHeight="1" x14ac:dyDescent="0.25">
      <c r="A34" s="429">
        <v>5</v>
      </c>
      <c r="B34" s="430">
        <v>31000</v>
      </c>
      <c r="C34" s="440" t="s">
        <v>37</v>
      </c>
      <c r="D34" s="433">
        <f t="shared" si="11"/>
        <v>1</v>
      </c>
      <c r="E34" s="433">
        <v>1</v>
      </c>
      <c r="F34" s="433"/>
      <c r="G34" s="433"/>
      <c r="H34" s="433"/>
      <c r="I34" s="433"/>
      <c r="J34" s="434">
        <v>18</v>
      </c>
      <c r="K34" s="402">
        <v>18</v>
      </c>
      <c r="L34" s="402"/>
      <c r="M34" s="541">
        <f t="shared" si="2"/>
        <v>1</v>
      </c>
      <c r="N34" s="536">
        <f t="shared" si="3"/>
        <v>0</v>
      </c>
      <c r="O34" s="552">
        <f t="shared" si="4"/>
        <v>0</v>
      </c>
      <c r="P34" s="537">
        <f t="shared" si="5"/>
        <v>1</v>
      </c>
      <c r="Q34" s="557">
        <f t="shared" si="6"/>
        <v>100</v>
      </c>
    </row>
    <row r="35" spans="1:17" ht="15" customHeight="1" x14ac:dyDescent="0.25">
      <c r="A35" s="429">
        <v>6</v>
      </c>
      <c r="B35" s="430">
        <v>30130</v>
      </c>
      <c r="C35" s="440" t="s">
        <v>25</v>
      </c>
      <c r="D35" s="433"/>
      <c r="E35" s="433"/>
      <c r="F35" s="433"/>
      <c r="G35" s="433"/>
      <c r="H35" s="433"/>
      <c r="I35" s="433"/>
      <c r="J35" s="434"/>
      <c r="K35" s="402"/>
      <c r="L35" s="402"/>
      <c r="M35" s="541"/>
      <c r="N35" s="536"/>
      <c r="O35" s="552"/>
      <c r="P35" s="537"/>
      <c r="Q35" s="557"/>
    </row>
    <row r="36" spans="1:17" ht="15" customHeight="1" x14ac:dyDescent="0.25">
      <c r="A36" s="429">
        <v>7</v>
      </c>
      <c r="B36" s="430">
        <v>30160</v>
      </c>
      <c r="C36" s="440" t="s">
        <v>188</v>
      </c>
      <c r="D36" s="433"/>
      <c r="E36" s="433"/>
      <c r="F36" s="433"/>
      <c r="G36" s="433"/>
      <c r="H36" s="433"/>
      <c r="I36" s="433"/>
      <c r="J36" s="434"/>
      <c r="K36" s="402"/>
      <c r="L36" s="402"/>
      <c r="M36" s="541"/>
      <c r="N36" s="536"/>
      <c r="O36" s="552"/>
      <c r="P36" s="537"/>
      <c r="Q36" s="557"/>
    </row>
    <row r="37" spans="1:17" ht="15" customHeight="1" x14ac:dyDescent="0.25">
      <c r="A37" s="429">
        <v>8</v>
      </c>
      <c r="B37" s="430">
        <v>30310</v>
      </c>
      <c r="C37" s="440" t="s">
        <v>27</v>
      </c>
      <c r="D37" s="433">
        <f t="shared" si="11"/>
        <v>3</v>
      </c>
      <c r="E37" s="433">
        <v>1</v>
      </c>
      <c r="F37" s="433">
        <v>1</v>
      </c>
      <c r="G37" s="433">
        <v>1</v>
      </c>
      <c r="H37" s="433"/>
      <c r="I37" s="433"/>
      <c r="J37" s="434">
        <v>42</v>
      </c>
      <c r="K37" s="402"/>
      <c r="L37" s="402"/>
      <c r="M37" s="541">
        <f t="shared" si="2"/>
        <v>3</v>
      </c>
      <c r="N37" s="536">
        <f t="shared" si="3"/>
        <v>1</v>
      </c>
      <c r="O37" s="552">
        <f t="shared" si="4"/>
        <v>33.333333333333336</v>
      </c>
      <c r="P37" s="537">
        <f t="shared" si="5"/>
        <v>1</v>
      </c>
      <c r="Q37" s="557">
        <f t="shared" si="6"/>
        <v>33.333333333333336</v>
      </c>
    </row>
    <row r="38" spans="1:17" ht="15" customHeight="1" x14ac:dyDescent="0.25">
      <c r="A38" s="429">
        <v>9</v>
      </c>
      <c r="B38" s="430">
        <v>30440</v>
      </c>
      <c r="C38" s="440" t="s">
        <v>28</v>
      </c>
      <c r="D38" s="433">
        <f t="shared" si="11"/>
        <v>1</v>
      </c>
      <c r="E38" s="433"/>
      <c r="F38" s="433"/>
      <c r="G38" s="433">
        <v>1</v>
      </c>
      <c r="H38" s="433"/>
      <c r="I38" s="433"/>
      <c r="J38" s="434">
        <v>78</v>
      </c>
      <c r="K38" s="402"/>
      <c r="L38" s="402"/>
      <c r="M38" s="541">
        <f t="shared" si="2"/>
        <v>1</v>
      </c>
      <c r="N38" s="536">
        <f t="shared" si="3"/>
        <v>1</v>
      </c>
      <c r="O38" s="552">
        <f t="shared" si="4"/>
        <v>100</v>
      </c>
      <c r="P38" s="537">
        <f t="shared" si="5"/>
        <v>0</v>
      </c>
      <c r="Q38" s="557">
        <f t="shared" si="6"/>
        <v>0</v>
      </c>
    </row>
    <row r="39" spans="1:17" ht="15" customHeight="1" x14ac:dyDescent="0.25">
      <c r="A39" s="429">
        <v>10</v>
      </c>
      <c r="B39" s="430">
        <v>30500</v>
      </c>
      <c r="C39" s="440" t="s">
        <v>189</v>
      </c>
      <c r="D39" s="433"/>
      <c r="E39" s="433"/>
      <c r="F39" s="433"/>
      <c r="G39" s="433"/>
      <c r="H39" s="433"/>
      <c r="I39" s="433"/>
      <c r="J39" s="434"/>
      <c r="K39" s="402"/>
      <c r="L39" s="402"/>
      <c r="M39" s="541"/>
      <c r="N39" s="536"/>
      <c r="O39" s="552"/>
      <c r="P39" s="537"/>
      <c r="Q39" s="557"/>
    </row>
    <row r="40" spans="1:17" ht="15" customHeight="1" x14ac:dyDescent="0.25">
      <c r="A40" s="429">
        <v>11</v>
      </c>
      <c r="B40" s="430">
        <v>30530</v>
      </c>
      <c r="C40" s="440" t="s">
        <v>190</v>
      </c>
      <c r="D40" s="433">
        <f t="shared" si="11"/>
        <v>3</v>
      </c>
      <c r="E40" s="433"/>
      <c r="F40" s="433">
        <v>2</v>
      </c>
      <c r="G40" s="433"/>
      <c r="H40" s="433">
        <v>1</v>
      </c>
      <c r="I40" s="433"/>
      <c r="J40" s="434">
        <v>67</v>
      </c>
      <c r="K40" s="402"/>
      <c r="L40" s="402"/>
      <c r="M40" s="541">
        <f t="shared" si="2"/>
        <v>3</v>
      </c>
      <c r="N40" s="536">
        <f t="shared" si="3"/>
        <v>1</v>
      </c>
      <c r="O40" s="552">
        <f t="shared" si="4"/>
        <v>33.333333333333336</v>
      </c>
      <c r="P40" s="537">
        <f t="shared" si="5"/>
        <v>0</v>
      </c>
      <c r="Q40" s="557">
        <f t="shared" si="6"/>
        <v>0</v>
      </c>
    </row>
    <row r="41" spans="1:17" ht="15" customHeight="1" x14ac:dyDescent="0.25">
      <c r="A41" s="429">
        <v>12</v>
      </c>
      <c r="B41" s="430">
        <v>30640</v>
      </c>
      <c r="C41" s="440" t="s">
        <v>32</v>
      </c>
      <c r="D41" s="433"/>
      <c r="E41" s="433"/>
      <c r="F41" s="433"/>
      <c r="G41" s="433"/>
      <c r="H41" s="433"/>
      <c r="I41" s="433"/>
      <c r="J41" s="434"/>
      <c r="K41" s="402"/>
      <c r="L41" s="402"/>
      <c r="M41" s="541"/>
      <c r="N41" s="536"/>
      <c r="O41" s="552"/>
      <c r="P41" s="537"/>
      <c r="Q41" s="557"/>
    </row>
    <row r="42" spans="1:17" ht="15" customHeight="1" x14ac:dyDescent="0.25">
      <c r="A42" s="429">
        <v>13</v>
      </c>
      <c r="B42" s="430">
        <v>30650</v>
      </c>
      <c r="C42" s="440" t="s">
        <v>157</v>
      </c>
      <c r="D42" s="433"/>
      <c r="E42" s="433"/>
      <c r="F42" s="433"/>
      <c r="G42" s="433"/>
      <c r="H42" s="433"/>
      <c r="I42" s="433"/>
      <c r="J42" s="434"/>
      <c r="K42" s="402"/>
      <c r="L42" s="402"/>
      <c r="M42" s="541"/>
      <c r="N42" s="536"/>
      <c r="O42" s="552"/>
      <c r="P42" s="537"/>
      <c r="Q42" s="557"/>
    </row>
    <row r="43" spans="1:17" ht="15" customHeight="1" x14ac:dyDescent="0.25">
      <c r="A43" s="429">
        <v>14</v>
      </c>
      <c r="B43" s="430">
        <v>30790</v>
      </c>
      <c r="C43" s="440" t="s">
        <v>34</v>
      </c>
      <c r="D43" s="432">
        <f t="shared" si="11"/>
        <v>1</v>
      </c>
      <c r="E43" s="432"/>
      <c r="F43" s="432">
        <v>1</v>
      </c>
      <c r="G43" s="432"/>
      <c r="H43" s="433"/>
      <c r="I43" s="433"/>
      <c r="J43" s="434">
        <v>63</v>
      </c>
      <c r="K43" s="402"/>
      <c r="L43" s="402"/>
      <c r="M43" s="541">
        <f t="shared" si="2"/>
        <v>1</v>
      </c>
      <c r="N43" s="536">
        <f t="shared" si="3"/>
        <v>0</v>
      </c>
      <c r="O43" s="552">
        <f t="shared" si="4"/>
        <v>0</v>
      </c>
      <c r="P43" s="537">
        <f t="shared" si="5"/>
        <v>0</v>
      </c>
      <c r="Q43" s="557">
        <f t="shared" si="6"/>
        <v>0</v>
      </c>
    </row>
    <row r="44" spans="1:17" ht="15" customHeight="1" x14ac:dyDescent="0.25">
      <c r="A44" s="429">
        <v>15</v>
      </c>
      <c r="B44" s="430">
        <v>30890</v>
      </c>
      <c r="C44" s="440" t="s">
        <v>191</v>
      </c>
      <c r="D44" s="432"/>
      <c r="E44" s="432"/>
      <c r="F44" s="432"/>
      <c r="G44" s="432"/>
      <c r="H44" s="433"/>
      <c r="I44" s="433"/>
      <c r="J44" s="434"/>
      <c r="K44" s="402"/>
      <c r="L44" s="402"/>
      <c r="M44" s="541"/>
      <c r="N44" s="536"/>
      <c r="O44" s="552"/>
      <c r="P44" s="537"/>
      <c r="Q44" s="557"/>
    </row>
    <row r="45" spans="1:17" ht="15" customHeight="1" x14ac:dyDescent="0.25">
      <c r="A45" s="429">
        <v>16</v>
      </c>
      <c r="B45" s="430">
        <v>30940</v>
      </c>
      <c r="C45" s="440" t="s">
        <v>36</v>
      </c>
      <c r="D45" s="433">
        <f t="shared" si="11"/>
        <v>7</v>
      </c>
      <c r="E45" s="433">
        <v>1</v>
      </c>
      <c r="F45" s="433">
        <v>3</v>
      </c>
      <c r="G45" s="433">
        <v>2</v>
      </c>
      <c r="H45" s="433">
        <v>1</v>
      </c>
      <c r="I45" s="433"/>
      <c r="J45" s="434">
        <v>61</v>
      </c>
      <c r="K45" s="402"/>
      <c r="L45" s="402"/>
      <c r="M45" s="541">
        <f t="shared" si="2"/>
        <v>7</v>
      </c>
      <c r="N45" s="536">
        <f t="shared" si="3"/>
        <v>3</v>
      </c>
      <c r="O45" s="552">
        <f t="shared" si="4"/>
        <v>42.857142857142854</v>
      </c>
      <c r="P45" s="537">
        <f t="shared" si="5"/>
        <v>1</v>
      </c>
      <c r="Q45" s="557">
        <f t="shared" si="6"/>
        <v>14.285714285714286</v>
      </c>
    </row>
    <row r="46" spans="1:17" ht="15" customHeight="1" thickBot="1" x14ac:dyDescent="0.3">
      <c r="A46" s="429">
        <v>17</v>
      </c>
      <c r="B46" s="430">
        <v>31480</v>
      </c>
      <c r="C46" s="440" t="s">
        <v>38</v>
      </c>
      <c r="D46" s="433">
        <f t="shared" si="11"/>
        <v>5</v>
      </c>
      <c r="E46" s="433">
        <v>1</v>
      </c>
      <c r="F46" s="433">
        <v>3</v>
      </c>
      <c r="G46" s="433">
        <v>1</v>
      </c>
      <c r="H46" s="433"/>
      <c r="I46" s="433"/>
      <c r="J46" s="434">
        <v>44.5</v>
      </c>
      <c r="K46" s="402" t="e">
        <f>#REF!*#REF!</f>
        <v>#REF!</v>
      </c>
      <c r="L46" s="402"/>
      <c r="M46" s="545">
        <f t="shared" si="2"/>
        <v>5</v>
      </c>
      <c r="N46" s="546">
        <f t="shared" si="3"/>
        <v>1</v>
      </c>
      <c r="O46" s="553">
        <f t="shared" si="4"/>
        <v>20</v>
      </c>
      <c r="P46" s="547">
        <f t="shared" si="5"/>
        <v>1</v>
      </c>
      <c r="Q46" s="558">
        <f t="shared" si="6"/>
        <v>20</v>
      </c>
    </row>
    <row r="47" spans="1:17" ht="15" customHeight="1" thickBot="1" x14ac:dyDescent="0.3">
      <c r="A47" s="468"/>
      <c r="B47" s="446" t="s">
        <v>104</v>
      </c>
      <c r="C47" s="446"/>
      <c r="D47" s="446">
        <f t="shared" ref="D47:I47" si="12">SUM(D48:D67)</f>
        <v>80</v>
      </c>
      <c r="E47" s="446">
        <f t="shared" si="12"/>
        <v>5</v>
      </c>
      <c r="F47" s="446">
        <f t="shared" si="12"/>
        <v>36</v>
      </c>
      <c r="G47" s="446">
        <f t="shared" si="12"/>
        <v>9</v>
      </c>
      <c r="H47" s="446">
        <f t="shared" si="12"/>
        <v>23</v>
      </c>
      <c r="I47" s="446">
        <f t="shared" si="12"/>
        <v>7</v>
      </c>
      <c r="J47" s="448">
        <f>AVERAGE(J48:J67)</f>
        <v>60.78125</v>
      </c>
      <c r="K47" s="402"/>
      <c r="L47" s="402"/>
      <c r="M47" s="551">
        <f t="shared" si="2"/>
        <v>80</v>
      </c>
      <c r="N47" s="446">
        <f t="shared" si="3"/>
        <v>39</v>
      </c>
      <c r="O47" s="554">
        <f t="shared" si="4"/>
        <v>48.75</v>
      </c>
      <c r="P47" s="446">
        <f t="shared" si="5"/>
        <v>5</v>
      </c>
      <c r="Q47" s="448">
        <f t="shared" si="6"/>
        <v>6.25</v>
      </c>
    </row>
    <row r="48" spans="1:17" ht="15" customHeight="1" x14ac:dyDescent="0.25">
      <c r="A48" s="461">
        <v>1</v>
      </c>
      <c r="B48" s="436">
        <v>40010</v>
      </c>
      <c r="C48" s="437" t="s">
        <v>158</v>
      </c>
      <c r="D48" s="438">
        <f t="shared" ref="D48:D67" si="13">SUM(E48:I48)</f>
        <v>20</v>
      </c>
      <c r="E48" s="438">
        <v>2</v>
      </c>
      <c r="F48" s="438">
        <v>10</v>
      </c>
      <c r="G48" s="438">
        <v>2</v>
      </c>
      <c r="H48" s="438">
        <v>3</v>
      </c>
      <c r="I48" s="438">
        <v>3</v>
      </c>
      <c r="J48" s="439">
        <v>64.8</v>
      </c>
      <c r="K48" s="402">
        <f>J48*D48</f>
        <v>1296</v>
      </c>
      <c r="L48" s="402"/>
      <c r="M48" s="548">
        <f t="shared" si="2"/>
        <v>20</v>
      </c>
      <c r="N48" s="549">
        <f t="shared" si="3"/>
        <v>8</v>
      </c>
      <c r="O48" s="555">
        <f t="shared" si="4"/>
        <v>40</v>
      </c>
      <c r="P48" s="550">
        <f t="shared" si="5"/>
        <v>2</v>
      </c>
      <c r="Q48" s="559">
        <f t="shared" si="6"/>
        <v>10</v>
      </c>
    </row>
    <row r="49" spans="1:17" ht="15" customHeight="1" x14ac:dyDescent="0.25">
      <c r="A49" s="461">
        <v>2</v>
      </c>
      <c r="B49" s="430">
        <v>40030</v>
      </c>
      <c r="C49" s="431" t="s">
        <v>41</v>
      </c>
      <c r="D49" s="433">
        <f t="shared" si="13"/>
        <v>6</v>
      </c>
      <c r="E49" s="433"/>
      <c r="F49" s="433"/>
      <c r="G49" s="433"/>
      <c r="H49" s="433">
        <v>5</v>
      </c>
      <c r="I49" s="433">
        <v>1</v>
      </c>
      <c r="J49" s="434">
        <v>92</v>
      </c>
      <c r="K49" s="402"/>
      <c r="L49" s="402"/>
      <c r="M49" s="541">
        <f t="shared" si="2"/>
        <v>6</v>
      </c>
      <c r="N49" s="536">
        <f t="shared" si="3"/>
        <v>6</v>
      </c>
      <c r="O49" s="552">
        <f t="shared" si="4"/>
        <v>100</v>
      </c>
      <c r="P49" s="537">
        <f t="shared" si="5"/>
        <v>0</v>
      </c>
      <c r="Q49" s="557">
        <f t="shared" si="6"/>
        <v>0</v>
      </c>
    </row>
    <row r="50" spans="1:17" ht="15" customHeight="1" x14ac:dyDescent="0.25">
      <c r="A50" s="461">
        <v>3</v>
      </c>
      <c r="B50" s="430">
        <v>40410</v>
      </c>
      <c r="C50" s="431" t="s">
        <v>48</v>
      </c>
      <c r="D50" s="433">
        <f t="shared" si="13"/>
        <v>14</v>
      </c>
      <c r="E50" s="433">
        <v>1</v>
      </c>
      <c r="F50" s="433">
        <v>3</v>
      </c>
      <c r="G50" s="433">
        <v>1</v>
      </c>
      <c r="H50" s="433">
        <v>8</v>
      </c>
      <c r="I50" s="433">
        <v>1</v>
      </c>
      <c r="J50" s="434">
        <v>74.900000000000006</v>
      </c>
      <c r="K50" s="402"/>
      <c r="L50" s="402"/>
      <c r="M50" s="541">
        <f t="shared" si="2"/>
        <v>14</v>
      </c>
      <c r="N50" s="536">
        <f t="shared" si="3"/>
        <v>10</v>
      </c>
      <c r="O50" s="552">
        <f t="shared" si="4"/>
        <v>71.428571428571431</v>
      </c>
      <c r="P50" s="537">
        <f t="shared" si="5"/>
        <v>1</v>
      </c>
      <c r="Q50" s="557">
        <f t="shared" si="6"/>
        <v>7.1428571428571432</v>
      </c>
    </row>
    <row r="51" spans="1:17" ht="15" customHeight="1" x14ac:dyDescent="0.25">
      <c r="A51" s="429">
        <v>4</v>
      </c>
      <c r="B51" s="430">
        <v>40011</v>
      </c>
      <c r="C51" s="431" t="s">
        <v>40</v>
      </c>
      <c r="D51" s="433">
        <f t="shared" si="13"/>
        <v>13</v>
      </c>
      <c r="E51" s="433">
        <v>1</v>
      </c>
      <c r="F51" s="433">
        <v>5</v>
      </c>
      <c r="G51" s="433">
        <v>3</v>
      </c>
      <c r="H51" s="433">
        <v>2</v>
      </c>
      <c r="I51" s="433">
        <v>2</v>
      </c>
      <c r="J51" s="434">
        <v>68</v>
      </c>
      <c r="K51" s="402">
        <f>J51*D51</f>
        <v>884</v>
      </c>
      <c r="L51" s="402"/>
      <c r="M51" s="541">
        <f t="shared" si="2"/>
        <v>13</v>
      </c>
      <c r="N51" s="536">
        <f t="shared" si="3"/>
        <v>7</v>
      </c>
      <c r="O51" s="552">
        <f t="shared" si="4"/>
        <v>53.846153846153847</v>
      </c>
      <c r="P51" s="537">
        <f t="shared" si="5"/>
        <v>1</v>
      </c>
      <c r="Q51" s="557">
        <f t="shared" si="6"/>
        <v>7.6923076923076925</v>
      </c>
    </row>
    <row r="52" spans="1:17" ht="15" customHeight="1" x14ac:dyDescent="0.25">
      <c r="A52" s="429">
        <v>5</v>
      </c>
      <c r="B52" s="430">
        <v>40080</v>
      </c>
      <c r="C52" s="431" t="s">
        <v>96</v>
      </c>
      <c r="D52" s="433">
        <f t="shared" si="13"/>
        <v>2</v>
      </c>
      <c r="E52" s="433"/>
      <c r="F52" s="433">
        <v>1</v>
      </c>
      <c r="G52" s="433"/>
      <c r="H52" s="433">
        <v>1</v>
      </c>
      <c r="I52" s="433"/>
      <c r="J52" s="434">
        <v>69</v>
      </c>
      <c r="K52" s="402">
        <f>J54*D54</f>
        <v>321.2</v>
      </c>
      <c r="L52" s="402"/>
      <c r="M52" s="541">
        <f t="shared" si="2"/>
        <v>2</v>
      </c>
      <c r="N52" s="536">
        <f t="shared" si="3"/>
        <v>1</v>
      </c>
      <c r="O52" s="552">
        <f t="shared" si="4"/>
        <v>50</v>
      </c>
      <c r="P52" s="537">
        <f t="shared" si="5"/>
        <v>0</v>
      </c>
      <c r="Q52" s="557">
        <f t="shared" si="6"/>
        <v>0</v>
      </c>
    </row>
    <row r="53" spans="1:17" ht="15" customHeight="1" x14ac:dyDescent="0.25">
      <c r="A53" s="429">
        <v>6</v>
      </c>
      <c r="B53" s="430">
        <v>40100</v>
      </c>
      <c r="C53" s="431" t="s">
        <v>42</v>
      </c>
      <c r="D53" s="433">
        <f t="shared" si="13"/>
        <v>1</v>
      </c>
      <c r="E53" s="433"/>
      <c r="F53" s="433">
        <v>1</v>
      </c>
      <c r="G53" s="433"/>
      <c r="H53" s="433"/>
      <c r="I53" s="433"/>
      <c r="J53" s="434">
        <v>52</v>
      </c>
      <c r="K53" s="402"/>
      <c r="L53" s="402"/>
      <c r="M53" s="541">
        <f t="shared" si="2"/>
        <v>1</v>
      </c>
      <c r="N53" s="536">
        <f t="shared" si="3"/>
        <v>0</v>
      </c>
      <c r="O53" s="552">
        <f t="shared" si="4"/>
        <v>0</v>
      </c>
      <c r="P53" s="537">
        <f t="shared" si="5"/>
        <v>0</v>
      </c>
      <c r="Q53" s="557">
        <f t="shared" si="6"/>
        <v>0</v>
      </c>
    </row>
    <row r="54" spans="1:17" ht="15" customHeight="1" x14ac:dyDescent="0.25">
      <c r="A54" s="429">
        <v>7</v>
      </c>
      <c r="B54" s="430">
        <v>40020</v>
      </c>
      <c r="C54" s="431" t="s">
        <v>159</v>
      </c>
      <c r="D54" s="433">
        <f t="shared" si="13"/>
        <v>4</v>
      </c>
      <c r="E54" s="433"/>
      <c r="F54" s="433">
        <v>1</v>
      </c>
      <c r="G54" s="433">
        <v>1</v>
      </c>
      <c r="H54" s="433">
        <v>2</v>
      </c>
      <c r="I54" s="433"/>
      <c r="J54" s="434">
        <v>80.3</v>
      </c>
      <c r="K54" s="402">
        <f>J49*D49</f>
        <v>552</v>
      </c>
      <c r="L54" s="402"/>
      <c r="M54" s="541">
        <f t="shared" si="2"/>
        <v>4</v>
      </c>
      <c r="N54" s="536">
        <f t="shared" si="3"/>
        <v>3</v>
      </c>
      <c r="O54" s="552">
        <f t="shared" si="4"/>
        <v>75</v>
      </c>
      <c r="P54" s="537">
        <f t="shared" si="5"/>
        <v>0</v>
      </c>
      <c r="Q54" s="557">
        <f t="shared" si="6"/>
        <v>0</v>
      </c>
    </row>
    <row r="55" spans="1:17" ht="15" customHeight="1" x14ac:dyDescent="0.25">
      <c r="A55" s="429">
        <v>8</v>
      </c>
      <c r="B55" s="430">
        <v>40031</v>
      </c>
      <c r="C55" s="489" t="s">
        <v>113</v>
      </c>
      <c r="D55" s="433"/>
      <c r="E55" s="433"/>
      <c r="F55" s="433"/>
      <c r="G55" s="433"/>
      <c r="H55" s="433"/>
      <c r="I55" s="433"/>
      <c r="J55" s="434"/>
      <c r="K55" s="402"/>
      <c r="L55" s="402"/>
      <c r="M55" s="541"/>
      <c r="N55" s="536"/>
      <c r="O55" s="552"/>
      <c r="P55" s="537"/>
      <c r="Q55" s="557"/>
    </row>
    <row r="56" spans="1:17" ht="15" customHeight="1" x14ac:dyDescent="0.25">
      <c r="A56" s="429">
        <v>9</v>
      </c>
      <c r="B56" s="430">
        <v>40210</v>
      </c>
      <c r="C56" s="431" t="s">
        <v>44</v>
      </c>
      <c r="D56" s="433">
        <f t="shared" si="13"/>
        <v>4</v>
      </c>
      <c r="E56" s="433"/>
      <c r="F56" s="433">
        <v>3</v>
      </c>
      <c r="G56" s="433"/>
      <c r="H56" s="433">
        <v>1</v>
      </c>
      <c r="I56" s="433"/>
      <c r="J56" s="434">
        <v>66.5</v>
      </c>
      <c r="K56" s="402">
        <f>J56*D56</f>
        <v>266</v>
      </c>
      <c r="L56" s="402"/>
      <c r="M56" s="541">
        <f t="shared" si="2"/>
        <v>4</v>
      </c>
      <c r="N56" s="536">
        <f t="shared" si="3"/>
        <v>1</v>
      </c>
      <c r="O56" s="552">
        <f t="shared" si="4"/>
        <v>25</v>
      </c>
      <c r="P56" s="537">
        <f t="shared" si="5"/>
        <v>0</v>
      </c>
      <c r="Q56" s="557">
        <f t="shared" si="6"/>
        <v>0</v>
      </c>
    </row>
    <row r="57" spans="1:17" ht="15" customHeight="1" x14ac:dyDescent="0.25">
      <c r="A57" s="429">
        <v>10</v>
      </c>
      <c r="B57" s="430">
        <v>40300</v>
      </c>
      <c r="C57" s="431" t="s">
        <v>45</v>
      </c>
      <c r="D57" s="433">
        <f t="shared" si="13"/>
        <v>1</v>
      </c>
      <c r="E57" s="433">
        <v>1</v>
      </c>
      <c r="F57" s="433"/>
      <c r="G57" s="433"/>
      <c r="H57" s="433"/>
      <c r="I57" s="433"/>
      <c r="J57" s="434">
        <v>15</v>
      </c>
      <c r="K57" s="402">
        <f>J57*D57</f>
        <v>15</v>
      </c>
      <c r="L57" s="402"/>
      <c r="M57" s="541">
        <f t="shared" si="2"/>
        <v>1</v>
      </c>
      <c r="N57" s="536">
        <f t="shared" si="3"/>
        <v>0</v>
      </c>
      <c r="O57" s="552">
        <f t="shared" si="4"/>
        <v>0</v>
      </c>
      <c r="P57" s="537">
        <f t="shared" si="5"/>
        <v>1</v>
      </c>
      <c r="Q57" s="557">
        <f t="shared" si="6"/>
        <v>100</v>
      </c>
    </row>
    <row r="58" spans="1:17" ht="15" customHeight="1" x14ac:dyDescent="0.25">
      <c r="A58" s="429">
        <v>11</v>
      </c>
      <c r="B58" s="430">
        <v>40360</v>
      </c>
      <c r="C58" s="431" t="s">
        <v>46</v>
      </c>
      <c r="D58" s="433"/>
      <c r="E58" s="433"/>
      <c r="F58" s="433"/>
      <c r="G58" s="433"/>
      <c r="H58" s="433"/>
      <c r="I58" s="433"/>
      <c r="J58" s="434"/>
      <c r="K58" s="402"/>
      <c r="L58" s="402"/>
      <c r="M58" s="541"/>
      <c r="N58" s="536"/>
      <c r="O58" s="552"/>
      <c r="P58" s="537"/>
      <c r="Q58" s="557"/>
    </row>
    <row r="59" spans="1:17" ht="15" customHeight="1" x14ac:dyDescent="0.25">
      <c r="A59" s="429">
        <v>12</v>
      </c>
      <c r="B59" s="430">
        <v>40390</v>
      </c>
      <c r="C59" s="431" t="s">
        <v>47</v>
      </c>
      <c r="D59" s="433"/>
      <c r="E59" s="433"/>
      <c r="F59" s="433"/>
      <c r="G59" s="433"/>
      <c r="H59" s="433"/>
      <c r="I59" s="433"/>
      <c r="J59" s="434"/>
      <c r="K59" s="402"/>
      <c r="L59" s="402"/>
      <c r="M59" s="541"/>
      <c r="N59" s="536"/>
      <c r="O59" s="552"/>
      <c r="P59" s="537"/>
      <c r="Q59" s="557"/>
    </row>
    <row r="60" spans="1:17" ht="15" customHeight="1" x14ac:dyDescent="0.25">
      <c r="A60" s="429">
        <v>10</v>
      </c>
      <c r="B60" s="430">
        <v>40720</v>
      </c>
      <c r="C60" s="469" t="s">
        <v>200</v>
      </c>
      <c r="D60" s="433">
        <f t="shared" si="13"/>
        <v>2</v>
      </c>
      <c r="E60" s="433"/>
      <c r="F60" s="433">
        <v>2</v>
      </c>
      <c r="G60" s="433"/>
      <c r="H60" s="433"/>
      <c r="I60" s="433"/>
      <c r="J60" s="434">
        <v>55.5</v>
      </c>
      <c r="K60" s="402">
        <f>J50*D50</f>
        <v>1048.6000000000001</v>
      </c>
      <c r="L60" s="402"/>
      <c r="M60" s="541">
        <f t="shared" si="2"/>
        <v>2</v>
      </c>
      <c r="N60" s="536">
        <f t="shared" si="3"/>
        <v>0</v>
      </c>
      <c r="O60" s="552">
        <f t="shared" si="4"/>
        <v>0</v>
      </c>
      <c r="P60" s="537">
        <f t="shared" si="5"/>
        <v>0</v>
      </c>
      <c r="Q60" s="557">
        <f t="shared" si="6"/>
        <v>0</v>
      </c>
    </row>
    <row r="61" spans="1:17" ht="15" customHeight="1" x14ac:dyDescent="0.25">
      <c r="A61" s="429">
        <v>14</v>
      </c>
      <c r="B61" s="430">
        <v>40730</v>
      </c>
      <c r="C61" s="469" t="s">
        <v>49</v>
      </c>
      <c r="D61" s="433"/>
      <c r="E61" s="433"/>
      <c r="F61" s="433"/>
      <c r="G61" s="433"/>
      <c r="H61" s="433"/>
      <c r="I61" s="433"/>
      <c r="J61" s="434"/>
      <c r="K61" s="402"/>
      <c r="L61" s="402"/>
      <c r="M61" s="541"/>
      <c r="N61" s="536"/>
      <c r="O61" s="552"/>
      <c r="P61" s="537"/>
      <c r="Q61" s="557"/>
    </row>
    <row r="62" spans="1:17" ht="15" customHeight="1" x14ac:dyDescent="0.25">
      <c r="A62" s="429">
        <v>15</v>
      </c>
      <c r="B62" s="430">
        <v>40820</v>
      </c>
      <c r="C62" s="431" t="s">
        <v>161</v>
      </c>
      <c r="D62" s="433">
        <f t="shared" si="13"/>
        <v>1</v>
      </c>
      <c r="E62" s="433"/>
      <c r="F62" s="433">
        <v>1</v>
      </c>
      <c r="G62" s="433"/>
      <c r="H62" s="433"/>
      <c r="I62" s="433"/>
      <c r="J62" s="434">
        <v>54</v>
      </c>
      <c r="K62" s="402">
        <f>J60*D60</f>
        <v>111</v>
      </c>
      <c r="L62" s="402"/>
      <c r="M62" s="541">
        <f t="shared" si="2"/>
        <v>1</v>
      </c>
      <c r="N62" s="536">
        <f t="shared" si="3"/>
        <v>0</v>
      </c>
      <c r="O62" s="552">
        <f t="shared" si="4"/>
        <v>0</v>
      </c>
      <c r="P62" s="537">
        <f t="shared" si="5"/>
        <v>0</v>
      </c>
      <c r="Q62" s="557">
        <f t="shared" si="6"/>
        <v>0</v>
      </c>
    </row>
    <row r="63" spans="1:17" ht="15" customHeight="1" x14ac:dyDescent="0.25">
      <c r="A63" s="429">
        <v>16</v>
      </c>
      <c r="B63" s="430">
        <v>40840</v>
      </c>
      <c r="C63" s="431" t="s">
        <v>51</v>
      </c>
      <c r="D63" s="433">
        <f t="shared" si="13"/>
        <v>2</v>
      </c>
      <c r="E63" s="433"/>
      <c r="F63" s="433">
        <v>2</v>
      </c>
      <c r="G63" s="433"/>
      <c r="H63" s="433"/>
      <c r="I63" s="433"/>
      <c r="J63" s="434">
        <v>43.5</v>
      </c>
      <c r="K63" s="402"/>
      <c r="L63" s="402"/>
      <c r="M63" s="541">
        <f t="shared" si="2"/>
        <v>2</v>
      </c>
      <c r="N63" s="536">
        <f t="shared" si="3"/>
        <v>0</v>
      </c>
      <c r="O63" s="552">
        <f t="shared" si="4"/>
        <v>0</v>
      </c>
      <c r="P63" s="537">
        <f t="shared" si="5"/>
        <v>0</v>
      </c>
      <c r="Q63" s="557">
        <f t="shared" si="6"/>
        <v>0</v>
      </c>
    </row>
    <row r="64" spans="1:17" ht="15" customHeight="1" x14ac:dyDescent="0.25">
      <c r="A64" s="429">
        <v>17</v>
      </c>
      <c r="B64" s="430">
        <v>40950</v>
      </c>
      <c r="C64" s="431" t="s">
        <v>52</v>
      </c>
      <c r="D64" s="433">
        <f t="shared" si="13"/>
        <v>1</v>
      </c>
      <c r="E64" s="433"/>
      <c r="F64" s="433"/>
      <c r="G64" s="433">
        <v>1</v>
      </c>
      <c r="H64" s="433"/>
      <c r="I64" s="433"/>
      <c r="J64" s="434">
        <v>78</v>
      </c>
      <c r="K64" s="402"/>
      <c r="L64" s="402"/>
      <c r="M64" s="541">
        <f t="shared" si="2"/>
        <v>1</v>
      </c>
      <c r="N64" s="536">
        <f t="shared" si="3"/>
        <v>1</v>
      </c>
      <c r="O64" s="552">
        <f t="shared" si="4"/>
        <v>100</v>
      </c>
      <c r="P64" s="537">
        <f t="shared" si="5"/>
        <v>0</v>
      </c>
      <c r="Q64" s="557">
        <f t="shared" si="6"/>
        <v>0</v>
      </c>
    </row>
    <row r="65" spans="1:17" ht="15" customHeight="1" x14ac:dyDescent="0.25">
      <c r="A65" s="429">
        <v>18</v>
      </c>
      <c r="B65" s="430">
        <v>40990</v>
      </c>
      <c r="C65" s="431" t="s">
        <v>53</v>
      </c>
      <c r="D65" s="433">
        <f t="shared" si="13"/>
        <v>2</v>
      </c>
      <c r="E65" s="433"/>
      <c r="F65" s="433">
        <v>1</v>
      </c>
      <c r="G65" s="433">
        <v>1</v>
      </c>
      <c r="H65" s="433"/>
      <c r="I65" s="433"/>
      <c r="J65" s="434">
        <v>56</v>
      </c>
      <c r="K65" s="402"/>
      <c r="L65" s="402"/>
      <c r="M65" s="541">
        <f t="shared" si="2"/>
        <v>2</v>
      </c>
      <c r="N65" s="536">
        <f t="shared" si="3"/>
        <v>1</v>
      </c>
      <c r="O65" s="552">
        <f t="shared" si="4"/>
        <v>50</v>
      </c>
      <c r="P65" s="537">
        <f t="shared" si="5"/>
        <v>0</v>
      </c>
      <c r="Q65" s="557">
        <f t="shared" si="6"/>
        <v>0</v>
      </c>
    </row>
    <row r="66" spans="1:17" ht="15" customHeight="1" x14ac:dyDescent="0.25">
      <c r="A66" s="450">
        <v>19</v>
      </c>
      <c r="B66" s="436">
        <v>40133</v>
      </c>
      <c r="C66" s="437" t="s">
        <v>43</v>
      </c>
      <c r="D66" s="438">
        <f t="shared" si="13"/>
        <v>3</v>
      </c>
      <c r="E66" s="438"/>
      <c r="F66" s="438">
        <v>3</v>
      </c>
      <c r="G66" s="438"/>
      <c r="H66" s="438"/>
      <c r="I66" s="438"/>
      <c r="J66" s="439">
        <v>53</v>
      </c>
      <c r="K66" s="402"/>
      <c r="L66" s="402"/>
      <c r="M66" s="541">
        <f t="shared" si="2"/>
        <v>3</v>
      </c>
      <c r="N66" s="536">
        <f t="shared" si="3"/>
        <v>0</v>
      </c>
      <c r="O66" s="552">
        <f t="shared" si="4"/>
        <v>0</v>
      </c>
      <c r="P66" s="537">
        <f t="shared" si="5"/>
        <v>0</v>
      </c>
      <c r="Q66" s="557">
        <f t="shared" si="6"/>
        <v>0</v>
      </c>
    </row>
    <row r="67" spans="1:17" ht="15" customHeight="1" thickBot="1" x14ac:dyDescent="0.3">
      <c r="A67" s="450">
        <v>20</v>
      </c>
      <c r="B67" s="436">
        <v>40400</v>
      </c>
      <c r="C67" s="470" t="s">
        <v>201</v>
      </c>
      <c r="D67" s="438">
        <f t="shared" si="13"/>
        <v>4</v>
      </c>
      <c r="E67" s="438"/>
      <c r="F67" s="438">
        <v>3</v>
      </c>
      <c r="G67" s="438"/>
      <c r="H67" s="438">
        <v>1</v>
      </c>
      <c r="I67" s="438"/>
      <c r="J67" s="439">
        <v>50</v>
      </c>
      <c r="K67" s="402">
        <f>J65*D65</f>
        <v>112</v>
      </c>
      <c r="L67" s="402"/>
      <c r="M67" s="545">
        <f t="shared" si="2"/>
        <v>4</v>
      </c>
      <c r="N67" s="546">
        <f t="shared" si="3"/>
        <v>1</v>
      </c>
      <c r="O67" s="553">
        <f t="shared" si="4"/>
        <v>25</v>
      </c>
      <c r="P67" s="547">
        <f t="shared" si="5"/>
        <v>0</v>
      </c>
      <c r="Q67" s="558">
        <f t="shared" si="6"/>
        <v>0</v>
      </c>
    </row>
    <row r="68" spans="1:17" ht="15" customHeight="1" thickBot="1" x14ac:dyDescent="0.3">
      <c r="A68" s="445"/>
      <c r="B68" s="446" t="s">
        <v>105</v>
      </c>
      <c r="C68" s="446"/>
      <c r="D68" s="446">
        <f t="shared" ref="D68:I68" si="14">SUM(D69:D82)</f>
        <v>42</v>
      </c>
      <c r="E68" s="446">
        <f t="shared" si="14"/>
        <v>1</v>
      </c>
      <c r="F68" s="446">
        <f t="shared" si="14"/>
        <v>26</v>
      </c>
      <c r="G68" s="446">
        <f t="shared" si="14"/>
        <v>6</v>
      </c>
      <c r="H68" s="446">
        <f t="shared" si="14"/>
        <v>5</v>
      </c>
      <c r="I68" s="446">
        <f t="shared" si="14"/>
        <v>4</v>
      </c>
      <c r="J68" s="448">
        <f>AVERAGE(J69:J82)</f>
        <v>63.68181818181818</v>
      </c>
      <c r="K68" s="402"/>
      <c r="L68" s="402"/>
      <c r="M68" s="551">
        <f t="shared" si="2"/>
        <v>42</v>
      </c>
      <c r="N68" s="446">
        <f t="shared" si="3"/>
        <v>15</v>
      </c>
      <c r="O68" s="554">
        <f t="shared" si="4"/>
        <v>35.714285714285715</v>
      </c>
      <c r="P68" s="446">
        <f t="shared" si="5"/>
        <v>1</v>
      </c>
      <c r="Q68" s="448">
        <f t="shared" si="6"/>
        <v>2.3809523809523809</v>
      </c>
    </row>
    <row r="69" spans="1:17" ht="15" customHeight="1" x14ac:dyDescent="0.25">
      <c r="A69" s="461">
        <v>1</v>
      </c>
      <c r="B69" s="430">
        <v>50040</v>
      </c>
      <c r="C69" s="431" t="s">
        <v>54</v>
      </c>
      <c r="D69" s="433">
        <f t="shared" ref="D69:D82" si="15">SUM(E69:I69)</f>
        <v>2</v>
      </c>
      <c r="E69" s="433">
        <v>0</v>
      </c>
      <c r="F69" s="433">
        <v>2</v>
      </c>
      <c r="G69" s="433">
        <v>0</v>
      </c>
      <c r="H69" s="433">
        <v>0</v>
      </c>
      <c r="I69" s="433">
        <v>0</v>
      </c>
      <c r="J69" s="434">
        <v>57</v>
      </c>
      <c r="K69" s="402">
        <v>3</v>
      </c>
      <c r="L69" s="402"/>
      <c r="M69" s="548">
        <f t="shared" si="2"/>
        <v>2</v>
      </c>
      <c r="N69" s="549">
        <f t="shared" si="3"/>
        <v>0</v>
      </c>
      <c r="O69" s="555">
        <f t="shared" si="4"/>
        <v>0</v>
      </c>
      <c r="P69" s="550">
        <f t="shared" si="5"/>
        <v>0</v>
      </c>
      <c r="Q69" s="559">
        <f t="shared" si="6"/>
        <v>0</v>
      </c>
    </row>
    <row r="70" spans="1:17" ht="15" customHeight="1" x14ac:dyDescent="0.25">
      <c r="A70" s="429">
        <v>2</v>
      </c>
      <c r="B70" s="430">
        <v>50003</v>
      </c>
      <c r="C70" s="431" t="s">
        <v>97</v>
      </c>
      <c r="D70" s="433">
        <f t="shared" si="15"/>
        <v>3</v>
      </c>
      <c r="E70" s="433">
        <v>0</v>
      </c>
      <c r="F70" s="433">
        <v>2</v>
      </c>
      <c r="G70" s="433">
        <v>1</v>
      </c>
      <c r="H70" s="433">
        <v>0</v>
      </c>
      <c r="I70" s="433">
        <v>0</v>
      </c>
      <c r="J70" s="434">
        <v>62</v>
      </c>
      <c r="K70" s="402">
        <f t="shared" ref="K70:K76" si="16">J70*D70</f>
        <v>186</v>
      </c>
      <c r="L70" s="402"/>
      <c r="M70" s="541">
        <f t="shared" si="2"/>
        <v>3</v>
      </c>
      <c r="N70" s="536">
        <f t="shared" si="3"/>
        <v>1</v>
      </c>
      <c r="O70" s="552">
        <f t="shared" si="4"/>
        <v>33.333333333333336</v>
      </c>
      <c r="P70" s="537">
        <f t="shared" si="5"/>
        <v>0</v>
      </c>
      <c r="Q70" s="557">
        <f t="shared" si="6"/>
        <v>0</v>
      </c>
    </row>
    <row r="71" spans="1:17" ht="15" customHeight="1" x14ac:dyDescent="0.25">
      <c r="A71" s="429">
        <v>3</v>
      </c>
      <c r="B71" s="430">
        <v>50060</v>
      </c>
      <c r="C71" s="431" t="s">
        <v>163</v>
      </c>
      <c r="D71" s="433">
        <f t="shared" si="15"/>
        <v>12</v>
      </c>
      <c r="E71" s="433">
        <v>0</v>
      </c>
      <c r="F71" s="433">
        <v>7</v>
      </c>
      <c r="G71" s="433">
        <v>2</v>
      </c>
      <c r="H71" s="433">
        <v>2</v>
      </c>
      <c r="I71" s="433">
        <v>1</v>
      </c>
      <c r="J71" s="434">
        <v>67</v>
      </c>
      <c r="K71" s="402">
        <f t="shared" si="16"/>
        <v>804</v>
      </c>
      <c r="L71" s="402"/>
      <c r="M71" s="541">
        <f t="shared" si="2"/>
        <v>12</v>
      </c>
      <c r="N71" s="536">
        <f t="shared" si="3"/>
        <v>5</v>
      </c>
      <c r="O71" s="552">
        <f t="shared" si="4"/>
        <v>41.666666666666664</v>
      </c>
      <c r="P71" s="537">
        <f t="shared" si="5"/>
        <v>0</v>
      </c>
      <c r="Q71" s="557">
        <f t="shared" si="6"/>
        <v>0</v>
      </c>
    </row>
    <row r="72" spans="1:17" ht="15" customHeight="1" x14ac:dyDescent="0.25">
      <c r="A72" s="429">
        <v>4</v>
      </c>
      <c r="B72" s="430">
        <v>50170</v>
      </c>
      <c r="C72" s="431" t="s">
        <v>164</v>
      </c>
      <c r="D72" s="433">
        <f t="shared" si="15"/>
        <v>3</v>
      </c>
      <c r="E72" s="433">
        <v>0</v>
      </c>
      <c r="F72" s="433">
        <v>3</v>
      </c>
      <c r="G72" s="433">
        <v>0</v>
      </c>
      <c r="H72" s="433">
        <v>0</v>
      </c>
      <c r="I72" s="433">
        <v>0</v>
      </c>
      <c r="J72" s="434">
        <v>48</v>
      </c>
      <c r="K72" s="402">
        <f t="shared" si="16"/>
        <v>144</v>
      </c>
      <c r="L72" s="402"/>
      <c r="M72" s="541">
        <f t="shared" ref="M72:M123" si="17">D72</f>
        <v>3</v>
      </c>
      <c r="N72" s="536">
        <f t="shared" ref="N72:N123" si="18">I72+H72+G72</f>
        <v>0</v>
      </c>
      <c r="O72" s="552">
        <f t="shared" ref="O72:O123" si="19">N72*100/M72</f>
        <v>0</v>
      </c>
      <c r="P72" s="537">
        <f t="shared" ref="P72:P123" si="20">E72</f>
        <v>0</v>
      </c>
      <c r="Q72" s="557">
        <f t="shared" ref="Q72:Q123" si="21">P72*100/M72</f>
        <v>0</v>
      </c>
    </row>
    <row r="73" spans="1:17" ht="15" customHeight="1" x14ac:dyDescent="0.25">
      <c r="A73" s="429">
        <v>5</v>
      </c>
      <c r="B73" s="430">
        <v>50230</v>
      </c>
      <c r="C73" s="431" t="s">
        <v>58</v>
      </c>
      <c r="D73" s="433">
        <f t="shared" si="15"/>
        <v>3</v>
      </c>
      <c r="E73" s="433">
        <v>0</v>
      </c>
      <c r="F73" s="433">
        <v>1</v>
      </c>
      <c r="G73" s="433">
        <v>1</v>
      </c>
      <c r="H73" s="433">
        <v>1</v>
      </c>
      <c r="I73" s="433">
        <v>0</v>
      </c>
      <c r="J73" s="434">
        <v>75.7</v>
      </c>
      <c r="K73" s="402">
        <f t="shared" si="16"/>
        <v>227.10000000000002</v>
      </c>
      <c r="L73" s="402"/>
      <c r="M73" s="541">
        <f t="shared" si="17"/>
        <v>3</v>
      </c>
      <c r="N73" s="536">
        <f t="shared" si="18"/>
        <v>2</v>
      </c>
      <c r="O73" s="552">
        <f t="shared" si="19"/>
        <v>66.666666666666671</v>
      </c>
      <c r="P73" s="537">
        <f t="shared" si="20"/>
        <v>0</v>
      </c>
      <c r="Q73" s="557">
        <f t="shared" si="21"/>
        <v>0</v>
      </c>
    </row>
    <row r="74" spans="1:17" ht="15" customHeight="1" x14ac:dyDescent="0.25">
      <c r="A74" s="429">
        <v>6</v>
      </c>
      <c r="B74" s="430">
        <v>50340</v>
      </c>
      <c r="C74" s="431" t="s">
        <v>165</v>
      </c>
      <c r="D74" s="433">
        <f t="shared" si="15"/>
        <v>2</v>
      </c>
      <c r="E74" s="433">
        <v>1</v>
      </c>
      <c r="F74" s="433">
        <v>1</v>
      </c>
      <c r="G74" s="433">
        <v>0</v>
      </c>
      <c r="H74" s="433">
        <v>0</v>
      </c>
      <c r="I74" s="433">
        <v>0</v>
      </c>
      <c r="J74" s="434">
        <v>38.5</v>
      </c>
      <c r="K74" s="402">
        <f t="shared" si="16"/>
        <v>77</v>
      </c>
      <c r="L74" s="402"/>
      <c r="M74" s="541">
        <f t="shared" si="17"/>
        <v>2</v>
      </c>
      <c r="N74" s="536">
        <f t="shared" si="18"/>
        <v>0</v>
      </c>
      <c r="O74" s="552">
        <f t="shared" si="19"/>
        <v>0</v>
      </c>
      <c r="P74" s="537">
        <f t="shared" si="20"/>
        <v>1</v>
      </c>
      <c r="Q74" s="557">
        <f t="shared" si="21"/>
        <v>50</v>
      </c>
    </row>
    <row r="75" spans="1:17" ht="15" customHeight="1" x14ac:dyDescent="0.25">
      <c r="A75" s="429">
        <v>7</v>
      </c>
      <c r="B75" s="430">
        <v>50420</v>
      </c>
      <c r="C75" s="431" t="s">
        <v>166</v>
      </c>
      <c r="D75" s="433"/>
      <c r="E75" s="433"/>
      <c r="F75" s="433"/>
      <c r="G75" s="433"/>
      <c r="H75" s="433"/>
      <c r="I75" s="433"/>
      <c r="J75" s="434"/>
      <c r="K75" s="402"/>
      <c r="L75" s="402"/>
      <c r="M75" s="541"/>
      <c r="N75" s="536"/>
      <c r="O75" s="552"/>
      <c r="P75" s="537"/>
      <c r="Q75" s="557"/>
    </row>
    <row r="76" spans="1:17" ht="15" customHeight="1" x14ac:dyDescent="0.25">
      <c r="A76" s="429">
        <v>8</v>
      </c>
      <c r="B76" s="430">
        <v>50450</v>
      </c>
      <c r="C76" s="431" t="s">
        <v>167</v>
      </c>
      <c r="D76" s="433">
        <f t="shared" si="15"/>
        <v>2</v>
      </c>
      <c r="E76" s="433">
        <v>0</v>
      </c>
      <c r="F76" s="433">
        <v>0</v>
      </c>
      <c r="G76" s="433">
        <v>0</v>
      </c>
      <c r="H76" s="433">
        <v>1</v>
      </c>
      <c r="I76" s="433">
        <v>1</v>
      </c>
      <c r="J76" s="434">
        <v>92</v>
      </c>
      <c r="K76" s="402">
        <f t="shared" si="16"/>
        <v>184</v>
      </c>
      <c r="L76" s="402"/>
      <c r="M76" s="541">
        <f t="shared" si="17"/>
        <v>2</v>
      </c>
      <c r="N76" s="536">
        <f t="shared" si="18"/>
        <v>2</v>
      </c>
      <c r="O76" s="552">
        <f t="shared" si="19"/>
        <v>100</v>
      </c>
      <c r="P76" s="537">
        <f t="shared" si="20"/>
        <v>0</v>
      </c>
      <c r="Q76" s="557">
        <f t="shared" si="21"/>
        <v>0</v>
      </c>
    </row>
    <row r="77" spans="1:17" ht="15" customHeight="1" x14ac:dyDescent="0.25">
      <c r="A77" s="429">
        <v>9</v>
      </c>
      <c r="B77" s="430">
        <v>50620</v>
      </c>
      <c r="C77" s="431" t="s">
        <v>62</v>
      </c>
      <c r="D77" s="433"/>
      <c r="E77" s="433"/>
      <c r="F77" s="433"/>
      <c r="G77" s="433"/>
      <c r="H77" s="433"/>
      <c r="I77" s="433"/>
      <c r="J77" s="434"/>
      <c r="K77" s="402"/>
      <c r="L77" s="402"/>
      <c r="M77" s="541"/>
      <c r="N77" s="536"/>
      <c r="O77" s="552"/>
      <c r="P77" s="537"/>
      <c r="Q77" s="557"/>
    </row>
    <row r="78" spans="1:17" ht="15" customHeight="1" x14ac:dyDescent="0.25">
      <c r="A78" s="429">
        <v>10</v>
      </c>
      <c r="B78" s="430">
        <v>50760</v>
      </c>
      <c r="C78" s="431" t="s">
        <v>168</v>
      </c>
      <c r="D78" s="433">
        <f t="shared" si="15"/>
        <v>4</v>
      </c>
      <c r="E78" s="433">
        <v>0</v>
      </c>
      <c r="F78" s="433">
        <v>3</v>
      </c>
      <c r="G78" s="433">
        <v>0</v>
      </c>
      <c r="H78" s="433">
        <v>0</v>
      </c>
      <c r="I78" s="433">
        <v>1</v>
      </c>
      <c r="J78" s="434">
        <v>64</v>
      </c>
      <c r="K78" s="402"/>
      <c r="L78" s="402"/>
      <c r="M78" s="541">
        <f t="shared" si="17"/>
        <v>4</v>
      </c>
      <c r="N78" s="536">
        <f t="shared" si="18"/>
        <v>1</v>
      </c>
      <c r="O78" s="552">
        <f t="shared" si="19"/>
        <v>25</v>
      </c>
      <c r="P78" s="537">
        <f t="shared" si="20"/>
        <v>0</v>
      </c>
      <c r="Q78" s="557">
        <f t="shared" si="21"/>
        <v>0</v>
      </c>
    </row>
    <row r="79" spans="1:17" ht="15" customHeight="1" x14ac:dyDescent="0.25">
      <c r="A79" s="429">
        <v>11</v>
      </c>
      <c r="B79" s="430">
        <v>50780</v>
      </c>
      <c r="C79" s="431" t="s">
        <v>192</v>
      </c>
      <c r="D79" s="433"/>
      <c r="E79" s="433"/>
      <c r="F79" s="433"/>
      <c r="G79" s="433"/>
      <c r="H79" s="433"/>
      <c r="I79" s="433"/>
      <c r="J79" s="434"/>
      <c r="K79" s="402"/>
      <c r="L79" s="402"/>
      <c r="M79" s="541"/>
      <c r="N79" s="536"/>
      <c r="O79" s="552"/>
      <c r="P79" s="537"/>
      <c r="Q79" s="557"/>
    </row>
    <row r="80" spans="1:17" ht="15" customHeight="1" x14ac:dyDescent="0.25">
      <c r="A80" s="429">
        <v>12</v>
      </c>
      <c r="B80" s="430">
        <v>50930</v>
      </c>
      <c r="C80" s="431" t="s">
        <v>169</v>
      </c>
      <c r="D80" s="433">
        <f t="shared" si="15"/>
        <v>3</v>
      </c>
      <c r="E80" s="433">
        <v>0</v>
      </c>
      <c r="F80" s="433">
        <v>1</v>
      </c>
      <c r="G80" s="433">
        <v>0</v>
      </c>
      <c r="H80" s="433">
        <v>1</v>
      </c>
      <c r="I80" s="433">
        <v>1</v>
      </c>
      <c r="J80" s="434">
        <v>76.3</v>
      </c>
      <c r="K80" s="402"/>
      <c r="L80" s="402"/>
      <c r="M80" s="541">
        <f t="shared" si="17"/>
        <v>3</v>
      </c>
      <c r="N80" s="536">
        <f t="shared" si="18"/>
        <v>2</v>
      </c>
      <c r="O80" s="552">
        <f t="shared" si="19"/>
        <v>66.666666666666671</v>
      </c>
      <c r="P80" s="537">
        <f t="shared" si="20"/>
        <v>0</v>
      </c>
      <c r="Q80" s="557">
        <f t="shared" si="21"/>
        <v>0</v>
      </c>
    </row>
    <row r="81" spans="1:17" ht="15" customHeight="1" x14ac:dyDescent="0.25">
      <c r="A81" s="429">
        <v>13</v>
      </c>
      <c r="B81" s="430">
        <v>51370</v>
      </c>
      <c r="C81" s="431" t="s">
        <v>66</v>
      </c>
      <c r="D81" s="433">
        <f t="shared" si="15"/>
        <v>1</v>
      </c>
      <c r="E81" s="433">
        <v>0</v>
      </c>
      <c r="F81" s="433">
        <v>1</v>
      </c>
      <c r="G81" s="433">
        <v>0</v>
      </c>
      <c r="H81" s="433">
        <v>0</v>
      </c>
      <c r="I81" s="433">
        <v>0</v>
      </c>
      <c r="J81" s="434">
        <v>60</v>
      </c>
      <c r="K81" s="402"/>
      <c r="L81" s="402"/>
      <c r="M81" s="541">
        <f t="shared" si="17"/>
        <v>1</v>
      </c>
      <c r="N81" s="536">
        <f t="shared" si="18"/>
        <v>0</v>
      </c>
      <c r="O81" s="552">
        <f t="shared" si="19"/>
        <v>0</v>
      </c>
      <c r="P81" s="537">
        <f t="shared" si="20"/>
        <v>0</v>
      </c>
      <c r="Q81" s="557">
        <f t="shared" si="21"/>
        <v>0</v>
      </c>
    </row>
    <row r="82" spans="1:17" ht="15" customHeight="1" thickBot="1" x14ac:dyDescent="0.3">
      <c r="A82" s="429">
        <v>14</v>
      </c>
      <c r="B82" s="430">
        <v>51400</v>
      </c>
      <c r="C82" s="440" t="s">
        <v>143</v>
      </c>
      <c r="D82" s="433">
        <f t="shared" si="15"/>
        <v>7</v>
      </c>
      <c r="E82" s="433">
        <v>0</v>
      </c>
      <c r="F82" s="433">
        <v>5</v>
      </c>
      <c r="G82" s="433">
        <v>2</v>
      </c>
      <c r="H82" s="433">
        <v>0</v>
      </c>
      <c r="I82" s="433">
        <v>0</v>
      </c>
      <c r="J82" s="434">
        <v>60</v>
      </c>
      <c r="K82" s="402">
        <f>J82*D82</f>
        <v>420</v>
      </c>
      <c r="L82" s="402"/>
      <c r="M82" s="545">
        <f t="shared" si="17"/>
        <v>7</v>
      </c>
      <c r="N82" s="546">
        <f t="shared" si="18"/>
        <v>2</v>
      </c>
      <c r="O82" s="553">
        <f t="shared" si="19"/>
        <v>28.571428571428573</v>
      </c>
      <c r="P82" s="547">
        <f t="shared" si="20"/>
        <v>0</v>
      </c>
      <c r="Q82" s="558">
        <f t="shared" si="21"/>
        <v>0</v>
      </c>
    </row>
    <row r="83" spans="1:17" ht="15" customHeight="1" thickBot="1" x14ac:dyDescent="0.3">
      <c r="A83" s="445"/>
      <c r="B83" s="446" t="s">
        <v>106</v>
      </c>
      <c r="C83" s="446"/>
      <c r="D83" s="446">
        <f t="shared" ref="D83:I83" si="22">SUM(D84:D113)</f>
        <v>149</v>
      </c>
      <c r="E83" s="446">
        <f t="shared" si="22"/>
        <v>7</v>
      </c>
      <c r="F83" s="446">
        <f t="shared" si="22"/>
        <v>86</v>
      </c>
      <c r="G83" s="446">
        <f t="shared" si="22"/>
        <v>12</v>
      </c>
      <c r="H83" s="446">
        <f t="shared" si="22"/>
        <v>35</v>
      </c>
      <c r="I83" s="446">
        <f t="shared" si="22"/>
        <v>9</v>
      </c>
      <c r="J83" s="448">
        <f>AVERAGE(J84:J113)</f>
        <v>62.501111111111108</v>
      </c>
      <c r="K83" s="402"/>
      <c r="L83" s="402"/>
      <c r="M83" s="551">
        <f t="shared" si="17"/>
        <v>149</v>
      </c>
      <c r="N83" s="446">
        <f t="shared" si="18"/>
        <v>56</v>
      </c>
      <c r="O83" s="554">
        <f t="shared" si="19"/>
        <v>37.583892617449663</v>
      </c>
      <c r="P83" s="446">
        <f t="shared" si="20"/>
        <v>7</v>
      </c>
      <c r="Q83" s="448">
        <f t="shared" si="21"/>
        <v>4.6979865771812079</v>
      </c>
    </row>
    <row r="84" spans="1:17" ht="15" customHeight="1" x14ac:dyDescent="0.25">
      <c r="A84" s="429">
        <v>1</v>
      </c>
      <c r="B84" s="430">
        <v>60010</v>
      </c>
      <c r="C84" s="440" t="s">
        <v>170</v>
      </c>
      <c r="D84" s="432">
        <f t="shared" ref="D84:D113" si="23">SUM(E84:I84)</f>
        <v>3</v>
      </c>
      <c r="E84" s="432"/>
      <c r="F84" s="432">
        <v>2</v>
      </c>
      <c r="G84" s="433"/>
      <c r="H84" s="433"/>
      <c r="I84" s="433">
        <v>1</v>
      </c>
      <c r="J84" s="434">
        <v>76.3</v>
      </c>
      <c r="K84" s="402">
        <f>J84*D84</f>
        <v>228.89999999999998</v>
      </c>
      <c r="L84" s="402"/>
      <c r="M84" s="548">
        <f t="shared" si="17"/>
        <v>3</v>
      </c>
      <c r="N84" s="549">
        <f t="shared" si="18"/>
        <v>1</v>
      </c>
      <c r="O84" s="555">
        <f t="shared" si="19"/>
        <v>33.333333333333336</v>
      </c>
      <c r="P84" s="550">
        <f t="shared" si="20"/>
        <v>0</v>
      </c>
      <c r="Q84" s="559">
        <f t="shared" si="21"/>
        <v>0</v>
      </c>
    </row>
    <row r="85" spans="1:17" ht="15" customHeight="1" x14ac:dyDescent="0.25">
      <c r="A85" s="429">
        <v>2</v>
      </c>
      <c r="B85" s="430">
        <v>60020</v>
      </c>
      <c r="C85" s="440" t="s">
        <v>69</v>
      </c>
      <c r="D85" s="432"/>
      <c r="E85" s="432"/>
      <c r="F85" s="432"/>
      <c r="G85" s="433"/>
      <c r="H85" s="433"/>
      <c r="I85" s="433"/>
      <c r="J85" s="434"/>
      <c r="K85" s="402"/>
      <c r="L85" s="402"/>
      <c r="M85" s="541"/>
      <c r="N85" s="536"/>
      <c r="O85" s="552"/>
      <c r="P85" s="537"/>
      <c r="Q85" s="557"/>
    </row>
    <row r="86" spans="1:17" ht="15" customHeight="1" x14ac:dyDescent="0.25">
      <c r="A86" s="429">
        <v>3</v>
      </c>
      <c r="B86" s="430">
        <v>60050</v>
      </c>
      <c r="C86" s="440" t="s">
        <v>171</v>
      </c>
      <c r="D86" s="433">
        <f t="shared" si="23"/>
        <v>4</v>
      </c>
      <c r="E86" s="433"/>
      <c r="F86" s="433">
        <v>2</v>
      </c>
      <c r="G86" s="433"/>
      <c r="H86" s="433">
        <v>1</v>
      </c>
      <c r="I86" s="433">
        <v>1</v>
      </c>
      <c r="J86" s="434">
        <v>80</v>
      </c>
      <c r="K86" s="402">
        <f>J86*D86</f>
        <v>320</v>
      </c>
      <c r="L86" s="402"/>
      <c r="M86" s="541">
        <f t="shared" si="17"/>
        <v>4</v>
      </c>
      <c r="N86" s="536">
        <f t="shared" si="18"/>
        <v>2</v>
      </c>
      <c r="O86" s="552">
        <f t="shared" si="19"/>
        <v>50</v>
      </c>
      <c r="P86" s="537">
        <f t="shared" si="20"/>
        <v>0</v>
      </c>
      <c r="Q86" s="557">
        <f t="shared" si="21"/>
        <v>0</v>
      </c>
    </row>
    <row r="87" spans="1:17" ht="15" customHeight="1" x14ac:dyDescent="0.25">
      <c r="A87" s="429">
        <v>4</v>
      </c>
      <c r="B87" s="430">
        <v>60070</v>
      </c>
      <c r="C87" s="440" t="s">
        <v>194</v>
      </c>
      <c r="D87" s="433">
        <f t="shared" si="23"/>
        <v>2</v>
      </c>
      <c r="E87" s="433">
        <v>1</v>
      </c>
      <c r="F87" s="433"/>
      <c r="G87" s="433"/>
      <c r="H87" s="433">
        <v>1</v>
      </c>
      <c r="I87" s="433"/>
      <c r="J87" s="434">
        <v>54.5</v>
      </c>
      <c r="K87" s="402">
        <f>J87*D87</f>
        <v>109</v>
      </c>
      <c r="L87" s="402"/>
      <c r="M87" s="541">
        <f t="shared" si="17"/>
        <v>2</v>
      </c>
      <c r="N87" s="536">
        <f t="shared" si="18"/>
        <v>1</v>
      </c>
      <c r="O87" s="552">
        <f t="shared" si="19"/>
        <v>50</v>
      </c>
      <c r="P87" s="537">
        <f t="shared" si="20"/>
        <v>1</v>
      </c>
      <c r="Q87" s="557">
        <f t="shared" si="21"/>
        <v>50</v>
      </c>
    </row>
    <row r="88" spans="1:17" ht="15" customHeight="1" x14ac:dyDescent="0.25">
      <c r="A88" s="429">
        <v>5</v>
      </c>
      <c r="B88" s="430">
        <v>60180</v>
      </c>
      <c r="C88" s="440" t="s">
        <v>172</v>
      </c>
      <c r="D88" s="433">
        <f t="shared" si="23"/>
        <v>7</v>
      </c>
      <c r="E88" s="433"/>
      <c r="F88" s="433">
        <v>5</v>
      </c>
      <c r="G88" s="433"/>
      <c r="H88" s="433">
        <v>2</v>
      </c>
      <c r="I88" s="433"/>
      <c r="J88" s="434">
        <v>57</v>
      </c>
      <c r="K88" s="402"/>
      <c r="L88" s="402"/>
      <c r="M88" s="541">
        <f t="shared" si="17"/>
        <v>7</v>
      </c>
      <c r="N88" s="536">
        <f t="shared" si="18"/>
        <v>2</v>
      </c>
      <c r="O88" s="552">
        <f t="shared" si="19"/>
        <v>28.571428571428573</v>
      </c>
      <c r="P88" s="537">
        <f t="shared" si="20"/>
        <v>0</v>
      </c>
      <c r="Q88" s="557">
        <f t="shared" si="21"/>
        <v>0</v>
      </c>
    </row>
    <row r="89" spans="1:17" ht="15" customHeight="1" x14ac:dyDescent="0.25">
      <c r="A89" s="429">
        <v>6</v>
      </c>
      <c r="B89" s="430">
        <v>60240</v>
      </c>
      <c r="C89" s="440" t="s">
        <v>173</v>
      </c>
      <c r="D89" s="433">
        <f t="shared" si="23"/>
        <v>7</v>
      </c>
      <c r="E89" s="433">
        <v>2</v>
      </c>
      <c r="F89" s="433">
        <v>3</v>
      </c>
      <c r="G89" s="433"/>
      <c r="H89" s="433">
        <v>2</v>
      </c>
      <c r="I89" s="433"/>
      <c r="J89" s="434">
        <v>48.7</v>
      </c>
      <c r="K89" s="402">
        <f>J89*D89</f>
        <v>340.90000000000003</v>
      </c>
      <c r="L89" s="402"/>
      <c r="M89" s="541">
        <f t="shared" si="17"/>
        <v>7</v>
      </c>
      <c r="N89" s="536">
        <f t="shared" si="18"/>
        <v>2</v>
      </c>
      <c r="O89" s="552">
        <f t="shared" si="19"/>
        <v>28.571428571428573</v>
      </c>
      <c r="P89" s="537">
        <f t="shared" si="20"/>
        <v>2</v>
      </c>
      <c r="Q89" s="557">
        <f t="shared" si="21"/>
        <v>28.571428571428573</v>
      </c>
    </row>
    <row r="90" spans="1:17" ht="15" customHeight="1" x14ac:dyDescent="0.25">
      <c r="A90" s="429">
        <v>7</v>
      </c>
      <c r="B90" s="430">
        <v>60560</v>
      </c>
      <c r="C90" s="440" t="s">
        <v>74</v>
      </c>
      <c r="D90" s="433"/>
      <c r="E90" s="433"/>
      <c r="F90" s="433"/>
      <c r="G90" s="433"/>
      <c r="H90" s="433"/>
      <c r="I90" s="433"/>
      <c r="J90" s="434"/>
      <c r="K90" s="402"/>
      <c r="L90" s="402"/>
      <c r="M90" s="541"/>
      <c r="N90" s="536"/>
      <c r="O90" s="552"/>
      <c r="P90" s="537"/>
      <c r="Q90" s="557"/>
    </row>
    <row r="91" spans="1:17" ht="15" customHeight="1" x14ac:dyDescent="0.25">
      <c r="A91" s="429">
        <v>8</v>
      </c>
      <c r="B91" s="430">
        <v>60660</v>
      </c>
      <c r="C91" s="440" t="s">
        <v>195</v>
      </c>
      <c r="D91" s="433">
        <f t="shared" si="23"/>
        <v>4</v>
      </c>
      <c r="E91" s="433">
        <v>1</v>
      </c>
      <c r="F91" s="433">
        <v>3</v>
      </c>
      <c r="G91" s="433"/>
      <c r="H91" s="433"/>
      <c r="I91" s="433"/>
      <c r="J91" s="434">
        <v>37.299999999999997</v>
      </c>
      <c r="K91" s="402"/>
      <c r="L91" s="402"/>
      <c r="M91" s="541">
        <f t="shared" si="17"/>
        <v>4</v>
      </c>
      <c r="N91" s="536">
        <f t="shared" si="18"/>
        <v>0</v>
      </c>
      <c r="O91" s="552">
        <f t="shared" si="19"/>
        <v>0</v>
      </c>
      <c r="P91" s="537">
        <f t="shared" si="20"/>
        <v>1</v>
      </c>
      <c r="Q91" s="557">
        <f t="shared" si="21"/>
        <v>25</v>
      </c>
    </row>
    <row r="92" spans="1:17" ht="15" customHeight="1" x14ac:dyDescent="0.25">
      <c r="A92" s="429">
        <v>9</v>
      </c>
      <c r="B92" s="430">
        <v>60001</v>
      </c>
      <c r="C92" s="440" t="s">
        <v>174</v>
      </c>
      <c r="D92" s="433"/>
      <c r="E92" s="433"/>
      <c r="F92" s="433"/>
      <c r="G92" s="433"/>
      <c r="H92" s="433"/>
      <c r="I92" s="433"/>
      <c r="J92" s="434"/>
      <c r="K92" s="402"/>
      <c r="L92" s="402"/>
      <c r="M92" s="541"/>
      <c r="N92" s="536"/>
      <c r="O92" s="552"/>
      <c r="P92" s="537"/>
      <c r="Q92" s="557"/>
    </row>
    <row r="93" spans="1:17" ht="15" customHeight="1" x14ac:dyDescent="0.25">
      <c r="A93" s="429">
        <v>10</v>
      </c>
      <c r="B93" s="430">
        <v>60850</v>
      </c>
      <c r="C93" s="440" t="s">
        <v>196</v>
      </c>
      <c r="D93" s="433">
        <f t="shared" si="23"/>
        <v>2</v>
      </c>
      <c r="E93" s="433"/>
      <c r="F93" s="433">
        <v>2</v>
      </c>
      <c r="G93" s="433"/>
      <c r="H93" s="433"/>
      <c r="I93" s="433"/>
      <c r="J93" s="434">
        <v>59</v>
      </c>
      <c r="K93" s="402"/>
      <c r="L93" s="402"/>
      <c r="M93" s="541">
        <f t="shared" si="17"/>
        <v>2</v>
      </c>
      <c r="N93" s="536">
        <f t="shared" si="18"/>
        <v>0</v>
      </c>
      <c r="O93" s="552">
        <f t="shared" si="19"/>
        <v>0</v>
      </c>
      <c r="P93" s="537">
        <f t="shared" si="20"/>
        <v>0</v>
      </c>
      <c r="Q93" s="557">
        <f t="shared" si="21"/>
        <v>0</v>
      </c>
    </row>
    <row r="94" spans="1:17" ht="15" customHeight="1" x14ac:dyDescent="0.25">
      <c r="A94" s="429">
        <v>11</v>
      </c>
      <c r="B94" s="430">
        <v>60910</v>
      </c>
      <c r="C94" s="440" t="s">
        <v>202</v>
      </c>
      <c r="D94" s="433">
        <f t="shared" si="23"/>
        <v>6</v>
      </c>
      <c r="E94" s="433"/>
      <c r="F94" s="433">
        <v>3</v>
      </c>
      <c r="G94" s="433">
        <v>2</v>
      </c>
      <c r="H94" s="433">
        <v>1</v>
      </c>
      <c r="I94" s="433"/>
      <c r="J94" s="434">
        <v>62.5</v>
      </c>
      <c r="K94" s="402"/>
      <c r="L94" s="402"/>
      <c r="M94" s="541">
        <f t="shared" si="17"/>
        <v>6</v>
      </c>
      <c r="N94" s="536">
        <f t="shared" si="18"/>
        <v>3</v>
      </c>
      <c r="O94" s="552">
        <f t="shared" si="19"/>
        <v>50</v>
      </c>
      <c r="P94" s="537">
        <f t="shared" si="20"/>
        <v>0</v>
      </c>
      <c r="Q94" s="557">
        <f t="shared" si="21"/>
        <v>0</v>
      </c>
    </row>
    <row r="95" spans="1:17" ht="15" customHeight="1" x14ac:dyDescent="0.25">
      <c r="A95" s="429">
        <v>12</v>
      </c>
      <c r="B95" s="430">
        <v>60980</v>
      </c>
      <c r="C95" s="440" t="s">
        <v>203</v>
      </c>
      <c r="D95" s="433">
        <f t="shared" si="23"/>
        <v>3</v>
      </c>
      <c r="E95" s="433"/>
      <c r="F95" s="433">
        <v>2</v>
      </c>
      <c r="G95" s="433"/>
      <c r="H95" s="433">
        <v>1</v>
      </c>
      <c r="I95" s="433"/>
      <c r="J95" s="434">
        <v>62.33</v>
      </c>
      <c r="K95" s="402">
        <f>J95*D95</f>
        <v>186.99</v>
      </c>
      <c r="L95" s="402"/>
      <c r="M95" s="541">
        <f t="shared" si="17"/>
        <v>3</v>
      </c>
      <c r="N95" s="536">
        <f t="shared" si="18"/>
        <v>1</v>
      </c>
      <c r="O95" s="552">
        <f t="shared" si="19"/>
        <v>33.333333333333336</v>
      </c>
      <c r="P95" s="537">
        <f t="shared" si="20"/>
        <v>0</v>
      </c>
      <c r="Q95" s="557">
        <f t="shared" si="21"/>
        <v>0</v>
      </c>
    </row>
    <row r="96" spans="1:17" ht="15" customHeight="1" x14ac:dyDescent="0.25">
      <c r="A96" s="429">
        <v>13</v>
      </c>
      <c r="B96" s="430">
        <v>61080</v>
      </c>
      <c r="C96" s="440" t="s">
        <v>175</v>
      </c>
      <c r="D96" s="433">
        <f t="shared" si="23"/>
        <v>5</v>
      </c>
      <c r="E96" s="433"/>
      <c r="F96" s="433">
        <v>4</v>
      </c>
      <c r="G96" s="433"/>
      <c r="H96" s="433"/>
      <c r="I96" s="433">
        <v>1</v>
      </c>
      <c r="J96" s="434">
        <v>57.2</v>
      </c>
      <c r="K96" s="402" t="e">
        <f>#REF!*#REF!</f>
        <v>#REF!</v>
      </c>
      <c r="L96" s="402"/>
      <c r="M96" s="541">
        <f t="shared" si="17"/>
        <v>5</v>
      </c>
      <c r="N96" s="536">
        <f t="shared" si="18"/>
        <v>1</v>
      </c>
      <c r="O96" s="552">
        <f t="shared" si="19"/>
        <v>20</v>
      </c>
      <c r="P96" s="537">
        <f t="shared" si="20"/>
        <v>0</v>
      </c>
      <c r="Q96" s="557">
        <f t="shared" si="21"/>
        <v>0</v>
      </c>
    </row>
    <row r="97" spans="1:17" ht="15" customHeight="1" x14ac:dyDescent="0.25">
      <c r="A97" s="429">
        <v>14</v>
      </c>
      <c r="B97" s="436">
        <v>61150</v>
      </c>
      <c r="C97" s="460" t="s">
        <v>176</v>
      </c>
      <c r="D97" s="432">
        <f t="shared" si="23"/>
        <v>3</v>
      </c>
      <c r="E97" s="432">
        <v>1</v>
      </c>
      <c r="F97" s="432">
        <v>1</v>
      </c>
      <c r="G97" s="438">
        <v>1</v>
      </c>
      <c r="H97" s="438"/>
      <c r="I97" s="438"/>
      <c r="J97" s="439">
        <v>49.3</v>
      </c>
      <c r="K97" s="402">
        <f>J96*D96</f>
        <v>286</v>
      </c>
      <c r="L97" s="402"/>
      <c r="M97" s="541">
        <f t="shared" si="17"/>
        <v>3</v>
      </c>
      <c r="N97" s="536">
        <f t="shared" si="18"/>
        <v>1</v>
      </c>
      <c r="O97" s="552">
        <f t="shared" si="19"/>
        <v>33.333333333333336</v>
      </c>
      <c r="P97" s="537">
        <f t="shared" si="20"/>
        <v>1</v>
      </c>
      <c r="Q97" s="557">
        <f t="shared" si="21"/>
        <v>33.333333333333336</v>
      </c>
    </row>
    <row r="98" spans="1:17" ht="15" customHeight="1" x14ac:dyDescent="0.25">
      <c r="A98" s="429">
        <v>15</v>
      </c>
      <c r="B98" s="430">
        <v>61210</v>
      </c>
      <c r="C98" s="440" t="s">
        <v>177</v>
      </c>
      <c r="D98" s="433">
        <f t="shared" si="23"/>
        <v>2</v>
      </c>
      <c r="E98" s="433"/>
      <c r="F98" s="433">
        <v>2</v>
      </c>
      <c r="G98" s="433"/>
      <c r="H98" s="433"/>
      <c r="I98" s="433"/>
      <c r="J98" s="434">
        <v>55.5</v>
      </c>
      <c r="K98" s="402">
        <f>J98*D98</f>
        <v>111</v>
      </c>
      <c r="L98" s="402"/>
      <c r="M98" s="541">
        <f t="shared" si="17"/>
        <v>2</v>
      </c>
      <c r="N98" s="536">
        <f t="shared" si="18"/>
        <v>0</v>
      </c>
      <c r="O98" s="552">
        <f t="shared" si="19"/>
        <v>0</v>
      </c>
      <c r="P98" s="537">
        <f t="shared" si="20"/>
        <v>0</v>
      </c>
      <c r="Q98" s="557">
        <f t="shared" si="21"/>
        <v>0</v>
      </c>
    </row>
    <row r="99" spans="1:17" ht="15" customHeight="1" x14ac:dyDescent="0.25">
      <c r="A99" s="429">
        <v>16</v>
      </c>
      <c r="B99" s="430">
        <v>61290</v>
      </c>
      <c r="C99" s="440" t="s">
        <v>204</v>
      </c>
      <c r="D99" s="433">
        <f t="shared" si="23"/>
        <v>2</v>
      </c>
      <c r="E99" s="433"/>
      <c r="F99" s="433"/>
      <c r="G99" s="433">
        <v>1</v>
      </c>
      <c r="H99" s="433">
        <v>1</v>
      </c>
      <c r="I99" s="433"/>
      <c r="J99" s="434">
        <v>81</v>
      </c>
      <c r="K99" s="402"/>
      <c r="L99" s="402"/>
      <c r="M99" s="541">
        <f t="shared" si="17"/>
        <v>2</v>
      </c>
      <c r="N99" s="536">
        <f t="shared" si="18"/>
        <v>2</v>
      </c>
      <c r="O99" s="552">
        <f t="shared" si="19"/>
        <v>100</v>
      </c>
      <c r="P99" s="537">
        <f t="shared" si="20"/>
        <v>0</v>
      </c>
      <c r="Q99" s="557">
        <f t="shared" si="21"/>
        <v>0</v>
      </c>
    </row>
    <row r="100" spans="1:17" ht="15" customHeight="1" x14ac:dyDescent="0.25">
      <c r="A100" s="429">
        <v>17</v>
      </c>
      <c r="B100" s="430">
        <v>61340</v>
      </c>
      <c r="C100" s="440" t="s">
        <v>197</v>
      </c>
      <c r="D100" s="433">
        <f t="shared" si="23"/>
        <v>5</v>
      </c>
      <c r="E100" s="433"/>
      <c r="F100" s="433">
        <v>5</v>
      </c>
      <c r="G100" s="433"/>
      <c r="H100" s="433"/>
      <c r="I100" s="433"/>
      <c r="J100" s="434">
        <v>53.6</v>
      </c>
      <c r="K100" s="402"/>
      <c r="L100" s="402"/>
      <c r="M100" s="541">
        <f t="shared" si="17"/>
        <v>5</v>
      </c>
      <c r="N100" s="536">
        <f t="shared" si="18"/>
        <v>0</v>
      </c>
      <c r="O100" s="552">
        <f t="shared" si="19"/>
        <v>0</v>
      </c>
      <c r="P100" s="537">
        <f t="shared" si="20"/>
        <v>0</v>
      </c>
      <c r="Q100" s="557">
        <f t="shared" si="21"/>
        <v>0</v>
      </c>
    </row>
    <row r="101" spans="1:17" ht="15" customHeight="1" x14ac:dyDescent="0.25">
      <c r="A101" s="429">
        <v>18</v>
      </c>
      <c r="B101" s="430">
        <v>61390</v>
      </c>
      <c r="C101" s="440" t="s">
        <v>178</v>
      </c>
      <c r="D101" s="433">
        <f t="shared" si="23"/>
        <v>4</v>
      </c>
      <c r="E101" s="433"/>
      <c r="F101" s="433">
        <v>1</v>
      </c>
      <c r="G101" s="433">
        <v>1</v>
      </c>
      <c r="H101" s="433">
        <v>2</v>
      </c>
      <c r="I101" s="433"/>
      <c r="J101" s="434">
        <v>74.5</v>
      </c>
      <c r="K101" s="402"/>
      <c r="L101" s="402"/>
      <c r="M101" s="541">
        <f t="shared" si="17"/>
        <v>4</v>
      </c>
      <c r="N101" s="536">
        <f t="shared" si="18"/>
        <v>3</v>
      </c>
      <c r="O101" s="552">
        <f t="shared" si="19"/>
        <v>75</v>
      </c>
      <c r="P101" s="537">
        <f t="shared" si="20"/>
        <v>0</v>
      </c>
      <c r="Q101" s="557">
        <f t="shared" si="21"/>
        <v>0</v>
      </c>
    </row>
    <row r="102" spans="1:17" ht="15" customHeight="1" x14ac:dyDescent="0.25">
      <c r="A102" s="429">
        <v>19</v>
      </c>
      <c r="B102" s="430">
        <v>61430</v>
      </c>
      <c r="C102" s="440" t="s">
        <v>179</v>
      </c>
      <c r="D102" s="433">
        <f t="shared" si="23"/>
        <v>4</v>
      </c>
      <c r="E102" s="433">
        <v>1</v>
      </c>
      <c r="F102" s="433">
        <v>2</v>
      </c>
      <c r="G102" s="433"/>
      <c r="H102" s="433">
        <v>1</v>
      </c>
      <c r="I102" s="433"/>
      <c r="J102" s="434">
        <v>56</v>
      </c>
      <c r="K102" s="402">
        <f t="shared" ref="K102:K113" si="24">J102*D102</f>
        <v>224</v>
      </c>
      <c r="L102" s="402"/>
      <c r="M102" s="541">
        <f t="shared" si="17"/>
        <v>4</v>
      </c>
      <c r="N102" s="536">
        <f t="shared" si="18"/>
        <v>1</v>
      </c>
      <c r="O102" s="552">
        <f t="shared" si="19"/>
        <v>25</v>
      </c>
      <c r="P102" s="537">
        <f t="shared" si="20"/>
        <v>1</v>
      </c>
      <c r="Q102" s="557">
        <f t="shared" si="21"/>
        <v>25</v>
      </c>
    </row>
    <row r="103" spans="1:17" ht="15" customHeight="1" x14ac:dyDescent="0.25">
      <c r="A103" s="429">
        <v>20</v>
      </c>
      <c r="B103" s="430">
        <v>61410</v>
      </c>
      <c r="C103" s="440" t="s">
        <v>114</v>
      </c>
      <c r="D103" s="433">
        <f t="shared" si="23"/>
        <v>9</v>
      </c>
      <c r="E103" s="433"/>
      <c r="F103" s="433">
        <v>5</v>
      </c>
      <c r="G103" s="433"/>
      <c r="H103" s="433">
        <v>1</v>
      </c>
      <c r="I103" s="433">
        <v>3</v>
      </c>
      <c r="J103" s="434">
        <v>69.8</v>
      </c>
      <c r="K103" s="402">
        <f t="shared" si="24"/>
        <v>628.19999999999993</v>
      </c>
      <c r="L103" s="402"/>
      <c r="M103" s="541">
        <f t="shared" si="17"/>
        <v>9</v>
      </c>
      <c r="N103" s="536">
        <f t="shared" si="18"/>
        <v>4</v>
      </c>
      <c r="O103" s="552">
        <f t="shared" si="19"/>
        <v>44.444444444444443</v>
      </c>
      <c r="P103" s="537">
        <f t="shared" si="20"/>
        <v>0</v>
      </c>
      <c r="Q103" s="557">
        <f t="shared" si="21"/>
        <v>0</v>
      </c>
    </row>
    <row r="104" spans="1:17" ht="15" customHeight="1" x14ac:dyDescent="0.25">
      <c r="A104" s="429">
        <v>21</v>
      </c>
      <c r="B104" s="430">
        <v>61440</v>
      </c>
      <c r="C104" s="440" t="s">
        <v>180</v>
      </c>
      <c r="D104" s="433">
        <f t="shared" si="23"/>
        <v>6</v>
      </c>
      <c r="E104" s="433"/>
      <c r="F104" s="433">
        <v>2</v>
      </c>
      <c r="G104" s="433"/>
      <c r="H104" s="433">
        <v>4</v>
      </c>
      <c r="I104" s="433"/>
      <c r="J104" s="434">
        <v>75.8</v>
      </c>
      <c r="K104" s="402">
        <f t="shared" si="24"/>
        <v>454.79999999999995</v>
      </c>
      <c r="L104" s="402"/>
      <c r="M104" s="541">
        <f t="shared" si="17"/>
        <v>6</v>
      </c>
      <c r="N104" s="536">
        <f t="shared" si="18"/>
        <v>4</v>
      </c>
      <c r="O104" s="552">
        <f t="shared" si="19"/>
        <v>66.666666666666671</v>
      </c>
      <c r="P104" s="537">
        <f t="shared" si="20"/>
        <v>0</v>
      </c>
      <c r="Q104" s="557">
        <f t="shared" si="21"/>
        <v>0</v>
      </c>
    </row>
    <row r="105" spans="1:17" ht="15" customHeight="1" x14ac:dyDescent="0.25">
      <c r="A105" s="429">
        <v>22</v>
      </c>
      <c r="B105" s="430">
        <v>61450</v>
      </c>
      <c r="C105" s="440" t="s">
        <v>115</v>
      </c>
      <c r="D105" s="433">
        <f t="shared" si="23"/>
        <v>6</v>
      </c>
      <c r="E105" s="433"/>
      <c r="F105" s="433">
        <v>2</v>
      </c>
      <c r="G105" s="433">
        <v>1</v>
      </c>
      <c r="H105" s="433">
        <v>2</v>
      </c>
      <c r="I105" s="433">
        <v>1</v>
      </c>
      <c r="J105" s="434">
        <v>76</v>
      </c>
      <c r="K105" s="402">
        <f t="shared" si="24"/>
        <v>456</v>
      </c>
      <c r="L105" s="402"/>
      <c r="M105" s="541">
        <f t="shared" si="17"/>
        <v>6</v>
      </c>
      <c r="N105" s="536">
        <f t="shared" si="18"/>
        <v>4</v>
      </c>
      <c r="O105" s="552">
        <f t="shared" si="19"/>
        <v>66.666666666666671</v>
      </c>
      <c r="P105" s="537">
        <f t="shared" si="20"/>
        <v>0</v>
      </c>
      <c r="Q105" s="557">
        <f t="shared" si="21"/>
        <v>0</v>
      </c>
    </row>
    <row r="106" spans="1:17" ht="15" customHeight="1" x14ac:dyDescent="0.25">
      <c r="A106" s="429">
        <v>23</v>
      </c>
      <c r="B106" s="430">
        <v>61470</v>
      </c>
      <c r="C106" s="440" t="s">
        <v>205</v>
      </c>
      <c r="D106" s="433">
        <f t="shared" si="23"/>
        <v>5</v>
      </c>
      <c r="E106" s="433"/>
      <c r="F106" s="433">
        <v>5</v>
      </c>
      <c r="G106" s="433"/>
      <c r="H106" s="433"/>
      <c r="I106" s="433"/>
      <c r="J106" s="471">
        <v>44.4</v>
      </c>
      <c r="K106" s="402">
        <f t="shared" si="24"/>
        <v>222</v>
      </c>
      <c r="L106" s="402"/>
      <c r="M106" s="541">
        <f t="shared" si="17"/>
        <v>5</v>
      </c>
      <c r="N106" s="536">
        <f t="shared" si="18"/>
        <v>0</v>
      </c>
      <c r="O106" s="552">
        <f t="shared" si="19"/>
        <v>0</v>
      </c>
      <c r="P106" s="537">
        <f t="shared" si="20"/>
        <v>0</v>
      </c>
      <c r="Q106" s="557">
        <f t="shared" si="21"/>
        <v>0</v>
      </c>
    </row>
    <row r="107" spans="1:17" ht="15" customHeight="1" x14ac:dyDescent="0.25">
      <c r="A107" s="429">
        <v>24</v>
      </c>
      <c r="B107" s="430">
        <v>61490</v>
      </c>
      <c r="C107" s="440" t="s">
        <v>116</v>
      </c>
      <c r="D107" s="433">
        <f t="shared" si="23"/>
        <v>15</v>
      </c>
      <c r="E107" s="433"/>
      <c r="F107" s="433">
        <v>10</v>
      </c>
      <c r="G107" s="433">
        <v>2</v>
      </c>
      <c r="H107" s="433">
        <v>3</v>
      </c>
      <c r="I107" s="433"/>
      <c r="J107" s="434">
        <v>63</v>
      </c>
      <c r="K107" s="402">
        <f t="shared" si="24"/>
        <v>945</v>
      </c>
      <c r="L107" s="402"/>
      <c r="M107" s="541">
        <f t="shared" si="17"/>
        <v>15</v>
      </c>
      <c r="N107" s="536">
        <f t="shared" si="18"/>
        <v>5</v>
      </c>
      <c r="O107" s="552">
        <f t="shared" si="19"/>
        <v>33.333333333333336</v>
      </c>
      <c r="P107" s="537">
        <f t="shared" si="20"/>
        <v>0</v>
      </c>
      <c r="Q107" s="557">
        <f t="shared" si="21"/>
        <v>0</v>
      </c>
    </row>
    <row r="108" spans="1:17" ht="15" customHeight="1" x14ac:dyDescent="0.25">
      <c r="A108" s="429">
        <v>25</v>
      </c>
      <c r="B108" s="430">
        <v>61500</v>
      </c>
      <c r="C108" s="440" t="s">
        <v>117</v>
      </c>
      <c r="D108" s="433">
        <f t="shared" si="23"/>
        <v>8</v>
      </c>
      <c r="E108" s="433"/>
      <c r="F108" s="433">
        <v>4</v>
      </c>
      <c r="G108" s="433">
        <v>1</v>
      </c>
      <c r="H108" s="433">
        <v>2</v>
      </c>
      <c r="I108" s="433">
        <v>1</v>
      </c>
      <c r="J108" s="434">
        <v>70.099999999999994</v>
      </c>
      <c r="K108" s="402">
        <f t="shared" si="24"/>
        <v>560.79999999999995</v>
      </c>
      <c r="L108" s="402"/>
      <c r="M108" s="541">
        <f t="shared" si="17"/>
        <v>8</v>
      </c>
      <c r="N108" s="536">
        <f t="shared" si="18"/>
        <v>4</v>
      </c>
      <c r="O108" s="552">
        <f t="shared" si="19"/>
        <v>50</v>
      </c>
      <c r="P108" s="537">
        <f t="shared" si="20"/>
        <v>0</v>
      </c>
      <c r="Q108" s="557">
        <f t="shared" si="21"/>
        <v>0</v>
      </c>
    </row>
    <row r="109" spans="1:17" ht="15" customHeight="1" x14ac:dyDescent="0.25">
      <c r="A109" s="429">
        <v>26</v>
      </c>
      <c r="B109" s="430">
        <v>61510</v>
      </c>
      <c r="C109" s="440" t="s">
        <v>89</v>
      </c>
      <c r="D109" s="433">
        <f t="shared" si="23"/>
        <v>10</v>
      </c>
      <c r="E109" s="433"/>
      <c r="F109" s="433">
        <v>5</v>
      </c>
      <c r="G109" s="433">
        <v>1</v>
      </c>
      <c r="H109" s="433">
        <v>4</v>
      </c>
      <c r="I109" s="433"/>
      <c r="J109" s="434">
        <v>69.7</v>
      </c>
      <c r="K109" s="402">
        <f t="shared" si="24"/>
        <v>697</v>
      </c>
      <c r="L109" s="402"/>
      <c r="M109" s="541">
        <f t="shared" si="17"/>
        <v>10</v>
      </c>
      <c r="N109" s="536">
        <f t="shared" si="18"/>
        <v>5</v>
      </c>
      <c r="O109" s="552">
        <f t="shared" si="19"/>
        <v>50</v>
      </c>
      <c r="P109" s="537">
        <f t="shared" si="20"/>
        <v>0</v>
      </c>
      <c r="Q109" s="557">
        <f t="shared" si="21"/>
        <v>0</v>
      </c>
    </row>
    <row r="110" spans="1:17" ht="15" customHeight="1" x14ac:dyDescent="0.25">
      <c r="A110" s="429">
        <v>27</v>
      </c>
      <c r="B110" s="430">
        <v>61520</v>
      </c>
      <c r="C110" s="440" t="s">
        <v>118</v>
      </c>
      <c r="D110" s="433">
        <f t="shared" si="23"/>
        <v>9</v>
      </c>
      <c r="E110" s="433"/>
      <c r="F110" s="433">
        <v>6</v>
      </c>
      <c r="G110" s="433">
        <v>1</v>
      </c>
      <c r="H110" s="433">
        <v>1</v>
      </c>
      <c r="I110" s="433">
        <v>1</v>
      </c>
      <c r="J110" s="434">
        <v>63</v>
      </c>
      <c r="K110" s="402">
        <f t="shared" si="24"/>
        <v>567</v>
      </c>
      <c r="L110" s="402"/>
      <c r="M110" s="541">
        <f t="shared" si="17"/>
        <v>9</v>
      </c>
      <c r="N110" s="536">
        <f t="shared" si="18"/>
        <v>3</v>
      </c>
      <c r="O110" s="552">
        <f t="shared" si="19"/>
        <v>33.333333333333336</v>
      </c>
      <c r="P110" s="537">
        <f t="shared" si="20"/>
        <v>0</v>
      </c>
      <c r="Q110" s="557">
        <f t="shared" si="21"/>
        <v>0</v>
      </c>
    </row>
    <row r="111" spans="1:17" ht="15" customHeight="1" x14ac:dyDescent="0.25">
      <c r="A111" s="429">
        <v>28</v>
      </c>
      <c r="B111" s="430">
        <v>61540</v>
      </c>
      <c r="C111" s="440" t="s">
        <v>181</v>
      </c>
      <c r="D111" s="433">
        <f t="shared" si="23"/>
        <v>7</v>
      </c>
      <c r="E111" s="433">
        <v>1</v>
      </c>
      <c r="F111" s="433">
        <v>2</v>
      </c>
      <c r="G111" s="433">
        <v>1</v>
      </c>
      <c r="H111" s="433">
        <v>3</v>
      </c>
      <c r="I111" s="433"/>
      <c r="J111" s="434">
        <v>68</v>
      </c>
      <c r="K111" s="402">
        <f t="shared" si="24"/>
        <v>476</v>
      </c>
      <c r="L111" s="402"/>
      <c r="M111" s="541">
        <f t="shared" si="17"/>
        <v>7</v>
      </c>
      <c r="N111" s="536">
        <f t="shared" si="18"/>
        <v>4</v>
      </c>
      <c r="O111" s="552">
        <f t="shared" si="19"/>
        <v>57.142857142857146</v>
      </c>
      <c r="P111" s="537">
        <f t="shared" si="20"/>
        <v>1</v>
      </c>
      <c r="Q111" s="557">
        <f t="shared" si="21"/>
        <v>14.285714285714286</v>
      </c>
    </row>
    <row r="112" spans="1:17" ht="15" customHeight="1" x14ac:dyDescent="0.25">
      <c r="A112" s="429">
        <v>29</v>
      </c>
      <c r="B112" s="430">
        <v>61560</v>
      </c>
      <c r="C112" s="440" t="s">
        <v>182</v>
      </c>
      <c r="D112" s="432">
        <f t="shared" si="23"/>
        <v>5</v>
      </c>
      <c r="E112" s="432"/>
      <c r="F112" s="432">
        <v>4</v>
      </c>
      <c r="G112" s="432"/>
      <c r="H112" s="433">
        <v>1</v>
      </c>
      <c r="I112" s="433"/>
      <c r="J112" s="434">
        <v>56</v>
      </c>
      <c r="K112" s="402">
        <f t="shared" si="24"/>
        <v>280</v>
      </c>
      <c r="L112" s="402"/>
      <c r="M112" s="541">
        <f t="shared" si="17"/>
        <v>5</v>
      </c>
      <c r="N112" s="536">
        <f t="shared" si="18"/>
        <v>1</v>
      </c>
      <c r="O112" s="552">
        <f t="shared" si="19"/>
        <v>20</v>
      </c>
      <c r="P112" s="537">
        <f t="shared" si="20"/>
        <v>0</v>
      </c>
      <c r="Q112" s="557">
        <f t="shared" si="21"/>
        <v>0</v>
      </c>
    </row>
    <row r="113" spans="1:17" ht="15" customHeight="1" thickBot="1" x14ac:dyDescent="0.3">
      <c r="A113" s="429">
        <v>30</v>
      </c>
      <c r="B113" s="430">
        <v>61570</v>
      </c>
      <c r="C113" s="440" t="s">
        <v>183</v>
      </c>
      <c r="D113" s="432">
        <f t="shared" si="23"/>
        <v>6</v>
      </c>
      <c r="E113" s="432"/>
      <c r="F113" s="432">
        <v>4</v>
      </c>
      <c r="G113" s="432"/>
      <c r="H113" s="433">
        <v>2</v>
      </c>
      <c r="I113" s="433"/>
      <c r="J113" s="434">
        <v>67</v>
      </c>
      <c r="K113" s="402">
        <f t="shared" si="24"/>
        <v>402</v>
      </c>
      <c r="L113" s="402"/>
      <c r="M113" s="545">
        <f t="shared" si="17"/>
        <v>6</v>
      </c>
      <c r="N113" s="546">
        <f t="shared" si="18"/>
        <v>2</v>
      </c>
      <c r="O113" s="553">
        <f t="shared" si="19"/>
        <v>33.333333333333336</v>
      </c>
      <c r="P113" s="547">
        <f t="shared" si="20"/>
        <v>0</v>
      </c>
      <c r="Q113" s="558">
        <f t="shared" si="21"/>
        <v>0</v>
      </c>
    </row>
    <row r="114" spans="1:17" ht="15" customHeight="1" thickBot="1" x14ac:dyDescent="0.3">
      <c r="A114" s="468"/>
      <c r="B114" s="446" t="s">
        <v>107</v>
      </c>
      <c r="C114" s="472"/>
      <c r="D114" s="472">
        <f t="shared" ref="D114:I114" si="25">SUM(D115:D123)</f>
        <v>51</v>
      </c>
      <c r="E114" s="472">
        <f t="shared" si="25"/>
        <v>2</v>
      </c>
      <c r="F114" s="472">
        <f t="shared" si="25"/>
        <v>23</v>
      </c>
      <c r="G114" s="472">
        <f t="shared" si="25"/>
        <v>4</v>
      </c>
      <c r="H114" s="472">
        <f t="shared" si="25"/>
        <v>17</v>
      </c>
      <c r="I114" s="472">
        <f t="shared" si="25"/>
        <v>5</v>
      </c>
      <c r="J114" s="473">
        <f>AVERAGE(J115:J123)</f>
        <v>71.283749999999998</v>
      </c>
      <c r="K114" s="402"/>
      <c r="L114" s="402"/>
      <c r="M114" s="551">
        <f t="shared" si="17"/>
        <v>51</v>
      </c>
      <c r="N114" s="446">
        <f t="shared" si="18"/>
        <v>26</v>
      </c>
      <c r="O114" s="554">
        <f t="shared" si="19"/>
        <v>50.980392156862742</v>
      </c>
      <c r="P114" s="446">
        <f t="shared" si="20"/>
        <v>2</v>
      </c>
      <c r="Q114" s="448">
        <f t="shared" si="21"/>
        <v>3.9215686274509802</v>
      </c>
    </row>
    <row r="115" spans="1:17" ht="15" customHeight="1" x14ac:dyDescent="0.25">
      <c r="A115" s="422">
        <v>1</v>
      </c>
      <c r="B115" s="423">
        <v>70020</v>
      </c>
      <c r="C115" s="474" t="s">
        <v>90</v>
      </c>
      <c r="D115" s="427">
        <f t="shared" ref="D115:D123" si="26">SUM(E115:I115)</f>
        <v>6</v>
      </c>
      <c r="E115" s="427"/>
      <c r="F115" s="427">
        <v>2</v>
      </c>
      <c r="G115" s="427"/>
      <c r="H115" s="427">
        <v>3</v>
      </c>
      <c r="I115" s="427">
        <v>1</v>
      </c>
      <c r="J115" s="428">
        <v>80.33</v>
      </c>
      <c r="K115" s="402">
        <f>J115*D115</f>
        <v>481.98</v>
      </c>
      <c r="L115" s="402"/>
      <c r="M115" s="548">
        <f t="shared" si="17"/>
        <v>6</v>
      </c>
      <c r="N115" s="549">
        <f t="shared" si="18"/>
        <v>4</v>
      </c>
      <c r="O115" s="555">
        <f t="shared" si="19"/>
        <v>66.666666666666671</v>
      </c>
      <c r="P115" s="550">
        <f t="shared" si="20"/>
        <v>0</v>
      </c>
      <c r="Q115" s="559">
        <f t="shared" si="21"/>
        <v>0</v>
      </c>
    </row>
    <row r="116" spans="1:17" ht="15" customHeight="1" x14ac:dyDescent="0.25">
      <c r="A116" s="429">
        <v>2</v>
      </c>
      <c r="B116" s="430">
        <v>70110</v>
      </c>
      <c r="C116" s="440" t="s">
        <v>184</v>
      </c>
      <c r="D116" s="433">
        <f t="shared" si="26"/>
        <v>10</v>
      </c>
      <c r="E116" s="433">
        <v>1</v>
      </c>
      <c r="F116" s="433">
        <v>4</v>
      </c>
      <c r="G116" s="433">
        <v>1</v>
      </c>
      <c r="H116" s="433">
        <v>3</v>
      </c>
      <c r="I116" s="433">
        <v>1</v>
      </c>
      <c r="J116" s="434">
        <v>69.8</v>
      </c>
      <c r="K116" s="402">
        <f>J117*D117</f>
        <v>674</v>
      </c>
      <c r="L116" s="402"/>
      <c r="M116" s="541">
        <f t="shared" si="17"/>
        <v>10</v>
      </c>
      <c r="N116" s="536">
        <f t="shared" si="18"/>
        <v>5</v>
      </c>
      <c r="O116" s="552">
        <f t="shared" si="19"/>
        <v>50</v>
      </c>
      <c r="P116" s="537">
        <f t="shared" si="20"/>
        <v>1</v>
      </c>
      <c r="Q116" s="557">
        <f t="shared" si="21"/>
        <v>10</v>
      </c>
    </row>
    <row r="117" spans="1:17" ht="15" customHeight="1" x14ac:dyDescent="0.25">
      <c r="A117" s="429">
        <v>3</v>
      </c>
      <c r="B117" s="430">
        <v>70021</v>
      </c>
      <c r="C117" s="440" t="s">
        <v>91</v>
      </c>
      <c r="D117" s="433">
        <f t="shared" si="26"/>
        <v>10</v>
      </c>
      <c r="E117" s="433"/>
      <c r="F117" s="433">
        <v>6</v>
      </c>
      <c r="G117" s="433"/>
      <c r="H117" s="433">
        <v>4</v>
      </c>
      <c r="I117" s="433"/>
      <c r="J117" s="434">
        <v>67.400000000000006</v>
      </c>
      <c r="K117" s="402">
        <f>J118*D118</f>
        <v>73</v>
      </c>
      <c r="L117" s="402"/>
      <c r="M117" s="541">
        <f t="shared" si="17"/>
        <v>10</v>
      </c>
      <c r="N117" s="536">
        <f t="shared" si="18"/>
        <v>4</v>
      </c>
      <c r="O117" s="552">
        <f t="shared" si="19"/>
        <v>40</v>
      </c>
      <c r="P117" s="537">
        <f t="shared" si="20"/>
        <v>0</v>
      </c>
      <c r="Q117" s="557">
        <f t="shared" si="21"/>
        <v>0</v>
      </c>
    </row>
    <row r="118" spans="1:17" ht="15" customHeight="1" x14ac:dyDescent="0.25">
      <c r="A118" s="429">
        <v>4</v>
      </c>
      <c r="B118" s="430">
        <v>70040</v>
      </c>
      <c r="C118" s="440" t="s">
        <v>92</v>
      </c>
      <c r="D118" s="433">
        <f t="shared" si="26"/>
        <v>1</v>
      </c>
      <c r="E118" s="433"/>
      <c r="F118" s="433">
        <v>0</v>
      </c>
      <c r="G118" s="433">
        <v>1</v>
      </c>
      <c r="H118" s="433"/>
      <c r="I118" s="433"/>
      <c r="J118" s="434">
        <v>73</v>
      </c>
      <c r="K118" s="402" t="e">
        <f>#REF!*#REF!</f>
        <v>#REF!</v>
      </c>
      <c r="L118" s="402"/>
      <c r="M118" s="541">
        <f t="shared" si="17"/>
        <v>1</v>
      </c>
      <c r="N118" s="536">
        <f t="shared" si="18"/>
        <v>1</v>
      </c>
      <c r="O118" s="552">
        <f t="shared" si="19"/>
        <v>100</v>
      </c>
      <c r="P118" s="537">
        <f t="shared" si="20"/>
        <v>0</v>
      </c>
      <c r="Q118" s="557">
        <f t="shared" si="21"/>
        <v>0</v>
      </c>
    </row>
    <row r="119" spans="1:17" ht="15" customHeight="1" x14ac:dyDescent="0.25">
      <c r="A119" s="429">
        <v>5</v>
      </c>
      <c r="B119" s="430">
        <v>70100</v>
      </c>
      <c r="C119" s="431" t="s">
        <v>108</v>
      </c>
      <c r="D119" s="433">
        <f t="shared" si="26"/>
        <v>8</v>
      </c>
      <c r="E119" s="433"/>
      <c r="F119" s="433">
        <v>1</v>
      </c>
      <c r="G119" s="433">
        <v>2</v>
      </c>
      <c r="H119" s="433">
        <v>4</v>
      </c>
      <c r="I119" s="433">
        <v>1</v>
      </c>
      <c r="J119" s="434">
        <v>81</v>
      </c>
      <c r="K119" s="402">
        <f>J119*D119</f>
        <v>648</v>
      </c>
      <c r="L119" s="402"/>
      <c r="M119" s="541">
        <f t="shared" si="17"/>
        <v>8</v>
      </c>
      <c r="N119" s="536">
        <f t="shared" si="18"/>
        <v>7</v>
      </c>
      <c r="O119" s="552">
        <f t="shared" si="19"/>
        <v>87.5</v>
      </c>
      <c r="P119" s="537">
        <f t="shared" si="20"/>
        <v>0</v>
      </c>
      <c r="Q119" s="557">
        <f t="shared" si="21"/>
        <v>0</v>
      </c>
    </row>
    <row r="120" spans="1:17" ht="15" customHeight="1" x14ac:dyDescent="0.25">
      <c r="A120" s="429">
        <v>6</v>
      </c>
      <c r="B120" s="490">
        <v>70270</v>
      </c>
      <c r="C120" s="431" t="s">
        <v>94</v>
      </c>
      <c r="D120" s="453">
        <f t="shared" si="26"/>
        <v>3</v>
      </c>
      <c r="E120" s="453"/>
      <c r="F120" s="453">
        <v>1</v>
      </c>
      <c r="G120" s="453"/>
      <c r="H120" s="453">
        <v>2</v>
      </c>
      <c r="I120" s="453"/>
      <c r="J120" s="454">
        <v>79.7</v>
      </c>
      <c r="K120" s="402"/>
      <c r="L120" s="402"/>
      <c r="M120" s="541">
        <f t="shared" si="17"/>
        <v>3</v>
      </c>
      <c r="N120" s="536">
        <f t="shared" si="18"/>
        <v>2</v>
      </c>
      <c r="O120" s="552">
        <f t="shared" si="19"/>
        <v>66.666666666666671</v>
      </c>
      <c r="P120" s="537">
        <f t="shared" si="20"/>
        <v>0</v>
      </c>
      <c r="Q120" s="557">
        <f t="shared" si="21"/>
        <v>0</v>
      </c>
    </row>
    <row r="121" spans="1:17" ht="15" customHeight="1" x14ac:dyDescent="0.25">
      <c r="A121" s="429">
        <v>7</v>
      </c>
      <c r="B121" s="490">
        <v>70510</v>
      </c>
      <c r="C121" s="431" t="s">
        <v>95</v>
      </c>
      <c r="D121" s="453"/>
      <c r="E121" s="453"/>
      <c r="F121" s="453"/>
      <c r="G121" s="453"/>
      <c r="H121" s="453"/>
      <c r="I121" s="453"/>
      <c r="J121" s="454"/>
      <c r="K121" s="402"/>
      <c r="L121" s="402"/>
      <c r="M121" s="541"/>
      <c r="N121" s="536"/>
      <c r="O121" s="552"/>
      <c r="P121" s="537"/>
      <c r="Q121" s="557"/>
    </row>
    <row r="122" spans="1:17" ht="15" customHeight="1" x14ac:dyDescent="0.25">
      <c r="A122" s="475">
        <v>8</v>
      </c>
      <c r="B122" s="476">
        <v>10880</v>
      </c>
      <c r="C122" s="477" t="s">
        <v>120</v>
      </c>
      <c r="D122" s="478">
        <f t="shared" si="26"/>
        <v>7</v>
      </c>
      <c r="E122" s="478">
        <v>1</v>
      </c>
      <c r="F122" s="478">
        <v>4</v>
      </c>
      <c r="G122" s="478"/>
      <c r="H122" s="478"/>
      <c r="I122" s="478">
        <v>2</v>
      </c>
      <c r="J122" s="479">
        <v>62.71</v>
      </c>
      <c r="K122" s="402"/>
      <c r="L122" s="402"/>
      <c r="M122" s="541">
        <f t="shared" si="17"/>
        <v>7</v>
      </c>
      <c r="N122" s="536">
        <f t="shared" si="18"/>
        <v>2</v>
      </c>
      <c r="O122" s="552">
        <f t="shared" si="19"/>
        <v>28.571428571428573</v>
      </c>
      <c r="P122" s="537">
        <f t="shared" si="20"/>
        <v>1</v>
      </c>
      <c r="Q122" s="557">
        <f t="shared" si="21"/>
        <v>14.285714285714286</v>
      </c>
    </row>
    <row r="123" spans="1:17" ht="15" customHeight="1" thickBot="1" x14ac:dyDescent="0.3">
      <c r="A123" s="455">
        <v>9</v>
      </c>
      <c r="B123" s="456">
        <v>10890</v>
      </c>
      <c r="C123" s="480" t="s">
        <v>122</v>
      </c>
      <c r="D123" s="481">
        <f t="shared" si="26"/>
        <v>6</v>
      </c>
      <c r="E123" s="481"/>
      <c r="F123" s="481">
        <v>5</v>
      </c>
      <c r="G123" s="458"/>
      <c r="H123" s="458">
        <v>1</v>
      </c>
      <c r="I123" s="458"/>
      <c r="J123" s="459">
        <v>56.33</v>
      </c>
      <c r="K123" s="402"/>
      <c r="L123" s="402"/>
      <c r="M123" s="542">
        <f t="shared" si="17"/>
        <v>6</v>
      </c>
      <c r="N123" s="543">
        <f t="shared" si="18"/>
        <v>1</v>
      </c>
      <c r="O123" s="556">
        <f t="shared" si="19"/>
        <v>16.666666666666668</v>
      </c>
      <c r="P123" s="544">
        <f t="shared" si="20"/>
        <v>0</v>
      </c>
      <c r="Q123" s="560">
        <f t="shared" si="21"/>
        <v>0</v>
      </c>
    </row>
    <row r="124" spans="1:17" x14ac:dyDescent="0.25">
      <c r="A124" s="482"/>
      <c r="B124" s="403"/>
      <c r="C124" s="403"/>
      <c r="D124" s="586" t="s">
        <v>185</v>
      </c>
      <c r="E124" s="586"/>
      <c r="F124" s="586"/>
      <c r="G124" s="586"/>
      <c r="H124" s="586"/>
      <c r="I124" s="586"/>
      <c r="J124" s="483">
        <f>AVERAGE(J8:J15,J17:J28,J30:J46,J48:J67,J69:J82,J84:J113,J115:J123)</f>
        <v>63.113296703296704</v>
      </c>
      <c r="K124" s="402"/>
      <c r="L124" s="402"/>
      <c r="M124" s="402"/>
      <c r="N124" s="410"/>
    </row>
    <row r="125" spans="1:17" x14ac:dyDescent="0.25">
      <c r="A125" s="482"/>
      <c r="B125" s="403"/>
      <c r="C125" s="403"/>
      <c r="D125" s="403"/>
      <c r="E125" s="403"/>
      <c r="F125" s="403"/>
      <c r="G125" s="403"/>
      <c r="H125" s="403"/>
      <c r="I125" s="403"/>
      <c r="J125" s="403"/>
      <c r="K125" s="402"/>
      <c r="L125" s="402"/>
      <c r="M125" s="402"/>
      <c r="N125" s="410"/>
    </row>
    <row r="126" spans="1:17" x14ac:dyDescent="0.25">
      <c r="A126" s="482"/>
      <c r="B126" s="403"/>
      <c r="C126" s="403"/>
      <c r="D126" s="403"/>
      <c r="E126" s="403"/>
      <c r="F126" s="403"/>
      <c r="G126" s="403"/>
      <c r="H126" s="403"/>
      <c r="I126" s="403"/>
      <c r="J126" s="403"/>
      <c r="K126" s="484"/>
      <c r="L126" s="484"/>
      <c r="M126" s="402"/>
      <c r="N126" s="410"/>
    </row>
  </sheetData>
  <mergeCells count="8">
    <mergeCell ref="J4:J5"/>
    <mergeCell ref="B6:C6"/>
    <mergeCell ref="D124:I124"/>
    <mergeCell ref="A4:A5"/>
    <mergeCell ref="B4:B5"/>
    <mergeCell ref="C4:C5"/>
    <mergeCell ref="D4:D5"/>
    <mergeCell ref="E4:I4"/>
  </mergeCells>
  <conditionalFormatting sqref="J6:J124">
    <cfRule type="containsBlanks" dxfId="59" priority="11">
      <formula>LEN(TRIM(J6))=0</formula>
    </cfRule>
    <cfRule type="cellIs" dxfId="58" priority="12" stopIfTrue="1" operator="equal">
      <formula>$J$124</formula>
    </cfRule>
    <cfRule type="cellIs" dxfId="57" priority="13" stopIfTrue="1" operator="lessThan">
      <formula>50</formula>
    </cfRule>
    <cfRule type="cellIs" dxfId="56" priority="14" stopIfTrue="1" operator="between">
      <formula>$J$124</formula>
      <formula>50</formula>
    </cfRule>
    <cfRule type="cellIs" dxfId="55" priority="15" stopIfTrue="1" operator="between">
      <formula>74.99</formula>
      <formula>$J$124</formula>
    </cfRule>
    <cfRule type="cellIs" dxfId="54" priority="16" stopIfTrue="1" operator="greaterThanOrEqual">
      <formula>75</formula>
    </cfRule>
  </conditionalFormatting>
  <conditionalFormatting sqref="P7:Q123">
    <cfRule type="containsBlanks" dxfId="53" priority="2">
      <formula>LEN(TRIM(P7))=0</formula>
    </cfRule>
    <cfRule type="cellIs" dxfId="52" priority="3" operator="equal">
      <formula>10</formula>
    </cfRule>
    <cfRule type="cellIs" dxfId="51" priority="4" operator="equal">
      <formula>0</formula>
    </cfRule>
    <cfRule type="cellIs" dxfId="50" priority="5" operator="between">
      <formula>0.09</formula>
      <formula>10</formula>
    </cfRule>
    <cfRule type="cellIs" dxfId="49" priority="6" operator="greaterThanOrEqual">
      <formula>10</formula>
    </cfRule>
  </conditionalFormatting>
  <conditionalFormatting sqref="O7:O123">
    <cfRule type="containsBlanks" dxfId="48" priority="1">
      <formula>LEN(TRIM(O7))=0</formula>
    </cfRule>
    <cfRule type="cellIs" dxfId="47" priority="7" operator="lessThan">
      <formula>50</formula>
    </cfRule>
    <cfRule type="cellIs" dxfId="46" priority="8" operator="between">
      <formula>50</formula>
      <formula>50.004</formula>
    </cfRule>
    <cfRule type="cellIs" dxfId="45" priority="9" operator="between">
      <formula>50.004</formula>
      <formula>90</formula>
    </cfRule>
    <cfRule type="cellIs" dxfId="44" priority="10" operator="between">
      <formula>100</formula>
      <formula>90</formula>
    </cfRule>
  </conditionalFormatting>
  <pageMargins left="0.7" right="0.7" top="0.75" bottom="0.75" header="0.3" footer="0.3"/>
  <pageSetup paperSize="9" scale="6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400" customWidth="1"/>
    <col min="2" max="2" width="8.7109375" style="401" customWidth="1"/>
    <col min="3" max="3" width="31.42578125" style="401" customWidth="1"/>
    <col min="4" max="4" width="8.7109375" style="401" customWidth="1"/>
    <col min="5" max="9" width="6.7109375" style="401" customWidth="1"/>
    <col min="10" max="10" width="8.5703125" style="401" customWidth="1"/>
    <col min="11" max="11" width="0" style="400" hidden="1" customWidth="1"/>
    <col min="12" max="12" width="6.5703125" style="400" customWidth="1"/>
    <col min="13" max="17" width="10.7109375" style="400" customWidth="1"/>
    <col min="18" max="16384" width="9.140625" style="400"/>
  </cols>
  <sheetData>
    <row r="1" spans="1:17" x14ac:dyDescent="0.25">
      <c r="M1" s="299"/>
      <c r="N1" s="321" t="s">
        <v>133</v>
      </c>
      <c r="O1" s="207"/>
      <c r="P1" s="207"/>
      <c r="Q1" s="207"/>
    </row>
    <row r="2" spans="1:17" ht="15.75" x14ac:dyDescent="0.25">
      <c r="A2" s="402"/>
      <c r="B2" s="403"/>
      <c r="C2" s="404" t="s">
        <v>144</v>
      </c>
      <c r="D2" s="405"/>
      <c r="E2" s="405"/>
      <c r="F2" s="405"/>
      <c r="G2" s="405"/>
      <c r="H2" s="405"/>
      <c r="I2" s="405"/>
      <c r="J2" s="406">
        <v>2025</v>
      </c>
      <c r="K2" s="402"/>
      <c r="L2" s="402"/>
      <c r="M2" s="289"/>
      <c r="N2" s="321" t="s">
        <v>134</v>
      </c>
      <c r="O2" s="207"/>
      <c r="P2" s="207"/>
      <c r="Q2" s="207"/>
    </row>
    <row r="3" spans="1:17" ht="15.75" thickBot="1" x14ac:dyDescent="0.3">
      <c r="A3" s="402"/>
      <c r="B3" s="403"/>
      <c r="C3" s="403"/>
      <c r="D3" s="403"/>
      <c r="E3" s="403"/>
      <c r="F3" s="403"/>
      <c r="G3" s="403"/>
      <c r="H3" s="403"/>
      <c r="I3" s="403"/>
      <c r="J3" s="403"/>
      <c r="K3" s="402"/>
      <c r="L3" s="402"/>
      <c r="M3" s="206"/>
      <c r="N3" s="321" t="s">
        <v>135</v>
      </c>
      <c r="O3" s="207"/>
      <c r="P3" s="207"/>
      <c r="Q3" s="207"/>
    </row>
    <row r="4" spans="1:17" ht="15.6" customHeight="1" thickBot="1" x14ac:dyDescent="0.3">
      <c r="A4" s="587" t="s">
        <v>0</v>
      </c>
      <c r="B4" s="589" t="s">
        <v>1</v>
      </c>
      <c r="C4" s="589" t="s">
        <v>2</v>
      </c>
      <c r="D4" s="591" t="s">
        <v>3</v>
      </c>
      <c r="E4" s="593" t="s">
        <v>198</v>
      </c>
      <c r="F4" s="594"/>
      <c r="G4" s="594"/>
      <c r="H4" s="594"/>
      <c r="I4" s="594"/>
      <c r="J4" s="582" t="s">
        <v>99</v>
      </c>
      <c r="K4" s="402"/>
      <c r="L4" s="402"/>
      <c r="M4" s="224"/>
      <c r="N4" s="321" t="s">
        <v>136</v>
      </c>
      <c r="O4" s="207"/>
      <c r="P4" s="207"/>
      <c r="Q4" s="207"/>
    </row>
    <row r="5" spans="1:17" ht="45" customHeight="1" thickBot="1" x14ac:dyDescent="0.3">
      <c r="A5" s="588"/>
      <c r="B5" s="590"/>
      <c r="C5" s="590"/>
      <c r="D5" s="592"/>
      <c r="E5" s="407" t="s">
        <v>145</v>
      </c>
      <c r="F5" s="491" t="s">
        <v>141</v>
      </c>
      <c r="G5" s="491" t="s">
        <v>128</v>
      </c>
      <c r="H5" s="409" t="s">
        <v>125</v>
      </c>
      <c r="I5" s="409">
        <v>100</v>
      </c>
      <c r="J5" s="583"/>
      <c r="K5" s="402"/>
      <c r="L5" s="402"/>
      <c r="M5" s="261" t="s">
        <v>124</v>
      </c>
      <c r="N5" s="262" t="s">
        <v>137</v>
      </c>
      <c r="O5" s="262" t="s">
        <v>139</v>
      </c>
      <c r="P5" s="262" t="s">
        <v>126</v>
      </c>
      <c r="Q5" s="262" t="s">
        <v>127</v>
      </c>
    </row>
    <row r="6" spans="1:17" ht="15" customHeight="1" thickBot="1" x14ac:dyDescent="0.3">
      <c r="A6" s="411"/>
      <c r="B6" s="584" t="s">
        <v>100</v>
      </c>
      <c r="C6" s="585"/>
      <c r="D6" s="412">
        <f t="shared" ref="D6:I6" si="0">D7+D16+D29+D47+D68+D83+D115</f>
        <v>350</v>
      </c>
      <c r="E6" s="413">
        <f t="shared" si="0"/>
        <v>12</v>
      </c>
      <c r="F6" s="412">
        <f t="shared" si="0"/>
        <v>233</v>
      </c>
      <c r="G6" s="412">
        <f t="shared" si="0"/>
        <v>39</v>
      </c>
      <c r="H6" s="412">
        <f t="shared" si="0"/>
        <v>59</v>
      </c>
      <c r="I6" s="414">
        <f t="shared" si="0"/>
        <v>7</v>
      </c>
      <c r="J6" s="415">
        <v>64.88</v>
      </c>
      <c r="K6" s="402"/>
      <c r="L6" s="402"/>
      <c r="M6" s="343">
        <f>D6</f>
        <v>350</v>
      </c>
      <c r="N6" s="344">
        <f>I6+H6+G6</f>
        <v>105</v>
      </c>
      <c r="O6" s="172">
        <f>N6*100/M6</f>
        <v>30</v>
      </c>
      <c r="P6" s="344">
        <f>E6</f>
        <v>12</v>
      </c>
      <c r="Q6" s="348">
        <f>P6*100/M6</f>
        <v>3.4285714285714284</v>
      </c>
    </row>
    <row r="7" spans="1:17" ht="15" customHeight="1" thickBot="1" x14ac:dyDescent="0.3">
      <c r="A7" s="416"/>
      <c r="B7" s="417" t="s">
        <v>101</v>
      </c>
      <c r="C7" s="418"/>
      <c r="D7" s="419">
        <f t="shared" ref="D7:I7" si="1">SUM(D8:D15)</f>
        <v>31</v>
      </c>
      <c r="E7" s="420">
        <f t="shared" si="1"/>
        <v>0</v>
      </c>
      <c r="F7" s="417">
        <f t="shared" si="1"/>
        <v>24</v>
      </c>
      <c r="G7" s="417">
        <f t="shared" si="1"/>
        <v>4</v>
      </c>
      <c r="H7" s="417">
        <f t="shared" si="1"/>
        <v>2</v>
      </c>
      <c r="I7" s="419">
        <f t="shared" si="1"/>
        <v>1</v>
      </c>
      <c r="J7" s="421">
        <f>AVERAGE(J8:J15)</f>
        <v>60.295000000000002</v>
      </c>
      <c r="K7" s="402"/>
      <c r="L7" s="402"/>
      <c r="M7" s="335">
        <f>D7</f>
        <v>31</v>
      </c>
      <c r="N7" s="336">
        <f>I7+H7+G7</f>
        <v>7</v>
      </c>
      <c r="O7" s="349">
        <f>N7*100/M7</f>
        <v>22.580645161290324</v>
      </c>
      <c r="P7" s="336">
        <f>E7</f>
        <v>0</v>
      </c>
      <c r="Q7" s="342">
        <f>P7*100/M7</f>
        <v>0</v>
      </c>
    </row>
    <row r="8" spans="1:17" ht="15" customHeight="1" x14ac:dyDescent="0.25">
      <c r="A8" s="422">
        <v>1</v>
      </c>
      <c r="B8" s="423">
        <v>10002</v>
      </c>
      <c r="C8" s="424" t="s">
        <v>146</v>
      </c>
      <c r="D8" s="600">
        <v>4</v>
      </c>
      <c r="E8" s="601"/>
      <c r="F8" s="601">
        <v>4</v>
      </c>
      <c r="G8" s="601"/>
      <c r="H8" s="601"/>
      <c r="I8" s="601"/>
      <c r="J8" s="602">
        <v>58</v>
      </c>
      <c r="K8" s="402">
        <f>J11*D11</f>
        <v>162</v>
      </c>
      <c r="L8" s="402"/>
      <c r="M8" s="267">
        <f t="shared" ref="M8:M71" si="2">D8</f>
        <v>4</v>
      </c>
      <c r="N8" s="268">
        <f t="shared" ref="N8:N71" si="3">I8+H8+G8</f>
        <v>0</v>
      </c>
      <c r="O8" s="269">
        <f t="shared" ref="O8:O71" si="4">N8*100/M8</f>
        <v>0</v>
      </c>
      <c r="P8" s="268">
        <f t="shared" ref="P8:P71" si="5">E8</f>
        <v>0</v>
      </c>
      <c r="Q8" s="270">
        <f t="shared" ref="Q8:Q71" si="6">P8*100/M8</f>
        <v>0</v>
      </c>
    </row>
    <row r="9" spans="1:17" ht="15" customHeight="1" x14ac:dyDescent="0.25">
      <c r="A9" s="429">
        <v>2</v>
      </c>
      <c r="B9" s="430">
        <v>10090</v>
      </c>
      <c r="C9" s="431" t="s">
        <v>147</v>
      </c>
      <c r="D9" s="600">
        <v>11</v>
      </c>
      <c r="E9" s="601"/>
      <c r="F9" s="601">
        <v>7</v>
      </c>
      <c r="G9" s="601">
        <v>3</v>
      </c>
      <c r="H9" s="601"/>
      <c r="I9" s="601">
        <v>1</v>
      </c>
      <c r="J9" s="602">
        <v>63</v>
      </c>
      <c r="K9" s="402">
        <f>J8*D8</f>
        <v>232</v>
      </c>
      <c r="L9" s="402"/>
      <c r="M9" s="267">
        <f t="shared" si="2"/>
        <v>11</v>
      </c>
      <c r="N9" s="268">
        <f t="shared" si="3"/>
        <v>4</v>
      </c>
      <c r="O9" s="269">
        <f t="shared" si="4"/>
        <v>36.363636363636367</v>
      </c>
      <c r="P9" s="268">
        <f t="shared" si="5"/>
        <v>0</v>
      </c>
      <c r="Q9" s="270">
        <f t="shared" si="6"/>
        <v>0</v>
      </c>
    </row>
    <row r="10" spans="1:17" ht="15" customHeight="1" x14ac:dyDescent="0.25">
      <c r="A10" s="429">
        <v>3</v>
      </c>
      <c r="B10" s="430">
        <v>10004</v>
      </c>
      <c r="C10" s="431" t="s">
        <v>148</v>
      </c>
      <c r="D10" s="600">
        <v>6</v>
      </c>
      <c r="E10" s="601"/>
      <c r="F10" s="601">
        <v>5</v>
      </c>
      <c r="G10" s="601"/>
      <c r="H10" s="601">
        <v>1</v>
      </c>
      <c r="I10" s="601"/>
      <c r="J10" s="602">
        <v>62.7</v>
      </c>
      <c r="K10" s="402">
        <f>J10*D10</f>
        <v>376.20000000000005</v>
      </c>
      <c r="L10" s="402"/>
      <c r="M10" s="267">
        <f t="shared" si="2"/>
        <v>6</v>
      </c>
      <c r="N10" s="268">
        <f t="shared" si="3"/>
        <v>1</v>
      </c>
      <c r="O10" s="269">
        <f t="shared" si="4"/>
        <v>16.666666666666668</v>
      </c>
      <c r="P10" s="268">
        <f t="shared" si="5"/>
        <v>0</v>
      </c>
      <c r="Q10" s="270">
        <f t="shared" si="6"/>
        <v>0</v>
      </c>
    </row>
    <row r="11" spans="1:17" ht="15" customHeight="1" x14ac:dyDescent="0.25">
      <c r="A11" s="429">
        <v>4</v>
      </c>
      <c r="B11" s="436">
        <v>10001</v>
      </c>
      <c r="C11" s="437" t="s">
        <v>199</v>
      </c>
      <c r="D11" s="596">
        <v>3</v>
      </c>
      <c r="E11" s="596"/>
      <c r="F11" s="596">
        <v>2</v>
      </c>
      <c r="G11" s="596">
        <v>1</v>
      </c>
      <c r="H11" s="596"/>
      <c r="I11" s="597"/>
      <c r="J11" s="599">
        <v>54</v>
      </c>
      <c r="K11" s="402">
        <f>J9*D9</f>
        <v>693</v>
      </c>
      <c r="L11" s="402"/>
      <c r="M11" s="267">
        <f t="shared" si="2"/>
        <v>3</v>
      </c>
      <c r="N11" s="268">
        <f t="shared" si="3"/>
        <v>1</v>
      </c>
      <c r="O11" s="269">
        <f t="shared" si="4"/>
        <v>33.333333333333336</v>
      </c>
      <c r="P11" s="268">
        <f t="shared" si="5"/>
        <v>0</v>
      </c>
      <c r="Q11" s="270">
        <f t="shared" si="6"/>
        <v>0</v>
      </c>
    </row>
    <row r="12" spans="1:17" ht="15" customHeight="1" x14ac:dyDescent="0.25">
      <c r="A12" s="429">
        <v>5</v>
      </c>
      <c r="B12" s="436">
        <v>10120</v>
      </c>
      <c r="C12" s="437" t="s">
        <v>149</v>
      </c>
      <c r="D12" s="600">
        <v>1</v>
      </c>
      <c r="E12" s="601"/>
      <c r="F12" s="601">
        <v>1</v>
      </c>
      <c r="G12" s="601"/>
      <c r="H12" s="601"/>
      <c r="I12" s="601"/>
      <c r="J12" s="602">
        <v>61</v>
      </c>
      <c r="K12" s="402"/>
      <c r="L12" s="402"/>
      <c r="M12" s="267">
        <f t="shared" si="2"/>
        <v>1</v>
      </c>
      <c r="N12" s="268">
        <f t="shared" si="3"/>
        <v>0</v>
      </c>
      <c r="O12" s="269">
        <f t="shared" si="4"/>
        <v>0</v>
      </c>
      <c r="P12" s="268">
        <f t="shared" si="5"/>
        <v>0</v>
      </c>
      <c r="Q12" s="270">
        <f t="shared" si="6"/>
        <v>0</v>
      </c>
    </row>
    <row r="13" spans="1:17" ht="15" customHeight="1" x14ac:dyDescent="0.25">
      <c r="A13" s="429">
        <v>6</v>
      </c>
      <c r="B13" s="430">
        <v>10190</v>
      </c>
      <c r="C13" s="440" t="s">
        <v>150</v>
      </c>
      <c r="D13" s="600">
        <v>2</v>
      </c>
      <c r="E13" s="601"/>
      <c r="F13" s="601">
        <v>2</v>
      </c>
      <c r="G13" s="601"/>
      <c r="H13" s="601"/>
      <c r="I13" s="601"/>
      <c r="J13" s="602">
        <v>56</v>
      </c>
      <c r="K13" s="402"/>
      <c r="L13" s="402"/>
      <c r="M13" s="267">
        <f t="shared" si="2"/>
        <v>2</v>
      </c>
      <c r="N13" s="268">
        <f t="shared" si="3"/>
        <v>0</v>
      </c>
      <c r="O13" s="269">
        <f t="shared" si="4"/>
        <v>0</v>
      </c>
      <c r="P13" s="268">
        <f t="shared" si="5"/>
        <v>0</v>
      </c>
      <c r="Q13" s="270">
        <f t="shared" si="6"/>
        <v>0</v>
      </c>
    </row>
    <row r="14" spans="1:17" ht="15" customHeight="1" x14ac:dyDescent="0.25">
      <c r="A14" s="429">
        <v>7</v>
      </c>
      <c r="B14" s="430">
        <v>10320</v>
      </c>
      <c r="C14" s="440" t="s">
        <v>10</v>
      </c>
      <c r="D14" s="600">
        <v>3</v>
      </c>
      <c r="E14" s="601"/>
      <c r="F14" s="601">
        <v>2</v>
      </c>
      <c r="G14" s="601"/>
      <c r="H14" s="601">
        <v>1</v>
      </c>
      <c r="I14" s="601"/>
      <c r="J14" s="602">
        <v>66.66</v>
      </c>
      <c r="K14" s="402"/>
      <c r="L14" s="402"/>
      <c r="M14" s="267">
        <f t="shared" si="2"/>
        <v>3</v>
      </c>
      <c r="N14" s="268">
        <f t="shared" si="3"/>
        <v>1</v>
      </c>
      <c r="O14" s="269">
        <f t="shared" si="4"/>
        <v>33.333333333333336</v>
      </c>
      <c r="P14" s="268">
        <f t="shared" si="5"/>
        <v>0</v>
      </c>
      <c r="Q14" s="270">
        <f t="shared" si="6"/>
        <v>0</v>
      </c>
    </row>
    <row r="15" spans="1:17" ht="15" customHeight="1" thickBot="1" x14ac:dyDescent="0.3">
      <c r="A15" s="429">
        <v>8</v>
      </c>
      <c r="B15" s="430">
        <v>10860</v>
      </c>
      <c r="C15" s="492" t="s">
        <v>112</v>
      </c>
      <c r="D15" s="595">
        <v>1</v>
      </c>
      <c r="E15" s="598"/>
      <c r="F15" s="598">
        <v>1</v>
      </c>
      <c r="G15" s="598"/>
      <c r="H15" s="598"/>
      <c r="I15" s="598"/>
      <c r="J15" s="603">
        <v>61</v>
      </c>
      <c r="K15" s="402" t="e">
        <f>#REF!*#REF!</f>
        <v>#REF!</v>
      </c>
      <c r="L15" s="402"/>
      <c r="M15" s="271">
        <f t="shared" si="2"/>
        <v>1</v>
      </c>
      <c r="N15" s="272">
        <f t="shared" si="3"/>
        <v>0</v>
      </c>
      <c r="O15" s="273">
        <f t="shared" si="4"/>
        <v>0</v>
      </c>
      <c r="P15" s="272">
        <f t="shared" si="5"/>
        <v>0</v>
      </c>
      <c r="Q15" s="274">
        <f t="shared" si="6"/>
        <v>0</v>
      </c>
    </row>
    <row r="16" spans="1:17" ht="15" customHeight="1" thickBot="1" x14ac:dyDescent="0.3">
      <c r="A16" s="445"/>
      <c r="B16" s="446" t="s">
        <v>102</v>
      </c>
      <c r="C16" s="447"/>
      <c r="D16" s="446">
        <f t="shared" ref="D16:I16" si="7">SUM(D17:D28)</f>
        <v>26</v>
      </c>
      <c r="E16" s="446">
        <f t="shared" si="7"/>
        <v>0</v>
      </c>
      <c r="F16" s="446">
        <f t="shared" si="7"/>
        <v>17</v>
      </c>
      <c r="G16" s="446">
        <f t="shared" si="7"/>
        <v>6</v>
      </c>
      <c r="H16" s="446">
        <f t="shared" si="7"/>
        <v>3</v>
      </c>
      <c r="I16" s="446">
        <f t="shared" si="7"/>
        <v>0</v>
      </c>
      <c r="J16" s="448">
        <f>AVERAGE(J17:J28)</f>
        <v>67.693749999999994</v>
      </c>
      <c r="K16" s="402"/>
      <c r="L16" s="402"/>
      <c r="M16" s="532">
        <f t="shared" si="2"/>
        <v>26</v>
      </c>
      <c r="N16" s="533">
        <f t="shared" si="3"/>
        <v>9</v>
      </c>
      <c r="O16" s="534">
        <f t="shared" si="4"/>
        <v>34.615384615384613</v>
      </c>
      <c r="P16" s="533">
        <f t="shared" si="5"/>
        <v>0</v>
      </c>
      <c r="Q16" s="535">
        <f t="shared" si="6"/>
        <v>0</v>
      </c>
    </row>
    <row r="17" spans="1:17" ht="15" customHeight="1" x14ac:dyDescent="0.25">
      <c r="A17" s="422">
        <v>1</v>
      </c>
      <c r="B17" s="423">
        <v>20040</v>
      </c>
      <c r="C17" s="424" t="s">
        <v>11</v>
      </c>
      <c r="D17" s="608">
        <v>5</v>
      </c>
      <c r="E17" s="609"/>
      <c r="F17" s="609">
        <v>5</v>
      </c>
      <c r="G17" s="609"/>
      <c r="H17" s="609"/>
      <c r="I17" s="609"/>
      <c r="J17" s="610">
        <v>53</v>
      </c>
      <c r="K17" s="402">
        <f>J17*D17</f>
        <v>265</v>
      </c>
      <c r="L17" s="402"/>
      <c r="M17" s="538">
        <f t="shared" si="2"/>
        <v>5</v>
      </c>
      <c r="N17" s="354">
        <f t="shared" si="3"/>
        <v>0</v>
      </c>
      <c r="O17" s="539">
        <f t="shared" si="4"/>
        <v>0</v>
      </c>
      <c r="P17" s="354">
        <f t="shared" si="5"/>
        <v>0</v>
      </c>
      <c r="Q17" s="540">
        <f t="shared" si="6"/>
        <v>0</v>
      </c>
    </row>
    <row r="18" spans="1:17" ht="15" customHeight="1" x14ac:dyDescent="0.25">
      <c r="A18" s="429">
        <v>2</v>
      </c>
      <c r="B18" s="430">
        <v>20061</v>
      </c>
      <c r="C18" s="431" t="s">
        <v>13</v>
      </c>
      <c r="D18" s="607">
        <v>1</v>
      </c>
      <c r="E18" s="611"/>
      <c r="F18" s="611"/>
      <c r="G18" s="611"/>
      <c r="H18" s="611">
        <v>1</v>
      </c>
      <c r="I18" s="611"/>
      <c r="J18" s="612">
        <v>94</v>
      </c>
      <c r="K18" s="402">
        <f>J18*D18</f>
        <v>94</v>
      </c>
      <c r="L18" s="402"/>
      <c r="M18" s="541">
        <f t="shared" si="2"/>
        <v>1</v>
      </c>
      <c r="N18" s="536">
        <f t="shared" si="3"/>
        <v>1</v>
      </c>
      <c r="O18" s="552">
        <f t="shared" si="4"/>
        <v>100</v>
      </c>
      <c r="P18" s="537">
        <f t="shared" si="5"/>
        <v>0</v>
      </c>
      <c r="Q18" s="557">
        <f t="shared" si="6"/>
        <v>0</v>
      </c>
    </row>
    <row r="19" spans="1:17" ht="15" customHeight="1" x14ac:dyDescent="0.25">
      <c r="A19" s="429">
        <v>3</v>
      </c>
      <c r="B19" s="430">
        <v>21020</v>
      </c>
      <c r="C19" s="431" t="s">
        <v>21</v>
      </c>
      <c r="D19" s="607">
        <v>4</v>
      </c>
      <c r="E19" s="611"/>
      <c r="F19" s="611">
        <v>3</v>
      </c>
      <c r="G19" s="611">
        <v>1</v>
      </c>
      <c r="H19" s="611"/>
      <c r="I19" s="611"/>
      <c r="J19" s="612">
        <v>57.75</v>
      </c>
      <c r="K19" s="402"/>
      <c r="L19" s="402"/>
      <c r="M19" s="541">
        <f t="shared" si="2"/>
        <v>4</v>
      </c>
      <c r="N19" s="536">
        <f t="shared" si="3"/>
        <v>1</v>
      </c>
      <c r="O19" s="552">
        <f t="shared" si="4"/>
        <v>25</v>
      </c>
      <c r="P19" s="537">
        <f t="shared" si="5"/>
        <v>0</v>
      </c>
      <c r="Q19" s="557">
        <f t="shared" si="6"/>
        <v>0</v>
      </c>
    </row>
    <row r="20" spans="1:17" ht="15" customHeight="1" x14ac:dyDescent="0.25">
      <c r="A20" s="429">
        <v>4</v>
      </c>
      <c r="B20" s="430">
        <v>20060</v>
      </c>
      <c r="C20" s="449" t="s">
        <v>151</v>
      </c>
      <c r="D20" s="607">
        <v>7</v>
      </c>
      <c r="E20" s="611"/>
      <c r="F20" s="611">
        <v>3</v>
      </c>
      <c r="G20" s="611">
        <v>3</v>
      </c>
      <c r="H20" s="611">
        <v>1</v>
      </c>
      <c r="I20" s="611"/>
      <c r="J20" s="612">
        <v>74</v>
      </c>
      <c r="K20" s="402"/>
      <c r="L20" s="402"/>
      <c r="M20" s="541">
        <f t="shared" si="2"/>
        <v>7</v>
      </c>
      <c r="N20" s="536">
        <f t="shared" si="3"/>
        <v>4</v>
      </c>
      <c r="O20" s="552">
        <f t="shared" si="4"/>
        <v>57.142857142857146</v>
      </c>
      <c r="P20" s="537">
        <f t="shared" si="5"/>
        <v>0</v>
      </c>
      <c r="Q20" s="557">
        <f t="shared" si="6"/>
        <v>0</v>
      </c>
    </row>
    <row r="21" spans="1:17" ht="15" customHeight="1" x14ac:dyDescent="0.25">
      <c r="A21" s="429">
        <v>5</v>
      </c>
      <c r="B21" s="430">
        <v>20400</v>
      </c>
      <c r="C21" s="449" t="s">
        <v>15</v>
      </c>
      <c r="D21" s="607">
        <v>2</v>
      </c>
      <c r="E21" s="611"/>
      <c r="F21" s="611">
        <v>1</v>
      </c>
      <c r="G21" s="611"/>
      <c r="H21" s="611">
        <v>1</v>
      </c>
      <c r="I21" s="611"/>
      <c r="J21" s="612">
        <v>67</v>
      </c>
      <c r="K21" s="402"/>
      <c r="L21" s="402"/>
      <c r="M21" s="541">
        <f t="shared" si="2"/>
        <v>2</v>
      </c>
      <c r="N21" s="536">
        <f t="shared" si="3"/>
        <v>1</v>
      </c>
      <c r="O21" s="552">
        <f t="shared" si="4"/>
        <v>50</v>
      </c>
      <c r="P21" s="537">
        <f t="shared" si="5"/>
        <v>0</v>
      </c>
      <c r="Q21" s="557">
        <f t="shared" si="6"/>
        <v>0</v>
      </c>
    </row>
    <row r="22" spans="1:17" ht="15" customHeight="1" x14ac:dyDescent="0.25">
      <c r="A22" s="429">
        <v>6</v>
      </c>
      <c r="B22" s="430">
        <v>20080</v>
      </c>
      <c r="C22" s="449" t="s">
        <v>152</v>
      </c>
      <c r="D22" s="605"/>
      <c r="E22" s="605"/>
      <c r="F22" s="605"/>
      <c r="G22" s="606"/>
      <c r="H22" s="606"/>
      <c r="I22" s="606"/>
      <c r="J22" s="604"/>
      <c r="K22" s="402">
        <f>J22*D22</f>
        <v>0</v>
      </c>
      <c r="L22" s="402"/>
      <c r="M22" s="541"/>
      <c r="N22" s="536"/>
      <c r="O22" s="552"/>
      <c r="P22" s="537"/>
      <c r="Q22" s="557"/>
    </row>
    <row r="23" spans="1:17" ht="15" customHeight="1" x14ac:dyDescent="0.25">
      <c r="A23" s="429">
        <v>7</v>
      </c>
      <c r="B23" s="430">
        <v>20460</v>
      </c>
      <c r="C23" s="449" t="s">
        <v>153</v>
      </c>
      <c r="D23" s="607">
        <v>4</v>
      </c>
      <c r="E23" s="611"/>
      <c r="F23" s="611">
        <v>3</v>
      </c>
      <c r="G23" s="611">
        <v>1</v>
      </c>
      <c r="H23" s="611"/>
      <c r="I23" s="611"/>
      <c r="J23" s="612">
        <v>70.3</v>
      </c>
      <c r="K23" s="402"/>
      <c r="L23" s="402"/>
      <c r="M23" s="541">
        <f t="shared" si="2"/>
        <v>4</v>
      </c>
      <c r="N23" s="536">
        <f t="shared" si="3"/>
        <v>1</v>
      </c>
      <c r="O23" s="552">
        <f t="shared" si="4"/>
        <v>25</v>
      </c>
      <c r="P23" s="537">
        <f t="shared" si="5"/>
        <v>0</v>
      </c>
      <c r="Q23" s="557">
        <f t="shared" si="6"/>
        <v>0</v>
      </c>
    </row>
    <row r="24" spans="1:17" ht="15" customHeight="1" x14ac:dyDescent="0.25">
      <c r="A24" s="450">
        <v>8</v>
      </c>
      <c r="B24" s="451">
        <v>20550</v>
      </c>
      <c r="C24" s="452" t="s">
        <v>17</v>
      </c>
      <c r="D24" s="463"/>
      <c r="E24" s="463"/>
      <c r="F24" s="463"/>
      <c r="G24" s="453"/>
      <c r="H24" s="453"/>
      <c r="I24" s="453"/>
      <c r="J24" s="454"/>
      <c r="K24" s="402"/>
      <c r="L24" s="402"/>
      <c r="M24" s="541"/>
      <c r="N24" s="536"/>
      <c r="O24" s="552"/>
      <c r="P24" s="537"/>
      <c r="Q24" s="557"/>
    </row>
    <row r="25" spans="1:17" ht="15" customHeight="1" x14ac:dyDescent="0.25">
      <c r="A25" s="450">
        <v>9</v>
      </c>
      <c r="B25" s="451">
        <v>20630</v>
      </c>
      <c r="C25" s="487" t="s">
        <v>206</v>
      </c>
      <c r="D25" s="613">
        <v>1</v>
      </c>
      <c r="E25" s="614"/>
      <c r="F25" s="614"/>
      <c r="G25" s="614">
        <v>1</v>
      </c>
      <c r="H25" s="614"/>
      <c r="I25" s="614"/>
      <c r="J25" s="615">
        <v>73</v>
      </c>
      <c r="K25" s="402"/>
      <c r="L25" s="402"/>
      <c r="M25" s="541">
        <f t="shared" si="2"/>
        <v>1</v>
      </c>
      <c r="N25" s="536">
        <f t="shared" si="3"/>
        <v>1</v>
      </c>
      <c r="O25" s="552">
        <f t="shared" si="4"/>
        <v>100</v>
      </c>
      <c r="P25" s="537">
        <f t="shared" si="5"/>
        <v>0</v>
      </c>
      <c r="Q25" s="557">
        <f t="shared" si="6"/>
        <v>0</v>
      </c>
    </row>
    <row r="26" spans="1:17" ht="15" customHeight="1" x14ac:dyDescent="0.25">
      <c r="A26" s="450">
        <v>10</v>
      </c>
      <c r="B26" s="451">
        <v>20810</v>
      </c>
      <c r="C26" s="452" t="s">
        <v>187</v>
      </c>
      <c r="D26" s="453"/>
      <c r="E26" s="453"/>
      <c r="F26" s="453"/>
      <c r="G26" s="453"/>
      <c r="H26" s="453"/>
      <c r="I26" s="453"/>
      <c r="J26" s="454"/>
      <c r="K26" s="402"/>
      <c r="L26" s="402"/>
      <c r="M26" s="541"/>
      <c r="N26" s="536"/>
      <c r="O26" s="552"/>
      <c r="P26" s="537"/>
      <c r="Q26" s="557"/>
    </row>
    <row r="27" spans="1:17" ht="15" customHeight="1" x14ac:dyDescent="0.25">
      <c r="A27" s="450">
        <v>11</v>
      </c>
      <c r="B27" s="451">
        <v>20900</v>
      </c>
      <c r="C27" s="452" t="s">
        <v>154</v>
      </c>
      <c r="D27" s="616">
        <v>2</v>
      </c>
      <c r="E27" s="617"/>
      <c r="F27" s="617">
        <v>2</v>
      </c>
      <c r="G27" s="617"/>
      <c r="H27" s="617"/>
      <c r="I27" s="617"/>
      <c r="J27" s="618">
        <v>52.5</v>
      </c>
      <c r="K27" s="402"/>
      <c r="L27" s="402"/>
      <c r="M27" s="541">
        <f t="shared" si="2"/>
        <v>2</v>
      </c>
      <c r="N27" s="536">
        <f t="shared" si="3"/>
        <v>0</v>
      </c>
      <c r="O27" s="552">
        <f t="shared" si="4"/>
        <v>0</v>
      </c>
      <c r="P27" s="537">
        <f t="shared" si="5"/>
        <v>0</v>
      </c>
      <c r="Q27" s="557">
        <f t="shared" si="6"/>
        <v>0</v>
      </c>
    </row>
    <row r="28" spans="1:17" ht="15" customHeight="1" thickBot="1" x14ac:dyDescent="0.3">
      <c r="A28" s="455">
        <v>12</v>
      </c>
      <c r="B28" s="456">
        <v>21350</v>
      </c>
      <c r="C28" s="457" t="s">
        <v>155</v>
      </c>
      <c r="D28" s="458"/>
      <c r="E28" s="458"/>
      <c r="F28" s="458"/>
      <c r="G28" s="458"/>
      <c r="H28" s="458"/>
      <c r="I28" s="458"/>
      <c r="J28" s="459"/>
      <c r="K28" s="402">
        <f>J28*D28</f>
        <v>0</v>
      </c>
      <c r="L28" s="402"/>
      <c r="M28" s="545"/>
      <c r="N28" s="546"/>
      <c r="O28" s="553"/>
      <c r="P28" s="547"/>
      <c r="Q28" s="558"/>
    </row>
    <row r="29" spans="1:17" ht="15" customHeight="1" thickBot="1" x14ac:dyDescent="0.3">
      <c r="A29" s="445"/>
      <c r="B29" s="446" t="s">
        <v>103</v>
      </c>
      <c r="C29" s="446"/>
      <c r="D29" s="446">
        <f t="shared" ref="D29:I29" si="8">SUM(D30:D46)</f>
        <v>31</v>
      </c>
      <c r="E29" s="446">
        <f t="shared" si="8"/>
        <v>1</v>
      </c>
      <c r="F29" s="446">
        <f t="shared" si="8"/>
        <v>18</v>
      </c>
      <c r="G29" s="446">
        <f t="shared" si="8"/>
        <v>4</v>
      </c>
      <c r="H29" s="446">
        <f t="shared" si="8"/>
        <v>8</v>
      </c>
      <c r="I29" s="446">
        <f t="shared" si="8"/>
        <v>0</v>
      </c>
      <c r="J29" s="448">
        <f>AVERAGE(J30:J46)</f>
        <v>64.683333333333323</v>
      </c>
      <c r="K29" s="402"/>
      <c r="L29" s="402"/>
      <c r="M29" s="551">
        <f t="shared" si="2"/>
        <v>31</v>
      </c>
      <c r="N29" s="446">
        <f t="shared" si="3"/>
        <v>12</v>
      </c>
      <c r="O29" s="554">
        <f t="shared" si="4"/>
        <v>38.70967741935484</v>
      </c>
      <c r="P29" s="446">
        <f t="shared" si="5"/>
        <v>1</v>
      </c>
      <c r="Q29" s="448">
        <f t="shared" si="6"/>
        <v>3.225806451612903</v>
      </c>
    </row>
    <row r="30" spans="1:17" ht="15" customHeight="1" x14ac:dyDescent="0.25">
      <c r="A30" s="422">
        <v>1</v>
      </c>
      <c r="B30" s="436">
        <v>30070</v>
      </c>
      <c r="C30" s="460" t="s">
        <v>24</v>
      </c>
      <c r="D30" s="624">
        <v>2</v>
      </c>
      <c r="E30" s="626"/>
      <c r="F30" s="626">
        <v>1</v>
      </c>
      <c r="G30" s="626">
        <v>1</v>
      </c>
      <c r="H30" s="626"/>
      <c r="I30" s="626"/>
      <c r="J30" s="627">
        <v>65.5</v>
      </c>
      <c r="K30" s="402"/>
      <c r="L30" s="402"/>
      <c r="M30" s="548">
        <f t="shared" si="2"/>
        <v>2</v>
      </c>
      <c r="N30" s="549">
        <f t="shared" si="3"/>
        <v>1</v>
      </c>
      <c r="O30" s="555">
        <f t="shared" si="4"/>
        <v>50</v>
      </c>
      <c r="P30" s="550">
        <f t="shared" si="5"/>
        <v>0</v>
      </c>
      <c r="Q30" s="559">
        <f t="shared" si="6"/>
        <v>0</v>
      </c>
    </row>
    <row r="31" spans="1:17" ht="15" customHeight="1" x14ac:dyDescent="0.25">
      <c r="A31" s="461">
        <v>2</v>
      </c>
      <c r="B31" s="430">
        <v>30480</v>
      </c>
      <c r="C31" s="431" t="s">
        <v>111</v>
      </c>
      <c r="D31" s="620"/>
      <c r="E31" s="620"/>
      <c r="F31" s="620"/>
      <c r="G31" s="620"/>
      <c r="H31" s="621"/>
      <c r="I31" s="621"/>
      <c r="J31" s="619"/>
      <c r="K31" s="402">
        <f>J30*D30</f>
        <v>131</v>
      </c>
      <c r="L31" s="402"/>
      <c r="M31" s="541"/>
      <c r="N31" s="536"/>
      <c r="O31" s="552"/>
      <c r="P31" s="537"/>
      <c r="Q31" s="557"/>
    </row>
    <row r="32" spans="1:17" ht="15" customHeight="1" x14ac:dyDescent="0.25">
      <c r="A32" s="429">
        <v>3</v>
      </c>
      <c r="B32" s="451">
        <v>30460</v>
      </c>
      <c r="C32" s="462" t="s">
        <v>29</v>
      </c>
      <c r="D32" s="624">
        <v>3</v>
      </c>
      <c r="E32" s="626"/>
      <c r="F32" s="626">
        <v>2</v>
      </c>
      <c r="G32" s="626"/>
      <c r="H32" s="626">
        <v>1</v>
      </c>
      <c r="I32" s="626"/>
      <c r="J32" s="627">
        <v>68</v>
      </c>
      <c r="K32" s="402" t="e">
        <f>#REF!*#REF!</f>
        <v>#REF!</v>
      </c>
      <c r="L32" s="402"/>
      <c r="M32" s="541">
        <f t="shared" si="2"/>
        <v>3</v>
      </c>
      <c r="N32" s="536">
        <f t="shared" si="3"/>
        <v>1</v>
      </c>
      <c r="O32" s="552">
        <f t="shared" si="4"/>
        <v>33.333333333333336</v>
      </c>
      <c r="P32" s="537">
        <f t="shared" si="5"/>
        <v>0</v>
      </c>
      <c r="Q32" s="557">
        <f t="shared" si="6"/>
        <v>0</v>
      </c>
    </row>
    <row r="33" spans="1:17" ht="15" customHeight="1" x14ac:dyDescent="0.25">
      <c r="A33" s="429">
        <v>4</v>
      </c>
      <c r="B33" s="464">
        <v>30030</v>
      </c>
      <c r="C33" s="465" t="s">
        <v>156</v>
      </c>
      <c r="D33" s="623">
        <v>4</v>
      </c>
      <c r="E33" s="622"/>
      <c r="F33" s="622">
        <v>1</v>
      </c>
      <c r="G33" s="622">
        <v>1</v>
      </c>
      <c r="H33" s="622">
        <v>2</v>
      </c>
      <c r="I33" s="622"/>
      <c r="J33" s="625">
        <v>71.8</v>
      </c>
      <c r="K33" s="402" t="e">
        <f>#REF!*#REF!</f>
        <v>#REF!</v>
      </c>
      <c r="L33" s="402"/>
      <c r="M33" s="541">
        <f t="shared" si="2"/>
        <v>4</v>
      </c>
      <c r="N33" s="536">
        <f t="shared" si="3"/>
        <v>3</v>
      </c>
      <c r="O33" s="552">
        <f t="shared" si="4"/>
        <v>75</v>
      </c>
      <c r="P33" s="537">
        <f t="shared" si="5"/>
        <v>0</v>
      </c>
      <c r="Q33" s="557">
        <f t="shared" si="6"/>
        <v>0</v>
      </c>
    </row>
    <row r="34" spans="1:17" ht="15" customHeight="1" x14ac:dyDescent="0.25">
      <c r="A34" s="429">
        <v>5</v>
      </c>
      <c r="B34" s="430">
        <v>31000</v>
      </c>
      <c r="C34" s="440" t="s">
        <v>37</v>
      </c>
      <c r="D34" s="624">
        <v>2</v>
      </c>
      <c r="E34" s="626"/>
      <c r="F34" s="626">
        <v>2</v>
      </c>
      <c r="G34" s="626"/>
      <c r="H34" s="626"/>
      <c r="I34" s="626"/>
      <c r="J34" s="627">
        <v>56.5</v>
      </c>
      <c r="K34" s="402">
        <v>18</v>
      </c>
      <c r="L34" s="402"/>
      <c r="M34" s="541">
        <f t="shared" si="2"/>
        <v>2</v>
      </c>
      <c r="N34" s="536">
        <f t="shared" si="3"/>
        <v>0</v>
      </c>
      <c r="O34" s="552">
        <f t="shared" si="4"/>
        <v>0</v>
      </c>
      <c r="P34" s="537">
        <f t="shared" si="5"/>
        <v>0</v>
      </c>
      <c r="Q34" s="557">
        <f t="shared" si="6"/>
        <v>0</v>
      </c>
    </row>
    <row r="35" spans="1:17" ht="15" customHeight="1" x14ac:dyDescent="0.25">
      <c r="A35" s="429">
        <v>6</v>
      </c>
      <c r="B35" s="430">
        <v>30130</v>
      </c>
      <c r="C35" s="440" t="s">
        <v>25</v>
      </c>
      <c r="D35" s="433"/>
      <c r="E35" s="433"/>
      <c r="F35" s="433"/>
      <c r="G35" s="433"/>
      <c r="H35" s="433"/>
      <c r="I35" s="433"/>
      <c r="J35" s="434"/>
      <c r="K35" s="402"/>
      <c r="L35" s="402"/>
      <c r="M35" s="541"/>
      <c r="N35" s="536"/>
      <c r="O35" s="552"/>
      <c r="P35" s="537"/>
      <c r="Q35" s="557"/>
    </row>
    <row r="36" spans="1:17" ht="15" customHeight="1" x14ac:dyDescent="0.25">
      <c r="A36" s="429">
        <v>7</v>
      </c>
      <c r="B36" s="430">
        <v>30160</v>
      </c>
      <c r="C36" s="440" t="s">
        <v>188</v>
      </c>
      <c r="D36" s="628">
        <v>2</v>
      </c>
      <c r="E36" s="629">
        <v>1</v>
      </c>
      <c r="F36" s="629"/>
      <c r="G36" s="629"/>
      <c r="H36" s="629">
        <v>1</v>
      </c>
      <c r="I36" s="629"/>
      <c r="J36" s="630">
        <v>57</v>
      </c>
      <c r="K36" s="402"/>
      <c r="L36" s="402"/>
      <c r="M36" s="541">
        <f t="shared" si="2"/>
        <v>2</v>
      </c>
      <c r="N36" s="536">
        <f t="shared" si="3"/>
        <v>1</v>
      </c>
      <c r="O36" s="552">
        <f t="shared" si="4"/>
        <v>50</v>
      </c>
      <c r="P36" s="537">
        <f t="shared" si="5"/>
        <v>1</v>
      </c>
      <c r="Q36" s="557">
        <f t="shared" si="6"/>
        <v>50</v>
      </c>
    </row>
    <row r="37" spans="1:17" ht="15" customHeight="1" x14ac:dyDescent="0.25">
      <c r="A37" s="429">
        <v>8</v>
      </c>
      <c r="B37" s="430">
        <v>30310</v>
      </c>
      <c r="C37" s="440" t="s">
        <v>27</v>
      </c>
      <c r="D37" s="628">
        <v>1</v>
      </c>
      <c r="E37" s="629"/>
      <c r="F37" s="629"/>
      <c r="G37" s="629">
        <v>1</v>
      </c>
      <c r="H37" s="629"/>
      <c r="I37" s="629"/>
      <c r="J37" s="630">
        <v>73</v>
      </c>
      <c r="K37" s="402"/>
      <c r="L37" s="402"/>
      <c r="M37" s="541">
        <f t="shared" si="2"/>
        <v>1</v>
      </c>
      <c r="N37" s="536">
        <f t="shared" si="3"/>
        <v>1</v>
      </c>
      <c r="O37" s="552">
        <f t="shared" si="4"/>
        <v>100</v>
      </c>
      <c r="P37" s="537">
        <f t="shared" si="5"/>
        <v>0</v>
      </c>
      <c r="Q37" s="557">
        <f t="shared" si="6"/>
        <v>0</v>
      </c>
    </row>
    <row r="38" spans="1:17" ht="15" customHeight="1" x14ac:dyDescent="0.25">
      <c r="A38" s="429">
        <v>9</v>
      </c>
      <c r="B38" s="430">
        <v>30440</v>
      </c>
      <c r="C38" s="440" t="s">
        <v>28</v>
      </c>
      <c r="D38" s="433"/>
      <c r="E38" s="433"/>
      <c r="F38" s="433"/>
      <c r="G38" s="433"/>
      <c r="H38" s="433"/>
      <c r="I38" s="433"/>
      <c r="J38" s="434"/>
      <c r="K38" s="402"/>
      <c r="L38" s="402"/>
      <c r="M38" s="541"/>
      <c r="N38" s="536"/>
      <c r="O38" s="552"/>
      <c r="P38" s="537"/>
      <c r="Q38" s="557"/>
    </row>
    <row r="39" spans="1:17" ht="15" customHeight="1" x14ac:dyDescent="0.25">
      <c r="A39" s="429">
        <v>10</v>
      </c>
      <c r="B39" s="430">
        <v>30500</v>
      </c>
      <c r="C39" s="440" t="s">
        <v>189</v>
      </c>
      <c r="D39" s="433"/>
      <c r="E39" s="433"/>
      <c r="F39" s="433"/>
      <c r="G39" s="433"/>
      <c r="H39" s="433"/>
      <c r="I39" s="433"/>
      <c r="J39" s="434"/>
      <c r="K39" s="402"/>
      <c r="L39" s="402"/>
      <c r="M39" s="541"/>
      <c r="N39" s="536"/>
      <c r="O39" s="552"/>
      <c r="P39" s="537"/>
      <c r="Q39" s="557"/>
    </row>
    <row r="40" spans="1:17" ht="15" customHeight="1" x14ac:dyDescent="0.25">
      <c r="A40" s="429">
        <v>11</v>
      </c>
      <c r="B40" s="430">
        <v>30530</v>
      </c>
      <c r="C40" s="440" t="s">
        <v>190</v>
      </c>
      <c r="D40" s="631">
        <v>2</v>
      </c>
      <c r="E40" s="632"/>
      <c r="F40" s="632">
        <v>2</v>
      </c>
      <c r="G40" s="632"/>
      <c r="H40" s="632"/>
      <c r="I40" s="632"/>
      <c r="J40" s="633">
        <v>61.5</v>
      </c>
      <c r="K40" s="402"/>
      <c r="L40" s="402"/>
      <c r="M40" s="541">
        <f t="shared" si="2"/>
        <v>2</v>
      </c>
      <c r="N40" s="536">
        <f t="shared" si="3"/>
        <v>0</v>
      </c>
      <c r="O40" s="552">
        <f t="shared" si="4"/>
        <v>0</v>
      </c>
      <c r="P40" s="537">
        <f t="shared" si="5"/>
        <v>0</v>
      </c>
      <c r="Q40" s="557">
        <f t="shared" si="6"/>
        <v>0</v>
      </c>
    </row>
    <row r="41" spans="1:17" ht="15" customHeight="1" x14ac:dyDescent="0.25">
      <c r="A41" s="429">
        <v>12</v>
      </c>
      <c r="B41" s="430">
        <v>30640</v>
      </c>
      <c r="C41" s="440" t="s">
        <v>32</v>
      </c>
      <c r="D41" s="631">
        <v>5</v>
      </c>
      <c r="E41" s="632"/>
      <c r="F41" s="632">
        <v>3</v>
      </c>
      <c r="G41" s="632">
        <v>1</v>
      </c>
      <c r="H41" s="632">
        <v>1</v>
      </c>
      <c r="I41" s="632"/>
      <c r="J41" s="633">
        <v>64.599999999999994</v>
      </c>
      <c r="K41" s="402"/>
      <c r="L41" s="402"/>
      <c r="M41" s="541">
        <f t="shared" si="2"/>
        <v>5</v>
      </c>
      <c r="N41" s="536">
        <f t="shared" si="3"/>
        <v>2</v>
      </c>
      <c r="O41" s="552">
        <f t="shared" si="4"/>
        <v>40</v>
      </c>
      <c r="P41" s="537">
        <f t="shared" si="5"/>
        <v>0</v>
      </c>
      <c r="Q41" s="557">
        <f t="shared" si="6"/>
        <v>0</v>
      </c>
    </row>
    <row r="42" spans="1:17" ht="15" customHeight="1" x14ac:dyDescent="0.25">
      <c r="A42" s="429">
        <v>13</v>
      </c>
      <c r="B42" s="430">
        <v>30650</v>
      </c>
      <c r="C42" s="440" t="s">
        <v>157</v>
      </c>
      <c r="D42" s="631">
        <v>1</v>
      </c>
      <c r="E42" s="632"/>
      <c r="F42" s="632">
        <v>1</v>
      </c>
      <c r="G42" s="632"/>
      <c r="H42" s="632"/>
      <c r="I42" s="632"/>
      <c r="J42" s="633">
        <v>57</v>
      </c>
      <c r="K42" s="402"/>
      <c r="L42" s="402"/>
      <c r="M42" s="541">
        <f t="shared" si="2"/>
        <v>1</v>
      </c>
      <c r="N42" s="536">
        <f t="shared" si="3"/>
        <v>0</v>
      </c>
      <c r="O42" s="552">
        <f t="shared" si="4"/>
        <v>0</v>
      </c>
      <c r="P42" s="537">
        <f t="shared" si="5"/>
        <v>0</v>
      </c>
      <c r="Q42" s="557">
        <f t="shared" si="6"/>
        <v>0</v>
      </c>
    </row>
    <row r="43" spans="1:17" ht="15" customHeight="1" x14ac:dyDescent="0.25">
      <c r="A43" s="429">
        <v>14</v>
      </c>
      <c r="B43" s="430">
        <v>30790</v>
      </c>
      <c r="C43" s="440" t="s">
        <v>34</v>
      </c>
      <c r="D43" s="631">
        <v>1</v>
      </c>
      <c r="E43" s="632"/>
      <c r="F43" s="632">
        <v>1</v>
      </c>
      <c r="G43" s="632"/>
      <c r="H43" s="632"/>
      <c r="I43" s="632"/>
      <c r="J43" s="633">
        <v>52</v>
      </c>
      <c r="K43" s="402"/>
      <c r="L43" s="402"/>
      <c r="M43" s="541">
        <f t="shared" si="2"/>
        <v>1</v>
      </c>
      <c r="N43" s="536">
        <f t="shared" si="3"/>
        <v>0</v>
      </c>
      <c r="O43" s="552">
        <f t="shared" si="4"/>
        <v>0</v>
      </c>
      <c r="P43" s="537">
        <f t="shared" si="5"/>
        <v>0</v>
      </c>
      <c r="Q43" s="557">
        <f t="shared" si="6"/>
        <v>0</v>
      </c>
    </row>
    <row r="44" spans="1:17" ht="15" customHeight="1" x14ac:dyDescent="0.25">
      <c r="A44" s="429">
        <v>15</v>
      </c>
      <c r="B44" s="430">
        <v>30890</v>
      </c>
      <c r="C44" s="440" t="s">
        <v>191</v>
      </c>
      <c r="D44" s="432"/>
      <c r="E44" s="432"/>
      <c r="F44" s="432"/>
      <c r="G44" s="432"/>
      <c r="H44" s="433"/>
      <c r="I44" s="433"/>
      <c r="J44" s="434"/>
      <c r="K44" s="402"/>
      <c r="L44" s="402"/>
      <c r="M44" s="541"/>
      <c r="N44" s="536"/>
      <c r="O44" s="552"/>
      <c r="P44" s="537"/>
      <c r="Q44" s="557"/>
    </row>
    <row r="45" spans="1:17" ht="15" customHeight="1" x14ac:dyDescent="0.25">
      <c r="A45" s="429">
        <v>16</v>
      </c>
      <c r="B45" s="430">
        <v>30940</v>
      </c>
      <c r="C45" s="440" t="s">
        <v>36</v>
      </c>
      <c r="D45" s="634">
        <v>7</v>
      </c>
      <c r="E45" s="636"/>
      <c r="F45" s="636">
        <v>5</v>
      </c>
      <c r="G45" s="636"/>
      <c r="H45" s="636">
        <v>2</v>
      </c>
      <c r="I45" s="636"/>
      <c r="J45" s="637">
        <v>60.3</v>
      </c>
      <c r="K45" s="402"/>
      <c r="L45" s="402"/>
      <c r="M45" s="541">
        <f t="shared" si="2"/>
        <v>7</v>
      </c>
      <c r="N45" s="536">
        <f t="shared" si="3"/>
        <v>2</v>
      </c>
      <c r="O45" s="552">
        <f t="shared" si="4"/>
        <v>28.571428571428573</v>
      </c>
      <c r="P45" s="537">
        <f t="shared" si="5"/>
        <v>0</v>
      </c>
      <c r="Q45" s="557">
        <f t="shared" si="6"/>
        <v>0</v>
      </c>
    </row>
    <row r="46" spans="1:17" ht="15" customHeight="1" thickBot="1" x14ac:dyDescent="0.3">
      <c r="A46" s="429">
        <v>17</v>
      </c>
      <c r="B46" s="430">
        <v>31480</v>
      </c>
      <c r="C46" s="440" t="s">
        <v>38</v>
      </c>
      <c r="D46" s="635">
        <v>1</v>
      </c>
      <c r="E46" s="638"/>
      <c r="F46" s="638"/>
      <c r="G46" s="638"/>
      <c r="H46" s="638">
        <v>1</v>
      </c>
      <c r="I46" s="638"/>
      <c r="J46" s="639">
        <v>89</v>
      </c>
      <c r="K46" s="402" t="e">
        <f>#REF!*#REF!</f>
        <v>#REF!</v>
      </c>
      <c r="L46" s="402"/>
      <c r="M46" s="545">
        <f t="shared" si="2"/>
        <v>1</v>
      </c>
      <c r="N46" s="546">
        <f t="shared" si="3"/>
        <v>1</v>
      </c>
      <c r="O46" s="553">
        <f t="shared" si="4"/>
        <v>100</v>
      </c>
      <c r="P46" s="547">
        <f t="shared" si="5"/>
        <v>0</v>
      </c>
      <c r="Q46" s="558">
        <f t="shared" si="6"/>
        <v>0</v>
      </c>
    </row>
    <row r="47" spans="1:17" ht="15" customHeight="1" thickBot="1" x14ac:dyDescent="0.3">
      <c r="A47" s="468"/>
      <c r="B47" s="446" t="s">
        <v>104</v>
      </c>
      <c r="C47" s="446"/>
      <c r="D47" s="446">
        <f t="shared" ref="D47:I47" si="9">SUM(D48:D67)</f>
        <v>62</v>
      </c>
      <c r="E47" s="446">
        <f t="shared" si="9"/>
        <v>6</v>
      </c>
      <c r="F47" s="446">
        <f t="shared" si="9"/>
        <v>34</v>
      </c>
      <c r="G47" s="446">
        <f t="shared" si="9"/>
        <v>9</v>
      </c>
      <c r="H47" s="446">
        <f t="shared" si="9"/>
        <v>13</v>
      </c>
      <c r="I47" s="446">
        <f t="shared" si="9"/>
        <v>0</v>
      </c>
      <c r="J47" s="448">
        <f>AVERAGE(J48:J67)</f>
        <v>57.582352941176474</v>
      </c>
      <c r="K47" s="402"/>
      <c r="L47" s="402"/>
      <c r="M47" s="551">
        <f t="shared" si="2"/>
        <v>62</v>
      </c>
      <c r="N47" s="446">
        <f t="shared" si="3"/>
        <v>22</v>
      </c>
      <c r="O47" s="554">
        <f t="shared" si="4"/>
        <v>35.483870967741936</v>
      </c>
      <c r="P47" s="446">
        <f t="shared" si="5"/>
        <v>6</v>
      </c>
      <c r="Q47" s="448">
        <f t="shared" si="6"/>
        <v>9.67741935483871</v>
      </c>
    </row>
    <row r="48" spans="1:17" ht="15" customHeight="1" x14ac:dyDescent="0.25">
      <c r="A48" s="461">
        <v>1</v>
      </c>
      <c r="B48" s="436">
        <v>40010</v>
      </c>
      <c r="C48" s="437" t="s">
        <v>158</v>
      </c>
      <c r="D48" s="641">
        <v>12</v>
      </c>
      <c r="E48" s="642">
        <v>3</v>
      </c>
      <c r="F48" s="642">
        <v>4</v>
      </c>
      <c r="G48" s="642">
        <v>1</v>
      </c>
      <c r="H48" s="642">
        <v>4</v>
      </c>
      <c r="I48" s="642"/>
      <c r="J48" s="643">
        <v>60.4</v>
      </c>
      <c r="K48" s="402">
        <f>J48*D48</f>
        <v>724.8</v>
      </c>
      <c r="L48" s="402"/>
      <c r="M48" s="548">
        <f t="shared" si="2"/>
        <v>12</v>
      </c>
      <c r="N48" s="549">
        <f t="shared" si="3"/>
        <v>5</v>
      </c>
      <c r="O48" s="555">
        <f t="shared" si="4"/>
        <v>41.666666666666664</v>
      </c>
      <c r="P48" s="550">
        <f t="shared" si="5"/>
        <v>3</v>
      </c>
      <c r="Q48" s="559">
        <f t="shared" si="6"/>
        <v>25</v>
      </c>
    </row>
    <row r="49" spans="1:17" ht="15" customHeight="1" x14ac:dyDescent="0.25">
      <c r="A49" s="461">
        <v>2</v>
      </c>
      <c r="B49" s="430">
        <v>40030</v>
      </c>
      <c r="C49" s="431" t="s">
        <v>41</v>
      </c>
      <c r="D49" s="640">
        <v>7</v>
      </c>
      <c r="E49" s="644"/>
      <c r="F49" s="644">
        <v>5</v>
      </c>
      <c r="G49" s="644"/>
      <c r="H49" s="644">
        <v>2</v>
      </c>
      <c r="I49" s="644"/>
      <c r="J49" s="645">
        <v>65.400000000000006</v>
      </c>
      <c r="K49" s="402"/>
      <c r="L49" s="402"/>
      <c r="M49" s="541">
        <f t="shared" si="2"/>
        <v>7</v>
      </c>
      <c r="N49" s="536">
        <f t="shared" si="3"/>
        <v>2</v>
      </c>
      <c r="O49" s="552">
        <f t="shared" si="4"/>
        <v>28.571428571428573</v>
      </c>
      <c r="P49" s="537">
        <f t="shared" si="5"/>
        <v>0</v>
      </c>
      <c r="Q49" s="557">
        <f t="shared" si="6"/>
        <v>0</v>
      </c>
    </row>
    <row r="50" spans="1:17" ht="15" customHeight="1" x14ac:dyDescent="0.25">
      <c r="A50" s="461">
        <v>3</v>
      </c>
      <c r="B50" s="430">
        <v>40410</v>
      </c>
      <c r="C50" s="431" t="s">
        <v>48</v>
      </c>
      <c r="D50" s="640">
        <v>9</v>
      </c>
      <c r="E50" s="644"/>
      <c r="F50" s="644">
        <v>3</v>
      </c>
      <c r="G50" s="644">
        <v>3</v>
      </c>
      <c r="H50" s="644">
        <v>3</v>
      </c>
      <c r="I50" s="644"/>
      <c r="J50" s="645">
        <v>72.3</v>
      </c>
      <c r="K50" s="402"/>
      <c r="L50" s="402"/>
      <c r="M50" s="541">
        <f t="shared" si="2"/>
        <v>9</v>
      </c>
      <c r="N50" s="536">
        <f t="shared" si="3"/>
        <v>6</v>
      </c>
      <c r="O50" s="552">
        <f t="shared" si="4"/>
        <v>66.666666666666671</v>
      </c>
      <c r="P50" s="537">
        <f t="shared" si="5"/>
        <v>0</v>
      </c>
      <c r="Q50" s="557">
        <f t="shared" si="6"/>
        <v>0</v>
      </c>
    </row>
    <row r="51" spans="1:17" ht="15" customHeight="1" x14ac:dyDescent="0.25">
      <c r="A51" s="429">
        <v>4</v>
      </c>
      <c r="B51" s="430">
        <v>40011</v>
      </c>
      <c r="C51" s="431" t="s">
        <v>40</v>
      </c>
      <c r="D51" s="640">
        <v>4</v>
      </c>
      <c r="E51" s="644"/>
      <c r="F51" s="644">
        <v>3</v>
      </c>
      <c r="G51" s="644"/>
      <c r="H51" s="644">
        <v>1</v>
      </c>
      <c r="I51" s="644"/>
      <c r="J51" s="645">
        <v>67.2</v>
      </c>
      <c r="K51" s="402">
        <f>J51*D51</f>
        <v>268.8</v>
      </c>
      <c r="L51" s="402"/>
      <c r="M51" s="541">
        <f t="shared" si="2"/>
        <v>4</v>
      </c>
      <c r="N51" s="536">
        <f t="shared" si="3"/>
        <v>1</v>
      </c>
      <c r="O51" s="552">
        <f t="shared" si="4"/>
        <v>25</v>
      </c>
      <c r="P51" s="537">
        <f t="shared" si="5"/>
        <v>0</v>
      </c>
      <c r="Q51" s="557">
        <f t="shared" si="6"/>
        <v>0</v>
      </c>
    </row>
    <row r="52" spans="1:17" ht="15" customHeight="1" x14ac:dyDescent="0.25">
      <c r="A52" s="429">
        <v>5</v>
      </c>
      <c r="B52" s="430">
        <v>40080</v>
      </c>
      <c r="C52" s="431" t="s">
        <v>96</v>
      </c>
      <c r="D52" s="640">
        <v>2</v>
      </c>
      <c r="E52" s="644"/>
      <c r="F52" s="644">
        <v>1</v>
      </c>
      <c r="G52" s="644"/>
      <c r="H52" s="644">
        <v>1</v>
      </c>
      <c r="I52" s="644"/>
      <c r="J52" s="645">
        <v>73.400000000000006</v>
      </c>
      <c r="K52" s="402">
        <f>J54*D54</f>
        <v>277.2</v>
      </c>
      <c r="L52" s="402"/>
      <c r="M52" s="541">
        <f t="shared" si="2"/>
        <v>2</v>
      </c>
      <c r="N52" s="536">
        <f t="shared" si="3"/>
        <v>1</v>
      </c>
      <c r="O52" s="552">
        <f t="shared" si="4"/>
        <v>50</v>
      </c>
      <c r="P52" s="537">
        <f t="shared" si="5"/>
        <v>0</v>
      </c>
      <c r="Q52" s="557">
        <f t="shared" si="6"/>
        <v>0</v>
      </c>
    </row>
    <row r="53" spans="1:17" ht="15" customHeight="1" x14ac:dyDescent="0.25">
      <c r="A53" s="429">
        <v>6</v>
      </c>
      <c r="B53" s="430">
        <v>40100</v>
      </c>
      <c r="C53" s="431" t="s">
        <v>42</v>
      </c>
      <c r="D53" s="640">
        <v>4</v>
      </c>
      <c r="E53" s="644"/>
      <c r="F53" s="644">
        <v>3</v>
      </c>
      <c r="G53" s="644">
        <v>1</v>
      </c>
      <c r="H53" s="644"/>
      <c r="I53" s="644"/>
      <c r="J53" s="645">
        <v>55.3</v>
      </c>
      <c r="K53" s="402"/>
      <c r="L53" s="402"/>
      <c r="M53" s="541">
        <f t="shared" si="2"/>
        <v>4</v>
      </c>
      <c r="N53" s="536">
        <f t="shared" si="3"/>
        <v>1</v>
      </c>
      <c r="O53" s="552">
        <f t="shared" si="4"/>
        <v>25</v>
      </c>
      <c r="P53" s="537">
        <f t="shared" si="5"/>
        <v>0</v>
      </c>
      <c r="Q53" s="557">
        <f t="shared" si="6"/>
        <v>0</v>
      </c>
    </row>
    <row r="54" spans="1:17" ht="15" customHeight="1" x14ac:dyDescent="0.25">
      <c r="A54" s="429">
        <v>7</v>
      </c>
      <c r="B54" s="430">
        <v>40020</v>
      </c>
      <c r="C54" s="431" t="s">
        <v>159</v>
      </c>
      <c r="D54" s="640">
        <v>4</v>
      </c>
      <c r="E54" s="644"/>
      <c r="F54" s="644">
        <v>3</v>
      </c>
      <c r="G54" s="644"/>
      <c r="H54" s="644">
        <v>1</v>
      </c>
      <c r="I54" s="644"/>
      <c r="J54" s="645">
        <v>69.3</v>
      </c>
      <c r="K54" s="402">
        <f>J49*D49</f>
        <v>457.80000000000007</v>
      </c>
      <c r="L54" s="402"/>
      <c r="M54" s="541">
        <f t="shared" si="2"/>
        <v>4</v>
      </c>
      <c r="N54" s="536">
        <f t="shared" si="3"/>
        <v>1</v>
      </c>
      <c r="O54" s="552">
        <f t="shared" si="4"/>
        <v>25</v>
      </c>
      <c r="P54" s="537">
        <f t="shared" si="5"/>
        <v>0</v>
      </c>
      <c r="Q54" s="557">
        <f t="shared" si="6"/>
        <v>0</v>
      </c>
    </row>
    <row r="55" spans="1:17" ht="15" customHeight="1" x14ac:dyDescent="0.25">
      <c r="A55" s="429">
        <v>8</v>
      </c>
      <c r="B55" s="430">
        <v>40031</v>
      </c>
      <c r="C55" s="489" t="s">
        <v>113</v>
      </c>
      <c r="D55" s="640">
        <v>2</v>
      </c>
      <c r="E55" s="644"/>
      <c r="F55" s="644">
        <v>1</v>
      </c>
      <c r="G55" s="644"/>
      <c r="H55" s="644">
        <v>1</v>
      </c>
      <c r="I55" s="644"/>
      <c r="J55" s="645">
        <v>76.2</v>
      </c>
      <c r="K55" s="402"/>
      <c r="L55" s="402"/>
      <c r="M55" s="541">
        <f t="shared" si="2"/>
        <v>2</v>
      </c>
      <c r="N55" s="536">
        <f t="shared" si="3"/>
        <v>1</v>
      </c>
      <c r="O55" s="552">
        <f t="shared" si="4"/>
        <v>50</v>
      </c>
      <c r="P55" s="537">
        <f t="shared" si="5"/>
        <v>0</v>
      </c>
      <c r="Q55" s="557">
        <f t="shared" si="6"/>
        <v>0</v>
      </c>
    </row>
    <row r="56" spans="1:17" ht="15" customHeight="1" x14ac:dyDescent="0.25">
      <c r="A56" s="429">
        <v>9</v>
      </c>
      <c r="B56" s="430">
        <v>40210</v>
      </c>
      <c r="C56" s="431" t="s">
        <v>44</v>
      </c>
      <c r="D56" s="640">
        <v>1</v>
      </c>
      <c r="E56" s="644"/>
      <c r="F56" s="644">
        <v>1</v>
      </c>
      <c r="G56" s="644"/>
      <c r="H56" s="644"/>
      <c r="I56" s="644"/>
      <c r="J56" s="645">
        <v>32.1</v>
      </c>
      <c r="K56" s="402">
        <f>J56*D56</f>
        <v>32.1</v>
      </c>
      <c r="L56" s="402"/>
      <c r="M56" s="541">
        <f t="shared" si="2"/>
        <v>1</v>
      </c>
      <c r="N56" s="536">
        <f t="shared" si="3"/>
        <v>0</v>
      </c>
      <c r="O56" s="552">
        <f t="shared" si="4"/>
        <v>0</v>
      </c>
      <c r="P56" s="537">
        <f t="shared" si="5"/>
        <v>0</v>
      </c>
      <c r="Q56" s="557">
        <f t="shared" si="6"/>
        <v>0</v>
      </c>
    </row>
    <row r="57" spans="1:17" ht="15" customHeight="1" x14ac:dyDescent="0.25">
      <c r="A57" s="429">
        <v>10</v>
      </c>
      <c r="B57" s="430">
        <v>40300</v>
      </c>
      <c r="C57" s="431" t="s">
        <v>45</v>
      </c>
      <c r="D57" s="640">
        <v>2</v>
      </c>
      <c r="E57" s="644">
        <v>1</v>
      </c>
      <c r="F57" s="644">
        <v>1</v>
      </c>
      <c r="G57" s="644"/>
      <c r="H57" s="644"/>
      <c r="I57" s="644"/>
      <c r="J57" s="645">
        <v>35.4</v>
      </c>
      <c r="K57" s="402">
        <f>J57*D57</f>
        <v>70.8</v>
      </c>
      <c r="L57" s="402"/>
      <c r="M57" s="541">
        <f t="shared" si="2"/>
        <v>2</v>
      </c>
      <c r="N57" s="536">
        <f t="shared" si="3"/>
        <v>0</v>
      </c>
      <c r="O57" s="552">
        <f t="shared" si="4"/>
        <v>0</v>
      </c>
      <c r="P57" s="537">
        <f t="shared" si="5"/>
        <v>1</v>
      </c>
      <c r="Q57" s="557">
        <f t="shared" si="6"/>
        <v>50</v>
      </c>
    </row>
    <row r="58" spans="1:17" ht="15" customHeight="1" x14ac:dyDescent="0.25">
      <c r="A58" s="429">
        <v>11</v>
      </c>
      <c r="B58" s="430">
        <v>40360</v>
      </c>
      <c r="C58" s="431" t="s">
        <v>46</v>
      </c>
      <c r="D58" s="640">
        <v>3</v>
      </c>
      <c r="E58" s="644"/>
      <c r="F58" s="644">
        <v>2</v>
      </c>
      <c r="G58" s="644">
        <v>1</v>
      </c>
      <c r="H58" s="644"/>
      <c r="I58" s="644"/>
      <c r="J58" s="645">
        <v>56.7</v>
      </c>
      <c r="K58" s="402"/>
      <c r="L58" s="402"/>
      <c r="M58" s="541">
        <f t="shared" si="2"/>
        <v>3</v>
      </c>
      <c r="N58" s="536">
        <f t="shared" si="3"/>
        <v>1</v>
      </c>
      <c r="O58" s="552">
        <f t="shared" si="4"/>
        <v>33.333333333333336</v>
      </c>
      <c r="P58" s="537">
        <f t="shared" si="5"/>
        <v>0</v>
      </c>
      <c r="Q58" s="557">
        <f t="shared" si="6"/>
        <v>0</v>
      </c>
    </row>
    <row r="59" spans="1:17" ht="15" customHeight="1" x14ac:dyDescent="0.25">
      <c r="A59" s="429">
        <v>12</v>
      </c>
      <c r="B59" s="430">
        <v>40390</v>
      </c>
      <c r="C59" s="431" t="s">
        <v>47</v>
      </c>
      <c r="D59" s="433"/>
      <c r="E59" s="433"/>
      <c r="F59" s="433"/>
      <c r="G59" s="433"/>
      <c r="H59" s="433"/>
      <c r="I59" s="433"/>
      <c r="J59" s="434"/>
      <c r="K59" s="402"/>
      <c r="L59" s="402"/>
      <c r="M59" s="541"/>
      <c r="N59" s="536"/>
      <c r="O59" s="552"/>
      <c r="P59" s="537"/>
      <c r="Q59" s="557"/>
    </row>
    <row r="60" spans="1:17" ht="15" customHeight="1" x14ac:dyDescent="0.25">
      <c r="A60" s="429">
        <v>10</v>
      </c>
      <c r="B60" s="430">
        <v>40720</v>
      </c>
      <c r="C60" s="469" t="s">
        <v>200</v>
      </c>
      <c r="D60" s="646">
        <v>1</v>
      </c>
      <c r="E60" s="647"/>
      <c r="F60" s="647">
        <v>1</v>
      </c>
      <c r="G60" s="647"/>
      <c r="H60" s="647"/>
      <c r="I60" s="647"/>
      <c r="J60" s="648">
        <v>49</v>
      </c>
      <c r="K60" s="402">
        <f>J50*D50</f>
        <v>650.69999999999993</v>
      </c>
      <c r="L60" s="402"/>
      <c r="M60" s="541">
        <f t="shared" si="2"/>
        <v>1</v>
      </c>
      <c r="N60" s="536">
        <f t="shared" si="3"/>
        <v>0</v>
      </c>
      <c r="O60" s="552">
        <f t="shared" si="4"/>
        <v>0</v>
      </c>
      <c r="P60" s="537">
        <f t="shared" si="5"/>
        <v>0</v>
      </c>
      <c r="Q60" s="557">
        <f t="shared" si="6"/>
        <v>0</v>
      </c>
    </row>
    <row r="61" spans="1:17" ht="15" customHeight="1" x14ac:dyDescent="0.25">
      <c r="A61" s="429">
        <v>14</v>
      </c>
      <c r="B61" s="430">
        <v>40730</v>
      </c>
      <c r="C61" s="469" t="s">
        <v>49</v>
      </c>
      <c r="D61" s="433"/>
      <c r="E61" s="433"/>
      <c r="F61" s="433"/>
      <c r="G61" s="433"/>
      <c r="H61" s="433"/>
      <c r="I61" s="433"/>
      <c r="J61" s="434"/>
      <c r="K61" s="402"/>
      <c r="L61" s="402"/>
      <c r="M61" s="541"/>
      <c r="N61" s="536"/>
      <c r="O61" s="552"/>
      <c r="P61" s="537"/>
      <c r="Q61" s="557"/>
    </row>
    <row r="62" spans="1:17" ht="15" customHeight="1" x14ac:dyDescent="0.25">
      <c r="A62" s="429">
        <v>15</v>
      </c>
      <c r="B62" s="430">
        <v>40820</v>
      </c>
      <c r="C62" s="431" t="s">
        <v>161</v>
      </c>
      <c r="D62" s="651">
        <v>1</v>
      </c>
      <c r="E62" s="655"/>
      <c r="F62" s="655"/>
      <c r="G62" s="655">
        <v>1</v>
      </c>
      <c r="H62" s="655"/>
      <c r="I62" s="655"/>
      <c r="J62" s="656">
        <v>78</v>
      </c>
      <c r="K62" s="402">
        <f>J60*D60</f>
        <v>49</v>
      </c>
      <c r="L62" s="402"/>
      <c r="M62" s="541">
        <f t="shared" si="2"/>
        <v>1</v>
      </c>
      <c r="N62" s="536">
        <f t="shared" si="3"/>
        <v>1</v>
      </c>
      <c r="O62" s="552">
        <f t="shared" si="4"/>
        <v>100</v>
      </c>
      <c r="P62" s="537">
        <f t="shared" si="5"/>
        <v>0</v>
      </c>
      <c r="Q62" s="557">
        <f t="shared" si="6"/>
        <v>0</v>
      </c>
    </row>
    <row r="63" spans="1:17" ht="15" customHeight="1" x14ac:dyDescent="0.25">
      <c r="A63" s="429">
        <v>16</v>
      </c>
      <c r="B63" s="430">
        <v>40840</v>
      </c>
      <c r="C63" s="431" t="s">
        <v>51</v>
      </c>
      <c r="D63" s="651">
        <v>2</v>
      </c>
      <c r="E63" s="655">
        <v>1</v>
      </c>
      <c r="F63" s="655">
        <v>1</v>
      </c>
      <c r="G63" s="655"/>
      <c r="H63" s="655"/>
      <c r="I63" s="655"/>
      <c r="J63" s="656">
        <v>35.4</v>
      </c>
      <c r="K63" s="402"/>
      <c r="L63" s="402"/>
      <c r="M63" s="541">
        <f t="shared" si="2"/>
        <v>2</v>
      </c>
      <c r="N63" s="536">
        <f t="shared" si="3"/>
        <v>0</v>
      </c>
      <c r="O63" s="552">
        <f t="shared" si="4"/>
        <v>0</v>
      </c>
      <c r="P63" s="537">
        <f t="shared" si="5"/>
        <v>1</v>
      </c>
      <c r="Q63" s="557">
        <f t="shared" si="6"/>
        <v>50</v>
      </c>
    </row>
    <row r="64" spans="1:17" ht="15" customHeight="1" x14ac:dyDescent="0.25">
      <c r="A64" s="429">
        <v>17</v>
      </c>
      <c r="B64" s="430">
        <v>40950</v>
      </c>
      <c r="C64" s="431" t="s">
        <v>52</v>
      </c>
      <c r="D64" s="651">
        <v>4</v>
      </c>
      <c r="E64" s="653"/>
      <c r="F64" s="653">
        <v>3</v>
      </c>
      <c r="G64" s="653">
        <v>1</v>
      </c>
      <c r="H64" s="653"/>
      <c r="I64" s="653"/>
      <c r="J64" s="654">
        <v>59.5</v>
      </c>
      <c r="K64" s="402"/>
      <c r="L64" s="402"/>
      <c r="M64" s="541">
        <f t="shared" si="2"/>
        <v>4</v>
      </c>
      <c r="N64" s="536">
        <f t="shared" si="3"/>
        <v>1</v>
      </c>
      <c r="O64" s="552">
        <f t="shared" si="4"/>
        <v>25</v>
      </c>
      <c r="P64" s="537">
        <f t="shared" si="5"/>
        <v>0</v>
      </c>
      <c r="Q64" s="557">
        <f t="shared" si="6"/>
        <v>0</v>
      </c>
    </row>
    <row r="65" spans="1:17" ht="15" customHeight="1" x14ac:dyDescent="0.25">
      <c r="A65" s="429">
        <v>18</v>
      </c>
      <c r="B65" s="430">
        <v>40990</v>
      </c>
      <c r="C65" s="431" t="s">
        <v>53</v>
      </c>
      <c r="D65" s="650"/>
      <c r="E65" s="650"/>
      <c r="F65" s="650"/>
      <c r="G65" s="650"/>
      <c r="H65" s="650"/>
      <c r="I65" s="650"/>
      <c r="J65" s="649"/>
      <c r="K65" s="402"/>
      <c r="L65" s="402"/>
      <c r="M65" s="541"/>
      <c r="N65" s="536"/>
      <c r="O65" s="552"/>
      <c r="P65" s="537"/>
      <c r="Q65" s="557"/>
    </row>
    <row r="66" spans="1:17" ht="15" customHeight="1" x14ac:dyDescent="0.25">
      <c r="A66" s="450">
        <v>19</v>
      </c>
      <c r="B66" s="436">
        <v>40133</v>
      </c>
      <c r="C66" s="437" t="s">
        <v>43</v>
      </c>
      <c r="D66" s="651">
        <v>1</v>
      </c>
      <c r="E66" s="655"/>
      <c r="F66" s="655">
        <v>1</v>
      </c>
      <c r="G66" s="655"/>
      <c r="H66" s="655"/>
      <c r="I66" s="655"/>
      <c r="J66" s="656">
        <v>44</v>
      </c>
      <c r="K66" s="402"/>
      <c r="L66" s="402"/>
      <c r="M66" s="541">
        <f t="shared" si="2"/>
        <v>1</v>
      </c>
      <c r="N66" s="536">
        <f t="shared" si="3"/>
        <v>0</v>
      </c>
      <c r="O66" s="552">
        <f t="shared" si="4"/>
        <v>0</v>
      </c>
      <c r="P66" s="537">
        <f t="shared" si="5"/>
        <v>0</v>
      </c>
      <c r="Q66" s="557">
        <f t="shared" si="6"/>
        <v>0</v>
      </c>
    </row>
    <row r="67" spans="1:17" ht="15" customHeight="1" thickBot="1" x14ac:dyDescent="0.3">
      <c r="A67" s="450">
        <v>20</v>
      </c>
      <c r="B67" s="436">
        <v>40400</v>
      </c>
      <c r="C67" s="470" t="s">
        <v>201</v>
      </c>
      <c r="D67" s="652">
        <v>3</v>
      </c>
      <c r="E67" s="657">
        <v>1</v>
      </c>
      <c r="F67" s="657">
        <v>1</v>
      </c>
      <c r="G67" s="657">
        <v>1</v>
      </c>
      <c r="H67" s="657"/>
      <c r="I67" s="657"/>
      <c r="J67" s="658">
        <v>49.3</v>
      </c>
      <c r="K67" s="402">
        <f>J65*D65</f>
        <v>0</v>
      </c>
      <c r="L67" s="402"/>
      <c r="M67" s="545">
        <f t="shared" si="2"/>
        <v>3</v>
      </c>
      <c r="N67" s="546">
        <f t="shared" si="3"/>
        <v>1</v>
      </c>
      <c r="O67" s="553">
        <f t="shared" si="4"/>
        <v>33.333333333333336</v>
      </c>
      <c r="P67" s="547">
        <f t="shared" si="5"/>
        <v>1</v>
      </c>
      <c r="Q67" s="558">
        <f t="shared" si="6"/>
        <v>33.333333333333336</v>
      </c>
    </row>
    <row r="68" spans="1:17" ht="15" customHeight="1" thickBot="1" x14ac:dyDescent="0.3">
      <c r="A68" s="445"/>
      <c r="B68" s="446" t="s">
        <v>105</v>
      </c>
      <c r="C68" s="446"/>
      <c r="D68" s="446">
        <f t="shared" ref="D68:I68" si="10">SUM(D69:D82)</f>
        <v>37</v>
      </c>
      <c r="E68" s="446">
        <f t="shared" si="10"/>
        <v>0</v>
      </c>
      <c r="F68" s="446">
        <f t="shared" si="10"/>
        <v>32</v>
      </c>
      <c r="G68" s="446">
        <f t="shared" si="10"/>
        <v>1</v>
      </c>
      <c r="H68" s="446">
        <f t="shared" si="10"/>
        <v>3</v>
      </c>
      <c r="I68" s="446">
        <f t="shared" si="10"/>
        <v>1</v>
      </c>
      <c r="J68" s="448">
        <f>AVERAGE(J69:J82)</f>
        <v>58.25</v>
      </c>
      <c r="K68" s="402"/>
      <c r="L68" s="402"/>
      <c r="M68" s="551">
        <f t="shared" si="2"/>
        <v>37</v>
      </c>
      <c r="N68" s="446">
        <f t="shared" si="3"/>
        <v>5</v>
      </c>
      <c r="O68" s="554">
        <f t="shared" si="4"/>
        <v>13.513513513513514</v>
      </c>
      <c r="P68" s="446">
        <f t="shared" si="5"/>
        <v>0</v>
      </c>
      <c r="Q68" s="448">
        <f t="shared" si="6"/>
        <v>0</v>
      </c>
    </row>
    <row r="69" spans="1:17" ht="15" customHeight="1" x14ac:dyDescent="0.25">
      <c r="A69" s="461">
        <v>1</v>
      </c>
      <c r="B69" s="430">
        <v>50040</v>
      </c>
      <c r="C69" s="431" t="s">
        <v>54</v>
      </c>
      <c r="D69" s="663">
        <v>4</v>
      </c>
      <c r="E69" s="664"/>
      <c r="F69" s="664">
        <v>4</v>
      </c>
      <c r="G69" s="664"/>
      <c r="H69" s="664"/>
      <c r="I69" s="664"/>
      <c r="J69" s="665">
        <v>55.8</v>
      </c>
      <c r="K69" s="402">
        <v>3</v>
      </c>
      <c r="L69" s="402"/>
      <c r="M69" s="548">
        <f t="shared" si="2"/>
        <v>4</v>
      </c>
      <c r="N69" s="549">
        <f t="shared" si="3"/>
        <v>0</v>
      </c>
      <c r="O69" s="555">
        <f t="shared" si="4"/>
        <v>0</v>
      </c>
      <c r="P69" s="550">
        <f t="shared" si="5"/>
        <v>0</v>
      </c>
      <c r="Q69" s="559">
        <f t="shared" si="6"/>
        <v>0</v>
      </c>
    </row>
    <row r="70" spans="1:17" ht="15" customHeight="1" x14ac:dyDescent="0.25">
      <c r="A70" s="429">
        <v>2</v>
      </c>
      <c r="B70" s="430">
        <v>50003</v>
      </c>
      <c r="C70" s="431" t="s">
        <v>97</v>
      </c>
      <c r="D70" s="660">
        <v>8</v>
      </c>
      <c r="E70" s="659"/>
      <c r="F70" s="659">
        <v>6</v>
      </c>
      <c r="G70" s="659"/>
      <c r="H70" s="659">
        <v>2</v>
      </c>
      <c r="I70" s="659"/>
      <c r="J70" s="662">
        <v>68.099999999999994</v>
      </c>
      <c r="K70" s="402">
        <f t="shared" ref="K70:K76" si="11">J70*D70</f>
        <v>544.79999999999995</v>
      </c>
      <c r="L70" s="402"/>
      <c r="M70" s="541">
        <f t="shared" si="2"/>
        <v>8</v>
      </c>
      <c r="N70" s="536">
        <f t="shared" si="3"/>
        <v>2</v>
      </c>
      <c r="O70" s="552">
        <f t="shared" si="4"/>
        <v>25</v>
      </c>
      <c r="P70" s="537">
        <f t="shared" si="5"/>
        <v>0</v>
      </c>
      <c r="Q70" s="557">
        <f t="shared" si="6"/>
        <v>0</v>
      </c>
    </row>
    <row r="71" spans="1:17" ht="15" customHeight="1" x14ac:dyDescent="0.25">
      <c r="A71" s="429">
        <v>3</v>
      </c>
      <c r="B71" s="430">
        <v>50060</v>
      </c>
      <c r="C71" s="431" t="s">
        <v>163</v>
      </c>
      <c r="D71" s="661">
        <v>3</v>
      </c>
      <c r="E71" s="666"/>
      <c r="F71" s="666">
        <v>2</v>
      </c>
      <c r="G71" s="666">
        <v>1</v>
      </c>
      <c r="H71" s="666"/>
      <c r="I71" s="666"/>
      <c r="J71" s="667">
        <v>55.3</v>
      </c>
      <c r="K71" s="402">
        <f t="shared" si="11"/>
        <v>165.89999999999998</v>
      </c>
      <c r="L71" s="402"/>
      <c r="M71" s="541">
        <f t="shared" si="2"/>
        <v>3</v>
      </c>
      <c r="N71" s="536">
        <f t="shared" si="3"/>
        <v>1</v>
      </c>
      <c r="O71" s="552">
        <f t="shared" si="4"/>
        <v>33.333333333333336</v>
      </c>
      <c r="P71" s="537">
        <f t="shared" si="5"/>
        <v>0</v>
      </c>
      <c r="Q71" s="557">
        <f t="shared" si="6"/>
        <v>0</v>
      </c>
    </row>
    <row r="72" spans="1:17" ht="15" customHeight="1" x14ac:dyDescent="0.25">
      <c r="A72" s="429">
        <v>4</v>
      </c>
      <c r="B72" s="430">
        <v>50170</v>
      </c>
      <c r="C72" s="431" t="s">
        <v>164</v>
      </c>
      <c r="D72" s="433"/>
      <c r="E72" s="433"/>
      <c r="F72" s="433"/>
      <c r="G72" s="433"/>
      <c r="H72" s="433"/>
      <c r="I72" s="433"/>
      <c r="J72" s="434"/>
      <c r="K72" s="402">
        <f t="shared" si="11"/>
        <v>0</v>
      </c>
      <c r="L72" s="402"/>
      <c r="M72" s="541"/>
      <c r="N72" s="536"/>
      <c r="O72" s="552"/>
      <c r="P72" s="537"/>
      <c r="Q72" s="557"/>
    </row>
    <row r="73" spans="1:17" ht="15" customHeight="1" x14ac:dyDescent="0.25">
      <c r="A73" s="429">
        <v>5</v>
      </c>
      <c r="B73" s="430">
        <v>50230</v>
      </c>
      <c r="C73" s="431" t="s">
        <v>58</v>
      </c>
      <c r="D73" s="668">
        <v>3</v>
      </c>
      <c r="E73" s="669"/>
      <c r="F73" s="669">
        <v>3</v>
      </c>
      <c r="G73" s="669"/>
      <c r="H73" s="669"/>
      <c r="I73" s="669"/>
      <c r="J73" s="670">
        <v>51</v>
      </c>
      <c r="K73" s="402">
        <f t="shared" si="11"/>
        <v>153</v>
      </c>
      <c r="L73" s="402"/>
      <c r="M73" s="541">
        <f t="shared" ref="M72:M124" si="12">D73</f>
        <v>3</v>
      </c>
      <c r="N73" s="536">
        <f t="shared" ref="N72:N124" si="13">I73+H73+G73</f>
        <v>0</v>
      </c>
      <c r="O73" s="552">
        <f t="shared" ref="O72:O124" si="14">N73*100/M73</f>
        <v>0</v>
      </c>
      <c r="P73" s="537">
        <f t="shared" ref="P72:P124" si="15">E73</f>
        <v>0</v>
      </c>
      <c r="Q73" s="557">
        <f t="shared" ref="Q72:Q124" si="16">P73*100/M73</f>
        <v>0</v>
      </c>
    </row>
    <row r="74" spans="1:17" ht="15" customHeight="1" x14ac:dyDescent="0.25">
      <c r="A74" s="429">
        <v>6</v>
      </c>
      <c r="B74" s="430">
        <v>50340</v>
      </c>
      <c r="C74" s="431" t="s">
        <v>165</v>
      </c>
      <c r="D74" s="668">
        <v>2</v>
      </c>
      <c r="E74" s="669"/>
      <c r="F74" s="669">
        <v>2</v>
      </c>
      <c r="G74" s="669"/>
      <c r="H74" s="669"/>
      <c r="I74" s="669"/>
      <c r="J74" s="670">
        <v>46</v>
      </c>
      <c r="K74" s="402">
        <f t="shared" si="11"/>
        <v>92</v>
      </c>
      <c r="L74" s="402"/>
      <c r="M74" s="541">
        <f t="shared" si="12"/>
        <v>2</v>
      </c>
      <c r="N74" s="536">
        <f t="shared" si="13"/>
        <v>0</v>
      </c>
      <c r="O74" s="552">
        <f t="shared" si="14"/>
        <v>0</v>
      </c>
      <c r="P74" s="537">
        <f t="shared" si="15"/>
        <v>0</v>
      </c>
      <c r="Q74" s="557">
        <f t="shared" si="16"/>
        <v>0</v>
      </c>
    </row>
    <row r="75" spans="1:17" ht="15" customHeight="1" x14ac:dyDescent="0.25">
      <c r="A75" s="429">
        <v>7</v>
      </c>
      <c r="B75" s="430">
        <v>50420</v>
      </c>
      <c r="C75" s="431" t="s">
        <v>166</v>
      </c>
      <c r="D75" s="668">
        <v>2</v>
      </c>
      <c r="E75" s="669"/>
      <c r="F75" s="669">
        <v>2</v>
      </c>
      <c r="G75" s="669"/>
      <c r="H75" s="669"/>
      <c r="I75" s="669"/>
      <c r="J75" s="670">
        <v>50</v>
      </c>
      <c r="K75" s="402"/>
      <c r="L75" s="402"/>
      <c r="M75" s="541">
        <f t="shared" ref="M75" si="17">D75</f>
        <v>2</v>
      </c>
      <c r="N75" s="536">
        <f t="shared" ref="N75" si="18">I75+H75+G75</f>
        <v>0</v>
      </c>
      <c r="O75" s="552">
        <f t="shared" ref="O75" si="19">N75*100/M75</f>
        <v>0</v>
      </c>
      <c r="P75" s="537">
        <f t="shared" ref="P75" si="20">E75</f>
        <v>0</v>
      </c>
      <c r="Q75" s="557">
        <f t="shared" ref="Q75" si="21">P75*100/M75</f>
        <v>0</v>
      </c>
    </row>
    <row r="76" spans="1:17" ht="15" customHeight="1" x14ac:dyDescent="0.25">
      <c r="A76" s="429">
        <v>8</v>
      </c>
      <c r="B76" s="430">
        <v>50450</v>
      </c>
      <c r="C76" s="431" t="s">
        <v>167</v>
      </c>
      <c r="D76" s="668">
        <v>2</v>
      </c>
      <c r="E76" s="669"/>
      <c r="F76" s="669">
        <v>2</v>
      </c>
      <c r="G76" s="669"/>
      <c r="H76" s="669"/>
      <c r="I76" s="669"/>
      <c r="J76" s="670">
        <v>66</v>
      </c>
      <c r="K76" s="402">
        <f t="shared" si="11"/>
        <v>132</v>
      </c>
      <c r="L76" s="402"/>
      <c r="M76" s="541">
        <f t="shared" si="12"/>
        <v>2</v>
      </c>
      <c r="N76" s="536">
        <f t="shared" si="13"/>
        <v>0</v>
      </c>
      <c r="O76" s="552">
        <f t="shared" si="14"/>
        <v>0</v>
      </c>
      <c r="P76" s="537">
        <f t="shared" si="15"/>
        <v>0</v>
      </c>
      <c r="Q76" s="557">
        <f t="shared" si="16"/>
        <v>0</v>
      </c>
    </row>
    <row r="77" spans="1:17" ht="15" customHeight="1" x14ac:dyDescent="0.25">
      <c r="A77" s="429">
        <v>9</v>
      </c>
      <c r="B77" s="430">
        <v>50620</v>
      </c>
      <c r="C77" s="431" t="s">
        <v>62</v>
      </c>
      <c r="D77" s="668">
        <v>1</v>
      </c>
      <c r="E77" s="669"/>
      <c r="F77" s="669">
        <v>1</v>
      </c>
      <c r="G77" s="669"/>
      <c r="H77" s="669"/>
      <c r="I77" s="669"/>
      <c r="J77" s="670">
        <v>57</v>
      </c>
      <c r="K77" s="402"/>
      <c r="L77" s="402"/>
      <c r="M77" s="541">
        <f t="shared" ref="M77:M79" si="22">D77</f>
        <v>1</v>
      </c>
      <c r="N77" s="536">
        <f t="shared" ref="N77:N79" si="23">I77+H77+G77</f>
        <v>0</v>
      </c>
      <c r="O77" s="552">
        <f t="shared" ref="O77:O79" si="24">N77*100/M77</f>
        <v>0</v>
      </c>
      <c r="P77" s="537">
        <f t="shared" ref="P77:P79" si="25">E77</f>
        <v>0</v>
      </c>
      <c r="Q77" s="557">
        <f t="shared" ref="Q77:Q79" si="26">P77*100/M77</f>
        <v>0</v>
      </c>
    </row>
    <row r="78" spans="1:17" ht="15" customHeight="1" x14ac:dyDescent="0.25">
      <c r="A78" s="429">
        <v>10</v>
      </c>
      <c r="B78" s="430">
        <v>50760</v>
      </c>
      <c r="C78" s="431" t="s">
        <v>168</v>
      </c>
      <c r="D78" s="668">
        <v>3</v>
      </c>
      <c r="E78" s="669"/>
      <c r="F78" s="669">
        <v>2</v>
      </c>
      <c r="G78" s="669"/>
      <c r="H78" s="669"/>
      <c r="I78" s="669">
        <v>1</v>
      </c>
      <c r="J78" s="670">
        <v>68</v>
      </c>
      <c r="K78" s="402"/>
      <c r="L78" s="402"/>
      <c r="M78" s="541">
        <f t="shared" si="22"/>
        <v>3</v>
      </c>
      <c r="N78" s="536">
        <f t="shared" si="23"/>
        <v>1</v>
      </c>
      <c r="O78" s="552">
        <f t="shared" si="24"/>
        <v>33.333333333333336</v>
      </c>
      <c r="P78" s="537">
        <f t="shared" si="25"/>
        <v>0</v>
      </c>
      <c r="Q78" s="557">
        <f t="shared" si="26"/>
        <v>0</v>
      </c>
    </row>
    <row r="79" spans="1:17" ht="15" customHeight="1" x14ac:dyDescent="0.25">
      <c r="A79" s="429">
        <v>11</v>
      </c>
      <c r="B79" s="430">
        <v>50780</v>
      </c>
      <c r="C79" s="431" t="s">
        <v>192</v>
      </c>
      <c r="D79" s="433"/>
      <c r="E79" s="433"/>
      <c r="F79" s="433"/>
      <c r="G79" s="433"/>
      <c r="H79" s="433"/>
      <c r="I79" s="433"/>
      <c r="J79" s="434"/>
      <c r="K79" s="402"/>
      <c r="L79" s="402"/>
      <c r="M79" s="541"/>
      <c r="N79" s="536"/>
      <c r="O79" s="552"/>
      <c r="P79" s="537"/>
      <c r="Q79" s="557"/>
    </row>
    <row r="80" spans="1:17" ht="15" customHeight="1" x14ac:dyDescent="0.25">
      <c r="A80" s="429">
        <v>12</v>
      </c>
      <c r="B80" s="430">
        <v>50930</v>
      </c>
      <c r="C80" s="431" t="s">
        <v>169</v>
      </c>
      <c r="D80" s="671">
        <v>1</v>
      </c>
      <c r="E80" s="673"/>
      <c r="F80" s="673"/>
      <c r="G80" s="673"/>
      <c r="H80" s="673">
        <v>1</v>
      </c>
      <c r="I80" s="673"/>
      <c r="J80" s="674">
        <v>84</v>
      </c>
      <c r="K80" s="402"/>
      <c r="L80" s="402"/>
      <c r="M80" s="541">
        <f t="shared" si="12"/>
        <v>1</v>
      </c>
      <c r="N80" s="536">
        <f t="shared" si="13"/>
        <v>1</v>
      </c>
      <c r="O80" s="552">
        <f t="shared" si="14"/>
        <v>100</v>
      </c>
      <c r="P80" s="537">
        <f t="shared" si="15"/>
        <v>0</v>
      </c>
      <c r="Q80" s="557">
        <f t="shared" si="16"/>
        <v>0</v>
      </c>
    </row>
    <row r="81" spans="1:17" ht="15" customHeight="1" x14ac:dyDescent="0.25">
      <c r="A81" s="429">
        <v>13</v>
      </c>
      <c r="B81" s="430">
        <v>51370</v>
      </c>
      <c r="C81" s="431" t="s">
        <v>66</v>
      </c>
      <c r="D81" s="671">
        <v>4</v>
      </c>
      <c r="E81" s="673"/>
      <c r="F81" s="673">
        <v>4</v>
      </c>
      <c r="G81" s="673"/>
      <c r="H81" s="673"/>
      <c r="I81" s="673"/>
      <c r="J81" s="674">
        <v>54.8</v>
      </c>
      <c r="K81" s="402"/>
      <c r="L81" s="402"/>
      <c r="M81" s="541">
        <f t="shared" si="12"/>
        <v>4</v>
      </c>
      <c r="N81" s="536">
        <f t="shared" si="13"/>
        <v>0</v>
      </c>
      <c r="O81" s="552">
        <f t="shared" si="14"/>
        <v>0</v>
      </c>
      <c r="P81" s="537">
        <f t="shared" si="15"/>
        <v>0</v>
      </c>
      <c r="Q81" s="557">
        <f t="shared" si="16"/>
        <v>0</v>
      </c>
    </row>
    <row r="82" spans="1:17" ht="15" customHeight="1" thickBot="1" x14ac:dyDescent="0.3">
      <c r="A82" s="429">
        <v>14</v>
      </c>
      <c r="B82" s="430">
        <v>51400</v>
      </c>
      <c r="C82" s="440" t="s">
        <v>143</v>
      </c>
      <c r="D82" s="672">
        <v>4</v>
      </c>
      <c r="E82" s="675"/>
      <c r="F82" s="675">
        <v>4</v>
      </c>
      <c r="G82" s="675"/>
      <c r="H82" s="675"/>
      <c r="I82" s="675"/>
      <c r="J82" s="676">
        <v>43</v>
      </c>
      <c r="K82" s="402">
        <f>J82*D82</f>
        <v>172</v>
      </c>
      <c r="L82" s="402"/>
      <c r="M82" s="545">
        <f t="shared" si="12"/>
        <v>4</v>
      </c>
      <c r="N82" s="546">
        <f t="shared" si="13"/>
        <v>0</v>
      </c>
      <c r="O82" s="553">
        <f t="shared" si="14"/>
        <v>0</v>
      </c>
      <c r="P82" s="547">
        <f t="shared" si="15"/>
        <v>0</v>
      </c>
      <c r="Q82" s="558">
        <f t="shared" si="16"/>
        <v>0</v>
      </c>
    </row>
    <row r="83" spans="1:17" ht="15" customHeight="1" thickBot="1" x14ac:dyDescent="0.3">
      <c r="A83" s="445"/>
      <c r="B83" s="446" t="s">
        <v>106</v>
      </c>
      <c r="C83" s="446"/>
      <c r="D83" s="446">
        <f t="shared" ref="D83:I83" si="27">SUM(D84:D114)</f>
        <v>104</v>
      </c>
      <c r="E83" s="446">
        <f t="shared" si="27"/>
        <v>4</v>
      </c>
      <c r="F83" s="446">
        <f t="shared" si="27"/>
        <v>78</v>
      </c>
      <c r="G83" s="446">
        <f t="shared" si="27"/>
        <v>4</v>
      </c>
      <c r="H83" s="446">
        <f t="shared" si="27"/>
        <v>16</v>
      </c>
      <c r="I83" s="446">
        <f t="shared" si="27"/>
        <v>2</v>
      </c>
      <c r="J83" s="448">
        <f>AVERAGE(J84:J114)</f>
        <v>57.532083333333333</v>
      </c>
      <c r="K83" s="402"/>
      <c r="L83" s="402"/>
      <c r="M83" s="551">
        <f t="shared" si="12"/>
        <v>104</v>
      </c>
      <c r="N83" s="446">
        <f t="shared" si="13"/>
        <v>22</v>
      </c>
      <c r="O83" s="554">
        <f t="shared" si="14"/>
        <v>21.153846153846153</v>
      </c>
      <c r="P83" s="446">
        <f t="shared" si="15"/>
        <v>4</v>
      </c>
      <c r="Q83" s="448">
        <f t="shared" si="16"/>
        <v>3.8461538461538463</v>
      </c>
    </row>
    <row r="84" spans="1:17" ht="15" customHeight="1" x14ac:dyDescent="0.25">
      <c r="A84" s="429">
        <v>1</v>
      </c>
      <c r="B84" s="430">
        <v>60010</v>
      </c>
      <c r="C84" s="440" t="s">
        <v>170</v>
      </c>
      <c r="D84" s="677">
        <v>4</v>
      </c>
      <c r="E84" s="678"/>
      <c r="F84" s="678">
        <v>2</v>
      </c>
      <c r="G84" s="678">
        <v>1</v>
      </c>
      <c r="H84" s="678">
        <v>1</v>
      </c>
      <c r="I84" s="678"/>
      <c r="J84" s="679">
        <v>67.5</v>
      </c>
      <c r="K84" s="402">
        <f>J84*D84</f>
        <v>270</v>
      </c>
      <c r="L84" s="402"/>
      <c r="M84" s="548">
        <f t="shared" si="12"/>
        <v>4</v>
      </c>
      <c r="N84" s="549">
        <f t="shared" si="13"/>
        <v>2</v>
      </c>
      <c r="O84" s="555">
        <f t="shared" si="14"/>
        <v>50</v>
      </c>
      <c r="P84" s="550">
        <f t="shared" si="15"/>
        <v>0</v>
      </c>
      <c r="Q84" s="559">
        <f t="shared" si="16"/>
        <v>0</v>
      </c>
    </row>
    <row r="85" spans="1:17" ht="15" customHeight="1" x14ac:dyDescent="0.25">
      <c r="A85" s="429">
        <v>2</v>
      </c>
      <c r="B85" s="430">
        <v>60020</v>
      </c>
      <c r="C85" s="440" t="s">
        <v>69</v>
      </c>
      <c r="D85" s="432"/>
      <c r="E85" s="432"/>
      <c r="F85" s="432"/>
      <c r="G85" s="433"/>
      <c r="H85" s="433"/>
      <c r="I85" s="433"/>
      <c r="J85" s="434"/>
      <c r="K85" s="402"/>
      <c r="L85" s="402"/>
      <c r="M85" s="541"/>
      <c r="N85" s="536"/>
      <c r="O85" s="552"/>
      <c r="P85" s="537"/>
      <c r="Q85" s="557"/>
    </row>
    <row r="86" spans="1:17" ht="15" customHeight="1" x14ac:dyDescent="0.25">
      <c r="A86" s="429">
        <v>3</v>
      </c>
      <c r="B86" s="430">
        <v>60050</v>
      </c>
      <c r="C86" s="440" t="s">
        <v>171</v>
      </c>
      <c r="D86" s="680">
        <v>4</v>
      </c>
      <c r="E86" s="681"/>
      <c r="F86" s="681">
        <v>3</v>
      </c>
      <c r="G86" s="681"/>
      <c r="H86" s="681">
        <v>1</v>
      </c>
      <c r="I86" s="681"/>
      <c r="J86" s="682">
        <v>63</v>
      </c>
      <c r="K86" s="402">
        <f>J86*D86</f>
        <v>252</v>
      </c>
      <c r="L86" s="402"/>
      <c r="M86" s="541">
        <f t="shared" si="12"/>
        <v>4</v>
      </c>
      <c r="N86" s="536">
        <f t="shared" si="13"/>
        <v>1</v>
      </c>
      <c r="O86" s="552">
        <f t="shared" si="14"/>
        <v>25</v>
      </c>
      <c r="P86" s="537">
        <f t="shared" si="15"/>
        <v>0</v>
      </c>
      <c r="Q86" s="557">
        <f t="shared" si="16"/>
        <v>0</v>
      </c>
    </row>
    <row r="87" spans="1:17" ht="15" customHeight="1" x14ac:dyDescent="0.25">
      <c r="A87" s="429">
        <v>4</v>
      </c>
      <c r="B87" s="430">
        <v>60070</v>
      </c>
      <c r="C87" s="440" t="s">
        <v>194</v>
      </c>
      <c r="D87" s="680">
        <v>3</v>
      </c>
      <c r="E87" s="681"/>
      <c r="F87" s="681">
        <v>3</v>
      </c>
      <c r="G87" s="681"/>
      <c r="H87" s="681"/>
      <c r="I87" s="681"/>
      <c r="J87" s="682">
        <v>59.67</v>
      </c>
      <c r="K87" s="402">
        <f>J87*D87</f>
        <v>179.01</v>
      </c>
      <c r="L87" s="402"/>
      <c r="M87" s="541">
        <f t="shared" si="12"/>
        <v>3</v>
      </c>
      <c r="N87" s="536">
        <f t="shared" si="13"/>
        <v>0</v>
      </c>
      <c r="O87" s="552">
        <f t="shared" si="14"/>
        <v>0</v>
      </c>
      <c r="P87" s="537">
        <f t="shared" si="15"/>
        <v>0</v>
      </c>
      <c r="Q87" s="557">
        <f t="shared" si="16"/>
        <v>0</v>
      </c>
    </row>
    <row r="88" spans="1:17" ht="15" customHeight="1" x14ac:dyDescent="0.25">
      <c r="A88" s="429">
        <v>5</v>
      </c>
      <c r="B88" s="430">
        <v>60180</v>
      </c>
      <c r="C88" s="440" t="s">
        <v>172</v>
      </c>
      <c r="D88" s="680">
        <v>7</v>
      </c>
      <c r="E88" s="681">
        <v>1</v>
      </c>
      <c r="F88" s="681">
        <v>4</v>
      </c>
      <c r="G88" s="681"/>
      <c r="H88" s="681">
        <v>2</v>
      </c>
      <c r="I88" s="681"/>
      <c r="J88" s="682">
        <v>59</v>
      </c>
      <c r="K88" s="402"/>
      <c r="L88" s="402"/>
      <c r="M88" s="541">
        <f t="shared" si="12"/>
        <v>7</v>
      </c>
      <c r="N88" s="536">
        <f t="shared" si="13"/>
        <v>2</v>
      </c>
      <c r="O88" s="552">
        <f t="shared" si="14"/>
        <v>28.571428571428573</v>
      </c>
      <c r="P88" s="537">
        <f t="shared" si="15"/>
        <v>1</v>
      </c>
      <c r="Q88" s="557">
        <f t="shared" si="16"/>
        <v>14.285714285714286</v>
      </c>
    </row>
    <row r="89" spans="1:17" ht="15" customHeight="1" x14ac:dyDescent="0.25">
      <c r="A89" s="429">
        <v>6</v>
      </c>
      <c r="B89" s="430">
        <v>60240</v>
      </c>
      <c r="C89" s="440" t="s">
        <v>173</v>
      </c>
      <c r="D89" s="680">
        <v>11</v>
      </c>
      <c r="E89" s="681">
        <v>2</v>
      </c>
      <c r="F89" s="681">
        <v>8</v>
      </c>
      <c r="G89" s="681"/>
      <c r="H89" s="681"/>
      <c r="I89" s="681">
        <v>1</v>
      </c>
      <c r="J89" s="682">
        <v>51.8</v>
      </c>
      <c r="K89" s="402">
        <f>J89*D89</f>
        <v>569.79999999999995</v>
      </c>
      <c r="L89" s="402"/>
      <c r="M89" s="541">
        <f t="shared" si="12"/>
        <v>11</v>
      </c>
      <c r="N89" s="536">
        <f t="shared" si="13"/>
        <v>1</v>
      </c>
      <c r="O89" s="552">
        <f t="shared" si="14"/>
        <v>9.0909090909090917</v>
      </c>
      <c r="P89" s="537">
        <f t="shared" si="15"/>
        <v>2</v>
      </c>
      <c r="Q89" s="557">
        <f t="shared" si="16"/>
        <v>18.181818181818183</v>
      </c>
    </row>
    <row r="90" spans="1:17" ht="15" customHeight="1" x14ac:dyDescent="0.25">
      <c r="A90" s="429">
        <v>7</v>
      </c>
      <c r="B90" s="430">
        <v>60560</v>
      </c>
      <c r="C90" s="440" t="s">
        <v>74</v>
      </c>
      <c r="D90" s="433"/>
      <c r="E90" s="433"/>
      <c r="F90" s="433"/>
      <c r="G90" s="433"/>
      <c r="H90" s="433"/>
      <c r="I90" s="433"/>
      <c r="J90" s="434"/>
      <c r="K90" s="402"/>
      <c r="L90" s="402"/>
      <c r="M90" s="541"/>
      <c r="N90" s="536"/>
      <c r="O90" s="552"/>
      <c r="P90" s="537"/>
      <c r="Q90" s="557"/>
    </row>
    <row r="91" spans="1:17" ht="15" customHeight="1" x14ac:dyDescent="0.25">
      <c r="A91" s="429">
        <v>8</v>
      </c>
      <c r="B91" s="430">
        <v>60660</v>
      </c>
      <c r="C91" s="440" t="s">
        <v>195</v>
      </c>
      <c r="D91" s="433"/>
      <c r="E91" s="433"/>
      <c r="F91" s="433"/>
      <c r="G91" s="433"/>
      <c r="H91" s="433"/>
      <c r="I91" s="433"/>
      <c r="J91" s="434"/>
      <c r="K91" s="402"/>
      <c r="L91" s="402"/>
      <c r="M91" s="541"/>
      <c r="N91" s="536"/>
      <c r="O91" s="552"/>
      <c r="P91" s="537"/>
      <c r="Q91" s="557"/>
    </row>
    <row r="92" spans="1:17" ht="15" customHeight="1" x14ac:dyDescent="0.25">
      <c r="A92" s="429">
        <v>9</v>
      </c>
      <c r="B92" s="430">
        <v>60001</v>
      </c>
      <c r="C92" s="440" t="s">
        <v>174</v>
      </c>
      <c r="D92" s="433"/>
      <c r="E92" s="433"/>
      <c r="F92" s="433"/>
      <c r="G92" s="433"/>
      <c r="H92" s="433"/>
      <c r="I92" s="433"/>
      <c r="J92" s="434"/>
      <c r="K92" s="402"/>
      <c r="L92" s="402"/>
      <c r="M92" s="541"/>
      <c r="N92" s="536"/>
      <c r="O92" s="552"/>
      <c r="P92" s="537"/>
      <c r="Q92" s="557"/>
    </row>
    <row r="93" spans="1:17" ht="15" customHeight="1" x14ac:dyDescent="0.25">
      <c r="A93" s="429">
        <v>10</v>
      </c>
      <c r="B93" s="430">
        <v>60850</v>
      </c>
      <c r="C93" s="440" t="s">
        <v>196</v>
      </c>
      <c r="D93" s="433"/>
      <c r="E93" s="433"/>
      <c r="F93" s="433"/>
      <c r="G93" s="433"/>
      <c r="H93" s="433"/>
      <c r="I93" s="433"/>
      <c r="J93" s="434"/>
      <c r="K93" s="402"/>
      <c r="L93" s="402"/>
      <c r="M93" s="541"/>
      <c r="N93" s="536"/>
      <c r="O93" s="552"/>
      <c r="P93" s="537"/>
      <c r="Q93" s="557"/>
    </row>
    <row r="94" spans="1:17" ht="15" customHeight="1" x14ac:dyDescent="0.25">
      <c r="A94" s="429">
        <v>11</v>
      </c>
      <c r="B94" s="430">
        <v>60910</v>
      </c>
      <c r="C94" s="440" t="s">
        <v>202</v>
      </c>
      <c r="D94" s="685">
        <v>3</v>
      </c>
      <c r="E94" s="687"/>
      <c r="F94" s="687">
        <v>2</v>
      </c>
      <c r="G94" s="687"/>
      <c r="H94" s="687">
        <v>1</v>
      </c>
      <c r="I94" s="687"/>
      <c r="J94" s="688">
        <v>64.3</v>
      </c>
      <c r="K94" s="402"/>
      <c r="L94" s="402"/>
      <c r="M94" s="541">
        <f t="shared" si="12"/>
        <v>3</v>
      </c>
      <c r="N94" s="536">
        <f t="shared" si="13"/>
        <v>1</v>
      </c>
      <c r="O94" s="552">
        <f t="shared" si="14"/>
        <v>33.333333333333336</v>
      </c>
      <c r="P94" s="537">
        <f t="shared" si="15"/>
        <v>0</v>
      </c>
      <c r="Q94" s="557">
        <f t="shared" si="16"/>
        <v>0</v>
      </c>
    </row>
    <row r="95" spans="1:17" ht="15" customHeight="1" x14ac:dyDescent="0.25">
      <c r="A95" s="429">
        <v>12</v>
      </c>
      <c r="B95" s="430">
        <v>60980</v>
      </c>
      <c r="C95" s="440" t="s">
        <v>203</v>
      </c>
      <c r="D95" s="685">
        <v>4</v>
      </c>
      <c r="E95" s="687"/>
      <c r="F95" s="687">
        <v>4</v>
      </c>
      <c r="G95" s="687"/>
      <c r="H95" s="687"/>
      <c r="I95" s="687"/>
      <c r="J95" s="688">
        <v>54.5</v>
      </c>
      <c r="K95" s="402">
        <f>J95*D95</f>
        <v>218</v>
      </c>
      <c r="L95" s="402"/>
      <c r="M95" s="541">
        <f t="shared" si="12"/>
        <v>4</v>
      </c>
      <c r="N95" s="536">
        <f t="shared" si="13"/>
        <v>0</v>
      </c>
      <c r="O95" s="552">
        <f t="shared" si="14"/>
        <v>0</v>
      </c>
      <c r="P95" s="537">
        <f t="shared" si="15"/>
        <v>0</v>
      </c>
      <c r="Q95" s="557">
        <f t="shared" si="16"/>
        <v>0</v>
      </c>
    </row>
    <row r="96" spans="1:17" ht="15" customHeight="1" x14ac:dyDescent="0.25">
      <c r="A96" s="429">
        <v>13</v>
      </c>
      <c r="B96" s="430">
        <v>61080</v>
      </c>
      <c r="C96" s="440" t="s">
        <v>175</v>
      </c>
      <c r="D96" s="685">
        <v>3</v>
      </c>
      <c r="E96" s="687">
        <v>1</v>
      </c>
      <c r="F96" s="687">
        <v>2</v>
      </c>
      <c r="G96" s="687"/>
      <c r="H96" s="687"/>
      <c r="I96" s="687"/>
      <c r="J96" s="688">
        <v>41</v>
      </c>
      <c r="K96" s="402" t="e">
        <f>#REF!*#REF!</f>
        <v>#REF!</v>
      </c>
      <c r="L96" s="402"/>
      <c r="M96" s="541">
        <f t="shared" si="12"/>
        <v>3</v>
      </c>
      <c r="N96" s="536">
        <f t="shared" si="13"/>
        <v>0</v>
      </c>
      <c r="O96" s="552">
        <f t="shared" si="14"/>
        <v>0</v>
      </c>
      <c r="P96" s="537">
        <f t="shared" si="15"/>
        <v>1</v>
      </c>
      <c r="Q96" s="557">
        <f t="shared" si="16"/>
        <v>33.333333333333336</v>
      </c>
    </row>
    <row r="97" spans="1:17" ht="15" customHeight="1" x14ac:dyDescent="0.25">
      <c r="A97" s="429">
        <v>14</v>
      </c>
      <c r="B97" s="436">
        <v>61150</v>
      </c>
      <c r="C97" s="460" t="s">
        <v>176</v>
      </c>
      <c r="D97" s="685">
        <v>1</v>
      </c>
      <c r="E97" s="687"/>
      <c r="F97" s="687">
        <v>1</v>
      </c>
      <c r="G97" s="687"/>
      <c r="H97" s="687"/>
      <c r="I97" s="687"/>
      <c r="J97" s="688">
        <v>58</v>
      </c>
      <c r="K97" s="402">
        <f>J96*D96</f>
        <v>123</v>
      </c>
      <c r="L97" s="402"/>
      <c r="M97" s="541">
        <f t="shared" si="12"/>
        <v>1</v>
      </c>
      <c r="N97" s="536">
        <f t="shared" si="13"/>
        <v>0</v>
      </c>
      <c r="O97" s="552">
        <f t="shared" si="14"/>
        <v>0</v>
      </c>
      <c r="P97" s="537">
        <f t="shared" si="15"/>
        <v>0</v>
      </c>
      <c r="Q97" s="557">
        <f t="shared" si="16"/>
        <v>0</v>
      </c>
    </row>
    <row r="98" spans="1:17" ht="15" customHeight="1" x14ac:dyDescent="0.25">
      <c r="A98" s="429">
        <v>15</v>
      </c>
      <c r="B98" s="430">
        <v>61210</v>
      </c>
      <c r="C98" s="440" t="s">
        <v>177</v>
      </c>
      <c r="D98" s="685">
        <v>2</v>
      </c>
      <c r="E98" s="687"/>
      <c r="F98" s="687">
        <v>2</v>
      </c>
      <c r="G98" s="687"/>
      <c r="H98" s="687"/>
      <c r="I98" s="687"/>
      <c r="J98" s="688">
        <v>40</v>
      </c>
      <c r="K98" s="402">
        <f>J98*D98</f>
        <v>80</v>
      </c>
      <c r="L98" s="402"/>
      <c r="M98" s="541">
        <f t="shared" si="12"/>
        <v>2</v>
      </c>
      <c r="N98" s="536">
        <f t="shared" si="13"/>
        <v>0</v>
      </c>
      <c r="O98" s="552">
        <f t="shared" si="14"/>
        <v>0</v>
      </c>
      <c r="P98" s="537">
        <f t="shared" si="15"/>
        <v>0</v>
      </c>
      <c r="Q98" s="557">
        <f t="shared" si="16"/>
        <v>0</v>
      </c>
    </row>
    <row r="99" spans="1:17" ht="15" customHeight="1" x14ac:dyDescent="0.25">
      <c r="A99" s="429">
        <v>16</v>
      </c>
      <c r="B99" s="430">
        <v>61290</v>
      </c>
      <c r="C99" s="440" t="s">
        <v>204</v>
      </c>
      <c r="D99" s="684"/>
      <c r="E99" s="684"/>
      <c r="F99" s="684"/>
      <c r="G99" s="684"/>
      <c r="H99" s="684"/>
      <c r="I99" s="684"/>
      <c r="J99" s="683"/>
      <c r="K99" s="402"/>
      <c r="L99" s="402"/>
      <c r="M99" s="541"/>
      <c r="N99" s="536"/>
      <c r="O99" s="552"/>
      <c r="P99" s="537"/>
      <c r="Q99" s="557"/>
    </row>
    <row r="100" spans="1:17" ht="15" customHeight="1" x14ac:dyDescent="0.25">
      <c r="A100" s="429">
        <v>17</v>
      </c>
      <c r="B100" s="430">
        <v>61340</v>
      </c>
      <c r="C100" s="440" t="s">
        <v>197</v>
      </c>
      <c r="D100" s="685">
        <v>1</v>
      </c>
      <c r="E100" s="686"/>
      <c r="F100" s="686">
        <v>1</v>
      </c>
      <c r="G100" s="686"/>
      <c r="H100" s="686"/>
      <c r="I100" s="686"/>
      <c r="J100" s="689">
        <v>42</v>
      </c>
      <c r="K100" s="402"/>
      <c r="L100" s="402"/>
      <c r="M100" s="541">
        <f t="shared" si="12"/>
        <v>1</v>
      </c>
      <c r="N100" s="536">
        <f t="shared" si="13"/>
        <v>0</v>
      </c>
      <c r="O100" s="552">
        <f t="shared" si="14"/>
        <v>0</v>
      </c>
      <c r="P100" s="537">
        <f t="shared" si="15"/>
        <v>0</v>
      </c>
      <c r="Q100" s="557">
        <f t="shared" si="16"/>
        <v>0</v>
      </c>
    </row>
    <row r="101" spans="1:17" ht="15" customHeight="1" x14ac:dyDescent="0.25">
      <c r="A101" s="429">
        <v>18</v>
      </c>
      <c r="B101" s="430">
        <v>61390</v>
      </c>
      <c r="C101" s="440" t="s">
        <v>178</v>
      </c>
      <c r="D101" s="685">
        <v>2</v>
      </c>
      <c r="E101" s="686"/>
      <c r="F101" s="686">
        <v>1</v>
      </c>
      <c r="G101" s="686">
        <v>1</v>
      </c>
      <c r="H101" s="686"/>
      <c r="I101" s="686"/>
      <c r="J101" s="689">
        <v>69</v>
      </c>
      <c r="K101" s="402"/>
      <c r="L101" s="402"/>
      <c r="M101" s="541">
        <f t="shared" si="12"/>
        <v>2</v>
      </c>
      <c r="N101" s="536">
        <f t="shared" si="13"/>
        <v>1</v>
      </c>
      <c r="O101" s="552">
        <f t="shared" si="14"/>
        <v>50</v>
      </c>
      <c r="P101" s="537">
        <f t="shared" si="15"/>
        <v>0</v>
      </c>
      <c r="Q101" s="557">
        <f t="shared" si="16"/>
        <v>0</v>
      </c>
    </row>
    <row r="102" spans="1:17" ht="15" customHeight="1" x14ac:dyDescent="0.25">
      <c r="A102" s="429">
        <v>19</v>
      </c>
      <c r="B102" s="430">
        <v>61430</v>
      </c>
      <c r="C102" s="440" t="s">
        <v>179</v>
      </c>
      <c r="D102" s="685">
        <v>2</v>
      </c>
      <c r="E102" s="686"/>
      <c r="F102" s="686">
        <v>1</v>
      </c>
      <c r="G102" s="686"/>
      <c r="H102" s="686">
        <v>1</v>
      </c>
      <c r="I102" s="686"/>
      <c r="J102" s="689">
        <v>66.5</v>
      </c>
      <c r="K102" s="402">
        <f t="shared" ref="K102:K114" si="28">J102*D102</f>
        <v>133</v>
      </c>
      <c r="L102" s="402"/>
      <c r="M102" s="541">
        <f t="shared" si="12"/>
        <v>2</v>
      </c>
      <c r="N102" s="536">
        <f t="shared" si="13"/>
        <v>1</v>
      </c>
      <c r="O102" s="552">
        <f t="shared" si="14"/>
        <v>50</v>
      </c>
      <c r="P102" s="537">
        <f t="shared" si="15"/>
        <v>0</v>
      </c>
      <c r="Q102" s="557">
        <f t="shared" si="16"/>
        <v>0</v>
      </c>
    </row>
    <row r="103" spans="1:17" ht="15" customHeight="1" x14ac:dyDescent="0.25">
      <c r="A103" s="429">
        <v>20</v>
      </c>
      <c r="B103" s="430">
        <v>61410</v>
      </c>
      <c r="C103" s="440" t="s">
        <v>114</v>
      </c>
      <c r="D103" s="685">
        <v>7</v>
      </c>
      <c r="E103" s="686"/>
      <c r="F103" s="686">
        <v>6</v>
      </c>
      <c r="G103" s="686"/>
      <c r="H103" s="686">
        <v>1</v>
      </c>
      <c r="I103" s="686"/>
      <c r="J103" s="689">
        <v>57.9</v>
      </c>
      <c r="K103" s="402">
        <f t="shared" si="28"/>
        <v>405.3</v>
      </c>
      <c r="L103" s="402"/>
      <c r="M103" s="541">
        <f t="shared" si="12"/>
        <v>7</v>
      </c>
      <c r="N103" s="536">
        <f t="shared" si="13"/>
        <v>1</v>
      </c>
      <c r="O103" s="552">
        <f t="shared" si="14"/>
        <v>14.285714285714286</v>
      </c>
      <c r="P103" s="537">
        <f t="shared" si="15"/>
        <v>0</v>
      </c>
      <c r="Q103" s="557">
        <f t="shared" si="16"/>
        <v>0</v>
      </c>
    </row>
    <row r="104" spans="1:17" ht="15" customHeight="1" x14ac:dyDescent="0.25">
      <c r="A104" s="429">
        <v>21</v>
      </c>
      <c r="B104" s="430">
        <v>61440</v>
      </c>
      <c r="C104" s="440" t="s">
        <v>180</v>
      </c>
      <c r="D104" s="685">
        <v>2</v>
      </c>
      <c r="E104" s="686"/>
      <c r="F104" s="686">
        <v>2</v>
      </c>
      <c r="G104" s="686"/>
      <c r="H104" s="686">
        <v>0</v>
      </c>
      <c r="I104" s="686"/>
      <c r="J104" s="689">
        <v>48</v>
      </c>
      <c r="K104" s="402">
        <f t="shared" si="28"/>
        <v>96</v>
      </c>
      <c r="L104" s="402"/>
      <c r="M104" s="541">
        <f t="shared" si="12"/>
        <v>2</v>
      </c>
      <c r="N104" s="536">
        <f t="shared" si="13"/>
        <v>0</v>
      </c>
      <c r="O104" s="552">
        <f t="shared" si="14"/>
        <v>0</v>
      </c>
      <c r="P104" s="537">
        <f t="shared" si="15"/>
        <v>0</v>
      </c>
      <c r="Q104" s="557">
        <f t="shared" si="16"/>
        <v>0</v>
      </c>
    </row>
    <row r="105" spans="1:17" ht="15" customHeight="1" x14ac:dyDescent="0.25">
      <c r="A105" s="429">
        <v>22</v>
      </c>
      <c r="B105" s="430">
        <v>61450</v>
      </c>
      <c r="C105" s="440" t="s">
        <v>115</v>
      </c>
      <c r="D105" s="685">
        <v>5</v>
      </c>
      <c r="E105" s="686"/>
      <c r="F105" s="686">
        <v>4</v>
      </c>
      <c r="G105" s="686">
        <v>1</v>
      </c>
      <c r="H105" s="686"/>
      <c r="I105" s="686"/>
      <c r="J105" s="689">
        <v>58</v>
      </c>
      <c r="K105" s="402">
        <f t="shared" si="28"/>
        <v>290</v>
      </c>
      <c r="L105" s="402"/>
      <c r="M105" s="541">
        <f t="shared" si="12"/>
        <v>5</v>
      </c>
      <c r="N105" s="536">
        <f t="shared" si="13"/>
        <v>1</v>
      </c>
      <c r="O105" s="552">
        <f t="shared" si="14"/>
        <v>20</v>
      </c>
      <c r="P105" s="537">
        <f t="shared" si="15"/>
        <v>0</v>
      </c>
      <c r="Q105" s="557">
        <f t="shared" si="16"/>
        <v>0</v>
      </c>
    </row>
    <row r="106" spans="1:17" ht="15" customHeight="1" x14ac:dyDescent="0.25">
      <c r="A106" s="429">
        <v>23</v>
      </c>
      <c r="B106" s="430">
        <v>61470</v>
      </c>
      <c r="C106" s="440" t="s">
        <v>205</v>
      </c>
      <c r="D106" s="685">
        <v>2</v>
      </c>
      <c r="E106" s="686"/>
      <c r="F106" s="686">
        <v>1</v>
      </c>
      <c r="G106" s="686"/>
      <c r="H106" s="686">
        <v>1</v>
      </c>
      <c r="I106" s="686"/>
      <c r="J106" s="689">
        <v>65</v>
      </c>
      <c r="K106" s="402">
        <f t="shared" si="28"/>
        <v>130</v>
      </c>
      <c r="L106" s="402"/>
      <c r="M106" s="541">
        <f t="shared" si="12"/>
        <v>2</v>
      </c>
      <c r="N106" s="536">
        <f t="shared" si="13"/>
        <v>1</v>
      </c>
      <c r="O106" s="552">
        <f t="shared" si="14"/>
        <v>50</v>
      </c>
      <c r="P106" s="537">
        <f t="shared" si="15"/>
        <v>0</v>
      </c>
      <c r="Q106" s="557">
        <f t="shared" si="16"/>
        <v>0</v>
      </c>
    </row>
    <row r="107" spans="1:17" ht="15" customHeight="1" x14ac:dyDescent="0.25">
      <c r="A107" s="429">
        <v>24</v>
      </c>
      <c r="B107" s="430">
        <v>61490</v>
      </c>
      <c r="C107" s="440" t="s">
        <v>116</v>
      </c>
      <c r="D107" s="685">
        <v>9</v>
      </c>
      <c r="E107" s="686"/>
      <c r="F107" s="686">
        <v>7</v>
      </c>
      <c r="G107" s="686">
        <v>1</v>
      </c>
      <c r="H107" s="686">
        <v>1</v>
      </c>
      <c r="I107" s="686"/>
      <c r="J107" s="689">
        <v>64</v>
      </c>
      <c r="K107" s="402">
        <f t="shared" si="28"/>
        <v>576</v>
      </c>
      <c r="L107" s="402"/>
      <c r="M107" s="541">
        <f t="shared" si="12"/>
        <v>9</v>
      </c>
      <c r="N107" s="536">
        <f t="shared" si="13"/>
        <v>2</v>
      </c>
      <c r="O107" s="552">
        <f t="shared" si="14"/>
        <v>22.222222222222221</v>
      </c>
      <c r="P107" s="537">
        <f t="shared" si="15"/>
        <v>0</v>
      </c>
      <c r="Q107" s="557">
        <f t="shared" si="16"/>
        <v>0</v>
      </c>
    </row>
    <row r="108" spans="1:17" ht="15" customHeight="1" x14ac:dyDescent="0.25">
      <c r="A108" s="429">
        <v>25</v>
      </c>
      <c r="B108" s="430">
        <v>61500</v>
      </c>
      <c r="C108" s="440" t="s">
        <v>117</v>
      </c>
      <c r="D108" s="685">
        <v>8</v>
      </c>
      <c r="E108" s="686"/>
      <c r="F108" s="686">
        <v>7</v>
      </c>
      <c r="G108" s="686"/>
      <c r="H108" s="686"/>
      <c r="I108" s="686">
        <v>1</v>
      </c>
      <c r="J108" s="689">
        <v>60.8</v>
      </c>
      <c r="K108" s="402">
        <f t="shared" si="28"/>
        <v>486.4</v>
      </c>
      <c r="L108" s="402"/>
      <c r="M108" s="541">
        <f t="shared" si="12"/>
        <v>8</v>
      </c>
      <c r="N108" s="536">
        <f t="shared" si="13"/>
        <v>1</v>
      </c>
      <c r="O108" s="552">
        <f t="shared" si="14"/>
        <v>12.5</v>
      </c>
      <c r="P108" s="537">
        <f t="shared" si="15"/>
        <v>0</v>
      </c>
      <c r="Q108" s="557">
        <f t="shared" si="16"/>
        <v>0</v>
      </c>
    </row>
    <row r="109" spans="1:17" ht="15" customHeight="1" x14ac:dyDescent="0.25">
      <c r="A109" s="429">
        <v>26</v>
      </c>
      <c r="B109" s="430">
        <v>61510</v>
      </c>
      <c r="C109" s="440" t="s">
        <v>89</v>
      </c>
      <c r="D109" s="692">
        <v>6</v>
      </c>
      <c r="E109" s="695"/>
      <c r="F109" s="695">
        <v>4</v>
      </c>
      <c r="G109" s="695"/>
      <c r="H109" s="695">
        <v>2</v>
      </c>
      <c r="I109" s="695"/>
      <c r="J109" s="697">
        <v>66.5</v>
      </c>
      <c r="K109" s="402">
        <f t="shared" si="28"/>
        <v>399</v>
      </c>
      <c r="L109" s="402"/>
      <c r="M109" s="541">
        <f t="shared" si="12"/>
        <v>6</v>
      </c>
      <c r="N109" s="536">
        <f t="shared" si="13"/>
        <v>2</v>
      </c>
      <c r="O109" s="552">
        <f t="shared" si="14"/>
        <v>33.333333333333336</v>
      </c>
      <c r="P109" s="537">
        <f t="shared" si="15"/>
        <v>0</v>
      </c>
      <c r="Q109" s="557">
        <f t="shared" si="16"/>
        <v>0</v>
      </c>
    </row>
    <row r="110" spans="1:17" ht="15" customHeight="1" x14ac:dyDescent="0.25">
      <c r="A110" s="429">
        <v>27</v>
      </c>
      <c r="B110" s="430">
        <v>61520</v>
      </c>
      <c r="C110" s="440" t="s">
        <v>118</v>
      </c>
      <c r="D110" s="692">
        <v>6</v>
      </c>
      <c r="E110" s="695"/>
      <c r="F110" s="695">
        <v>4</v>
      </c>
      <c r="G110" s="695"/>
      <c r="H110" s="695">
        <v>2</v>
      </c>
      <c r="I110" s="695"/>
      <c r="J110" s="697">
        <v>64.8</v>
      </c>
      <c r="K110" s="402">
        <f t="shared" si="28"/>
        <v>388.79999999999995</v>
      </c>
      <c r="L110" s="402"/>
      <c r="M110" s="541">
        <f t="shared" si="12"/>
        <v>6</v>
      </c>
      <c r="N110" s="536">
        <f t="shared" si="13"/>
        <v>2</v>
      </c>
      <c r="O110" s="552">
        <f t="shared" si="14"/>
        <v>33.333333333333336</v>
      </c>
      <c r="P110" s="537">
        <f t="shared" si="15"/>
        <v>0</v>
      </c>
      <c r="Q110" s="557">
        <f t="shared" si="16"/>
        <v>0</v>
      </c>
    </row>
    <row r="111" spans="1:17" ht="15" customHeight="1" x14ac:dyDescent="0.25">
      <c r="A111" s="429">
        <v>28</v>
      </c>
      <c r="B111" s="430">
        <v>61540</v>
      </c>
      <c r="C111" s="440" t="s">
        <v>181</v>
      </c>
      <c r="D111" s="696">
        <v>6</v>
      </c>
      <c r="E111" s="693"/>
      <c r="F111" s="693">
        <v>4</v>
      </c>
      <c r="G111" s="693"/>
      <c r="H111" s="693">
        <v>2</v>
      </c>
      <c r="I111" s="693"/>
      <c r="J111" s="694">
        <v>64.5</v>
      </c>
      <c r="K111" s="402">
        <f t="shared" si="28"/>
        <v>387</v>
      </c>
      <c r="L111" s="402"/>
      <c r="M111" s="541">
        <f t="shared" si="12"/>
        <v>6</v>
      </c>
      <c r="N111" s="536">
        <f t="shared" si="13"/>
        <v>2</v>
      </c>
      <c r="O111" s="552">
        <f t="shared" si="14"/>
        <v>33.333333333333336</v>
      </c>
      <c r="P111" s="537">
        <f t="shared" si="15"/>
        <v>0</v>
      </c>
      <c r="Q111" s="557">
        <f t="shared" si="16"/>
        <v>0</v>
      </c>
    </row>
    <row r="112" spans="1:17" ht="15" customHeight="1" x14ac:dyDescent="0.25">
      <c r="A112" s="429">
        <v>29</v>
      </c>
      <c r="B112" s="430">
        <v>61560</v>
      </c>
      <c r="C112" s="440" t="s">
        <v>182</v>
      </c>
      <c r="D112" s="696">
        <v>4</v>
      </c>
      <c r="E112" s="693"/>
      <c r="F112" s="693">
        <v>3</v>
      </c>
      <c r="G112" s="693"/>
      <c r="H112" s="693">
        <v>1</v>
      </c>
      <c r="I112" s="693"/>
      <c r="J112" s="694">
        <v>55.5</v>
      </c>
      <c r="K112" s="402">
        <f t="shared" si="28"/>
        <v>222</v>
      </c>
      <c r="L112" s="402"/>
      <c r="M112" s="541">
        <f t="shared" si="12"/>
        <v>4</v>
      </c>
      <c r="N112" s="536">
        <f t="shared" si="13"/>
        <v>1</v>
      </c>
      <c r="O112" s="552">
        <f t="shared" si="14"/>
        <v>25</v>
      </c>
      <c r="P112" s="537">
        <f t="shared" si="15"/>
        <v>0</v>
      </c>
      <c r="Q112" s="557">
        <f t="shared" si="16"/>
        <v>0</v>
      </c>
    </row>
    <row r="113" spans="1:17" ht="15" customHeight="1" x14ac:dyDescent="0.25">
      <c r="A113" s="429">
        <v>30</v>
      </c>
      <c r="B113" s="430">
        <v>61570</v>
      </c>
      <c r="C113" s="440" t="s">
        <v>183</v>
      </c>
      <c r="D113" s="696">
        <v>2</v>
      </c>
      <c r="E113" s="693"/>
      <c r="F113" s="693">
        <v>2</v>
      </c>
      <c r="G113" s="693"/>
      <c r="H113" s="693"/>
      <c r="I113" s="693"/>
      <c r="J113" s="694">
        <v>39.5</v>
      </c>
      <c r="K113" s="402"/>
      <c r="L113" s="402"/>
      <c r="M113" s="545">
        <f t="shared" ref="M113" si="29">D113</f>
        <v>2</v>
      </c>
      <c r="N113" s="546">
        <f t="shared" ref="N113" si="30">I113+H113+G113</f>
        <v>0</v>
      </c>
      <c r="O113" s="553">
        <f t="shared" ref="O113" si="31">N113*100/M113</f>
        <v>0</v>
      </c>
      <c r="P113" s="547">
        <f t="shared" ref="P113" si="32">E113</f>
        <v>0</v>
      </c>
      <c r="Q113" s="558">
        <f t="shared" ref="Q113" si="33">P113*100/M113</f>
        <v>0</v>
      </c>
    </row>
    <row r="114" spans="1:17" ht="15" customHeight="1" thickBot="1" x14ac:dyDescent="0.3">
      <c r="A114" s="429">
        <v>31</v>
      </c>
      <c r="B114" s="430">
        <v>61600</v>
      </c>
      <c r="C114" s="488" t="s">
        <v>207</v>
      </c>
      <c r="D114" s="698"/>
      <c r="E114" s="698"/>
      <c r="F114" s="698"/>
      <c r="G114" s="698"/>
      <c r="H114" s="690"/>
      <c r="I114" s="690"/>
      <c r="J114" s="691"/>
      <c r="K114" s="402">
        <f t="shared" si="28"/>
        <v>0</v>
      </c>
      <c r="L114" s="402"/>
      <c r="M114" s="545"/>
      <c r="N114" s="546"/>
      <c r="O114" s="553"/>
      <c r="P114" s="547"/>
      <c r="Q114" s="558"/>
    </row>
    <row r="115" spans="1:17" ht="15" customHeight="1" thickBot="1" x14ac:dyDescent="0.3">
      <c r="A115" s="468"/>
      <c r="B115" s="446" t="s">
        <v>107</v>
      </c>
      <c r="C115" s="472"/>
      <c r="D115" s="472">
        <f t="shared" ref="D115:I115" si="34">SUM(D116:D124)</f>
        <v>59</v>
      </c>
      <c r="E115" s="472">
        <f t="shared" si="34"/>
        <v>1</v>
      </c>
      <c r="F115" s="472">
        <f t="shared" si="34"/>
        <v>30</v>
      </c>
      <c r="G115" s="472">
        <f t="shared" si="34"/>
        <v>11</v>
      </c>
      <c r="H115" s="472">
        <f t="shared" si="34"/>
        <v>14</v>
      </c>
      <c r="I115" s="472">
        <f t="shared" si="34"/>
        <v>3</v>
      </c>
      <c r="J115" s="473">
        <f>AVERAGE(J116:J124)</f>
        <v>67.903750000000002</v>
      </c>
      <c r="K115" s="402"/>
      <c r="L115" s="402"/>
      <c r="M115" s="551">
        <f t="shared" si="12"/>
        <v>59</v>
      </c>
      <c r="N115" s="446">
        <f t="shared" si="13"/>
        <v>28</v>
      </c>
      <c r="O115" s="554">
        <f t="shared" si="14"/>
        <v>47.457627118644069</v>
      </c>
      <c r="P115" s="446">
        <f t="shared" si="15"/>
        <v>1</v>
      </c>
      <c r="Q115" s="448">
        <f t="shared" si="16"/>
        <v>1.6949152542372881</v>
      </c>
    </row>
    <row r="116" spans="1:17" ht="15" customHeight="1" x14ac:dyDescent="0.25">
      <c r="A116" s="422">
        <v>1</v>
      </c>
      <c r="B116" s="423">
        <v>70020</v>
      </c>
      <c r="C116" s="474" t="s">
        <v>90</v>
      </c>
      <c r="D116" s="699">
        <v>4</v>
      </c>
      <c r="E116" s="700"/>
      <c r="F116" s="700"/>
      <c r="G116" s="700"/>
      <c r="H116" s="700">
        <v>3</v>
      </c>
      <c r="I116" s="700">
        <v>1</v>
      </c>
      <c r="J116" s="701">
        <v>89.3</v>
      </c>
      <c r="K116" s="402">
        <f>J116*D116</f>
        <v>357.2</v>
      </c>
      <c r="L116" s="402"/>
      <c r="M116" s="548">
        <f t="shared" si="12"/>
        <v>4</v>
      </c>
      <c r="N116" s="549">
        <f t="shared" si="13"/>
        <v>4</v>
      </c>
      <c r="O116" s="555">
        <f t="shared" si="14"/>
        <v>100</v>
      </c>
      <c r="P116" s="550">
        <f t="shared" si="15"/>
        <v>0</v>
      </c>
      <c r="Q116" s="559">
        <f t="shared" si="16"/>
        <v>0</v>
      </c>
    </row>
    <row r="117" spans="1:17" ht="15" customHeight="1" x14ac:dyDescent="0.25">
      <c r="A117" s="429">
        <v>2</v>
      </c>
      <c r="B117" s="430">
        <v>70110</v>
      </c>
      <c r="C117" s="440" t="s">
        <v>184</v>
      </c>
      <c r="D117" s="699">
        <v>10</v>
      </c>
      <c r="E117" s="700">
        <v>1</v>
      </c>
      <c r="F117" s="700">
        <v>2</v>
      </c>
      <c r="G117" s="700">
        <v>5</v>
      </c>
      <c r="H117" s="700">
        <v>1</v>
      </c>
      <c r="I117" s="700">
        <v>1</v>
      </c>
      <c r="J117" s="701">
        <v>68.2</v>
      </c>
      <c r="K117" s="402">
        <f>J118*D118</f>
        <v>298</v>
      </c>
      <c r="L117" s="402"/>
      <c r="M117" s="541">
        <f t="shared" si="12"/>
        <v>10</v>
      </c>
      <c r="N117" s="536">
        <f t="shared" si="13"/>
        <v>7</v>
      </c>
      <c r="O117" s="552">
        <f t="shared" si="14"/>
        <v>70</v>
      </c>
      <c r="P117" s="537">
        <f t="shared" si="15"/>
        <v>1</v>
      </c>
      <c r="Q117" s="557">
        <f t="shared" si="16"/>
        <v>10</v>
      </c>
    </row>
    <row r="118" spans="1:17" ht="15" customHeight="1" x14ac:dyDescent="0.25">
      <c r="A118" s="429">
        <v>3</v>
      </c>
      <c r="B118" s="430">
        <v>70021</v>
      </c>
      <c r="C118" s="440" t="s">
        <v>91</v>
      </c>
      <c r="D118" s="699">
        <v>4</v>
      </c>
      <c r="E118" s="700"/>
      <c r="F118" s="700">
        <v>2</v>
      </c>
      <c r="G118" s="700">
        <v>1</v>
      </c>
      <c r="H118" s="700">
        <v>1</v>
      </c>
      <c r="I118" s="700"/>
      <c r="J118" s="701">
        <v>74.5</v>
      </c>
      <c r="K118" s="402">
        <f>J119*D119</f>
        <v>182.10000000000002</v>
      </c>
      <c r="L118" s="402"/>
      <c r="M118" s="541">
        <f t="shared" si="12"/>
        <v>4</v>
      </c>
      <c r="N118" s="536">
        <f t="shared" si="13"/>
        <v>2</v>
      </c>
      <c r="O118" s="552">
        <f t="shared" si="14"/>
        <v>50</v>
      </c>
      <c r="P118" s="537">
        <f t="shared" si="15"/>
        <v>0</v>
      </c>
      <c r="Q118" s="557">
        <f t="shared" si="16"/>
        <v>0</v>
      </c>
    </row>
    <row r="119" spans="1:17" ht="15" customHeight="1" x14ac:dyDescent="0.25">
      <c r="A119" s="429">
        <v>4</v>
      </c>
      <c r="B119" s="430">
        <v>70040</v>
      </c>
      <c r="C119" s="440" t="s">
        <v>92</v>
      </c>
      <c r="D119" s="699">
        <v>3</v>
      </c>
      <c r="E119" s="700"/>
      <c r="F119" s="700">
        <v>2</v>
      </c>
      <c r="G119" s="700">
        <v>1</v>
      </c>
      <c r="H119" s="700"/>
      <c r="I119" s="700"/>
      <c r="J119" s="701">
        <v>60.7</v>
      </c>
      <c r="K119" s="402" t="e">
        <f>#REF!*#REF!</f>
        <v>#REF!</v>
      </c>
      <c r="L119" s="402"/>
      <c r="M119" s="541">
        <f t="shared" si="12"/>
        <v>3</v>
      </c>
      <c r="N119" s="536">
        <f t="shared" si="13"/>
        <v>1</v>
      </c>
      <c r="O119" s="552">
        <f t="shared" si="14"/>
        <v>33.333333333333336</v>
      </c>
      <c r="P119" s="537">
        <f t="shared" si="15"/>
        <v>0</v>
      </c>
      <c r="Q119" s="557">
        <f t="shared" si="16"/>
        <v>0</v>
      </c>
    </row>
    <row r="120" spans="1:17" ht="15" customHeight="1" x14ac:dyDescent="0.25">
      <c r="A120" s="429">
        <v>5</v>
      </c>
      <c r="B120" s="430">
        <v>70100</v>
      </c>
      <c r="C120" s="431" t="s">
        <v>108</v>
      </c>
      <c r="D120" s="699">
        <v>14</v>
      </c>
      <c r="E120" s="700"/>
      <c r="F120" s="700">
        <v>6</v>
      </c>
      <c r="G120" s="700">
        <v>3</v>
      </c>
      <c r="H120" s="700">
        <v>5</v>
      </c>
      <c r="I120" s="700"/>
      <c r="J120" s="701">
        <v>72.5</v>
      </c>
      <c r="K120" s="402">
        <f>J120*D120</f>
        <v>1015</v>
      </c>
      <c r="L120" s="402"/>
      <c r="M120" s="541">
        <f t="shared" si="12"/>
        <v>14</v>
      </c>
      <c r="N120" s="536">
        <f t="shared" si="13"/>
        <v>8</v>
      </c>
      <c r="O120" s="552">
        <f t="shared" si="14"/>
        <v>57.142857142857146</v>
      </c>
      <c r="P120" s="537">
        <f t="shared" si="15"/>
        <v>0</v>
      </c>
      <c r="Q120" s="557">
        <f t="shared" si="16"/>
        <v>0</v>
      </c>
    </row>
    <row r="121" spans="1:17" ht="15" customHeight="1" x14ac:dyDescent="0.25">
      <c r="A121" s="429">
        <v>6</v>
      </c>
      <c r="B121" s="490">
        <v>70270</v>
      </c>
      <c r="C121" s="431" t="s">
        <v>94</v>
      </c>
      <c r="D121" s="699">
        <v>3</v>
      </c>
      <c r="E121" s="700"/>
      <c r="F121" s="700">
        <v>2</v>
      </c>
      <c r="G121" s="700"/>
      <c r="H121" s="700">
        <v>1</v>
      </c>
      <c r="I121" s="700"/>
      <c r="J121" s="701">
        <v>68.33</v>
      </c>
      <c r="K121" s="402"/>
      <c r="L121" s="402"/>
      <c r="M121" s="541">
        <f t="shared" si="12"/>
        <v>3</v>
      </c>
      <c r="N121" s="536">
        <f t="shared" si="13"/>
        <v>1</v>
      </c>
      <c r="O121" s="552">
        <f t="shared" si="14"/>
        <v>33.333333333333336</v>
      </c>
      <c r="P121" s="537">
        <f t="shared" si="15"/>
        <v>0</v>
      </c>
      <c r="Q121" s="557">
        <f t="shared" si="16"/>
        <v>0</v>
      </c>
    </row>
    <row r="122" spans="1:17" ht="15" customHeight="1" x14ac:dyDescent="0.25">
      <c r="A122" s="429">
        <v>7</v>
      </c>
      <c r="B122" s="490">
        <v>70510</v>
      </c>
      <c r="C122" s="702" t="s">
        <v>95</v>
      </c>
      <c r="D122" s="706"/>
      <c r="E122" s="706"/>
      <c r="F122" s="706"/>
      <c r="G122" s="706"/>
      <c r="H122" s="706"/>
      <c r="I122" s="706"/>
      <c r="J122" s="704"/>
      <c r="K122" s="402"/>
      <c r="L122" s="402"/>
      <c r="M122" s="541"/>
      <c r="N122" s="536"/>
      <c r="O122" s="552"/>
      <c r="P122" s="537"/>
      <c r="Q122" s="557"/>
    </row>
    <row r="123" spans="1:17" ht="15" customHeight="1" x14ac:dyDescent="0.25">
      <c r="A123" s="475">
        <v>8</v>
      </c>
      <c r="B123" s="476">
        <v>10880</v>
      </c>
      <c r="C123" s="477" t="s">
        <v>120</v>
      </c>
      <c r="D123" s="707">
        <v>12</v>
      </c>
      <c r="E123" s="708"/>
      <c r="F123" s="708">
        <v>8</v>
      </c>
      <c r="G123" s="708">
        <v>1</v>
      </c>
      <c r="H123" s="708">
        <v>2</v>
      </c>
      <c r="I123" s="708">
        <v>1</v>
      </c>
      <c r="J123" s="709">
        <v>61</v>
      </c>
      <c r="K123" s="402"/>
      <c r="L123" s="402"/>
      <c r="M123" s="541">
        <f t="shared" si="12"/>
        <v>12</v>
      </c>
      <c r="N123" s="536">
        <f t="shared" si="13"/>
        <v>4</v>
      </c>
      <c r="O123" s="552">
        <f t="shared" si="14"/>
        <v>33.333333333333336</v>
      </c>
      <c r="P123" s="537">
        <f t="shared" si="15"/>
        <v>0</v>
      </c>
      <c r="Q123" s="557">
        <f t="shared" si="16"/>
        <v>0</v>
      </c>
    </row>
    <row r="124" spans="1:17" ht="15" customHeight="1" thickBot="1" x14ac:dyDescent="0.3">
      <c r="A124" s="455">
        <v>9</v>
      </c>
      <c r="B124" s="456">
        <v>10890</v>
      </c>
      <c r="C124" s="480" t="s">
        <v>122</v>
      </c>
      <c r="D124" s="710">
        <v>9</v>
      </c>
      <c r="E124" s="711"/>
      <c r="F124" s="711">
        <v>8</v>
      </c>
      <c r="G124" s="711"/>
      <c r="H124" s="711">
        <v>1</v>
      </c>
      <c r="I124" s="711"/>
      <c r="J124" s="712">
        <v>48.7</v>
      </c>
      <c r="K124" s="402"/>
      <c r="L124" s="402"/>
      <c r="M124" s="542">
        <f t="shared" si="12"/>
        <v>9</v>
      </c>
      <c r="N124" s="543">
        <f t="shared" si="13"/>
        <v>1</v>
      </c>
      <c r="O124" s="556">
        <f t="shared" si="14"/>
        <v>11.111111111111111</v>
      </c>
      <c r="P124" s="544">
        <f t="shared" si="15"/>
        <v>0</v>
      </c>
      <c r="Q124" s="560">
        <f t="shared" si="16"/>
        <v>0</v>
      </c>
    </row>
    <row r="125" spans="1:17" x14ac:dyDescent="0.25">
      <c r="A125" s="482"/>
      <c r="B125" s="403"/>
      <c r="C125" s="403"/>
      <c r="D125" s="586" t="s">
        <v>185</v>
      </c>
      <c r="E125" s="586"/>
      <c r="F125" s="586"/>
      <c r="G125" s="586"/>
      <c r="H125" s="586"/>
      <c r="I125" s="586"/>
      <c r="J125" s="483">
        <f>AVERAGE(J8:J15,J17:J28,J30:J46,J48:J67,J69:J82,J84:J114,J116:J124)</f>
        <v>60.696741573033712</v>
      </c>
      <c r="K125" s="402"/>
      <c r="L125" s="402"/>
      <c r="M125" s="402"/>
      <c r="N125" s="410"/>
    </row>
    <row r="126" spans="1:17" x14ac:dyDescent="0.25">
      <c r="A126" s="482"/>
      <c r="B126" s="403"/>
      <c r="C126" s="403"/>
      <c r="D126" s="403"/>
      <c r="E126" s="403"/>
      <c r="F126" s="403"/>
      <c r="G126" s="403"/>
      <c r="H126" s="403"/>
      <c r="I126" s="403"/>
      <c r="J126" s="403"/>
      <c r="K126" s="402"/>
      <c r="L126" s="402"/>
      <c r="M126" s="402"/>
      <c r="N126" s="410"/>
    </row>
    <row r="127" spans="1:17" x14ac:dyDescent="0.25">
      <c r="A127" s="482"/>
      <c r="B127" s="403"/>
      <c r="C127" s="403"/>
      <c r="D127" s="403"/>
      <c r="E127" s="403"/>
      <c r="F127" s="403"/>
      <c r="G127" s="403"/>
      <c r="H127" s="403"/>
      <c r="I127" s="403"/>
      <c r="J127" s="403"/>
      <c r="K127" s="484"/>
      <c r="L127" s="484"/>
      <c r="M127" s="402"/>
      <c r="N127" s="410"/>
    </row>
  </sheetData>
  <mergeCells count="8">
    <mergeCell ref="B6:C6"/>
    <mergeCell ref="D125:I125"/>
    <mergeCell ref="A4:A5"/>
    <mergeCell ref="B4:B5"/>
    <mergeCell ref="C4:C5"/>
    <mergeCell ref="D4:D5"/>
    <mergeCell ref="E4:I4"/>
    <mergeCell ref="J4:J5"/>
  </mergeCells>
  <conditionalFormatting sqref="J6:J125">
    <cfRule type="containsBlanks" dxfId="43" priority="11">
      <formula>LEN(TRIM(J6))=0</formula>
    </cfRule>
    <cfRule type="cellIs" dxfId="42" priority="12" stopIfTrue="1" operator="equal">
      <formula>$J$125</formula>
    </cfRule>
    <cfRule type="cellIs" dxfId="41" priority="13" stopIfTrue="1" operator="lessThan">
      <formula>50</formula>
    </cfRule>
    <cfRule type="cellIs" dxfId="40" priority="14" stopIfTrue="1" operator="between">
      <formula>$J$125</formula>
      <formula>50</formula>
    </cfRule>
    <cfRule type="cellIs" dxfId="39" priority="15" stopIfTrue="1" operator="between">
      <formula>74.99</formula>
      <formula>$J$125</formula>
    </cfRule>
    <cfRule type="cellIs" dxfId="38" priority="16" stopIfTrue="1" operator="greaterThanOrEqual">
      <formula>75</formula>
    </cfRule>
  </conditionalFormatting>
  <conditionalFormatting sqref="P7:Q124">
    <cfRule type="containsBlanks" dxfId="37" priority="2">
      <formula>LEN(TRIM(P7))=0</formula>
    </cfRule>
    <cfRule type="cellIs" dxfId="36" priority="3" operator="equal">
      <formula>10</formula>
    </cfRule>
    <cfRule type="cellIs" dxfId="35" priority="4" operator="equal">
      <formula>0</formula>
    </cfRule>
    <cfRule type="cellIs" dxfId="34" priority="5" operator="between">
      <formula>0.09</formula>
      <formula>10</formula>
    </cfRule>
    <cfRule type="cellIs" dxfId="33" priority="6" operator="greaterThanOrEqual">
      <formula>10</formula>
    </cfRule>
  </conditionalFormatting>
  <conditionalFormatting sqref="O7:O124">
    <cfRule type="containsBlanks" dxfId="32" priority="1">
      <formula>LEN(TRIM(O7))=0</formula>
    </cfRule>
    <cfRule type="cellIs" dxfId="31" priority="7" operator="lessThan">
      <formula>50</formula>
    </cfRule>
    <cfRule type="cellIs" dxfId="30" priority="8" operator="between">
      <formula>50</formula>
      <formula>50.004</formula>
    </cfRule>
    <cfRule type="cellIs" dxfId="29" priority="9" operator="between">
      <formula>50.004</formula>
      <formula>90</formula>
    </cfRule>
    <cfRule type="cellIs" dxfId="28" priority="10" operator="between">
      <formula>100</formula>
      <formula>90</formula>
    </cfRule>
  </conditionalFormatting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Литература-11 2020-2025</vt:lpstr>
      <vt:lpstr>Литература-11 2020 расклад</vt:lpstr>
      <vt:lpstr>Литература-11 2021 расклад</vt:lpstr>
      <vt:lpstr>Литература-11 2022 расклад</vt:lpstr>
      <vt:lpstr>Литература-11 2023 расклад</vt:lpstr>
      <vt:lpstr>Литература-11 2024 расклад</vt:lpstr>
      <vt:lpstr>Литература-11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2025-09-30T09:49:42Z</dcterms:modified>
</cp:coreProperties>
</file>