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7980" tabRatio="734"/>
  </bookViews>
  <sheets>
    <sheet name="География-11 2020-2025" sheetId="11" r:id="rId1"/>
    <sheet name="География-11 2020 расклад" sheetId="10" r:id="rId2"/>
    <sheet name="География-11 2021 расклад" sheetId="9" r:id="rId3"/>
    <sheet name="География-11 2022 расклад" sheetId="16" r:id="rId4"/>
    <sheet name="География-11 2023 расклад" sheetId="14" r:id="rId5"/>
    <sheet name="География-11 2024 расклад" sheetId="17" r:id="rId6"/>
    <sheet name="География-11 2025 расклад" sheetId="18" r:id="rId7"/>
  </sheets>
  <externalReferences>
    <externalReference r:id="rId8"/>
  </externalReferences>
  <definedNames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AG99" i="11" l="1"/>
  <c r="AG124" i="11"/>
  <c r="AG123" i="11"/>
  <c r="AG120" i="11"/>
  <c r="AG117" i="11"/>
  <c r="AG115" i="11"/>
  <c r="AG113" i="11"/>
  <c r="AG112" i="11"/>
  <c r="AG111" i="11"/>
  <c r="AG109" i="11"/>
  <c r="AG108" i="11"/>
  <c r="AG107" i="11"/>
  <c r="AG106" i="11"/>
  <c r="AG105" i="11"/>
  <c r="AG100" i="11"/>
  <c r="AG96" i="11"/>
  <c r="AG90" i="11"/>
  <c r="AG89" i="11"/>
  <c r="AG86" i="11"/>
  <c r="AG84" i="11"/>
  <c r="AG83" i="11"/>
  <c r="AG82" i="11"/>
  <c r="AG81" i="11"/>
  <c r="AG80" i="11"/>
  <c r="AG77" i="11"/>
  <c r="AG72" i="11"/>
  <c r="AG70" i="11"/>
  <c r="AG69" i="11"/>
  <c r="AG68" i="11"/>
  <c r="AG67" i="11"/>
  <c r="AG64" i="11"/>
  <c r="AG63" i="11"/>
  <c r="AG61" i="11"/>
  <c r="AG60" i="11"/>
  <c r="AG58" i="11"/>
  <c r="AG51" i="11"/>
  <c r="AG50" i="11"/>
  <c r="AG48" i="11"/>
  <c r="AG47" i="11"/>
  <c r="AG45" i="11"/>
  <c r="AG44" i="11"/>
  <c r="AG34" i="11"/>
  <c r="AG31" i="11"/>
  <c r="AG30" i="11"/>
  <c r="AG29" i="11"/>
  <c r="AG27" i="11"/>
  <c r="AG25" i="11"/>
  <c r="AG23" i="11"/>
  <c r="AG19" i="11"/>
  <c r="AG16" i="11"/>
  <c r="AG14" i="11"/>
  <c r="AG9" i="11"/>
  <c r="AG8" i="11"/>
  <c r="AG7" i="11"/>
  <c r="AA124" i="11"/>
  <c r="AA123" i="11"/>
  <c r="AA120" i="11"/>
  <c r="AA117" i="11"/>
  <c r="AA115" i="11"/>
  <c r="AA113" i="11"/>
  <c r="AA112" i="11"/>
  <c r="AA111" i="11"/>
  <c r="AA109" i="11"/>
  <c r="AA108" i="11"/>
  <c r="AA107" i="11"/>
  <c r="AA106" i="11"/>
  <c r="AA105" i="11"/>
  <c r="AA100" i="11"/>
  <c r="AA99" i="11"/>
  <c r="AA96" i="11"/>
  <c r="AA90" i="11"/>
  <c r="AA89" i="11"/>
  <c r="AA86" i="11"/>
  <c r="AA84" i="11"/>
  <c r="AA83" i="11"/>
  <c r="AA82" i="11"/>
  <c r="AA81" i="11"/>
  <c r="AA80" i="11"/>
  <c r="AA77" i="11"/>
  <c r="AA72" i="11"/>
  <c r="AA70" i="11"/>
  <c r="AA69" i="11"/>
  <c r="AA68" i="11"/>
  <c r="AA67" i="11"/>
  <c r="AA64" i="11"/>
  <c r="AA63" i="11"/>
  <c r="AA61" i="11"/>
  <c r="AA60" i="11"/>
  <c r="AA58" i="11"/>
  <c r="AA51" i="11"/>
  <c r="AA50" i="11"/>
  <c r="AA48" i="11"/>
  <c r="AA47" i="11"/>
  <c r="AA45" i="11"/>
  <c r="AA44" i="11"/>
  <c r="AA34" i="11"/>
  <c r="AA31" i="11"/>
  <c r="AA30" i="11"/>
  <c r="AA29" i="11"/>
  <c r="AA27" i="11"/>
  <c r="AA25" i="11"/>
  <c r="AA23" i="11"/>
  <c r="AA19" i="11"/>
  <c r="AA16" i="11"/>
  <c r="AA14" i="11"/>
  <c r="AA9" i="11"/>
  <c r="AA8" i="11"/>
  <c r="AA7" i="11"/>
  <c r="AG6" i="11"/>
  <c r="AA6" i="11"/>
  <c r="U124" i="11"/>
  <c r="U123" i="11"/>
  <c r="U120" i="11"/>
  <c r="U117" i="11"/>
  <c r="U115" i="11"/>
  <c r="U113" i="11"/>
  <c r="U112" i="11"/>
  <c r="U111" i="11"/>
  <c r="U109" i="11"/>
  <c r="U108" i="11"/>
  <c r="U107" i="11"/>
  <c r="U106" i="11"/>
  <c r="U105" i="11"/>
  <c r="U100" i="11"/>
  <c r="U99" i="11"/>
  <c r="U96" i="11"/>
  <c r="U90" i="11"/>
  <c r="U89" i="11"/>
  <c r="U86" i="11"/>
  <c r="U84" i="11"/>
  <c r="U83" i="11"/>
  <c r="U82" i="11"/>
  <c r="U81" i="11"/>
  <c r="U80" i="11"/>
  <c r="U77" i="11"/>
  <c r="U72" i="11"/>
  <c r="U70" i="11"/>
  <c r="U69" i="11"/>
  <c r="U68" i="11"/>
  <c r="U67" i="11"/>
  <c r="U64" i="11"/>
  <c r="U63" i="11"/>
  <c r="U61" i="11"/>
  <c r="U60" i="11"/>
  <c r="U58" i="11"/>
  <c r="U51" i="11"/>
  <c r="U50" i="11"/>
  <c r="U48" i="11"/>
  <c r="U47" i="11"/>
  <c r="U45" i="11"/>
  <c r="U44" i="11"/>
  <c r="U34" i="11"/>
  <c r="U31" i="11"/>
  <c r="U30" i="11"/>
  <c r="U29" i="11"/>
  <c r="U27" i="11"/>
  <c r="U25" i="11"/>
  <c r="U23" i="11"/>
  <c r="U19" i="11"/>
  <c r="U16" i="11"/>
  <c r="U14" i="11"/>
  <c r="U9" i="11"/>
  <c r="U8" i="11"/>
  <c r="U7" i="11"/>
  <c r="O124" i="11"/>
  <c r="O123" i="11"/>
  <c r="O120" i="11"/>
  <c r="O117" i="11"/>
  <c r="O115" i="11"/>
  <c r="O113" i="11"/>
  <c r="O112" i="11"/>
  <c r="O111" i="11"/>
  <c r="O109" i="11"/>
  <c r="O108" i="11"/>
  <c r="O107" i="11"/>
  <c r="O106" i="11"/>
  <c r="O105" i="11"/>
  <c r="O100" i="11"/>
  <c r="O99" i="11"/>
  <c r="O96" i="11"/>
  <c r="O90" i="11"/>
  <c r="O89" i="11"/>
  <c r="O86" i="11"/>
  <c r="O84" i="11"/>
  <c r="O83" i="11"/>
  <c r="O82" i="11"/>
  <c r="O81" i="11"/>
  <c r="O80" i="11"/>
  <c r="O77" i="11"/>
  <c r="O72" i="11"/>
  <c r="O70" i="11"/>
  <c r="O69" i="11"/>
  <c r="O68" i="11"/>
  <c r="O67" i="11"/>
  <c r="O64" i="11"/>
  <c r="O63" i="11"/>
  <c r="O61" i="11"/>
  <c r="O60" i="11"/>
  <c r="O58" i="11"/>
  <c r="O51" i="11"/>
  <c r="O50" i="11"/>
  <c r="O48" i="11"/>
  <c r="O47" i="11"/>
  <c r="O45" i="11"/>
  <c r="O44" i="11"/>
  <c r="O34" i="11"/>
  <c r="O31" i="11"/>
  <c r="O30" i="11"/>
  <c r="O29" i="11"/>
  <c r="O27" i="11"/>
  <c r="O25" i="11"/>
  <c r="O23" i="11"/>
  <c r="O19" i="11"/>
  <c r="O16" i="11"/>
  <c r="O14" i="11"/>
  <c r="O9" i="11"/>
  <c r="O8" i="11"/>
  <c r="O7" i="11"/>
  <c r="O6" i="11"/>
  <c r="I124" i="11"/>
  <c r="I123" i="11"/>
  <c r="I120" i="11"/>
  <c r="I117" i="11"/>
  <c r="I115" i="11"/>
  <c r="I113" i="11"/>
  <c r="I112" i="11"/>
  <c r="I111" i="11"/>
  <c r="I109" i="11"/>
  <c r="I108" i="11"/>
  <c r="I107" i="11"/>
  <c r="I106" i="11"/>
  <c r="I105" i="11"/>
  <c r="I100" i="11"/>
  <c r="I99" i="11"/>
  <c r="I96" i="11"/>
  <c r="I90" i="11"/>
  <c r="I89" i="11"/>
  <c r="I86" i="11"/>
  <c r="I84" i="11"/>
  <c r="I83" i="11"/>
  <c r="I82" i="11"/>
  <c r="I81" i="11"/>
  <c r="I80" i="11"/>
  <c r="I77" i="11"/>
  <c r="I72" i="11"/>
  <c r="I70" i="11"/>
  <c r="I69" i="11"/>
  <c r="I68" i="11"/>
  <c r="I67" i="11"/>
  <c r="I64" i="11"/>
  <c r="I63" i="11"/>
  <c r="I61" i="11"/>
  <c r="I60" i="11"/>
  <c r="I58" i="11"/>
  <c r="I51" i="11"/>
  <c r="I50" i="11"/>
  <c r="I48" i="11"/>
  <c r="I47" i="11"/>
  <c r="I45" i="11"/>
  <c r="I44" i="11"/>
  <c r="I34" i="11"/>
  <c r="I31" i="11"/>
  <c r="I30" i="11"/>
  <c r="I29" i="11"/>
  <c r="I27" i="11"/>
  <c r="I25" i="11"/>
  <c r="I23" i="11"/>
  <c r="I19" i="11"/>
  <c r="I16" i="11"/>
  <c r="I14" i="11"/>
  <c r="I9" i="11"/>
  <c r="I8" i="11"/>
  <c r="I7" i="11"/>
  <c r="U6" i="11"/>
  <c r="I6" i="11"/>
  <c r="J115" i="18"/>
  <c r="I115" i="18"/>
  <c r="H115" i="18"/>
  <c r="G115" i="18"/>
  <c r="F115" i="18"/>
  <c r="E115" i="18"/>
  <c r="D115" i="18"/>
  <c r="J83" i="18"/>
  <c r="I83" i="18"/>
  <c r="H83" i="18"/>
  <c r="G83" i="18"/>
  <c r="F83" i="18"/>
  <c r="E83" i="18"/>
  <c r="D83" i="18"/>
  <c r="J68" i="18"/>
  <c r="I68" i="18"/>
  <c r="H68" i="18"/>
  <c r="G68" i="18"/>
  <c r="F68" i="18"/>
  <c r="E68" i="18"/>
  <c r="D68" i="18"/>
  <c r="AF113" i="11"/>
  <c r="Z113" i="11"/>
  <c r="T113" i="11"/>
  <c r="N113" i="11"/>
  <c r="H113" i="11"/>
  <c r="P14" i="18"/>
  <c r="N14" i="18"/>
  <c r="M14" i="18"/>
  <c r="P9" i="18"/>
  <c r="N9" i="18"/>
  <c r="M9" i="18"/>
  <c r="P8" i="18"/>
  <c r="N8" i="18"/>
  <c r="M8" i="18"/>
  <c r="Q8" i="18" s="1"/>
  <c r="P27" i="18"/>
  <c r="N27" i="18"/>
  <c r="M27" i="18"/>
  <c r="Q27" i="18" s="1"/>
  <c r="P25" i="18"/>
  <c r="N25" i="18"/>
  <c r="M25" i="18"/>
  <c r="Q25" i="18" s="1"/>
  <c r="P23" i="18"/>
  <c r="N23" i="18"/>
  <c r="M23" i="18"/>
  <c r="Q23" i="18" s="1"/>
  <c r="P19" i="18"/>
  <c r="N19" i="18"/>
  <c r="M19" i="18"/>
  <c r="Q19" i="18" s="1"/>
  <c r="P45" i="18"/>
  <c r="N45" i="18"/>
  <c r="M45" i="18"/>
  <c r="Q45" i="18" s="1"/>
  <c r="P44" i="18"/>
  <c r="N44" i="18"/>
  <c r="M44" i="18"/>
  <c r="P34" i="18"/>
  <c r="N34" i="18"/>
  <c r="M34" i="18"/>
  <c r="P61" i="18"/>
  <c r="N61" i="18"/>
  <c r="M61" i="18"/>
  <c r="Q61" i="18" s="1"/>
  <c r="P60" i="18"/>
  <c r="N60" i="18"/>
  <c r="O60" i="18" s="1"/>
  <c r="M60" i="18"/>
  <c r="P58" i="18"/>
  <c r="N58" i="18"/>
  <c r="M58" i="18"/>
  <c r="P51" i="18"/>
  <c r="N51" i="18"/>
  <c r="M51" i="18"/>
  <c r="P64" i="18"/>
  <c r="N64" i="18"/>
  <c r="M64" i="18"/>
  <c r="Q64" i="18" s="1"/>
  <c r="P72" i="18"/>
  <c r="N72" i="18"/>
  <c r="M72" i="18"/>
  <c r="P70" i="18"/>
  <c r="N70" i="18"/>
  <c r="O70" i="18" s="1"/>
  <c r="M70" i="18"/>
  <c r="P69" i="18"/>
  <c r="N69" i="18"/>
  <c r="M69" i="18"/>
  <c r="Q69" i="18" s="1"/>
  <c r="P81" i="18"/>
  <c r="N81" i="18"/>
  <c r="M81" i="18"/>
  <c r="P80" i="18"/>
  <c r="N80" i="18"/>
  <c r="M80" i="18"/>
  <c r="Q80" i="18" s="1"/>
  <c r="P86" i="18"/>
  <c r="N86" i="18"/>
  <c r="M86" i="18"/>
  <c r="P84" i="18"/>
  <c r="N84" i="18"/>
  <c r="M84" i="18"/>
  <c r="P100" i="18"/>
  <c r="N100" i="18"/>
  <c r="M100" i="18"/>
  <c r="P99" i="18"/>
  <c r="N99" i="18"/>
  <c r="M99" i="18"/>
  <c r="Q99" i="18" s="1"/>
  <c r="P96" i="18"/>
  <c r="N96" i="18"/>
  <c r="M96" i="18"/>
  <c r="P90" i="18"/>
  <c r="Q90" i="18" s="1"/>
  <c r="N90" i="18"/>
  <c r="M90" i="18"/>
  <c r="Q124" i="18"/>
  <c r="P124" i="18"/>
  <c r="N124" i="18"/>
  <c r="M124" i="18"/>
  <c r="P123" i="18"/>
  <c r="N123" i="18"/>
  <c r="M123" i="18"/>
  <c r="P120" i="18"/>
  <c r="N120" i="18"/>
  <c r="M120" i="18"/>
  <c r="Q120" i="18" s="1"/>
  <c r="P113" i="18"/>
  <c r="N113" i="18"/>
  <c r="M113" i="18"/>
  <c r="J125" i="18"/>
  <c r="P117" i="18"/>
  <c r="N117" i="18"/>
  <c r="M117" i="18"/>
  <c r="Q117" i="18" s="1"/>
  <c r="P115" i="18"/>
  <c r="M115" i="18"/>
  <c r="P112" i="18"/>
  <c r="N112" i="18"/>
  <c r="M112" i="18"/>
  <c r="Q112" i="18" s="1"/>
  <c r="P111" i="18"/>
  <c r="N111" i="18"/>
  <c r="M111" i="18"/>
  <c r="P109" i="18"/>
  <c r="N109" i="18"/>
  <c r="M109" i="18"/>
  <c r="P108" i="18"/>
  <c r="N108" i="18"/>
  <c r="M108" i="18"/>
  <c r="P107" i="18"/>
  <c r="N107" i="18"/>
  <c r="M107" i="18"/>
  <c r="P106" i="18"/>
  <c r="N106" i="18"/>
  <c r="M106" i="18"/>
  <c r="Q106" i="18" s="1"/>
  <c r="P105" i="18"/>
  <c r="N105" i="18"/>
  <c r="M105" i="18"/>
  <c r="K104" i="18"/>
  <c r="K94" i="18"/>
  <c r="P89" i="18"/>
  <c r="N89" i="18"/>
  <c r="M89" i="18"/>
  <c r="K89" i="18"/>
  <c r="K86" i="18"/>
  <c r="P83" i="18"/>
  <c r="M83" i="18"/>
  <c r="P82" i="18"/>
  <c r="N82" i="18"/>
  <c r="M82" i="18"/>
  <c r="Q82" i="18" s="1"/>
  <c r="K82" i="18"/>
  <c r="P77" i="18"/>
  <c r="N77" i="18"/>
  <c r="M77" i="18"/>
  <c r="K77" i="18"/>
  <c r="K72" i="18"/>
  <c r="P68" i="18"/>
  <c r="M68" i="18"/>
  <c r="P67" i="18"/>
  <c r="N67" i="18"/>
  <c r="M67" i="18"/>
  <c r="Q67" i="18" s="1"/>
  <c r="K67" i="18"/>
  <c r="K66" i="18"/>
  <c r="P63" i="18"/>
  <c r="N63" i="18"/>
  <c r="M63" i="18"/>
  <c r="Q63" i="18" s="1"/>
  <c r="P50" i="18"/>
  <c r="N50" i="18"/>
  <c r="O50" i="18" s="1"/>
  <c r="M50" i="18"/>
  <c r="K50" i="18"/>
  <c r="P48" i="18"/>
  <c r="N48" i="18"/>
  <c r="M48" i="18"/>
  <c r="Q48" i="18" s="1"/>
  <c r="J47" i="18"/>
  <c r="I47" i="18"/>
  <c r="H47" i="18"/>
  <c r="G47" i="18"/>
  <c r="F47" i="18"/>
  <c r="E47" i="18"/>
  <c r="P47" i="18" s="1"/>
  <c r="D47" i="18"/>
  <c r="M47" i="18" s="1"/>
  <c r="P31" i="18"/>
  <c r="N31" i="18"/>
  <c r="M31" i="18"/>
  <c r="Q31" i="18" s="1"/>
  <c r="P30" i="18"/>
  <c r="N30" i="18"/>
  <c r="M30" i="18"/>
  <c r="J29" i="18"/>
  <c r="I29" i="18"/>
  <c r="H29" i="18"/>
  <c r="G29" i="18"/>
  <c r="N29" i="18" s="1"/>
  <c r="F29" i="18"/>
  <c r="E29" i="18"/>
  <c r="P29" i="18" s="1"/>
  <c r="D29" i="18"/>
  <c r="M29" i="18" s="1"/>
  <c r="J16" i="18"/>
  <c r="I16" i="18"/>
  <c r="H16" i="18"/>
  <c r="G16" i="18"/>
  <c r="F16" i="18"/>
  <c r="E16" i="18"/>
  <c r="P16" i="18" s="1"/>
  <c r="D16" i="18"/>
  <c r="M16" i="18" s="1"/>
  <c r="J7" i="18"/>
  <c r="I7" i="18"/>
  <c r="H7" i="18"/>
  <c r="G7" i="18"/>
  <c r="F7" i="18"/>
  <c r="E7" i="18"/>
  <c r="P7" i="18" s="1"/>
  <c r="D7" i="18"/>
  <c r="M7" i="18" s="1"/>
  <c r="Q123" i="18" l="1"/>
  <c r="O123" i="18"/>
  <c r="O124" i="18"/>
  <c r="O120" i="18"/>
  <c r="N115" i="18"/>
  <c r="Q113" i="18"/>
  <c r="O113" i="18"/>
  <c r="O100" i="18"/>
  <c r="Q100" i="18"/>
  <c r="O96" i="18"/>
  <c r="Q96" i="18"/>
  <c r="N83" i="18"/>
  <c r="O90" i="18"/>
  <c r="Q86" i="18"/>
  <c r="Q83" i="18"/>
  <c r="O83" i="18"/>
  <c r="O86" i="18"/>
  <c r="Q84" i="18"/>
  <c r="O84" i="18"/>
  <c r="Q81" i="18"/>
  <c r="O81" i="18"/>
  <c r="Q72" i="18"/>
  <c r="F6" i="18"/>
  <c r="O72" i="18"/>
  <c r="Q70" i="18"/>
  <c r="Q60" i="18"/>
  <c r="O58" i="18"/>
  <c r="Q58" i="18"/>
  <c r="O51" i="18"/>
  <c r="Q29" i="18"/>
  <c r="O44" i="18"/>
  <c r="O29" i="18"/>
  <c r="Q44" i="18"/>
  <c r="O34" i="18"/>
  <c r="Q34" i="18"/>
  <c r="O14" i="18"/>
  <c r="Q14" i="18"/>
  <c r="O9" i="18"/>
  <c r="Q9" i="18"/>
  <c r="O8" i="18"/>
  <c r="O19" i="18"/>
  <c r="O23" i="18"/>
  <c r="O25" i="18"/>
  <c r="O27" i="18"/>
  <c r="O45" i="18"/>
  <c r="Q51" i="18"/>
  <c r="O61" i="18"/>
  <c r="O64" i="18"/>
  <c r="O69" i="18"/>
  <c r="O80" i="18"/>
  <c r="O99" i="18"/>
  <c r="O30" i="18"/>
  <c r="O89" i="18"/>
  <c r="O105" i="18"/>
  <c r="O107" i="18"/>
  <c r="O109" i="18"/>
  <c r="O111" i="18"/>
  <c r="O115" i="18"/>
  <c r="Q89" i="18"/>
  <c r="Q105" i="18"/>
  <c r="Q107" i="18"/>
  <c r="Q109" i="18"/>
  <c r="Q111" i="18"/>
  <c r="Q108" i="18"/>
  <c r="Q77" i="18"/>
  <c r="Q68" i="18"/>
  <c r="N68" i="18"/>
  <c r="O68" i="18" s="1"/>
  <c r="O77" i="18"/>
  <c r="I6" i="18"/>
  <c r="N47" i="18"/>
  <c r="O47" i="18" s="1"/>
  <c r="Q50" i="18"/>
  <c r="Q30" i="18"/>
  <c r="H6" i="18"/>
  <c r="Q16" i="18"/>
  <c r="N16" i="18"/>
  <c r="O16" i="18" s="1"/>
  <c r="D6" i="18"/>
  <c r="M6" i="18" s="1"/>
  <c r="Q7" i="18"/>
  <c r="N7" i="18"/>
  <c r="O7" i="18" s="1"/>
  <c r="Q47" i="18"/>
  <c r="Q115" i="18"/>
  <c r="E6" i="18"/>
  <c r="P6" i="18" s="1"/>
  <c r="Q6" i="18" s="1"/>
  <c r="G6" i="18"/>
  <c r="O31" i="18"/>
  <c r="O48" i="18"/>
  <c r="O63" i="18"/>
  <c r="O67" i="18"/>
  <c r="O82" i="18"/>
  <c r="O106" i="18"/>
  <c r="O108" i="18"/>
  <c r="O112" i="18"/>
  <c r="O117" i="18"/>
  <c r="AF123" i="11"/>
  <c r="AF119" i="11"/>
  <c r="AF118" i="11"/>
  <c r="AF117" i="11"/>
  <c r="AF115" i="11"/>
  <c r="AF112" i="11"/>
  <c r="AF111" i="11"/>
  <c r="AF110" i="11"/>
  <c r="AF109" i="11"/>
  <c r="AF108" i="11"/>
  <c r="AF107" i="11"/>
  <c r="AF106" i="11"/>
  <c r="AF105" i="11"/>
  <c r="AF104" i="11"/>
  <c r="AF103" i="11"/>
  <c r="AF94" i="11"/>
  <c r="AF89" i="11"/>
  <c r="AF88" i="11"/>
  <c r="AF86" i="11"/>
  <c r="AF83" i="11"/>
  <c r="AF82" i="11"/>
  <c r="AF80" i="11"/>
  <c r="AF77" i="11"/>
  <c r="AF76" i="11"/>
  <c r="AF74" i="11"/>
  <c r="AF72" i="11"/>
  <c r="AF70" i="11"/>
  <c r="AF68" i="11"/>
  <c r="AF67" i="11"/>
  <c r="AF66" i="11"/>
  <c r="AF63" i="11"/>
  <c r="AF62" i="11"/>
  <c r="AF58" i="11"/>
  <c r="AF50" i="11"/>
  <c r="AF49" i="11"/>
  <c r="AF48" i="11"/>
  <c r="AF47" i="11"/>
  <c r="AF41" i="11"/>
  <c r="AF38" i="11"/>
  <c r="AF33" i="11"/>
  <c r="AF31" i="11"/>
  <c r="AF30" i="11"/>
  <c r="AF29" i="11"/>
  <c r="AF27" i="11"/>
  <c r="AF26" i="11"/>
  <c r="AF23" i="11"/>
  <c r="AF22" i="11"/>
  <c r="AF20" i="11"/>
  <c r="AF18" i="11"/>
  <c r="AF16" i="11"/>
  <c r="AF14" i="11"/>
  <c r="AF12" i="11"/>
  <c r="AF11" i="11"/>
  <c r="AF10" i="11"/>
  <c r="AF7" i="11"/>
  <c r="Z123" i="11"/>
  <c r="Z119" i="11"/>
  <c r="Z118" i="11"/>
  <c r="Z117" i="11"/>
  <c r="Z115" i="11"/>
  <c r="Z112" i="11"/>
  <c r="Z111" i="11"/>
  <c r="Z110" i="11"/>
  <c r="Z109" i="11"/>
  <c r="Z108" i="11"/>
  <c r="Z107" i="11"/>
  <c r="Z106" i="11"/>
  <c r="Z105" i="11"/>
  <c r="Z104" i="11"/>
  <c r="Z103" i="11"/>
  <c r="Z94" i="11"/>
  <c r="Z89" i="11"/>
  <c r="Z88" i="11"/>
  <c r="Z86" i="11"/>
  <c r="Z83" i="11"/>
  <c r="Z82" i="11"/>
  <c r="Z80" i="11"/>
  <c r="Z77" i="11"/>
  <c r="Z76" i="11"/>
  <c r="Z74" i="11"/>
  <c r="Z72" i="11"/>
  <c r="Z70" i="11"/>
  <c r="Z68" i="11"/>
  <c r="Z67" i="11"/>
  <c r="Z66" i="11"/>
  <c r="Z63" i="11"/>
  <c r="Z62" i="11"/>
  <c r="Z58" i="11"/>
  <c r="Z50" i="11"/>
  <c r="Z49" i="11"/>
  <c r="Z48" i="11"/>
  <c r="Z47" i="11"/>
  <c r="Z41" i="11"/>
  <c r="Z38" i="11"/>
  <c r="Z33" i="11"/>
  <c r="Z31" i="11"/>
  <c r="Z30" i="11"/>
  <c r="Z29" i="11"/>
  <c r="Z27" i="11"/>
  <c r="Z26" i="11"/>
  <c r="Z23" i="11"/>
  <c r="Z22" i="11"/>
  <c r="Z20" i="11"/>
  <c r="Z18" i="11"/>
  <c r="Z16" i="11"/>
  <c r="Z14" i="11"/>
  <c r="Z12" i="11"/>
  <c r="Z11" i="11"/>
  <c r="Z10" i="11"/>
  <c r="Z7" i="11"/>
  <c r="T123" i="11"/>
  <c r="T119" i="11"/>
  <c r="T118" i="11"/>
  <c r="T117" i="11"/>
  <c r="T115" i="11"/>
  <c r="T112" i="11"/>
  <c r="T111" i="11"/>
  <c r="T110" i="11"/>
  <c r="T109" i="11"/>
  <c r="T108" i="11"/>
  <c r="T107" i="11"/>
  <c r="T106" i="11"/>
  <c r="T105" i="11"/>
  <c r="T104" i="11"/>
  <c r="T103" i="11"/>
  <c r="T94" i="11"/>
  <c r="T89" i="11"/>
  <c r="T88" i="11"/>
  <c r="T86" i="11"/>
  <c r="T83" i="11"/>
  <c r="T82" i="11"/>
  <c r="T80" i="11"/>
  <c r="T77" i="11"/>
  <c r="T76" i="11"/>
  <c r="T74" i="11"/>
  <c r="T72" i="11"/>
  <c r="T70" i="11"/>
  <c r="T68" i="11"/>
  <c r="T67" i="11"/>
  <c r="T66" i="11"/>
  <c r="T63" i="11"/>
  <c r="T62" i="11"/>
  <c r="T58" i="11"/>
  <c r="T50" i="11"/>
  <c r="T49" i="11"/>
  <c r="T48" i="11"/>
  <c r="T47" i="11"/>
  <c r="T41" i="11"/>
  <c r="T38" i="11"/>
  <c r="T33" i="11"/>
  <c r="T31" i="11"/>
  <c r="T30" i="11"/>
  <c r="T29" i="11"/>
  <c r="T27" i="11"/>
  <c r="T26" i="11"/>
  <c r="T23" i="11"/>
  <c r="T22" i="11"/>
  <c r="T20" i="11"/>
  <c r="T18" i="11"/>
  <c r="T16" i="11"/>
  <c r="T14" i="11"/>
  <c r="T12" i="11"/>
  <c r="T11" i="11"/>
  <c r="T10" i="11"/>
  <c r="T7" i="11"/>
  <c r="N123" i="11"/>
  <c r="N119" i="11"/>
  <c r="N118" i="11"/>
  <c r="N117" i="11"/>
  <c r="N115" i="11"/>
  <c r="N112" i="11"/>
  <c r="N111" i="11"/>
  <c r="N110" i="11"/>
  <c r="N109" i="11"/>
  <c r="N108" i="11"/>
  <c r="N107" i="11"/>
  <c r="N106" i="11"/>
  <c r="N105" i="11"/>
  <c r="N104" i="11"/>
  <c r="N103" i="11"/>
  <c r="N94" i="11"/>
  <c r="N89" i="11"/>
  <c r="N88" i="11"/>
  <c r="N86" i="11"/>
  <c r="N83" i="11"/>
  <c r="N82" i="11"/>
  <c r="N80" i="11"/>
  <c r="N77" i="11"/>
  <c r="N76" i="11"/>
  <c r="N74" i="11"/>
  <c r="N72" i="11"/>
  <c r="N70" i="11"/>
  <c r="N68" i="11"/>
  <c r="N67" i="11"/>
  <c r="N66" i="11"/>
  <c r="N63" i="11"/>
  <c r="N62" i="11"/>
  <c r="N58" i="11"/>
  <c r="N50" i="11"/>
  <c r="N49" i="11"/>
  <c r="N48" i="11"/>
  <c r="N47" i="11"/>
  <c r="N41" i="11"/>
  <c r="N38" i="11"/>
  <c r="N33" i="11"/>
  <c r="N31" i="11"/>
  <c r="N30" i="11"/>
  <c r="N29" i="11"/>
  <c r="N27" i="11"/>
  <c r="N26" i="11"/>
  <c r="N23" i="11"/>
  <c r="N22" i="11"/>
  <c r="N20" i="11"/>
  <c r="N18" i="11"/>
  <c r="N16" i="11"/>
  <c r="N14" i="11"/>
  <c r="N12" i="11"/>
  <c r="N11" i="11"/>
  <c r="N10" i="11"/>
  <c r="N7" i="11"/>
  <c r="H123" i="11"/>
  <c r="H119" i="11"/>
  <c r="H118" i="11"/>
  <c r="H117" i="11"/>
  <c r="H115" i="11"/>
  <c r="H112" i="11"/>
  <c r="H111" i="11"/>
  <c r="H110" i="11"/>
  <c r="H109" i="11"/>
  <c r="H108" i="11"/>
  <c r="H107" i="11"/>
  <c r="H106" i="11"/>
  <c r="H105" i="11"/>
  <c r="H104" i="11"/>
  <c r="H103" i="11"/>
  <c r="H94" i="11"/>
  <c r="H89" i="11"/>
  <c r="H88" i="11"/>
  <c r="H86" i="11"/>
  <c r="H83" i="11"/>
  <c r="H82" i="11"/>
  <c r="H80" i="11"/>
  <c r="H77" i="11"/>
  <c r="H76" i="11"/>
  <c r="H74" i="11"/>
  <c r="H72" i="11"/>
  <c r="H70" i="11"/>
  <c r="H68" i="11"/>
  <c r="H67" i="11"/>
  <c r="H66" i="11"/>
  <c r="H63" i="11"/>
  <c r="H62" i="11"/>
  <c r="H58" i="11"/>
  <c r="H50" i="11"/>
  <c r="H49" i="11"/>
  <c r="H48" i="11"/>
  <c r="H47" i="11"/>
  <c r="H41" i="11"/>
  <c r="H38" i="11"/>
  <c r="H33" i="11"/>
  <c r="H31" i="11"/>
  <c r="H30" i="11"/>
  <c r="H29" i="11"/>
  <c r="H27" i="11"/>
  <c r="H26" i="11"/>
  <c r="H23" i="11"/>
  <c r="H22" i="11"/>
  <c r="H20" i="11"/>
  <c r="H18" i="11"/>
  <c r="H16" i="11"/>
  <c r="H14" i="11"/>
  <c r="H12" i="11"/>
  <c r="H11" i="11"/>
  <c r="H10" i="11"/>
  <c r="H7" i="11"/>
  <c r="AF6" i="11"/>
  <c r="Z6" i="11"/>
  <c r="T6" i="11"/>
  <c r="N6" i="11"/>
  <c r="H6" i="11"/>
  <c r="P122" i="17"/>
  <c r="Q122" i="17" s="1"/>
  <c r="N122" i="17"/>
  <c r="O122" i="17" s="1"/>
  <c r="P118" i="17"/>
  <c r="Q118" i="17" s="1"/>
  <c r="N118" i="17"/>
  <c r="O118" i="17" s="1"/>
  <c r="P117" i="17"/>
  <c r="Q117" i="17" s="1"/>
  <c r="N117" i="17"/>
  <c r="O117" i="17" s="1"/>
  <c r="P116" i="17"/>
  <c r="Q116" i="17" s="1"/>
  <c r="N116" i="17"/>
  <c r="O116" i="17" s="1"/>
  <c r="P114" i="17"/>
  <c r="Q114" i="17" s="1"/>
  <c r="N114" i="17"/>
  <c r="O114" i="17" s="1"/>
  <c r="P113" i="17"/>
  <c r="Q113" i="17" s="1"/>
  <c r="N113" i="17"/>
  <c r="O113" i="17" s="1"/>
  <c r="P112" i="17"/>
  <c r="Q112" i="17" s="1"/>
  <c r="N112" i="17"/>
  <c r="O112" i="17" s="1"/>
  <c r="P111" i="17"/>
  <c r="Q111" i="17" s="1"/>
  <c r="N111" i="17"/>
  <c r="O111" i="17" s="1"/>
  <c r="P110" i="17"/>
  <c r="Q110" i="17" s="1"/>
  <c r="N110" i="17"/>
  <c r="O110" i="17" s="1"/>
  <c r="P109" i="17"/>
  <c r="Q109" i="17" s="1"/>
  <c r="N109" i="17"/>
  <c r="O109" i="17" s="1"/>
  <c r="P108" i="17"/>
  <c r="Q108" i="17" s="1"/>
  <c r="N108" i="17"/>
  <c r="O108" i="17" s="1"/>
  <c r="P107" i="17"/>
  <c r="Q107" i="17" s="1"/>
  <c r="N107" i="17"/>
  <c r="O107" i="17" s="1"/>
  <c r="P106" i="17"/>
  <c r="Q106" i="17" s="1"/>
  <c r="N106" i="17"/>
  <c r="O106" i="17" s="1"/>
  <c r="P105" i="17"/>
  <c r="Q105" i="17" s="1"/>
  <c r="N105" i="17"/>
  <c r="O105" i="17" s="1"/>
  <c r="P104" i="17"/>
  <c r="Q104" i="17" s="1"/>
  <c r="N104" i="17"/>
  <c r="O104" i="17" s="1"/>
  <c r="P103" i="17"/>
  <c r="Q103" i="17" s="1"/>
  <c r="N103" i="17"/>
  <c r="O103" i="17" s="1"/>
  <c r="P94" i="17"/>
  <c r="Q94" i="17" s="1"/>
  <c r="N94" i="17"/>
  <c r="O94" i="17" s="1"/>
  <c r="P89" i="17"/>
  <c r="Q89" i="17" s="1"/>
  <c r="N89" i="17"/>
  <c r="O89" i="17" s="1"/>
  <c r="P88" i="17"/>
  <c r="Q88" i="17" s="1"/>
  <c r="N88" i="17"/>
  <c r="O88" i="17" s="1"/>
  <c r="P86" i="17"/>
  <c r="Q86" i="17" s="1"/>
  <c r="N86" i="17"/>
  <c r="O86" i="17" s="1"/>
  <c r="P83" i="17"/>
  <c r="Q83" i="17" s="1"/>
  <c r="N83" i="17"/>
  <c r="O83" i="17" s="1"/>
  <c r="P82" i="17"/>
  <c r="Q82" i="17" s="1"/>
  <c r="N82" i="17"/>
  <c r="O82" i="17" s="1"/>
  <c r="P80" i="17"/>
  <c r="Q80" i="17" s="1"/>
  <c r="N80" i="17"/>
  <c r="O80" i="17" s="1"/>
  <c r="P77" i="17"/>
  <c r="Q77" i="17" s="1"/>
  <c r="N77" i="17"/>
  <c r="O77" i="17" s="1"/>
  <c r="P76" i="17"/>
  <c r="Q76" i="17" s="1"/>
  <c r="N76" i="17"/>
  <c r="O76" i="17" s="1"/>
  <c r="P74" i="17"/>
  <c r="Q74" i="17" s="1"/>
  <c r="N74" i="17"/>
  <c r="O74" i="17" s="1"/>
  <c r="P72" i="17"/>
  <c r="Q72" i="17" s="1"/>
  <c r="N72" i="17"/>
  <c r="O72" i="17" s="1"/>
  <c r="P70" i="17"/>
  <c r="Q70" i="17" s="1"/>
  <c r="N70" i="17"/>
  <c r="O70" i="17" s="1"/>
  <c r="P68" i="17"/>
  <c r="Q68" i="17" s="1"/>
  <c r="N68" i="17"/>
  <c r="O68" i="17" s="1"/>
  <c r="P67" i="17"/>
  <c r="Q67" i="17" s="1"/>
  <c r="N67" i="17"/>
  <c r="O67" i="17" s="1"/>
  <c r="P66" i="17"/>
  <c r="Q66" i="17" s="1"/>
  <c r="N66" i="17"/>
  <c r="O66" i="17" s="1"/>
  <c r="P63" i="17"/>
  <c r="Q63" i="17" s="1"/>
  <c r="N63" i="17"/>
  <c r="O63" i="17" s="1"/>
  <c r="P62" i="17"/>
  <c r="Q62" i="17" s="1"/>
  <c r="N62" i="17"/>
  <c r="O62" i="17" s="1"/>
  <c r="P58" i="17"/>
  <c r="Q58" i="17" s="1"/>
  <c r="N58" i="17"/>
  <c r="O58" i="17" s="1"/>
  <c r="P50" i="17"/>
  <c r="Q50" i="17" s="1"/>
  <c r="N50" i="17"/>
  <c r="O50" i="17" s="1"/>
  <c r="P49" i="17"/>
  <c r="Q49" i="17" s="1"/>
  <c r="N49" i="17"/>
  <c r="O49" i="17" s="1"/>
  <c r="P48" i="17"/>
  <c r="Q48" i="17" s="1"/>
  <c r="N48" i="17"/>
  <c r="O48" i="17" s="1"/>
  <c r="P47" i="17"/>
  <c r="Q47" i="17" s="1"/>
  <c r="N47" i="17"/>
  <c r="O47" i="17" s="1"/>
  <c r="P41" i="17"/>
  <c r="Q41" i="17" s="1"/>
  <c r="N41" i="17"/>
  <c r="O41" i="17" s="1"/>
  <c r="P38" i="17"/>
  <c r="Q38" i="17" s="1"/>
  <c r="N38" i="17"/>
  <c r="O38" i="17" s="1"/>
  <c r="P33" i="17"/>
  <c r="Q33" i="17" s="1"/>
  <c r="N33" i="17"/>
  <c r="O33" i="17" s="1"/>
  <c r="P31" i="17"/>
  <c r="Q31" i="17" s="1"/>
  <c r="N31" i="17"/>
  <c r="O31" i="17" s="1"/>
  <c r="P30" i="17"/>
  <c r="Q30" i="17" s="1"/>
  <c r="N30" i="17"/>
  <c r="O30" i="17" s="1"/>
  <c r="P29" i="17"/>
  <c r="Q29" i="17" s="1"/>
  <c r="N29" i="17"/>
  <c r="O29" i="17" s="1"/>
  <c r="P27" i="17"/>
  <c r="Q27" i="17" s="1"/>
  <c r="N27" i="17"/>
  <c r="O27" i="17" s="1"/>
  <c r="P26" i="17"/>
  <c r="Q26" i="17" s="1"/>
  <c r="N26" i="17"/>
  <c r="O26" i="17" s="1"/>
  <c r="P23" i="17"/>
  <c r="Q23" i="17" s="1"/>
  <c r="N23" i="17"/>
  <c r="O23" i="17" s="1"/>
  <c r="P22" i="17"/>
  <c r="Q22" i="17" s="1"/>
  <c r="N22" i="17"/>
  <c r="O22" i="17" s="1"/>
  <c r="P20" i="17"/>
  <c r="Q20" i="17" s="1"/>
  <c r="N20" i="17"/>
  <c r="O20" i="17" s="1"/>
  <c r="P18" i="17"/>
  <c r="Q18" i="17" s="1"/>
  <c r="N18" i="17"/>
  <c r="O18" i="17" s="1"/>
  <c r="P16" i="17"/>
  <c r="Q16" i="17" s="1"/>
  <c r="N16" i="17"/>
  <c r="O16" i="17" s="1"/>
  <c r="P14" i="17"/>
  <c r="Q14" i="17" s="1"/>
  <c r="N14" i="17"/>
  <c r="O14" i="17" s="1"/>
  <c r="P12" i="17"/>
  <c r="Q12" i="17" s="1"/>
  <c r="N12" i="17"/>
  <c r="O12" i="17" s="1"/>
  <c r="P11" i="17"/>
  <c r="Q11" i="17" s="1"/>
  <c r="N11" i="17"/>
  <c r="O11" i="17" s="1"/>
  <c r="P10" i="17"/>
  <c r="Q10" i="17" s="1"/>
  <c r="N10" i="17"/>
  <c r="O10" i="17" s="1"/>
  <c r="P7" i="17"/>
  <c r="Q7" i="17" s="1"/>
  <c r="N7" i="17"/>
  <c r="O7" i="17" s="1"/>
  <c r="P6" i="17"/>
  <c r="O6" i="17"/>
  <c r="N6" i="17"/>
  <c r="M122" i="17"/>
  <c r="M118" i="17"/>
  <c r="M117" i="17"/>
  <c r="M116" i="17"/>
  <c r="M114" i="17"/>
  <c r="M113" i="17"/>
  <c r="M112" i="17"/>
  <c r="M111" i="17"/>
  <c r="M110" i="17"/>
  <c r="M109" i="17"/>
  <c r="M108" i="17"/>
  <c r="M107" i="17"/>
  <c r="M106" i="17"/>
  <c r="M105" i="17"/>
  <c r="M104" i="17"/>
  <c r="M103" i="17"/>
  <c r="M94" i="17"/>
  <c r="M89" i="17"/>
  <c r="M88" i="17"/>
  <c r="M86" i="17"/>
  <c r="M83" i="17"/>
  <c r="M82" i="17"/>
  <c r="M80" i="17"/>
  <c r="M77" i="17"/>
  <c r="M76" i="17"/>
  <c r="M74" i="17"/>
  <c r="M72" i="17"/>
  <c r="M70" i="17"/>
  <c r="M68" i="17"/>
  <c r="M67" i="17"/>
  <c r="M66" i="17"/>
  <c r="M63" i="17"/>
  <c r="M62" i="17"/>
  <c r="M58" i="17"/>
  <c r="M50" i="17"/>
  <c r="M49" i="17"/>
  <c r="M48" i="17"/>
  <c r="M47" i="17"/>
  <c r="M41" i="17"/>
  <c r="M38" i="17"/>
  <c r="M33" i="17"/>
  <c r="M31" i="17"/>
  <c r="M30" i="17"/>
  <c r="M29" i="17"/>
  <c r="M27" i="17"/>
  <c r="M26" i="17"/>
  <c r="M23" i="17"/>
  <c r="M22" i="17"/>
  <c r="M20" i="17"/>
  <c r="M18" i="17"/>
  <c r="M16" i="17"/>
  <c r="M14" i="17"/>
  <c r="M12" i="17"/>
  <c r="M11" i="17"/>
  <c r="M10" i="17"/>
  <c r="M7" i="17"/>
  <c r="M6" i="17"/>
  <c r="Q6" i="17"/>
  <c r="AB66" i="11"/>
  <c r="V66" i="11"/>
  <c r="D66" i="11"/>
  <c r="J124" i="17"/>
  <c r="J114" i="17"/>
  <c r="I114" i="17"/>
  <c r="H114" i="17"/>
  <c r="G114" i="17"/>
  <c r="F114" i="17"/>
  <c r="E114" i="17"/>
  <c r="D114" i="17"/>
  <c r="K104" i="17"/>
  <c r="K94" i="17"/>
  <c r="K89" i="17"/>
  <c r="K86" i="17"/>
  <c r="J83" i="17"/>
  <c r="I83" i="17"/>
  <c r="H83" i="17"/>
  <c r="G83" i="17"/>
  <c r="F83" i="17"/>
  <c r="E83" i="17"/>
  <c r="D83" i="17"/>
  <c r="K82" i="17"/>
  <c r="K77" i="17"/>
  <c r="K72" i="17"/>
  <c r="J68" i="17"/>
  <c r="I68" i="17"/>
  <c r="H68" i="17"/>
  <c r="G68" i="17"/>
  <c r="F68" i="17"/>
  <c r="E68" i="17"/>
  <c r="D68" i="17"/>
  <c r="K67" i="17"/>
  <c r="K66" i="17"/>
  <c r="K50" i="17"/>
  <c r="J47" i="17"/>
  <c r="I47" i="17"/>
  <c r="H47" i="17"/>
  <c r="G47" i="17"/>
  <c r="F47" i="17"/>
  <c r="E47" i="17"/>
  <c r="D47" i="17"/>
  <c r="J29" i="17"/>
  <c r="I29" i="17"/>
  <c r="H29" i="17"/>
  <c r="G29" i="17"/>
  <c r="F29" i="17"/>
  <c r="E29" i="17"/>
  <c r="D29" i="17"/>
  <c r="J16" i="17"/>
  <c r="I16" i="17"/>
  <c r="H16" i="17"/>
  <c r="G16" i="17"/>
  <c r="F16" i="17"/>
  <c r="E16" i="17"/>
  <c r="D16" i="17"/>
  <c r="J7" i="17"/>
  <c r="I7" i="17"/>
  <c r="H7" i="17"/>
  <c r="G7" i="17"/>
  <c r="F7" i="17"/>
  <c r="E7" i="17"/>
  <c r="D7" i="17"/>
  <c r="I6" i="17"/>
  <c r="H6" i="17"/>
  <c r="G6" i="17"/>
  <c r="F6" i="17"/>
  <c r="E6" i="17"/>
  <c r="D6" i="17"/>
  <c r="N6" i="18" l="1"/>
  <c r="O6" i="18" s="1"/>
  <c r="Q124" i="11"/>
  <c r="Q118" i="11"/>
  <c r="Q117" i="11"/>
  <c r="Q116" i="11"/>
  <c r="Q115" i="11"/>
  <c r="Q112" i="11"/>
  <c r="Q111" i="11"/>
  <c r="Q110" i="11"/>
  <c r="Q109" i="11"/>
  <c r="Q108" i="11"/>
  <c r="Q106" i="11"/>
  <c r="Q105" i="11"/>
  <c r="Q104" i="11"/>
  <c r="Q103" i="11"/>
  <c r="Q101" i="11"/>
  <c r="Q100" i="11"/>
  <c r="Q99" i="11"/>
  <c r="Q98" i="11"/>
  <c r="Q97" i="11"/>
  <c r="Q93" i="11"/>
  <c r="Q91" i="11"/>
  <c r="Q90" i="11"/>
  <c r="Q89" i="11"/>
  <c r="Q88" i="11"/>
  <c r="Q87" i="11"/>
  <c r="Q84" i="11"/>
  <c r="Q83" i="11"/>
  <c r="Q80" i="11"/>
  <c r="Q73" i="11"/>
  <c r="Q72" i="11"/>
  <c r="Q70" i="11"/>
  <c r="Q68" i="11"/>
  <c r="Q63" i="11"/>
  <c r="Q60" i="11"/>
  <c r="Q59" i="11"/>
  <c r="Q53" i="11"/>
  <c r="Q51" i="11"/>
  <c r="Q50" i="11"/>
  <c r="Q48" i="11"/>
  <c r="Q47" i="11"/>
  <c r="Q42" i="11"/>
  <c r="Q36" i="11"/>
  <c r="Q34" i="11"/>
  <c r="Q33" i="11"/>
  <c r="Q32" i="11"/>
  <c r="Q31" i="11"/>
  <c r="Q29" i="11"/>
  <c r="Q27" i="11"/>
  <c r="Q24" i="11"/>
  <c r="Q23" i="11"/>
  <c r="Q21" i="11"/>
  <c r="Q20" i="11"/>
  <c r="Q18" i="11"/>
  <c r="Q17" i="11"/>
  <c r="Q16" i="11"/>
  <c r="Q15" i="11"/>
  <c r="Q12" i="11"/>
  <c r="Q11" i="11"/>
  <c r="Q10" i="11"/>
  <c r="Q9" i="11"/>
  <c r="Q8" i="11"/>
  <c r="P76" i="11"/>
  <c r="J76" i="11"/>
  <c r="J56" i="11"/>
  <c r="P115" i="11"/>
  <c r="P83" i="11"/>
  <c r="P56" i="11"/>
  <c r="P50" i="11"/>
  <c r="P47" i="11"/>
  <c r="P38" i="11"/>
  <c r="P29" i="11"/>
  <c r="P28" i="11"/>
  <c r="P16" i="11"/>
  <c r="P71" i="11"/>
  <c r="P68" i="11"/>
  <c r="G124" i="11"/>
  <c r="F124" i="11"/>
  <c r="G123" i="11"/>
  <c r="F123" i="11"/>
  <c r="F122" i="11"/>
  <c r="G121" i="11"/>
  <c r="F121" i="11"/>
  <c r="G120" i="11"/>
  <c r="F120" i="11"/>
  <c r="G117" i="11"/>
  <c r="F117" i="11"/>
  <c r="G115" i="11"/>
  <c r="F115" i="11"/>
  <c r="G112" i="11"/>
  <c r="F112" i="11"/>
  <c r="G111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0" i="11"/>
  <c r="F98" i="11"/>
  <c r="F96" i="11"/>
  <c r="G95" i="11"/>
  <c r="F95" i="11"/>
  <c r="G91" i="11"/>
  <c r="F91" i="11"/>
  <c r="G90" i="11"/>
  <c r="F90" i="11"/>
  <c r="F89" i="11"/>
  <c r="G88" i="11"/>
  <c r="G87" i="11"/>
  <c r="F87" i="11"/>
  <c r="G86" i="11"/>
  <c r="G85" i="11"/>
  <c r="F84" i="11"/>
  <c r="G83" i="11"/>
  <c r="F83" i="11"/>
  <c r="G81" i="11"/>
  <c r="F81" i="11"/>
  <c r="G80" i="11"/>
  <c r="F80" i="11"/>
  <c r="G79" i="11"/>
  <c r="G78" i="11"/>
  <c r="F78" i="11"/>
  <c r="G76" i="11"/>
  <c r="F76" i="11"/>
  <c r="G75" i="11"/>
  <c r="G73" i="11"/>
  <c r="G71" i="11"/>
  <c r="F71" i="11"/>
  <c r="G70" i="11"/>
  <c r="G69" i="11"/>
  <c r="G68" i="11"/>
  <c r="F68" i="11"/>
  <c r="G63" i="11"/>
  <c r="F63" i="11"/>
  <c r="G60" i="11"/>
  <c r="F60" i="11"/>
  <c r="F58" i="11"/>
  <c r="G56" i="11"/>
  <c r="G55" i="11"/>
  <c r="F55" i="11"/>
  <c r="G53" i="11"/>
  <c r="F53" i="11"/>
  <c r="G51" i="11"/>
  <c r="F51" i="11"/>
  <c r="F49" i="11"/>
  <c r="G48" i="11"/>
  <c r="F48" i="11"/>
  <c r="G47" i="11"/>
  <c r="F47" i="11"/>
  <c r="G46" i="11"/>
  <c r="G45" i="11"/>
  <c r="G44" i="11"/>
  <c r="G43" i="11"/>
  <c r="G41" i="11"/>
  <c r="G40" i="11"/>
  <c r="F40" i="11"/>
  <c r="G38" i="11"/>
  <c r="F34" i="11"/>
  <c r="F33" i="11"/>
  <c r="F31" i="11"/>
  <c r="F30" i="11"/>
  <c r="G29" i="11"/>
  <c r="F29" i="11"/>
  <c r="G28" i="11"/>
  <c r="G27" i="11"/>
  <c r="F27" i="11"/>
  <c r="G25" i="11"/>
  <c r="G22" i="11"/>
  <c r="F20" i="11"/>
  <c r="F18" i="11"/>
  <c r="G17" i="11"/>
  <c r="F17" i="11"/>
  <c r="G16" i="11"/>
  <c r="F16" i="11"/>
  <c r="F15" i="11"/>
  <c r="F14" i="11"/>
  <c r="G13" i="11"/>
  <c r="G12" i="11"/>
  <c r="F12" i="11"/>
  <c r="F11" i="11"/>
  <c r="G9" i="11"/>
  <c r="F9" i="11"/>
  <c r="F8" i="11"/>
  <c r="M124" i="11"/>
  <c r="L124" i="11"/>
  <c r="M123" i="11"/>
  <c r="L123" i="11"/>
  <c r="L122" i="11"/>
  <c r="M121" i="11"/>
  <c r="L121" i="11"/>
  <c r="M120" i="11"/>
  <c r="L120" i="11"/>
  <c r="M117" i="11"/>
  <c r="L117" i="11"/>
  <c r="M115" i="11"/>
  <c r="L115" i="11"/>
  <c r="M112" i="11"/>
  <c r="L112" i="11"/>
  <c r="M111" i="11"/>
  <c r="L109" i="11"/>
  <c r="M108" i="11"/>
  <c r="L108" i="11"/>
  <c r="M107" i="11"/>
  <c r="L107" i="11"/>
  <c r="M106" i="11"/>
  <c r="L106" i="11"/>
  <c r="M105" i="11"/>
  <c r="L105" i="11"/>
  <c r="M104" i="11"/>
  <c r="L104" i="11"/>
  <c r="M103" i="11"/>
  <c r="L103" i="11"/>
  <c r="M100" i="11"/>
  <c r="L98" i="11"/>
  <c r="L96" i="11"/>
  <c r="M95" i="11"/>
  <c r="L95" i="11"/>
  <c r="M91" i="11"/>
  <c r="L91" i="11"/>
  <c r="M90" i="11"/>
  <c r="L90" i="11"/>
  <c r="L89" i="11"/>
  <c r="M88" i="11"/>
  <c r="M87" i="11"/>
  <c r="L87" i="11"/>
  <c r="M86" i="11"/>
  <c r="M85" i="11"/>
  <c r="L84" i="11"/>
  <c r="M83" i="11"/>
  <c r="L83" i="11"/>
  <c r="M81" i="11"/>
  <c r="L81" i="11"/>
  <c r="M80" i="11"/>
  <c r="L80" i="11"/>
  <c r="M79" i="11"/>
  <c r="M78" i="11"/>
  <c r="L78" i="11"/>
  <c r="M76" i="11"/>
  <c r="L76" i="11"/>
  <c r="M75" i="11"/>
  <c r="M73" i="11"/>
  <c r="M71" i="11"/>
  <c r="L71" i="11"/>
  <c r="M70" i="11"/>
  <c r="M69" i="11"/>
  <c r="M68" i="11"/>
  <c r="L68" i="11"/>
  <c r="M63" i="11"/>
  <c r="L63" i="11"/>
  <c r="M60" i="11"/>
  <c r="L60" i="11"/>
  <c r="L58" i="11"/>
  <c r="M56" i="11"/>
  <c r="M55" i="11"/>
  <c r="L55" i="11"/>
  <c r="M53" i="11"/>
  <c r="L53" i="11"/>
  <c r="M51" i="11"/>
  <c r="L51" i="11"/>
  <c r="L49" i="11"/>
  <c r="M48" i="11"/>
  <c r="L48" i="11"/>
  <c r="M47" i="11"/>
  <c r="L47" i="11"/>
  <c r="M46" i="11"/>
  <c r="M45" i="11"/>
  <c r="M44" i="11"/>
  <c r="M43" i="11"/>
  <c r="M41" i="11"/>
  <c r="M40" i="11"/>
  <c r="L40" i="11"/>
  <c r="M38" i="11"/>
  <c r="L34" i="11"/>
  <c r="L33" i="11"/>
  <c r="L31" i="11"/>
  <c r="L30" i="11"/>
  <c r="M29" i="11"/>
  <c r="L29" i="11"/>
  <c r="M28" i="11"/>
  <c r="M27" i="11"/>
  <c r="L27" i="11"/>
  <c r="M25" i="11"/>
  <c r="M22" i="11"/>
  <c r="L20" i="11"/>
  <c r="L18" i="11"/>
  <c r="M17" i="11"/>
  <c r="L17" i="11"/>
  <c r="M16" i="11"/>
  <c r="L16" i="11"/>
  <c r="L15" i="11"/>
  <c r="L14" i="11"/>
  <c r="M13" i="11"/>
  <c r="M12" i="11"/>
  <c r="L12" i="11"/>
  <c r="L11" i="11"/>
  <c r="M9" i="11"/>
  <c r="L9" i="11"/>
  <c r="L8" i="11"/>
  <c r="S124" i="11"/>
  <c r="R124" i="11"/>
  <c r="S123" i="11"/>
  <c r="R123" i="11"/>
  <c r="R122" i="11"/>
  <c r="S121" i="11"/>
  <c r="R121" i="11"/>
  <c r="S120" i="11"/>
  <c r="R120" i="11"/>
  <c r="S117" i="11"/>
  <c r="R117" i="11"/>
  <c r="S115" i="11"/>
  <c r="R115" i="11"/>
  <c r="S112" i="11"/>
  <c r="R112" i="11"/>
  <c r="S111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0" i="11"/>
  <c r="R98" i="11"/>
  <c r="R96" i="11"/>
  <c r="S95" i="11"/>
  <c r="R95" i="11"/>
  <c r="S91" i="11"/>
  <c r="R91" i="11"/>
  <c r="S90" i="11"/>
  <c r="R90" i="11"/>
  <c r="R89" i="11"/>
  <c r="S88" i="11"/>
  <c r="S87" i="11"/>
  <c r="R87" i="11"/>
  <c r="S86" i="11"/>
  <c r="S85" i="11"/>
  <c r="R84" i="11"/>
  <c r="S83" i="11"/>
  <c r="R83" i="11"/>
  <c r="S81" i="11"/>
  <c r="R81" i="11"/>
  <c r="S80" i="11"/>
  <c r="R80" i="11"/>
  <c r="S79" i="11"/>
  <c r="S78" i="11"/>
  <c r="R78" i="11"/>
  <c r="S76" i="11"/>
  <c r="R76" i="11"/>
  <c r="S75" i="11"/>
  <c r="S73" i="11"/>
  <c r="S71" i="11"/>
  <c r="R71" i="11"/>
  <c r="S70" i="11"/>
  <c r="S69" i="11"/>
  <c r="S68" i="11"/>
  <c r="R68" i="11"/>
  <c r="S63" i="11"/>
  <c r="R63" i="11"/>
  <c r="S60" i="11"/>
  <c r="R60" i="11"/>
  <c r="R58" i="11"/>
  <c r="S56" i="11"/>
  <c r="S55" i="11"/>
  <c r="R55" i="11"/>
  <c r="S53" i="11"/>
  <c r="R53" i="11"/>
  <c r="S51" i="11"/>
  <c r="R51" i="11"/>
  <c r="R49" i="11"/>
  <c r="S48" i="11"/>
  <c r="R48" i="11"/>
  <c r="S47" i="11"/>
  <c r="R47" i="11"/>
  <c r="S46" i="11"/>
  <c r="S45" i="11"/>
  <c r="S44" i="11"/>
  <c r="S43" i="11"/>
  <c r="S41" i="11"/>
  <c r="S40" i="11"/>
  <c r="R40" i="11"/>
  <c r="S38" i="11"/>
  <c r="R34" i="11"/>
  <c r="R33" i="11"/>
  <c r="R31" i="11"/>
  <c r="R30" i="11"/>
  <c r="S29" i="11"/>
  <c r="R29" i="11"/>
  <c r="S28" i="11"/>
  <c r="R28" i="11"/>
  <c r="S27" i="11"/>
  <c r="R27" i="11"/>
  <c r="S25" i="11"/>
  <c r="S22" i="11"/>
  <c r="R20" i="11"/>
  <c r="R18" i="11"/>
  <c r="S17" i="11"/>
  <c r="R17" i="11"/>
  <c r="S16" i="11"/>
  <c r="R16" i="11"/>
  <c r="R15" i="11"/>
  <c r="R14" i="11"/>
  <c r="S13" i="11"/>
  <c r="R13" i="11"/>
  <c r="S12" i="11"/>
  <c r="R12" i="11"/>
  <c r="R11" i="11"/>
  <c r="S9" i="11"/>
  <c r="R9" i="11"/>
  <c r="R8" i="11"/>
  <c r="Y124" i="11"/>
  <c r="X124" i="11"/>
  <c r="Y123" i="11"/>
  <c r="X123" i="11"/>
  <c r="X122" i="11"/>
  <c r="Y121" i="11"/>
  <c r="X121" i="11"/>
  <c r="Y120" i="11"/>
  <c r="X120" i="11"/>
  <c r="Y117" i="11"/>
  <c r="X117" i="11"/>
  <c r="Y115" i="11"/>
  <c r="X115" i="11"/>
  <c r="Y112" i="11"/>
  <c r="X112" i="11"/>
  <c r="Y111" i="11"/>
  <c r="X109" i="11"/>
  <c r="Y108" i="11"/>
  <c r="X108" i="11"/>
  <c r="Y107" i="11"/>
  <c r="X107" i="11"/>
  <c r="Y106" i="11"/>
  <c r="X106" i="11"/>
  <c r="Y105" i="11"/>
  <c r="X105" i="11"/>
  <c r="Y104" i="11"/>
  <c r="X104" i="11"/>
  <c r="Y103" i="11"/>
  <c r="X103" i="11"/>
  <c r="Y100" i="11"/>
  <c r="X98" i="11"/>
  <c r="X96" i="11"/>
  <c r="Y95" i="11"/>
  <c r="X95" i="11"/>
  <c r="Y91" i="11"/>
  <c r="X91" i="11"/>
  <c r="Y90" i="11"/>
  <c r="X90" i="11"/>
  <c r="X89" i="11"/>
  <c r="Y88" i="11"/>
  <c r="Y87" i="11"/>
  <c r="X87" i="11"/>
  <c r="Y86" i="11"/>
  <c r="Y85" i="11"/>
  <c r="X84" i="11"/>
  <c r="Y83" i="11"/>
  <c r="X83" i="11"/>
  <c r="Y81" i="11"/>
  <c r="X81" i="11"/>
  <c r="Y80" i="11"/>
  <c r="X80" i="11"/>
  <c r="Y79" i="11"/>
  <c r="Y78" i="11"/>
  <c r="X78" i="11"/>
  <c r="Y76" i="11"/>
  <c r="X76" i="11"/>
  <c r="Y75" i="11"/>
  <c r="Y73" i="11"/>
  <c r="Y71" i="11"/>
  <c r="X71" i="11"/>
  <c r="Y70" i="11"/>
  <c r="Y69" i="11"/>
  <c r="Y68" i="11"/>
  <c r="X68" i="11"/>
  <c r="Y63" i="11"/>
  <c r="X63" i="11"/>
  <c r="Y60" i="11"/>
  <c r="X60" i="11"/>
  <c r="X59" i="11"/>
  <c r="X58" i="11"/>
  <c r="Y56" i="11"/>
  <c r="Y55" i="11"/>
  <c r="X55" i="11"/>
  <c r="Y53" i="11"/>
  <c r="X53" i="11"/>
  <c r="Y51" i="11"/>
  <c r="X51" i="11"/>
  <c r="X49" i="11"/>
  <c r="Y48" i="11"/>
  <c r="X48" i="11"/>
  <c r="Y47" i="11"/>
  <c r="X47" i="11"/>
  <c r="Y46" i="11"/>
  <c r="Y45" i="11"/>
  <c r="Y44" i="11"/>
  <c r="Y43" i="11"/>
  <c r="Y41" i="11"/>
  <c r="Y40" i="11"/>
  <c r="X40" i="11"/>
  <c r="Y38" i="11"/>
  <c r="X34" i="11"/>
  <c r="X33" i="11"/>
  <c r="X31" i="11"/>
  <c r="X30" i="11"/>
  <c r="Y29" i="11"/>
  <c r="X29" i="11"/>
  <c r="Y28" i="11"/>
  <c r="X28" i="11"/>
  <c r="Y27" i="11"/>
  <c r="X27" i="11"/>
  <c r="Y25" i="11"/>
  <c r="Y22" i="11"/>
  <c r="X20" i="11"/>
  <c r="X18" i="11"/>
  <c r="Y17" i="11"/>
  <c r="X17" i="11"/>
  <c r="Y16" i="11"/>
  <c r="X16" i="11"/>
  <c r="X15" i="11"/>
  <c r="X14" i="11"/>
  <c r="Y13" i="11"/>
  <c r="X13" i="11"/>
  <c r="Y12" i="11"/>
  <c r="X12" i="11"/>
  <c r="X11" i="11"/>
  <c r="Y9" i="11"/>
  <c r="X9" i="11"/>
  <c r="X8" i="11"/>
  <c r="AE124" i="11"/>
  <c r="AD124" i="11"/>
  <c r="AE123" i="11"/>
  <c r="AD123" i="11"/>
  <c r="AD122" i="11"/>
  <c r="AE121" i="11"/>
  <c r="AD121" i="11"/>
  <c r="AE120" i="11"/>
  <c r="AD120" i="11"/>
  <c r="AE117" i="11"/>
  <c r="AD117" i="11"/>
  <c r="AE115" i="11"/>
  <c r="AD115" i="11"/>
  <c r="AE112" i="11"/>
  <c r="AD112" i="11"/>
  <c r="AE111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0" i="11"/>
  <c r="AD98" i="11"/>
  <c r="AD96" i="11"/>
  <c r="AE95" i="11"/>
  <c r="AD95" i="11"/>
  <c r="AE91" i="11"/>
  <c r="AD91" i="11"/>
  <c r="AE90" i="11"/>
  <c r="AD90" i="11"/>
  <c r="AD89" i="11"/>
  <c r="AE88" i="11"/>
  <c r="AE87" i="11"/>
  <c r="AD87" i="11"/>
  <c r="AE86" i="11"/>
  <c r="AE85" i="11"/>
  <c r="AD84" i="11"/>
  <c r="AE83" i="11"/>
  <c r="AD83" i="11"/>
  <c r="AE81" i="11"/>
  <c r="AD81" i="11"/>
  <c r="AE80" i="11"/>
  <c r="AD80" i="11"/>
  <c r="AE79" i="11"/>
  <c r="AE78" i="11"/>
  <c r="AD78" i="11"/>
  <c r="AE76" i="11"/>
  <c r="AD76" i="11"/>
  <c r="AE75" i="11"/>
  <c r="AE73" i="11"/>
  <c r="AE71" i="11"/>
  <c r="AD71" i="11"/>
  <c r="AE70" i="11"/>
  <c r="AE69" i="11"/>
  <c r="AE68" i="11"/>
  <c r="AD68" i="11"/>
  <c r="AE63" i="11"/>
  <c r="AD63" i="11"/>
  <c r="AE60" i="11"/>
  <c r="AD60" i="11"/>
  <c r="AD59" i="11"/>
  <c r="AD58" i="11"/>
  <c r="AE56" i="11"/>
  <c r="AE55" i="11"/>
  <c r="AD55" i="11"/>
  <c r="AE53" i="11"/>
  <c r="AD53" i="11"/>
  <c r="AE51" i="11"/>
  <c r="AD51" i="11"/>
  <c r="AD49" i="11"/>
  <c r="AE48" i="11"/>
  <c r="AD48" i="11"/>
  <c r="AE47" i="11"/>
  <c r="AD47" i="11"/>
  <c r="AE46" i="11"/>
  <c r="AE45" i="11"/>
  <c r="AE44" i="11"/>
  <c r="AE43" i="11"/>
  <c r="AE41" i="11"/>
  <c r="AE40" i="11"/>
  <c r="AD40" i="11"/>
  <c r="AE38" i="11"/>
  <c r="AD34" i="11"/>
  <c r="AD33" i="11"/>
  <c r="AD31" i="11"/>
  <c r="AD30" i="11"/>
  <c r="AE29" i="11"/>
  <c r="AD29" i="11"/>
  <c r="AE28" i="11"/>
  <c r="AD28" i="11"/>
  <c r="AE27" i="11"/>
  <c r="AD27" i="11"/>
  <c r="AE25" i="11"/>
  <c r="AE22" i="11"/>
  <c r="AD20" i="11"/>
  <c r="AD18" i="11"/>
  <c r="AE17" i="11"/>
  <c r="AD17" i="11"/>
  <c r="AE16" i="11"/>
  <c r="AD16" i="11"/>
  <c r="AD15" i="11"/>
  <c r="AD14" i="11"/>
  <c r="AE13" i="11"/>
  <c r="AD13" i="11"/>
  <c r="AE12" i="11"/>
  <c r="AD12" i="11"/>
  <c r="AD11" i="11"/>
  <c r="AE9" i="11"/>
  <c r="AD9" i="11"/>
  <c r="AD8" i="11"/>
  <c r="AD7" i="11"/>
  <c r="AD6" i="11"/>
  <c r="AE7" i="11"/>
  <c r="AE6" i="11"/>
  <c r="Y7" i="11"/>
  <c r="Y6" i="11"/>
  <c r="X7" i="11"/>
  <c r="X6" i="11"/>
  <c r="S7" i="11"/>
  <c r="S6" i="11"/>
  <c r="R7" i="11"/>
  <c r="R6" i="11"/>
  <c r="M7" i="11"/>
  <c r="M6" i="11"/>
  <c r="L7" i="11"/>
  <c r="L6" i="11"/>
  <c r="F7" i="11"/>
  <c r="F6" i="11"/>
  <c r="G7" i="11"/>
  <c r="G6" i="11"/>
  <c r="P6" i="14"/>
  <c r="N6" i="14"/>
  <c r="O122" i="14"/>
  <c r="P122" i="14" s="1"/>
  <c r="M122" i="14"/>
  <c r="N122" i="14" s="1"/>
  <c r="O121" i="14"/>
  <c r="P121" i="14" s="1"/>
  <c r="M121" i="14"/>
  <c r="N121" i="14" s="1"/>
  <c r="O119" i="14"/>
  <c r="P119" i="14" s="1"/>
  <c r="M119" i="14"/>
  <c r="N119" i="14" s="1"/>
  <c r="O118" i="14"/>
  <c r="P118" i="14" s="1"/>
  <c r="M118" i="14"/>
  <c r="N118" i="14" s="1"/>
  <c r="O115" i="14"/>
  <c r="P115" i="14" s="1"/>
  <c r="M115" i="14"/>
  <c r="N115" i="14" s="1"/>
  <c r="O113" i="14"/>
  <c r="P113" i="14" s="1"/>
  <c r="M113" i="14"/>
  <c r="N113" i="14" s="1"/>
  <c r="O111" i="14"/>
  <c r="P111" i="14" s="1"/>
  <c r="M111" i="14"/>
  <c r="N111" i="14" s="1"/>
  <c r="O110" i="14"/>
  <c r="P110" i="14" s="1"/>
  <c r="M110" i="14"/>
  <c r="N110" i="14" s="1"/>
  <c r="O107" i="14"/>
  <c r="P107" i="14" s="1"/>
  <c r="M107" i="14"/>
  <c r="N107" i="14" s="1"/>
  <c r="O106" i="14"/>
  <c r="P106" i="14" s="1"/>
  <c r="M106" i="14"/>
  <c r="N106" i="14" s="1"/>
  <c r="O105" i="14"/>
  <c r="P105" i="14" s="1"/>
  <c r="M105" i="14"/>
  <c r="N105" i="14" s="1"/>
  <c r="O104" i="14"/>
  <c r="P104" i="14" s="1"/>
  <c r="M104" i="14"/>
  <c r="N104" i="14" s="1"/>
  <c r="O103" i="14"/>
  <c r="P103" i="14" s="1"/>
  <c r="M103" i="14"/>
  <c r="N103" i="14" s="1"/>
  <c r="O102" i="14"/>
  <c r="P102" i="14" s="1"/>
  <c r="M102" i="14"/>
  <c r="N102" i="14" s="1"/>
  <c r="O99" i="14"/>
  <c r="P99" i="14" s="1"/>
  <c r="M99" i="14"/>
  <c r="N99" i="14" s="1"/>
  <c r="O94" i="14"/>
  <c r="P94" i="14" s="1"/>
  <c r="M94" i="14"/>
  <c r="N94" i="14" s="1"/>
  <c r="O90" i="14"/>
  <c r="P90" i="14" s="1"/>
  <c r="M90" i="14"/>
  <c r="N90" i="14" s="1"/>
  <c r="O89" i="14"/>
  <c r="P89" i="14" s="1"/>
  <c r="M89" i="14"/>
  <c r="N89" i="14" s="1"/>
  <c r="O87" i="14"/>
  <c r="P87" i="14" s="1"/>
  <c r="M87" i="14"/>
  <c r="N87" i="14" s="1"/>
  <c r="O86" i="14"/>
  <c r="P86" i="14" s="1"/>
  <c r="M86" i="14"/>
  <c r="N86" i="14" s="1"/>
  <c r="O85" i="14"/>
  <c r="P85" i="14" s="1"/>
  <c r="M85" i="14"/>
  <c r="N85" i="14" s="1"/>
  <c r="O84" i="14"/>
  <c r="P84" i="14" s="1"/>
  <c r="M84" i="14"/>
  <c r="N84" i="14" s="1"/>
  <c r="O82" i="14"/>
  <c r="P82" i="14" s="1"/>
  <c r="M82" i="14"/>
  <c r="N82" i="14" s="1"/>
  <c r="O80" i="14"/>
  <c r="P80" i="14" s="1"/>
  <c r="M80" i="14"/>
  <c r="N80" i="14" s="1"/>
  <c r="O79" i="14"/>
  <c r="P79" i="14" s="1"/>
  <c r="M79" i="14"/>
  <c r="N79" i="14" s="1"/>
  <c r="O78" i="14"/>
  <c r="P78" i="14" s="1"/>
  <c r="M78" i="14"/>
  <c r="N78" i="14" s="1"/>
  <c r="O77" i="14"/>
  <c r="P77" i="14" s="1"/>
  <c r="M77" i="14"/>
  <c r="N77" i="14" s="1"/>
  <c r="O75" i="14"/>
  <c r="P75" i="14" s="1"/>
  <c r="M75" i="14"/>
  <c r="N75" i="14" s="1"/>
  <c r="O74" i="14"/>
  <c r="P74" i="14" s="1"/>
  <c r="M74" i="14"/>
  <c r="N74" i="14" s="1"/>
  <c r="O72" i="14"/>
  <c r="P72" i="14" s="1"/>
  <c r="M72" i="14"/>
  <c r="N72" i="14" s="1"/>
  <c r="O70" i="14"/>
  <c r="P70" i="14" s="1"/>
  <c r="M70" i="14"/>
  <c r="N70" i="14" s="1"/>
  <c r="O69" i="14"/>
  <c r="P69" i="14" s="1"/>
  <c r="M69" i="14"/>
  <c r="N69" i="14" s="1"/>
  <c r="O68" i="14"/>
  <c r="P68" i="14" s="1"/>
  <c r="M68" i="14"/>
  <c r="N68" i="14" s="1"/>
  <c r="O67" i="14"/>
  <c r="P67" i="14" s="1"/>
  <c r="M67" i="14"/>
  <c r="N67" i="14" s="1"/>
  <c r="O63" i="14"/>
  <c r="P63" i="14" s="1"/>
  <c r="M63" i="14"/>
  <c r="N63" i="14" s="1"/>
  <c r="O56" i="14"/>
  <c r="P56" i="14" s="1"/>
  <c r="M56" i="14"/>
  <c r="N56" i="14" s="1"/>
  <c r="O55" i="14"/>
  <c r="P55" i="14" s="1"/>
  <c r="M55" i="14"/>
  <c r="N55" i="14" s="1"/>
  <c r="O53" i="14"/>
  <c r="P53" i="14" s="1"/>
  <c r="M53" i="14"/>
  <c r="N53" i="14" s="1"/>
  <c r="O51" i="14"/>
  <c r="P51" i="14" s="1"/>
  <c r="M51" i="14"/>
  <c r="N51" i="14" s="1"/>
  <c r="O48" i="14"/>
  <c r="P48" i="14" s="1"/>
  <c r="M48" i="14"/>
  <c r="N48" i="14" s="1"/>
  <c r="O47" i="14"/>
  <c r="P47" i="14" s="1"/>
  <c r="M47" i="14"/>
  <c r="N47" i="14" s="1"/>
  <c r="O46" i="14"/>
  <c r="P46" i="14" s="1"/>
  <c r="M46" i="14"/>
  <c r="N46" i="14" s="1"/>
  <c r="O45" i="14"/>
  <c r="P45" i="14" s="1"/>
  <c r="M45" i="14"/>
  <c r="N45" i="14" s="1"/>
  <c r="O44" i="14"/>
  <c r="P44" i="14" s="1"/>
  <c r="M44" i="14"/>
  <c r="N44" i="14" s="1"/>
  <c r="O43" i="14"/>
  <c r="P43" i="14" s="1"/>
  <c r="M43" i="14"/>
  <c r="N43" i="14" s="1"/>
  <c r="O41" i="14"/>
  <c r="P41" i="14" s="1"/>
  <c r="M41" i="14"/>
  <c r="N41" i="14" s="1"/>
  <c r="O40" i="14"/>
  <c r="P40" i="14" s="1"/>
  <c r="M40" i="14"/>
  <c r="N40" i="14" s="1"/>
  <c r="O38" i="14"/>
  <c r="P38" i="14" s="1"/>
  <c r="M38" i="14"/>
  <c r="N38" i="14" s="1"/>
  <c r="O29" i="14"/>
  <c r="P29" i="14" s="1"/>
  <c r="M29" i="14"/>
  <c r="N29" i="14" s="1"/>
  <c r="O28" i="14"/>
  <c r="P28" i="14" s="1"/>
  <c r="M28" i="14"/>
  <c r="N28" i="14" s="1"/>
  <c r="O27" i="14"/>
  <c r="P27" i="14" s="1"/>
  <c r="M27" i="14"/>
  <c r="N27" i="14" s="1"/>
  <c r="O25" i="14"/>
  <c r="P25" i="14" s="1"/>
  <c r="M25" i="14"/>
  <c r="N25" i="14" s="1"/>
  <c r="O22" i="14"/>
  <c r="P22" i="14" s="1"/>
  <c r="M22" i="14"/>
  <c r="N22" i="14" s="1"/>
  <c r="O17" i="14"/>
  <c r="P17" i="14" s="1"/>
  <c r="M17" i="14"/>
  <c r="N17" i="14" s="1"/>
  <c r="O16" i="14"/>
  <c r="P16" i="14" s="1"/>
  <c r="M16" i="14"/>
  <c r="N16" i="14" s="1"/>
  <c r="O13" i="14"/>
  <c r="P13" i="14" s="1"/>
  <c r="M13" i="14"/>
  <c r="N13" i="14" s="1"/>
  <c r="O12" i="14"/>
  <c r="P12" i="14" s="1"/>
  <c r="M12" i="14"/>
  <c r="N12" i="14" s="1"/>
  <c r="O9" i="14"/>
  <c r="P9" i="14" s="1"/>
  <c r="M9" i="14"/>
  <c r="N9" i="14" s="1"/>
  <c r="P7" i="14"/>
  <c r="O7" i="14"/>
  <c r="N7" i="14"/>
  <c r="M7" i="14"/>
  <c r="I113" i="14"/>
  <c r="H113" i="14"/>
  <c r="G113" i="14"/>
  <c r="F113" i="14"/>
  <c r="E113" i="14"/>
  <c r="I29" i="14"/>
  <c r="H29" i="14"/>
  <c r="G29" i="14"/>
  <c r="F29" i="14"/>
  <c r="E29" i="14"/>
  <c r="I7" i="14"/>
  <c r="H7" i="14"/>
  <c r="G7" i="14"/>
  <c r="F7" i="14"/>
  <c r="E7" i="14"/>
  <c r="I16" i="14"/>
  <c r="H16" i="14"/>
  <c r="G16" i="14"/>
  <c r="F16" i="14"/>
  <c r="E16" i="14"/>
  <c r="I47" i="14"/>
  <c r="H47" i="14"/>
  <c r="G47" i="14"/>
  <c r="F47" i="14"/>
  <c r="E47" i="14"/>
  <c r="I67" i="14"/>
  <c r="H67" i="14"/>
  <c r="G67" i="14"/>
  <c r="F67" i="14"/>
  <c r="E67" i="14"/>
  <c r="I82" i="14"/>
  <c r="I6" i="14" s="1"/>
  <c r="H82" i="14"/>
  <c r="G82" i="14"/>
  <c r="F82" i="14"/>
  <c r="E82" i="14"/>
  <c r="L115" i="14"/>
  <c r="L111" i="14"/>
  <c r="L110" i="14"/>
  <c r="L99" i="14"/>
  <c r="L87" i="14"/>
  <c r="L86" i="14"/>
  <c r="L85" i="14"/>
  <c r="L84" i="14"/>
  <c r="L80" i="14"/>
  <c r="L79" i="14"/>
  <c r="L78" i="14"/>
  <c r="L75" i="14"/>
  <c r="L74" i="14"/>
  <c r="L72" i="14"/>
  <c r="L70" i="14"/>
  <c r="L69" i="14"/>
  <c r="L68" i="14"/>
  <c r="L63" i="14"/>
  <c r="L56" i="14"/>
  <c r="L55" i="14"/>
  <c r="L53" i="14"/>
  <c r="L51" i="14"/>
  <c r="L46" i="14"/>
  <c r="L45" i="14"/>
  <c r="L44" i="14"/>
  <c r="L43" i="14"/>
  <c r="L41" i="14"/>
  <c r="L40" i="14"/>
  <c r="L38" i="14"/>
  <c r="L28" i="14"/>
  <c r="L27" i="14"/>
  <c r="L25" i="14"/>
  <c r="L22" i="14"/>
  <c r="L13" i="14"/>
  <c r="L12" i="14"/>
  <c r="J123" i="16"/>
  <c r="P122" i="16"/>
  <c r="N122" i="16"/>
  <c r="L122" i="16"/>
  <c r="O122" i="16" s="1"/>
  <c r="P121" i="16"/>
  <c r="N121" i="16"/>
  <c r="L121" i="16"/>
  <c r="O121" i="16" s="1"/>
  <c r="P120" i="16"/>
  <c r="N120" i="16"/>
  <c r="L120" i="16"/>
  <c r="O120" i="16" s="1"/>
  <c r="P119" i="16"/>
  <c r="N119" i="16"/>
  <c r="L119" i="16"/>
  <c r="O119" i="16" s="1"/>
  <c r="P118" i="16"/>
  <c r="N118" i="16"/>
  <c r="L118" i="16"/>
  <c r="O118" i="16" s="1"/>
  <c r="P115" i="16"/>
  <c r="N115" i="16"/>
  <c r="L115" i="16"/>
  <c r="O115" i="16" s="1"/>
  <c r="O113" i="16" s="1"/>
  <c r="P113" i="16"/>
  <c r="N113" i="16"/>
  <c r="J113" i="16"/>
  <c r="D113" i="16"/>
  <c r="L113" i="16" s="1"/>
  <c r="P111" i="16"/>
  <c r="N111" i="16"/>
  <c r="L111" i="16"/>
  <c r="O111" i="16" s="1"/>
  <c r="P108" i="16"/>
  <c r="N108" i="16"/>
  <c r="L108" i="16"/>
  <c r="O108" i="16" s="1"/>
  <c r="P107" i="16"/>
  <c r="N107" i="16"/>
  <c r="L107" i="16"/>
  <c r="O107" i="16" s="1"/>
  <c r="P106" i="16"/>
  <c r="N106" i="16"/>
  <c r="L106" i="16"/>
  <c r="O106" i="16" s="1"/>
  <c r="P105" i="16"/>
  <c r="N105" i="16"/>
  <c r="L105" i="16"/>
  <c r="O105" i="16" s="1"/>
  <c r="P104" i="16"/>
  <c r="N104" i="16"/>
  <c r="L104" i="16"/>
  <c r="O104" i="16" s="1"/>
  <c r="P103" i="16"/>
  <c r="N103" i="16"/>
  <c r="L103" i="16"/>
  <c r="O103" i="16" s="1"/>
  <c r="P102" i="16"/>
  <c r="N102" i="16"/>
  <c r="L102" i="16"/>
  <c r="O102" i="16" s="1"/>
  <c r="P97" i="16"/>
  <c r="N97" i="16"/>
  <c r="L97" i="16"/>
  <c r="O97" i="16" s="1"/>
  <c r="P95" i="16"/>
  <c r="N95" i="16"/>
  <c r="L95" i="16"/>
  <c r="O95" i="16" s="1"/>
  <c r="P94" i="16"/>
  <c r="N94" i="16"/>
  <c r="L94" i="16"/>
  <c r="O94" i="16" s="1"/>
  <c r="P90" i="16"/>
  <c r="N90" i="16"/>
  <c r="L90" i="16"/>
  <c r="O90" i="16" s="1"/>
  <c r="P89" i="16"/>
  <c r="N89" i="16"/>
  <c r="L89" i="16"/>
  <c r="O89" i="16" s="1"/>
  <c r="P88" i="16"/>
  <c r="N88" i="16"/>
  <c r="L88" i="16"/>
  <c r="O88" i="16" s="1"/>
  <c r="P86" i="16"/>
  <c r="N86" i="16"/>
  <c r="L86" i="16"/>
  <c r="O86" i="16" s="1"/>
  <c r="P83" i="16"/>
  <c r="N83" i="16"/>
  <c r="L83" i="16"/>
  <c r="O83" i="16" s="1"/>
  <c r="O82" i="16" s="1"/>
  <c r="P82" i="16"/>
  <c r="N82" i="16"/>
  <c r="J82" i="16"/>
  <c r="D82" i="16"/>
  <c r="L82" i="16" s="1"/>
  <c r="P80" i="16"/>
  <c r="N80" i="16"/>
  <c r="L80" i="16"/>
  <c r="O80" i="16" s="1"/>
  <c r="P79" i="16"/>
  <c r="N79" i="16"/>
  <c r="L79" i="16"/>
  <c r="O79" i="16" s="1"/>
  <c r="P77" i="16"/>
  <c r="N77" i="16"/>
  <c r="L77" i="16"/>
  <c r="O77" i="16" s="1"/>
  <c r="P75" i="16"/>
  <c r="N75" i="16"/>
  <c r="L75" i="16"/>
  <c r="O75" i="16" s="1"/>
  <c r="P70" i="16"/>
  <c r="N70" i="16"/>
  <c r="L70" i="16"/>
  <c r="O70" i="16" s="1"/>
  <c r="O67" i="16" s="1"/>
  <c r="P67" i="16"/>
  <c r="N67" i="16"/>
  <c r="J67" i="16"/>
  <c r="D67" i="16"/>
  <c r="L67" i="16" s="1"/>
  <c r="P63" i="16"/>
  <c r="N63" i="16"/>
  <c r="L63" i="16"/>
  <c r="O63" i="16" s="1"/>
  <c r="P60" i="16"/>
  <c r="N60" i="16"/>
  <c r="L60" i="16"/>
  <c r="O60" i="16" s="1"/>
  <c r="P58" i="16"/>
  <c r="N58" i="16"/>
  <c r="L58" i="16"/>
  <c r="O58" i="16" s="1"/>
  <c r="P55" i="16"/>
  <c r="N55" i="16"/>
  <c r="L55" i="16"/>
  <c r="O55" i="16" s="1"/>
  <c r="P53" i="16"/>
  <c r="N53" i="16"/>
  <c r="L53" i="16"/>
  <c r="O53" i="16" s="1"/>
  <c r="P51" i="16"/>
  <c r="N51" i="16"/>
  <c r="L51" i="16"/>
  <c r="O51" i="16" s="1"/>
  <c r="P49" i="16"/>
  <c r="N49" i="16"/>
  <c r="L49" i="16"/>
  <c r="O49" i="16" s="1"/>
  <c r="P48" i="16"/>
  <c r="N48" i="16"/>
  <c r="L48" i="16"/>
  <c r="O48" i="16" s="1"/>
  <c r="O47" i="16" s="1"/>
  <c r="P47" i="16"/>
  <c r="N47" i="16"/>
  <c r="J47" i="16"/>
  <c r="D47" i="16"/>
  <c r="L47" i="16" s="1"/>
  <c r="P40" i="16"/>
  <c r="N40" i="16"/>
  <c r="L40" i="16"/>
  <c r="O40" i="16" s="1"/>
  <c r="P34" i="16"/>
  <c r="N34" i="16"/>
  <c r="L34" i="16"/>
  <c r="O34" i="16" s="1"/>
  <c r="P33" i="16"/>
  <c r="N33" i="16"/>
  <c r="L33" i="16"/>
  <c r="O33" i="16" s="1"/>
  <c r="P31" i="16"/>
  <c r="N31" i="16"/>
  <c r="L31" i="16"/>
  <c r="O31" i="16" s="1"/>
  <c r="P30" i="16"/>
  <c r="N30" i="16"/>
  <c r="L30" i="16"/>
  <c r="O30" i="16" s="1"/>
  <c r="O29" i="16" s="1"/>
  <c r="P29" i="16"/>
  <c r="N29" i="16"/>
  <c r="J29" i="16"/>
  <c r="D29" i="16"/>
  <c r="L29" i="16" s="1"/>
  <c r="P27" i="16"/>
  <c r="N27" i="16"/>
  <c r="L27" i="16"/>
  <c r="O27" i="16" s="1"/>
  <c r="P20" i="16"/>
  <c r="N20" i="16"/>
  <c r="L20" i="16"/>
  <c r="O20" i="16" s="1"/>
  <c r="P18" i="16"/>
  <c r="N18" i="16"/>
  <c r="L18" i="16"/>
  <c r="O18" i="16" s="1"/>
  <c r="P17" i="16"/>
  <c r="N17" i="16"/>
  <c r="L17" i="16"/>
  <c r="O17" i="16" s="1"/>
  <c r="O16" i="16" s="1"/>
  <c r="P16" i="16"/>
  <c r="N16" i="16"/>
  <c r="J16" i="16"/>
  <c r="D16" i="16"/>
  <c r="L16" i="16" s="1"/>
  <c r="P15" i="16"/>
  <c r="N15" i="16"/>
  <c r="L15" i="16"/>
  <c r="O15" i="16" s="1"/>
  <c r="P14" i="16"/>
  <c r="N14" i="16"/>
  <c r="L14" i="16"/>
  <c r="O14" i="16" s="1"/>
  <c r="P12" i="16"/>
  <c r="N12" i="16"/>
  <c r="L12" i="16"/>
  <c r="O12" i="16" s="1"/>
  <c r="P11" i="16"/>
  <c r="N11" i="16"/>
  <c r="L11" i="16"/>
  <c r="O11" i="16" s="1"/>
  <c r="P9" i="16"/>
  <c r="N9" i="16"/>
  <c r="L9" i="16"/>
  <c r="O9" i="16" s="1"/>
  <c r="P8" i="16"/>
  <c r="N8" i="16"/>
  <c r="L8" i="16"/>
  <c r="O8" i="16" s="1"/>
  <c r="O7" i="16" s="1"/>
  <c r="O6" i="16" s="1"/>
  <c r="P7" i="16"/>
  <c r="N7" i="16"/>
  <c r="J7" i="16"/>
  <c r="D7" i="16"/>
  <c r="L7" i="16" s="1"/>
  <c r="P6" i="16"/>
  <c r="N6" i="16"/>
  <c r="D6" i="16"/>
  <c r="L6" i="16" s="1"/>
  <c r="H6" i="14" l="1"/>
  <c r="E6" i="14"/>
  <c r="G6" i="14"/>
  <c r="F6" i="14"/>
  <c r="M8" i="16"/>
  <c r="M9" i="16"/>
  <c r="M11" i="16"/>
  <c r="M12" i="16"/>
  <c r="M14" i="16"/>
  <c r="M15" i="16"/>
  <c r="M17" i="16"/>
  <c r="M18" i="16"/>
  <c r="M20" i="16"/>
  <c r="M27" i="16"/>
  <c r="M30" i="16"/>
  <c r="M31" i="16"/>
  <c r="M33" i="16"/>
  <c r="M34" i="16"/>
  <c r="M40" i="16"/>
  <c r="M48" i="16"/>
  <c r="M49" i="16"/>
  <c r="M51" i="16"/>
  <c r="M53" i="16"/>
  <c r="M55" i="16"/>
  <c r="M58" i="16"/>
  <c r="M60" i="16"/>
  <c r="M63" i="16"/>
  <c r="M70" i="16"/>
  <c r="M75" i="16"/>
  <c r="M77" i="16"/>
  <c r="M79" i="16"/>
  <c r="M80" i="16"/>
  <c r="M83" i="16"/>
  <c r="M86" i="16"/>
  <c r="M88" i="16"/>
  <c r="M89" i="16"/>
  <c r="M90" i="16"/>
  <c r="M94" i="16"/>
  <c r="M95" i="16"/>
  <c r="M97" i="16"/>
  <c r="M102" i="16"/>
  <c r="M103" i="16"/>
  <c r="M104" i="16"/>
  <c r="M105" i="16"/>
  <c r="M106" i="16"/>
  <c r="M107" i="16"/>
  <c r="M108" i="16"/>
  <c r="M111" i="16"/>
  <c r="M115" i="16"/>
  <c r="M118" i="16"/>
  <c r="M119" i="16"/>
  <c r="M120" i="16"/>
  <c r="M121" i="16"/>
  <c r="M122" i="16"/>
  <c r="M113" i="16" l="1"/>
  <c r="M82" i="16"/>
  <c r="M67" i="16"/>
  <c r="M47" i="16"/>
  <c r="M29" i="16"/>
  <c r="M16" i="16"/>
  <c r="M7" i="16"/>
  <c r="M6" i="16" s="1"/>
  <c r="J123" i="14"/>
  <c r="L121" i="14"/>
  <c r="L119" i="14"/>
  <c r="L118" i="14"/>
  <c r="L106" i="14"/>
  <c r="L94" i="14"/>
  <c r="L77" i="14"/>
  <c r="L17" i="14"/>
  <c r="L122" i="14"/>
  <c r="J113" i="14"/>
  <c r="D113" i="14"/>
  <c r="L113" i="14" s="1"/>
  <c r="L107" i="14"/>
  <c r="L105" i="14"/>
  <c r="L104" i="14"/>
  <c r="L103" i="14"/>
  <c r="L102" i="14"/>
  <c r="L90" i="14"/>
  <c r="L89" i="14"/>
  <c r="J82" i="14"/>
  <c r="D82" i="14"/>
  <c r="L82" i="14" s="1"/>
  <c r="J67" i="14"/>
  <c r="D67" i="14"/>
  <c r="L67" i="14" s="1"/>
  <c r="L48" i="14"/>
  <c r="J47" i="14"/>
  <c r="D47" i="14"/>
  <c r="L47" i="14" s="1"/>
  <c r="J29" i="14"/>
  <c r="D29" i="14"/>
  <c r="L29" i="14" s="1"/>
  <c r="J16" i="14"/>
  <c r="D16" i="14"/>
  <c r="L16" i="14" s="1"/>
  <c r="L9" i="14"/>
  <c r="J7" i="14"/>
  <c r="D7" i="14"/>
  <c r="L7" i="14" s="1"/>
  <c r="A6" i="11"/>
  <c r="D6" i="14" l="1"/>
  <c r="L6" i="14" s="1"/>
  <c r="J115" i="11"/>
  <c r="J83" i="11"/>
  <c r="J71" i="11"/>
  <c r="J68" i="11"/>
  <c r="J50" i="11"/>
  <c r="J47" i="11"/>
  <c r="J38" i="11"/>
  <c r="J29" i="11"/>
  <c r="J28" i="11"/>
  <c r="J16" i="11"/>
  <c r="AC124" i="11"/>
  <c r="W124" i="11"/>
  <c r="K124" i="11"/>
  <c r="E124" i="11"/>
  <c r="AB120" i="11"/>
  <c r="V120" i="11"/>
  <c r="D120" i="11"/>
  <c r="AC118" i="11"/>
  <c r="AB118" i="11"/>
  <c r="W118" i="11"/>
  <c r="V118" i="11"/>
  <c r="K118" i="11"/>
  <c r="E118" i="11"/>
  <c r="D118" i="11"/>
  <c r="AC117" i="11"/>
  <c r="W117" i="11"/>
  <c r="K117" i="11"/>
  <c r="E117" i="11"/>
  <c r="AC116" i="11"/>
  <c r="W116" i="11"/>
  <c r="K116" i="11"/>
  <c r="E116" i="11"/>
  <c r="AC115" i="11"/>
  <c r="AB115" i="11"/>
  <c r="W115" i="11"/>
  <c r="V115" i="11"/>
  <c r="K115" i="11"/>
  <c r="E115" i="11"/>
  <c r="D115" i="11"/>
  <c r="AC112" i="11"/>
  <c r="W112" i="11"/>
  <c r="K112" i="11"/>
  <c r="E112" i="11"/>
  <c r="AC111" i="11"/>
  <c r="W111" i="11"/>
  <c r="K111" i="11"/>
  <c r="E111" i="11"/>
  <c r="AC110" i="11"/>
  <c r="AB110" i="11"/>
  <c r="W110" i="11"/>
  <c r="V110" i="11"/>
  <c r="K110" i="11"/>
  <c r="E110" i="11"/>
  <c r="D110" i="11"/>
  <c r="AC109" i="11"/>
  <c r="AB109" i="11"/>
  <c r="W109" i="11"/>
  <c r="V109" i="11"/>
  <c r="K109" i="11"/>
  <c r="E109" i="11"/>
  <c r="D109" i="11"/>
  <c r="AC108" i="11"/>
  <c r="AB108" i="11"/>
  <c r="W108" i="11"/>
  <c r="V108" i="11"/>
  <c r="K108" i="11"/>
  <c r="E108" i="11"/>
  <c r="D108" i="11"/>
  <c r="AB107" i="11"/>
  <c r="V107" i="11"/>
  <c r="D107" i="11"/>
  <c r="AC106" i="11"/>
  <c r="AB106" i="11"/>
  <c r="W106" i="11"/>
  <c r="V106" i="11"/>
  <c r="K106" i="11"/>
  <c r="E106" i="11"/>
  <c r="D106" i="11"/>
  <c r="AC105" i="11"/>
  <c r="AB105" i="11"/>
  <c r="W105" i="11"/>
  <c r="V105" i="11"/>
  <c r="K105" i="11"/>
  <c r="E105" i="11"/>
  <c r="D105" i="11"/>
  <c r="AC104" i="11"/>
  <c r="W104" i="11"/>
  <c r="K104" i="11"/>
  <c r="E104" i="11"/>
  <c r="AC103" i="11"/>
  <c r="W103" i="11"/>
  <c r="K103" i="11"/>
  <c r="E103" i="11"/>
  <c r="AB102" i="11"/>
  <c r="V102" i="11"/>
  <c r="D102" i="11"/>
  <c r="AC101" i="11"/>
  <c r="W101" i="11"/>
  <c r="K101" i="11"/>
  <c r="E101" i="11"/>
  <c r="AC100" i="11"/>
  <c r="AB100" i="11"/>
  <c r="W100" i="11"/>
  <c r="V100" i="11"/>
  <c r="K100" i="11"/>
  <c r="E100" i="11"/>
  <c r="D100" i="11"/>
  <c r="AC99" i="11"/>
  <c r="AB99" i="11"/>
  <c r="W99" i="11"/>
  <c r="V99" i="11"/>
  <c r="K99" i="11"/>
  <c r="E99" i="11"/>
  <c r="D99" i="11"/>
  <c r="AC98" i="11"/>
  <c r="W98" i="11"/>
  <c r="K98" i="11"/>
  <c r="E98" i="11"/>
  <c r="AC97" i="11"/>
  <c r="W97" i="11"/>
  <c r="K97" i="11"/>
  <c r="E97" i="11"/>
  <c r="AC93" i="11"/>
  <c r="W93" i="11"/>
  <c r="K93" i="11"/>
  <c r="E93" i="11"/>
  <c r="AC91" i="11"/>
  <c r="W91" i="11"/>
  <c r="K91" i="11"/>
  <c r="E91" i="11"/>
  <c r="AC90" i="11"/>
  <c r="W90" i="11"/>
  <c r="K90" i="11"/>
  <c r="E90" i="11"/>
  <c r="AC89" i="11"/>
  <c r="W89" i="11"/>
  <c r="K89" i="11"/>
  <c r="E89" i="11"/>
  <c r="AC88" i="11"/>
  <c r="AB88" i="11"/>
  <c r="W88" i="11"/>
  <c r="V88" i="11"/>
  <c r="K88" i="11"/>
  <c r="E88" i="11"/>
  <c r="D88" i="11"/>
  <c r="AC87" i="11"/>
  <c r="W87" i="11"/>
  <c r="K87" i="11"/>
  <c r="E87" i="11"/>
  <c r="AC84" i="11"/>
  <c r="W84" i="11"/>
  <c r="K84" i="11"/>
  <c r="E84" i="11"/>
  <c r="AC83" i="11"/>
  <c r="AB83" i="11"/>
  <c r="W83" i="11"/>
  <c r="V83" i="11"/>
  <c r="K83" i="11"/>
  <c r="E83" i="11"/>
  <c r="D83" i="11"/>
  <c r="AB81" i="11"/>
  <c r="V81" i="11"/>
  <c r="D81" i="11"/>
  <c r="AC80" i="11"/>
  <c r="W80" i="11"/>
  <c r="K80" i="11"/>
  <c r="E80" i="11"/>
  <c r="AB76" i="11"/>
  <c r="V76" i="11"/>
  <c r="D76" i="11"/>
  <c r="AC73" i="11"/>
  <c r="W73" i="11"/>
  <c r="K73" i="11"/>
  <c r="E73" i="11"/>
  <c r="AC72" i="11"/>
  <c r="W72" i="11"/>
  <c r="K72" i="11"/>
  <c r="E72" i="11"/>
  <c r="AB71" i="11"/>
  <c r="V71" i="11"/>
  <c r="D71" i="11"/>
  <c r="AC70" i="11"/>
  <c r="AB70" i="11"/>
  <c r="W70" i="11"/>
  <c r="V70" i="11"/>
  <c r="K70" i="11"/>
  <c r="E70" i="11"/>
  <c r="D70" i="11"/>
  <c r="AC68" i="11"/>
  <c r="AB68" i="11"/>
  <c r="W68" i="11"/>
  <c r="V68" i="11"/>
  <c r="K68" i="11"/>
  <c r="E68" i="11"/>
  <c r="D68" i="11"/>
  <c r="AC63" i="11"/>
  <c r="AB63" i="11"/>
  <c r="W63" i="11"/>
  <c r="V63" i="11"/>
  <c r="K63" i="11"/>
  <c r="E63" i="11"/>
  <c r="D63" i="11"/>
  <c r="AC60" i="11"/>
  <c r="W60" i="11"/>
  <c r="K60" i="11"/>
  <c r="E60" i="11"/>
  <c r="AC59" i="11"/>
  <c r="W59" i="11"/>
  <c r="K59" i="11"/>
  <c r="E59" i="11"/>
  <c r="AB56" i="11"/>
  <c r="V56" i="11"/>
  <c r="D56" i="11"/>
  <c r="AB55" i="11"/>
  <c r="V55" i="11"/>
  <c r="D55" i="11"/>
  <c r="AC53" i="11"/>
  <c r="AB53" i="11"/>
  <c r="W53" i="11"/>
  <c r="V53" i="11"/>
  <c r="K53" i="11"/>
  <c r="E53" i="11"/>
  <c r="D53" i="11"/>
  <c r="AC51" i="11"/>
  <c r="AB51" i="11"/>
  <c r="W51" i="11"/>
  <c r="V51" i="11"/>
  <c r="K51" i="11"/>
  <c r="E51" i="11"/>
  <c r="D51" i="11"/>
  <c r="AC50" i="11"/>
  <c r="AB50" i="11"/>
  <c r="W50" i="11"/>
  <c r="V50" i="11"/>
  <c r="K50" i="11"/>
  <c r="E50" i="11"/>
  <c r="D50" i="11"/>
  <c r="AC48" i="11"/>
  <c r="W48" i="11"/>
  <c r="K48" i="11"/>
  <c r="E48" i="11"/>
  <c r="AC47" i="11"/>
  <c r="AB47" i="11"/>
  <c r="W47" i="11"/>
  <c r="V47" i="11"/>
  <c r="K47" i="11"/>
  <c r="E47" i="11"/>
  <c r="D47" i="11"/>
  <c r="AB46" i="11"/>
  <c r="V46" i="11"/>
  <c r="D46" i="11"/>
  <c r="AC42" i="11"/>
  <c r="W42" i="11"/>
  <c r="K42" i="11"/>
  <c r="E42" i="11"/>
  <c r="AB38" i="11"/>
  <c r="V38" i="11"/>
  <c r="D38" i="11"/>
  <c r="AB37" i="11"/>
  <c r="V37" i="11"/>
  <c r="D37" i="11"/>
  <c r="AC36" i="11"/>
  <c r="W36" i="11"/>
  <c r="K36" i="11"/>
  <c r="E36" i="11"/>
  <c r="AC34" i="11"/>
  <c r="W34" i="11"/>
  <c r="K34" i="11"/>
  <c r="E34" i="11"/>
  <c r="AC33" i="11"/>
  <c r="W33" i="11"/>
  <c r="K33" i="11"/>
  <c r="E33" i="11"/>
  <c r="AC32" i="11"/>
  <c r="W32" i="11"/>
  <c r="K32" i="11"/>
  <c r="E32" i="11"/>
  <c r="AC31" i="11"/>
  <c r="W31" i="11"/>
  <c r="K31" i="11"/>
  <c r="E31" i="11"/>
  <c r="AC29" i="11"/>
  <c r="AB29" i="11"/>
  <c r="W29" i="11"/>
  <c r="V29" i="11"/>
  <c r="K29" i="11"/>
  <c r="E29" i="11"/>
  <c r="D29" i="11"/>
  <c r="AB28" i="11"/>
  <c r="V28" i="11"/>
  <c r="D28" i="11"/>
  <c r="AC27" i="11"/>
  <c r="W27" i="11"/>
  <c r="K27" i="11"/>
  <c r="E27" i="11"/>
  <c r="AC24" i="11"/>
  <c r="W24" i="11"/>
  <c r="K24" i="11"/>
  <c r="E24" i="11"/>
  <c r="AC23" i="11"/>
  <c r="W23" i="11"/>
  <c r="K23" i="11"/>
  <c r="E23" i="11"/>
  <c r="AC21" i="11"/>
  <c r="AB21" i="11"/>
  <c r="W21" i="11"/>
  <c r="V21" i="11"/>
  <c r="K21" i="11"/>
  <c r="E21" i="11"/>
  <c r="D21" i="11"/>
  <c r="AC20" i="11"/>
  <c r="W20" i="11"/>
  <c r="K20" i="11"/>
  <c r="E20" i="11"/>
  <c r="AC16" i="11"/>
  <c r="AB16" i="11"/>
  <c r="W16" i="11"/>
  <c r="V16" i="11"/>
  <c r="K16" i="11"/>
  <c r="E16" i="11"/>
  <c r="D16" i="11"/>
  <c r="AC15" i="11"/>
  <c r="AB15" i="11"/>
  <c r="W15" i="11"/>
  <c r="V15" i="11"/>
  <c r="K15" i="11"/>
  <c r="E15" i="11"/>
  <c r="D15" i="11"/>
  <c r="AC12" i="11"/>
  <c r="W12" i="11"/>
  <c r="K12" i="11"/>
  <c r="E12" i="11"/>
  <c r="AC11" i="11"/>
  <c r="AB11" i="11"/>
  <c r="W11" i="11"/>
  <c r="V11" i="11"/>
  <c r="K11" i="11"/>
  <c r="E11" i="11"/>
  <c r="D11" i="11"/>
  <c r="AC10" i="11"/>
  <c r="W10" i="11"/>
  <c r="K10" i="11"/>
  <c r="E10" i="11"/>
  <c r="AC9" i="11"/>
  <c r="AB9" i="11"/>
  <c r="W9" i="11"/>
  <c r="V9" i="11"/>
  <c r="K9" i="11"/>
  <c r="E9" i="11"/>
  <c r="D9" i="11"/>
  <c r="AC8" i="11"/>
  <c r="W8" i="11"/>
  <c r="K8" i="11"/>
  <c r="E8" i="11"/>
  <c r="AC7" i="11"/>
  <c r="AB7" i="11"/>
  <c r="W7" i="11"/>
  <c r="V7" i="11"/>
  <c r="Q7" i="11"/>
  <c r="P7" i="11"/>
  <c r="K7" i="11"/>
  <c r="J7" i="11"/>
  <c r="E7" i="11"/>
  <c r="D7" i="11"/>
  <c r="E6" i="10"/>
  <c r="H6" i="10"/>
  <c r="G6" i="10"/>
  <c r="I6" i="10"/>
  <c r="N76" i="10"/>
  <c r="N71" i="10"/>
  <c r="N68" i="10"/>
  <c r="N57" i="10"/>
  <c r="N51" i="10"/>
  <c r="N48" i="10"/>
  <c r="N39" i="10"/>
  <c r="N30" i="10"/>
  <c r="N29" i="10"/>
  <c r="N17" i="10"/>
  <c r="N8" i="10"/>
  <c r="N7" i="10"/>
  <c r="O6" i="14" l="1"/>
  <c r="N6" i="9"/>
  <c r="M6" i="14" l="1"/>
  <c r="J17" i="9"/>
  <c r="Q6" i="11" l="1"/>
  <c r="N115" i="10"/>
  <c r="N83" i="10"/>
  <c r="N6" i="10"/>
  <c r="P6" i="11" s="1"/>
  <c r="N124" i="9" l="1"/>
  <c r="N118" i="9"/>
  <c r="N117" i="9"/>
  <c r="N116" i="9"/>
  <c r="N113" i="9"/>
  <c r="N112" i="9"/>
  <c r="N111" i="9"/>
  <c r="N110" i="9"/>
  <c r="N109" i="9"/>
  <c r="N107" i="9"/>
  <c r="N106" i="9"/>
  <c r="N105" i="9"/>
  <c r="N104" i="9"/>
  <c r="N102" i="9"/>
  <c r="N101" i="9"/>
  <c r="N100" i="9"/>
  <c r="N99" i="9"/>
  <c r="N98" i="9"/>
  <c r="N94" i="9"/>
  <c r="N91" i="9"/>
  <c r="N90" i="9"/>
  <c r="N89" i="9"/>
  <c r="N88" i="9"/>
  <c r="N87" i="9"/>
  <c r="N84" i="9"/>
  <c r="N80" i="9"/>
  <c r="N73" i="9"/>
  <c r="N72" i="9"/>
  <c r="N70" i="9"/>
  <c r="N64" i="9"/>
  <c r="N61" i="9"/>
  <c r="N60" i="9"/>
  <c r="N54" i="9"/>
  <c r="N52" i="9"/>
  <c r="N51" i="9"/>
  <c r="N49" i="9"/>
  <c r="N43" i="9"/>
  <c r="N37" i="9"/>
  <c r="N35" i="9"/>
  <c r="N34" i="9"/>
  <c r="N33" i="9"/>
  <c r="N32" i="9"/>
  <c r="N28" i="9"/>
  <c r="N25" i="9"/>
  <c r="N24" i="9"/>
  <c r="N22" i="9"/>
  <c r="N21" i="9"/>
  <c r="N16" i="9"/>
  <c r="N13" i="9"/>
  <c r="N12" i="9"/>
  <c r="N11" i="9"/>
  <c r="N10" i="9"/>
  <c r="N9" i="9"/>
  <c r="J125" i="9"/>
  <c r="J8" i="9"/>
  <c r="D30" i="9"/>
  <c r="D17" i="9"/>
  <c r="D8" i="9"/>
  <c r="P120" i="10"/>
  <c r="P118" i="10"/>
  <c r="P107" i="10"/>
  <c r="P106" i="10"/>
  <c r="P103" i="10"/>
  <c r="P101" i="10"/>
  <c r="P100" i="10"/>
  <c r="P88" i="10"/>
  <c r="P81" i="10"/>
  <c r="P71" i="10"/>
  <c r="P56" i="10"/>
  <c r="P54" i="10"/>
  <c r="P52" i="10"/>
  <c r="P51" i="10"/>
  <c r="P47" i="10"/>
  <c r="P39" i="10"/>
  <c r="P38" i="10"/>
  <c r="P29" i="10"/>
  <c r="P10" i="10"/>
  <c r="P7" i="10"/>
  <c r="J125" i="10"/>
  <c r="L120" i="10"/>
  <c r="L118" i="10"/>
  <c r="L107" i="10"/>
  <c r="L106" i="10"/>
  <c r="L103" i="10"/>
  <c r="L101" i="10"/>
  <c r="L100" i="10"/>
  <c r="L88" i="10"/>
  <c r="L81" i="10"/>
  <c r="L76" i="10"/>
  <c r="L71" i="10"/>
  <c r="L57" i="10"/>
  <c r="L56" i="10"/>
  <c r="L54" i="10"/>
  <c r="L52" i="10"/>
  <c r="L51" i="10"/>
  <c r="L47" i="10"/>
  <c r="L39" i="10"/>
  <c r="L38" i="10"/>
  <c r="L10" i="10"/>
  <c r="L7" i="10"/>
  <c r="L29" i="10"/>
  <c r="D17" i="10"/>
  <c r="D8" i="10"/>
  <c r="O118" i="10" l="1"/>
  <c r="O120" i="10"/>
  <c r="M51" i="10"/>
  <c r="M29" i="10"/>
  <c r="O88" i="10"/>
  <c r="O100" i="10"/>
  <c r="O101" i="10"/>
  <c r="O103" i="10"/>
  <c r="O106" i="10"/>
  <c r="O107" i="10"/>
  <c r="O71" i="10"/>
  <c r="O81" i="10"/>
  <c r="M71" i="10"/>
  <c r="O51" i="10"/>
  <c r="O52" i="10"/>
  <c r="O54" i="10"/>
  <c r="O56" i="10"/>
  <c r="M39" i="10"/>
  <c r="O38" i="10"/>
  <c r="O39" i="10"/>
  <c r="O47" i="10"/>
  <c r="O29" i="10"/>
  <c r="O10" i="10"/>
  <c r="O7" i="10"/>
  <c r="M7" i="10"/>
  <c r="P25" i="9"/>
  <c r="P57" i="10" l="1"/>
  <c r="L64" i="10"/>
  <c r="P64" i="10"/>
  <c r="L67" i="10"/>
  <c r="P67" i="10"/>
  <c r="J115" i="10"/>
  <c r="P115" i="10"/>
  <c r="D115" i="10"/>
  <c r="L115" i="10" s="1"/>
  <c r="P111" i="10"/>
  <c r="L111" i="10"/>
  <c r="P110" i="10"/>
  <c r="L110" i="10"/>
  <c r="P109" i="10"/>
  <c r="L109" i="10"/>
  <c r="P108" i="10"/>
  <c r="L108" i="10"/>
  <c r="P93" i="10"/>
  <c r="L93" i="10"/>
  <c r="P83" i="10"/>
  <c r="D83" i="10"/>
  <c r="L83" i="10" s="1"/>
  <c r="P76" i="10"/>
  <c r="P70" i="10"/>
  <c r="L70" i="10"/>
  <c r="J68" i="10"/>
  <c r="P68" i="10"/>
  <c r="D68" i="10"/>
  <c r="L68" i="10" s="1"/>
  <c r="P48" i="10"/>
  <c r="D48" i="10"/>
  <c r="L48" i="10" s="1"/>
  <c r="P30" i="10"/>
  <c r="D30" i="10"/>
  <c r="L30" i="10" s="1"/>
  <c r="P22" i="10"/>
  <c r="L22" i="10"/>
  <c r="P17" i="10"/>
  <c r="L17" i="10"/>
  <c r="P16" i="10"/>
  <c r="L16" i="10"/>
  <c r="P12" i="10"/>
  <c r="L12" i="10"/>
  <c r="J8" i="10"/>
  <c r="P8" i="10"/>
  <c r="L8" i="10"/>
  <c r="P6" i="10"/>
  <c r="AB6" i="11" s="1"/>
  <c r="O93" i="10" l="1"/>
  <c r="O57" i="10"/>
  <c r="O67" i="10"/>
  <c r="O64" i="10"/>
  <c r="J30" i="10"/>
  <c r="J83" i="10"/>
  <c r="J48" i="10"/>
  <c r="M57" i="10"/>
  <c r="O108" i="10"/>
  <c r="J17" i="10"/>
  <c r="M76" i="10"/>
  <c r="O109" i="10"/>
  <c r="O110" i="10"/>
  <c r="O111" i="10"/>
  <c r="O70" i="10"/>
  <c r="O76" i="10"/>
  <c r="D6" i="10"/>
  <c r="L6" i="10" s="1"/>
  <c r="D6" i="11" s="1"/>
  <c r="O22" i="10"/>
  <c r="O12" i="10"/>
  <c r="O16" i="10"/>
  <c r="P124" i="9"/>
  <c r="L124" i="9"/>
  <c r="P118" i="9"/>
  <c r="L118" i="9"/>
  <c r="P117" i="9"/>
  <c r="L117" i="9"/>
  <c r="P116" i="9"/>
  <c r="L116" i="9"/>
  <c r="P113" i="9"/>
  <c r="L113" i="9"/>
  <c r="P112" i="9"/>
  <c r="L112" i="9"/>
  <c r="P111" i="9"/>
  <c r="L111" i="9"/>
  <c r="P110" i="9"/>
  <c r="L110" i="9"/>
  <c r="P109" i="9"/>
  <c r="L109" i="9"/>
  <c r="P107" i="9"/>
  <c r="L107" i="9"/>
  <c r="P106" i="9"/>
  <c r="L106" i="9"/>
  <c r="P105" i="9"/>
  <c r="L105" i="9"/>
  <c r="P104" i="9"/>
  <c r="L104" i="9"/>
  <c r="P102" i="9"/>
  <c r="L102" i="9"/>
  <c r="P101" i="9"/>
  <c r="L101" i="9"/>
  <c r="P100" i="9"/>
  <c r="L100" i="9"/>
  <c r="P99" i="9"/>
  <c r="L99" i="9"/>
  <c r="P98" i="9"/>
  <c r="L98" i="9"/>
  <c r="P94" i="9"/>
  <c r="L94" i="9"/>
  <c r="P91" i="9"/>
  <c r="L91" i="9"/>
  <c r="P90" i="9"/>
  <c r="L90" i="9"/>
  <c r="P89" i="9"/>
  <c r="L89" i="9"/>
  <c r="P88" i="9"/>
  <c r="L88" i="9"/>
  <c r="P87" i="9"/>
  <c r="L87" i="9"/>
  <c r="P84" i="9"/>
  <c r="L84" i="9"/>
  <c r="P80" i="9"/>
  <c r="L80" i="9"/>
  <c r="P73" i="9"/>
  <c r="L73" i="9"/>
  <c r="P72" i="9"/>
  <c r="L72" i="9"/>
  <c r="P70" i="9"/>
  <c r="L70" i="9"/>
  <c r="P64" i="9"/>
  <c r="L64" i="9"/>
  <c r="P61" i="9"/>
  <c r="L61" i="9"/>
  <c r="P60" i="9"/>
  <c r="L60" i="9"/>
  <c r="P54" i="9"/>
  <c r="L54" i="9"/>
  <c r="P52" i="9"/>
  <c r="L52" i="9"/>
  <c r="P51" i="9"/>
  <c r="L51" i="9"/>
  <c r="P49" i="9"/>
  <c r="L49" i="9"/>
  <c r="P43" i="9"/>
  <c r="L43" i="9"/>
  <c r="P37" i="9"/>
  <c r="L37" i="9"/>
  <c r="P35" i="9"/>
  <c r="L35" i="9"/>
  <c r="P34" i="9"/>
  <c r="L34" i="9"/>
  <c r="P33" i="9"/>
  <c r="L33" i="9"/>
  <c r="P32" i="9"/>
  <c r="L32" i="9"/>
  <c r="P28" i="9"/>
  <c r="L28" i="9"/>
  <c r="L25" i="9"/>
  <c r="P24" i="9"/>
  <c r="L24" i="9"/>
  <c r="P22" i="9"/>
  <c r="L22" i="9"/>
  <c r="P21" i="9"/>
  <c r="L21" i="9"/>
  <c r="P16" i="9"/>
  <c r="L16" i="9"/>
  <c r="P13" i="9"/>
  <c r="L13" i="9"/>
  <c r="P12" i="9"/>
  <c r="L12" i="9"/>
  <c r="P11" i="9"/>
  <c r="L11" i="9"/>
  <c r="P10" i="9"/>
  <c r="L10" i="9"/>
  <c r="P9" i="9"/>
  <c r="L9" i="9"/>
  <c r="P6" i="9"/>
  <c r="AC6" i="11" s="1"/>
  <c r="O48" i="10" l="1"/>
  <c r="M24" i="9"/>
  <c r="M35" i="9"/>
  <c r="M111" i="9"/>
  <c r="M113" i="9"/>
  <c r="M91" i="9"/>
  <c r="M99" i="9"/>
  <c r="M52" i="9"/>
  <c r="M33" i="9"/>
  <c r="M28" i="9"/>
  <c r="M22" i="9"/>
  <c r="M9" i="9"/>
  <c r="M13" i="9"/>
  <c r="M117" i="9"/>
  <c r="M72" i="9"/>
  <c r="M60" i="9"/>
  <c r="M25" i="9"/>
  <c r="O25" i="9"/>
  <c r="O9" i="9"/>
  <c r="M10" i="9"/>
  <c r="O35" i="9"/>
  <c r="M115" i="10"/>
  <c r="M8" i="10"/>
  <c r="M102" i="9"/>
  <c r="M112" i="9"/>
  <c r="M11" i="9"/>
  <c r="M116" i="9"/>
  <c r="O99" i="9"/>
  <c r="M100" i="9"/>
  <c r="O102" i="9"/>
  <c r="M107" i="9"/>
  <c r="M109" i="9"/>
  <c r="O111" i="9"/>
  <c r="O112" i="9"/>
  <c r="O113" i="9"/>
  <c r="M84" i="9"/>
  <c r="M88" i="9"/>
  <c r="M89" i="9"/>
  <c r="O91" i="9"/>
  <c r="M104" i="9"/>
  <c r="M106" i="9"/>
  <c r="M80" i="9"/>
  <c r="M49" i="9"/>
  <c r="M61" i="9"/>
  <c r="M64" i="9"/>
  <c r="M37" i="9"/>
  <c r="M43" i="9"/>
  <c r="M21" i="9"/>
  <c r="O10" i="9"/>
  <c r="O11" i="9"/>
  <c r="M12" i="9"/>
  <c r="M16" i="9"/>
  <c r="O12" i="9"/>
  <c r="O13" i="9"/>
  <c r="O16" i="9"/>
  <c r="O21" i="9"/>
  <c r="O22" i="9"/>
  <c r="O24" i="9"/>
  <c r="O28" i="9"/>
  <c r="M32" i="9"/>
  <c r="O33" i="9"/>
  <c r="M34" i="9"/>
  <c r="O37" i="9"/>
  <c r="O43" i="9"/>
  <c r="O51" i="9"/>
  <c r="O32" i="9"/>
  <c r="O34" i="9"/>
  <c r="O54" i="9"/>
  <c r="O70" i="9"/>
  <c r="O73" i="9"/>
  <c r="O87" i="9"/>
  <c r="O90" i="9"/>
  <c r="O94" i="9"/>
  <c r="O98" i="9"/>
  <c r="O101" i="9"/>
  <c r="O105" i="9"/>
  <c r="O110" i="9"/>
  <c r="O118" i="9"/>
  <c r="O124" i="9"/>
  <c r="O49" i="9"/>
  <c r="M51" i="9"/>
  <c r="O52" i="9"/>
  <c r="M54" i="9"/>
  <c r="O60" i="9"/>
  <c r="O61" i="9"/>
  <c r="O64" i="9"/>
  <c r="M70" i="9"/>
  <c r="O72" i="9"/>
  <c r="M73" i="9"/>
  <c r="O80" i="9"/>
  <c r="O84" i="9"/>
  <c r="M87" i="9"/>
  <c r="O88" i="9"/>
  <c r="O89" i="9"/>
  <c r="M90" i="9"/>
  <c r="M94" i="9"/>
  <c r="M98" i="9"/>
  <c r="O100" i="9"/>
  <c r="M101" i="9"/>
  <c r="O104" i="9"/>
  <c r="M105" i="9"/>
  <c r="O106" i="9"/>
  <c r="O107" i="9"/>
  <c r="O109" i="9"/>
  <c r="M110" i="9"/>
  <c r="O116" i="9"/>
  <c r="O117" i="9"/>
  <c r="M118" i="9"/>
  <c r="M124" i="9"/>
  <c r="O115" i="10"/>
  <c r="M48" i="10"/>
  <c r="M30" i="10"/>
  <c r="M17" i="10"/>
  <c r="O17" i="10"/>
  <c r="M68" i="10"/>
  <c r="O8" i="10"/>
  <c r="O83" i="10"/>
  <c r="M83" i="10"/>
  <c r="O68" i="10"/>
  <c r="O30" i="10"/>
  <c r="M8" i="9" l="1"/>
  <c r="M115" i="9"/>
  <c r="M17" i="9"/>
  <c r="O17" i="9"/>
  <c r="M83" i="9"/>
  <c r="M68" i="9"/>
  <c r="M48" i="9"/>
  <c r="M30" i="9"/>
  <c r="O8" i="9"/>
  <c r="O115" i="9"/>
  <c r="O68" i="9"/>
  <c r="O30" i="9"/>
  <c r="O83" i="9"/>
  <c r="O48" i="9"/>
  <c r="O6" i="10"/>
  <c r="V6" i="11" s="1"/>
  <c r="M6" i="10"/>
  <c r="J6" i="11" s="1"/>
  <c r="M6" i="9" l="1"/>
  <c r="K6" i="11" s="1"/>
  <c r="O6" i="9"/>
  <c r="W6" i="11" s="1"/>
  <c r="N115" i="9"/>
  <c r="P115" i="9"/>
  <c r="N83" i="9"/>
  <c r="P83" i="9"/>
  <c r="N68" i="9"/>
  <c r="P68" i="9"/>
  <c r="N48" i="9"/>
  <c r="P48" i="9"/>
  <c r="P17" i="9"/>
  <c r="N30" i="9"/>
  <c r="P30" i="9"/>
  <c r="N17" i="9"/>
  <c r="N8" i="9"/>
  <c r="P8" i="9"/>
  <c r="J48" i="9" l="1"/>
  <c r="J83" i="9" l="1"/>
  <c r="J30" i="9"/>
  <c r="J68" i="9"/>
  <c r="J115" i="9"/>
  <c r="L8" i="9" l="1"/>
  <c r="D115" i="9"/>
  <c r="L115" i="9" s="1"/>
  <c r="D83" i="9"/>
  <c r="L83" i="9" s="1"/>
  <c r="D68" i="9"/>
  <c r="L68" i="9" s="1"/>
  <c r="D48" i="9"/>
  <c r="L48" i="9" s="1"/>
  <c r="L30" i="9"/>
  <c r="L17" i="9"/>
  <c r="D6" i="9" l="1"/>
  <c r="L6" i="9" s="1"/>
  <c r="E6" i="11" s="1"/>
</calcChain>
</file>

<file path=xl/sharedStrings.xml><?xml version="1.0" encoding="utf-8"?>
<sst xmlns="http://schemas.openxmlformats.org/spreadsheetml/2006/main" count="968" uniqueCount="207">
  <si>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</si>
  <si>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</si>
  <si>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</si>
  <si>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</si>
  <si>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</si>
  <si>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</si>
  <si>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</si>
  <si>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</si>
  <si>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</si>
  <si>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</si>
  <si>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</si>
  <si>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</si>
  <si>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</si>
  <si>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</si>
  <si>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</si>
  <si>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</si>
  <si>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</si>
  <si>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</si>
  <si>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</si>
  <si>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</si>
  <si>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</si>
  <si>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</si>
  <si>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</si>
  <si>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</si>
  <si>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</si>
  <si>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</si>
  <si>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</si>
  <si>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</si>
  <si>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</si>
  <si>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</si>
  <si>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</si>
  <si>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</si>
  <si>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</si>
  <si>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</si>
  <si>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</si>
  <si>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</si>
  <si>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</si>
  <si>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</si>
  <si>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</si>
  <si>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</si>
  <si>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</si>
  <si>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</si>
  <si>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</si>
  <si>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</si>
  <si>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</si>
  <si>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</si>
  <si>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</si>
  <si>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</si>
  <si>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</si>
  <si>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</si>
  <si>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</si>
  <si>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</si>
  <si>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</si>
  <si>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</si>
  <si>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</si>
  <si>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</si>
  <si>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</si>
  <si>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</si>
  <si>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</si>
  <si>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</si>
  <si>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</si>
  <si>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</si>
  <si>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</si>
  <si>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</si>
  <si>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</si>
  <si>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</si>
  <si>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</si>
  <si>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</si>
  <si>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</si>
  <si>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</si>
  <si>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</si>
  <si>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</si>
  <si>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</si>
  <si>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</si>
  <si>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</si>
  <si>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</si>
  <si>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</si>
  <si>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</si>
  <si>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</si>
  <si>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</si>
  <si>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</si>
  <si>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</si>
  <si>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</si>
  <si>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</si>
  <si>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</si>
  <si>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</si>
  <si>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</si>
  <si>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</si>
  <si>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</si>
  <si>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</si>
  <si>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</si>
  <si>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</si>
  <si>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</si>
  <si>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</si>
  <si>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</si>
  <si>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</si>
  <si>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</si>
  <si>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</si>
  <si>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</si>
  <si>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</si>
  <si>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</si>
  <si>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</si>
  <si>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</si>
  <si>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</si>
  <si>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</si>
  <si>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</si>
  <si>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</si>
  <si>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</si>
  <si>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</si>
  <si>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</si>
  <si>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</si>
  <si>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</si>
  <si>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</si>
  <si>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</si>
  <si>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</si>
  <si>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</si>
  <si>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</si>
  <si>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</si>
  <si>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</si>
  <si>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</si>
  <si>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</si>
  <si>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</si>
  <si>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</si>
  <si>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</si>
  <si>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</si>
  <si>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менее 27</t>
  </si>
  <si>
    <t>80-99</t>
  </si>
  <si>
    <t>Сдали на 27% и ниже, чел.</t>
  </si>
  <si>
    <t>Сдали на 27% и ниже, %</t>
  </si>
  <si>
    <t>Полученные баллы, %</t>
  </si>
  <si>
    <t>Код КИАСУО</t>
  </si>
  <si>
    <t>Сумма (чел.)/Среднее значение по городу (%)</t>
  </si>
  <si>
    <t>-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</si>
  <si>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</si>
  <si>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</si>
  <si>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</si>
  <si>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</si>
  <si>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</si>
  <si>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%.</t>
  </si>
  <si>
    <t>Сдали на 68% и выше, %</t>
  </si>
  <si>
    <t>69-79</t>
  </si>
  <si>
    <t>27-68</t>
  </si>
  <si>
    <t>27-69</t>
  </si>
  <si>
    <t>ГЕОГРАФИЯ, 11 класс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</si>
  <si>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</si>
  <si>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</si>
  <si>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</si>
  <si>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</si>
  <si>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</si>
  <si>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</si>
  <si>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69</t>
  </si>
  <si>
    <t>МАОУ СШ № 66</t>
  </si>
  <si>
    <t>МАОУ СШ № 56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</si>
  <si>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</si>
  <si>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</si>
  <si>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</si>
  <si>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</si>
  <si>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</si>
  <si>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</si>
  <si>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</si>
  <si>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</si>
  <si>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МАОУ СШ № 156</t>
  </si>
  <si>
    <t>МАОУ СШ № 157</t>
  </si>
  <si>
    <t>МАОУ СШ № 76</t>
  </si>
  <si>
    <t>МАОУ СШ № 42</t>
  </si>
  <si>
    <t>МАОУ СШ № 45</t>
  </si>
  <si>
    <t>МАОУ СШ № 82</t>
  </si>
  <si>
    <t>МАОУ Школа-интернат № 1</t>
  </si>
  <si>
    <t>МАОУ СШ № 50</t>
  </si>
  <si>
    <t>МАОУ СШ № 53</t>
  </si>
  <si>
    <t>МАОУ СШ № 64</t>
  </si>
  <si>
    <t>МАОУ СШ № 65</t>
  </si>
  <si>
    <t>МАОУ Лицей № 3</t>
  </si>
  <si>
    <t>МАОУ СШ № 8 "Созидание"</t>
  </si>
  <si>
    <t>МАОУ СШ № 46</t>
  </si>
  <si>
    <t>МАОУ Гимназия № 8</t>
  </si>
  <si>
    <t>МАОУ СШ  № 12</t>
  </si>
  <si>
    <t>МАОУ СШ № 19</t>
  </si>
  <si>
    <t>МАОУ СШ № 85</t>
  </si>
  <si>
    <t>МАОУ СШ № 90</t>
  </si>
  <si>
    <t>МАОУ СШ № 135</t>
  </si>
  <si>
    <t>МАОУ СШ № 89</t>
  </si>
  <si>
    <t>МАОУ СШ № 6</t>
  </si>
  <si>
    <t>МАОУ СШ № 78</t>
  </si>
  <si>
    <t>МАОУ СШ № 93</t>
  </si>
  <si>
    <t>МАОУ СШ № 17</t>
  </si>
  <si>
    <t>МАОУ СШ № 34</t>
  </si>
  <si>
    <t>Полученные баллы</t>
  </si>
  <si>
    <t xml:space="preserve">МБОУ СОШ № 10 </t>
  </si>
  <si>
    <t>МАОУ СШ № 16</t>
  </si>
  <si>
    <t>МАОУ СШ № 81</t>
  </si>
  <si>
    <t xml:space="preserve">География 11 кл. </t>
  </si>
  <si>
    <t>Получено баллов</t>
  </si>
  <si>
    <t>ниже 37</t>
  </si>
  <si>
    <t>37-68</t>
  </si>
  <si>
    <t xml:space="preserve">ЖЕЛЕЗНОДОРОЖНЫЙ РАЙОН </t>
  </si>
  <si>
    <t>МАОУ Лицей № 28</t>
  </si>
  <si>
    <t>МАОУ "КУГ № 1 - Универс"</t>
  </si>
  <si>
    <t>МБОУ СШ № 159</t>
  </si>
  <si>
    <t>МАОУ СШ № 91</t>
  </si>
  <si>
    <t>МАОУ СШ № 147</t>
  </si>
  <si>
    <t>Расчётное среднее значение:</t>
  </si>
  <si>
    <t>МАОУ СШ № 72</t>
  </si>
  <si>
    <t>МАОУ СШ № 98</t>
  </si>
  <si>
    <t>МАОУ СШ № 129</t>
  </si>
  <si>
    <t>МАОУ СШ № 160</t>
  </si>
  <si>
    <t>МАОУ СШ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</si>
</sst>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32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</cellStyleXfs>
  <cellXfs count="713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8" borderId="7" xfId="0" applyNumberFormat="1" applyFill="1" applyBorder="1"/>
    <xf numFmtId="0" fontId="7" fillId="9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7" xfId="2" applyNumberFormat="1" applyFont="1" applyFill="1" applyBorder="1" applyAlignment="1">
      <alignment horizontal="right"/>
    </xf>
    <xf numFmtId="0" fontId="13" fillId="0" borderId="34" xfId="10" applyBorder="1"/>
    <xf numFmtId="2" fontId="3" fillId="0" borderId="32" xfId="0" applyNumberFormat="1" applyFont="1" applyBorder="1" applyAlignment="1">
      <alignment horizontal="lef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13" fillId="0" borderId="34" xfId="10" applyBorder="1"/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7" fillId="0" borderId="11" xfId="0" applyFont="1" applyBorder="1"/>
    <xf numFmtId="0" fontId="3" fillId="0" borderId="17" xfId="0" applyFont="1" applyBorder="1" applyAlignment="1">
      <alignment horizontal="center" vertical="center" wrapText="1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3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0" fontId="7" fillId="0" borderId="7" xfId="0" applyFont="1" applyBorder="1"/>
    <xf numFmtId="2" fontId="11" fillId="0" borderId="51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0" fillId="2" borderId="21" xfId="0" applyNumberFormat="1" applyFill="1" applyBorder="1"/>
    <xf numFmtId="0" fontId="7" fillId="0" borderId="0" xfId="0" applyFont="1" applyFill="1"/>
    <xf numFmtId="0" fontId="7" fillId="10" borderId="0" xfId="0" applyFont="1" applyFill="1"/>
    <xf numFmtId="0" fontId="2" fillId="0" borderId="5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4" fillId="3" borderId="59" xfId="0" applyFont="1" applyFill="1" applyBorder="1" applyAlignment="1">
      <alignment wrapText="1"/>
    </xf>
    <xf numFmtId="0" fontId="4" fillId="3" borderId="60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7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60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7" fillId="11" borderId="0" xfId="0" applyFont="1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 applyAlignment="1"/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2" fontId="13" fillId="0" borderId="34" xfId="10" applyNumberFormat="1" applyBorder="1"/>
    <xf numFmtId="2" fontId="13" fillId="0" borderId="0" xfId="10" applyNumberFormat="1" applyBorder="1"/>
    <xf numFmtId="0" fontId="3" fillId="0" borderId="17" xfId="0" applyFont="1" applyBorder="1" applyAlignment="1">
      <alignment horizontal="center" vertical="center" wrapText="1"/>
    </xf>
    <xf numFmtId="2" fontId="13" fillId="0" borderId="54" xfId="10" applyNumberFormat="1" applyBorder="1"/>
    <xf numFmtId="0" fontId="7" fillId="5" borderId="0" xfId="0" applyFont="1" applyFill="1"/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0" fontId="7" fillId="9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2" fontId="10" fillId="0" borderId="40" xfId="8" applyNumberFormat="1" applyBorder="1"/>
    <xf numFmtId="2" fontId="10" fillId="0" borderId="34" xfId="8" applyNumberFormat="1" applyBorder="1"/>
    <xf numFmtId="2" fontId="4" fillId="2" borderId="27" xfId="0" applyNumberFormat="1" applyFont="1" applyFill="1" applyBorder="1" applyAlignment="1">
      <alignment horizontal="right" wrapText="1"/>
    </xf>
    <xf numFmtId="2" fontId="1" fillId="2" borderId="12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0" fillId="0" borderId="34" xfId="11" applyNumberFormat="1" applyBorder="1"/>
    <xf numFmtId="0" fontId="7" fillId="0" borderId="11" xfId="0" applyFont="1" applyBorder="1"/>
    <xf numFmtId="0" fontId="4" fillId="3" borderId="7" xfId="0" applyFont="1" applyFill="1" applyBorder="1" applyAlignment="1">
      <alignment horizontal="right" vertical="center"/>
    </xf>
    <xf numFmtId="0" fontId="7" fillId="0" borderId="0" xfId="0" applyFont="1"/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32" xfId="0" applyNumberFormat="1" applyFont="1" applyBorder="1" applyAlignment="1">
      <alignment horizontal="left"/>
    </xf>
    <xf numFmtId="3" fontId="2" fillId="0" borderId="30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4" fontId="2" fillId="0" borderId="3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2" fontId="11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63" xfId="0" applyFont="1" applyFill="1" applyBorder="1" applyAlignment="1">
      <alignment wrapText="1"/>
    </xf>
    <xf numFmtId="2" fontId="1" fillId="0" borderId="21" xfId="0" applyNumberFormat="1" applyFont="1" applyFill="1" applyBorder="1" applyAlignment="1"/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7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0" fontId="1" fillId="0" borderId="7" xfId="1" applyFont="1" applyBorder="1" applyAlignment="1"/>
    <xf numFmtId="2" fontId="1" fillId="0" borderId="21" xfId="1" applyNumberFormat="1" applyFont="1" applyFill="1" applyBorder="1" applyAlignment="1"/>
    <xf numFmtId="1" fontId="3" fillId="0" borderId="32" xfId="0" applyNumberFormat="1" applyFont="1" applyBorder="1" applyAlignment="1">
      <alignment horizontal="left" vertical="center"/>
    </xf>
    <xf numFmtId="1" fontId="3" fillId="0" borderId="29" xfId="0" applyNumberFormat="1" applyFont="1" applyBorder="1" applyAlignment="1">
      <alignment horizontal="left" vertical="center"/>
    </xf>
    <xf numFmtId="1" fontId="3" fillId="0" borderId="50" xfId="0" applyNumberFormat="1" applyFont="1" applyBorder="1" applyAlignment="1">
      <alignment horizontal="left" vertical="center"/>
    </xf>
    <xf numFmtId="1" fontId="1" fillId="0" borderId="0" xfId="13" applyNumberFormat="1" applyFont="1" applyAlignment="1">
      <alignment horizontal="right" vertical="center"/>
    </xf>
    <xf numFmtId="1" fontId="1" fillId="0" borderId="33" xfId="13" applyNumberFormat="1" applyFont="1" applyBorder="1" applyAlignment="1">
      <alignment horizontal="right" vertical="center"/>
    </xf>
    <xf numFmtId="1" fontId="1" fillId="0" borderId="7" xfId="13" applyNumberFormat="1" applyFont="1" applyBorder="1" applyAlignment="1">
      <alignment horizontal="right" vertical="center"/>
    </xf>
    <xf numFmtId="1" fontId="1" fillId="0" borderId="53" xfId="13" applyNumberFormat="1" applyFont="1" applyBorder="1" applyAlignment="1">
      <alignment horizontal="right" vertical="center"/>
    </xf>
    <xf numFmtId="1" fontId="1" fillId="0" borderId="9" xfId="13" applyNumberFormat="1" applyFont="1" applyBorder="1" applyAlignment="1">
      <alignment horizontal="right" vertical="center"/>
    </xf>
    <xf numFmtId="1" fontId="3" fillId="2" borderId="29" xfId="0" applyNumberFormat="1" applyFont="1" applyFill="1" applyBorder="1" applyAlignment="1">
      <alignment horizontal="left" vertical="center" wrapText="1"/>
    </xf>
    <xf numFmtId="1" fontId="1" fillId="0" borderId="11" xfId="13" applyNumberFormat="1" applyFont="1" applyBorder="1" applyAlignment="1">
      <alignment horizontal="right" vertical="center"/>
    </xf>
    <xf numFmtId="1" fontId="1" fillId="0" borderId="7" xfId="13" applyNumberFormat="1" applyFont="1" applyFill="1" applyBorder="1" applyAlignment="1">
      <alignment horizontal="right" vertical="center"/>
    </xf>
    <xf numFmtId="1" fontId="1" fillId="0" borderId="12" xfId="13" applyNumberFormat="1" applyFont="1" applyBorder="1" applyAlignment="1">
      <alignment horizontal="right" vertical="center"/>
    </xf>
    <xf numFmtId="1" fontId="12" fillId="0" borderId="40" xfId="7" applyNumberFormat="1" applyBorder="1"/>
    <xf numFmtId="1" fontId="12" fillId="0" borderId="34" xfId="7" applyNumberFormat="1" applyBorder="1"/>
    <xf numFmtId="1" fontId="12" fillId="0" borderId="38" xfId="7" applyNumberFormat="1" applyBorder="1"/>
    <xf numFmtId="1" fontId="12" fillId="0" borderId="39" xfId="7" applyNumberFormat="1" applyBorder="1"/>
    <xf numFmtId="1" fontId="3" fillId="2" borderId="32" xfId="0" applyNumberFormat="1" applyFont="1" applyFill="1" applyBorder="1" applyAlignment="1">
      <alignment horizontal="left" vertical="center" wrapText="1"/>
    </xf>
    <xf numFmtId="1" fontId="1" fillId="0" borderId="7" xfId="1" applyNumberFormat="1" applyFont="1" applyBorder="1" applyAlignment="1"/>
    <xf numFmtId="1" fontId="12" fillId="0" borderId="48" xfId="7" applyNumberFormat="1" applyBorder="1"/>
    <xf numFmtId="1" fontId="12" fillId="0" borderId="49" xfId="7" applyNumberFormat="1" applyBorder="1"/>
    <xf numFmtId="1" fontId="12" fillId="0" borderId="36" xfId="7" applyNumberFormat="1" applyBorder="1"/>
    <xf numFmtId="1" fontId="12" fillId="0" borderId="42" xfId="7" applyNumberFormat="1" applyBorder="1"/>
    <xf numFmtId="1" fontId="12" fillId="0" borderId="41" xfId="7" applyNumberFormat="1" applyBorder="1"/>
    <xf numFmtId="1" fontId="12" fillId="0" borderId="45" xfId="7" applyNumberFormat="1" applyBorder="1"/>
    <xf numFmtId="1" fontId="0" fillId="0" borderId="46" xfId="0" applyNumberFormat="1" applyBorder="1"/>
    <xf numFmtId="1" fontId="0" fillId="0" borderId="36" xfId="0" applyNumberFormat="1" applyBorder="1"/>
    <xf numFmtId="1" fontId="0" fillId="0" borderId="42" xfId="0" applyNumberFormat="1" applyBorder="1"/>
    <xf numFmtId="1" fontId="12" fillId="0" borderId="43" xfId="7" applyNumberFormat="1" applyBorder="1"/>
    <xf numFmtId="1" fontId="0" fillId="0" borderId="41" xfId="0" applyNumberFormat="1" applyBorder="1"/>
    <xf numFmtId="1" fontId="11" fillId="0" borderId="32" xfId="0" applyNumberFormat="1" applyFont="1" applyBorder="1" applyAlignment="1">
      <alignment horizontal="center"/>
    </xf>
    <xf numFmtId="1" fontId="11" fillId="0" borderId="29" xfId="0" applyNumberFormat="1" applyFont="1" applyBorder="1" applyAlignment="1">
      <alignment horizontal="center"/>
    </xf>
    <xf numFmtId="1" fontId="11" fillId="0" borderId="51" xfId="0" applyNumberFormat="1" applyFont="1" applyBorder="1" applyAlignment="1">
      <alignment horizontal="center"/>
    </xf>
    <xf numFmtId="1" fontId="11" fillId="0" borderId="47" xfId="0" applyNumberFormat="1" applyFont="1" applyBorder="1" applyAlignment="1">
      <alignment horizontal="center"/>
    </xf>
    <xf numFmtId="0" fontId="8" fillId="0" borderId="0" xfId="1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2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/>
    </xf>
    <xf numFmtId="2" fontId="11" fillId="0" borderId="30" xfId="1" applyNumberFormat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left" vertical="center" wrapText="1"/>
    </xf>
    <xf numFmtId="2" fontId="2" fillId="0" borderId="30" xfId="1" applyNumberFormat="1" applyFont="1" applyBorder="1" applyAlignment="1">
      <alignment horizontal="left" vertical="center" wrapText="1"/>
    </xf>
    <xf numFmtId="0" fontId="4" fillId="0" borderId="13" xfId="1" applyFont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>
      <alignment horizontal="left"/>
    </xf>
    <xf numFmtId="0" fontId="1" fillId="0" borderId="3" xfId="1" applyFont="1" applyBorder="1" applyAlignment="1"/>
    <xf numFmtId="0" fontId="4" fillId="0" borderId="20" xfId="1" applyFont="1" applyBorder="1"/>
    <xf numFmtId="0" fontId="1" fillId="0" borderId="7" xfId="1" applyFont="1" applyBorder="1" applyAlignment="1">
      <alignment horizontal="center"/>
    </xf>
    <xf numFmtId="0" fontId="1" fillId="0" borderId="7" xfId="1" applyFont="1" applyBorder="1" applyAlignment="1">
      <alignment horizontal="left"/>
    </xf>
    <xf numFmtId="2" fontId="1" fillId="0" borderId="21" xfId="1" applyNumberFormat="1" applyFont="1" applyBorder="1" applyAlignment="1"/>
    <xf numFmtId="0" fontId="4" fillId="0" borderId="6" xfId="1" applyFont="1" applyBorder="1"/>
    <xf numFmtId="0" fontId="1" fillId="0" borderId="33" xfId="1" applyFont="1" applyBorder="1" applyAlignment="1">
      <alignment horizontal="center"/>
    </xf>
    <xf numFmtId="0" fontId="1" fillId="0" borderId="33" xfId="1" applyFont="1" applyBorder="1" applyAlignment="1">
      <alignment horizontal="left"/>
    </xf>
    <xf numFmtId="0" fontId="1" fillId="0" borderId="33" xfId="1" applyFont="1" applyBorder="1" applyAlignment="1"/>
    <xf numFmtId="2" fontId="1" fillId="0" borderId="18" xfId="1" applyNumberFormat="1" applyFont="1" applyBorder="1" applyAlignment="1"/>
    <xf numFmtId="0" fontId="4" fillId="0" borderId="23" xfId="1" applyFont="1" applyBorder="1"/>
    <xf numFmtId="0" fontId="1" fillId="0" borderId="12" xfId="1" applyFont="1" applyBorder="1" applyAlignment="1">
      <alignment horizontal="center"/>
    </xf>
    <xf numFmtId="0" fontId="1" fillId="0" borderId="12" xfId="1" applyFont="1" applyBorder="1" applyAlignment="1">
      <alignment horizontal="left"/>
    </xf>
    <xf numFmtId="0" fontId="1" fillId="0" borderId="12" xfId="1" applyFont="1" applyBorder="1" applyAlignment="1"/>
    <xf numFmtId="2" fontId="1" fillId="0" borderId="24" xfId="1" applyNumberFormat="1" applyFont="1" applyBorder="1" applyAlignment="1"/>
    <xf numFmtId="0" fontId="4" fillId="0" borderId="28" xfId="1" applyFont="1" applyBorder="1"/>
    <xf numFmtId="0" fontId="2" fillId="0" borderId="29" xfId="1" applyFont="1" applyBorder="1" applyAlignment="1"/>
    <xf numFmtId="0" fontId="2" fillId="0" borderId="29" xfId="1" applyFont="1" applyBorder="1" applyAlignment="1">
      <alignment horizontal="left"/>
    </xf>
    <xf numFmtId="2" fontId="2" fillId="0" borderId="30" xfId="1" applyNumberFormat="1" applyFont="1" applyBorder="1" applyAlignment="1">
      <alignment horizontal="left"/>
    </xf>
    <xf numFmtId="0" fontId="4" fillId="0" borderId="25" xfId="1" applyFont="1" applyBorder="1"/>
    <xf numFmtId="0" fontId="1" fillId="0" borderId="11" xfId="1" applyFont="1" applyBorder="1" applyAlignment="1">
      <alignment horizontal="center"/>
    </xf>
    <xf numFmtId="0" fontId="1" fillId="0" borderId="58" xfId="1" applyFont="1" applyFill="1" applyBorder="1" applyAlignment="1">
      <alignment horizontal="left"/>
    </xf>
    <xf numFmtId="0" fontId="1" fillId="0" borderId="11" xfId="1" applyFont="1" applyBorder="1" applyAlignment="1">
      <alignment horizontal="right"/>
    </xf>
    <xf numFmtId="2" fontId="1" fillId="0" borderId="26" xfId="1" applyNumberFormat="1" applyFont="1" applyBorder="1" applyAlignment="1">
      <alignment horizontal="right"/>
    </xf>
    <xf numFmtId="0" fontId="2" fillId="0" borderId="29" xfId="1" applyFont="1" applyFill="1" applyBorder="1" applyAlignment="1">
      <alignment horizontal="left" wrapText="1"/>
    </xf>
    <xf numFmtId="0" fontId="1" fillId="0" borderId="7" xfId="1" applyFont="1" applyFill="1" applyBorder="1" applyAlignment="1">
      <alignment horizontal="left" wrapText="1"/>
    </xf>
    <xf numFmtId="0" fontId="1" fillId="0" borderId="7" xfId="1" applyFont="1" applyBorder="1" applyAlignment="1">
      <alignment horizontal="right"/>
    </xf>
    <xf numFmtId="2" fontId="1" fillId="0" borderId="21" xfId="1" applyNumberFormat="1" applyFont="1" applyBorder="1" applyAlignment="1">
      <alignment horizontal="right"/>
    </xf>
    <xf numFmtId="0" fontId="1" fillId="0" borderId="0" xfId="1" applyFont="1" applyAlignment="1">
      <alignment horizontal="right"/>
    </xf>
    <xf numFmtId="0" fontId="1" fillId="0" borderId="33" xfId="1" applyFont="1" applyFill="1" applyBorder="1" applyAlignment="1">
      <alignment horizontal="left" wrapText="1"/>
    </xf>
    <xf numFmtId="0" fontId="1" fillId="0" borderId="33" xfId="1" applyFont="1" applyBorder="1" applyAlignment="1">
      <alignment horizontal="right"/>
    </xf>
    <xf numFmtId="2" fontId="1" fillId="0" borderId="18" xfId="1" applyNumberFormat="1" applyFont="1" applyBorder="1" applyAlignment="1">
      <alignment horizontal="right"/>
    </xf>
    <xf numFmtId="2" fontId="2" fillId="2" borderId="30" xfId="1" applyNumberFormat="1" applyFont="1" applyFill="1" applyBorder="1" applyAlignment="1">
      <alignment horizontal="left"/>
    </xf>
    <xf numFmtId="2" fontId="1" fillId="2" borderId="19" xfId="1" applyNumberFormat="1" applyFont="1" applyFill="1" applyBorder="1" applyAlignment="1"/>
    <xf numFmtId="0" fontId="1" fillId="0" borderId="7" xfId="1" applyFont="1" applyFill="1" applyBorder="1" applyAlignment="1">
      <alignment horizontal="center"/>
    </xf>
    <xf numFmtId="0" fontId="1" fillId="0" borderId="7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right"/>
    </xf>
    <xf numFmtId="0" fontId="1" fillId="0" borderId="11" xfId="1" applyFont="1" applyBorder="1" applyAlignment="1">
      <alignment horizontal="left"/>
    </xf>
    <xf numFmtId="0" fontId="1" fillId="2" borderId="7" xfId="1" applyFont="1" applyFill="1" applyBorder="1" applyAlignment="1">
      <alignment horizontal="left" wrapText="1"/>
    </xf>
    <xf numFmtId="0" fontId="2" fillId="2" borderId="29" xfId="1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left" wrapText="1"/>
    </xf>
    <xf numFmtId="0" fontId="1" fillId="2" borderId="11" xfId="1" applyFont="1" applyFill="1" applyBorder="1" applyAlignment="1">
      <alignment horizontal="left" wrapText="1"/>
    </xf>
    <xf numFmtId="0" fontId="4" fillId="0" borderId="15" xfId="1" applyFont="1" applyBorder="1"/>
    <xf numFmtId="0" fontId="1" fillId="0" borderId="10" xfId="1" applyFont="1" applyBorder="1" applyAlignment="1">
      <alignment horizontal="center"/>
    </xf>
    <xf numFmtId="0" fontId="1" fillId="2" borderId="10" xfId="1" applyFont="1" applyFill="1" applyBorder="1" applyAlignment="1">
      <alignment horizontal="left" wrapText="1"/>
    </xf>
    <xf numFmtId="0" fontId="1" fillId="0" borderId="10" xfId="1" applyFont="1" applyBorder="1" applyAlignment="1">
      <alignment horizontal="right"/>
    </xf>
    <xf numFmtId="2" fontId="1" fillId="0" borderId="22" xfId="1" applyNumberFormat="1" applyFont="1" applyBorder="1" applyAlignment="1">
      <alignment horizontal="right"/>
    </xf>
    <xf numFmtId="0" fontId="7" fillId="0" borderId="0" xfId="1" applyFont="1" applyBorder="1"/>
    <xf numFmtId="0" fontId="8" fillId="0" borderId="0" xfId="1" applyBorder="1" applyAlignment="1">
      <alignment vertical="top"/>
    </xf>
    <xf numFmtId="2" fontId="15" fillId="0" borderId="11" xfId="1" applyNumberFormat="1" applyFont="1" applyBorder="1" applyAlignment="1">
      <alignment vertical="top"/>
    </xf>
    <xf numFmtId="2" fontId="8" fillId="0" borderId="0" xfId="1" applyNumberFormat="1" applyBorder="1" applyAlignment="1">
      <alignment vertical="top"/>
    </xf>
    <xf numFmtId="0" fontId="8" fillId="0" borderId="0" xfId="1" applyBorder="1"/>
    <xf numFmtId="4" fontId="11" fillId="0" borderId="28" xfId="0" applyNumberFormat="1" applyFont="1" applyBorder="1" applyAlignment="1">
      <alignment horizontal="center"/>
    </xf>
    <xf numFmtId="4" fontId="0" fillId="2" borderId="20" xfId="0" applyNumberFormat="1" applyFill="1" applyBorder="1" applyAlignment="1">
      <alignment horizontal="center"/>
    </xf>
    <xf numFmtId="4" fontId="0" fillId="8" borderId="20" xfId="0" applyNumberFormat="1" applyFill="1" applyBorder="1" applyAlignment="1">
      <alignment horizontal="center"/>
    </xf>
    <xf numFmtId="1" fontId="2" fillId="0" borderId="16" xfId="0" applyNumberFormat="1" applyFont="1" applyBorder="1" applyAlignment="1">
      <alignment horizontal="center" vertical="center" wrapText="1"/>
    </xf>
    <xf numFmtId="1" fontId="11" fillId="0" borderId="30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6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55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/>
    </xf>
    <xf numFmtId="1" fontId="11" fillId="0" borderId="18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left"/>
    </xf>
    <xf numFmtId="1" fontId="2" fillId="0" borderId="32" xfId="0" applyNumberFormat="1" applyFont="1" applyBorder="1" applyAlignment="1">
      <alignment horizontal="left"/>
    </xf>
    <xf numFmtId="1" fontId="0" fillId="0" borderId="25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left"/>
    </xf>
    <xf numFmtId="0" fontId="1" fillId="0" borderId="11" xfId="1" applyFont="1" applyBorder="1" applyAlignment="1"/>
    <xf numFmtId="2" fontId="1" fillId="0" borderId="26" xfId="1" applyNumberFormat="1" applyFont="1" applyBorder="1" applyAlignment="1"/>
    <xf numFmtId="0" fontId="1" fillId="0" borderId="2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right" vertical="center"/>
    </xf>
    <xf numFmtId="0" fontId="1" fillId="0" borderId="2" xfId="1" applyFont="1" applyBorder="1" applyAlignment="1">
      <alignment horizontal="right" vertical="center" wrapText="1"/>
    </xf>
    <xf numFmtId="2" fontId="1" fillId="0" borderId="16" xfId="1" applyNumberFormat="1" applyFont="1" applyBorder="1" applyAlignment="1">
      <alignment horizontal="right" vertical="center" wrapText="1"/>
    </xf>
    <xf numFmtId="0" fontId="1" fillId="0" borderId="20" xfId="1" applyFont="1" applyBorder="1" applyAlignment="1">
      <alignment horizontal="right" vertical="center"/>
    </xf>
    <xf numFmtId="0" fontId="1" fillId="0" borderId="7" xfId="1" applyFont="1" applyBorder="1" applyAlignment="1">
      <alignment horizontal="right" vertical="center" wrapText="1"/>
    </xf>
    <xf numFmtId="2" fontId="1" fillId="0" borderId="21" xfId="1" applyNumberFormat="1" applyFont="1" applyBorder="1" applyAlignment="1">
      <alignment horizontal="right" vertical="center" wrapText="1"/>
    </xf>
    <xf numFmtId="0" fontId="1" fillId="0" borderId="55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4" fillId="0" borderId="1" xfId="1" applyFont="1" applyBorder="1"/>
    <xf numFmtId="0" fontId="2" fillId="0" borderId="2" xfId="1" applyFont="1" applyBorder="1" applyAlignment="1">
      <alignment horizontal="left"/>
    </xf>
    <xf numFmtId="2" fontId="2" fillId="0" borderId="16" xfId="1" applyNumberFormat="1" applyFont="1" applyBorder="1" applyAlignment="1">
      <alignment horizontal="left"/>
    </xf>
    <xf numFmtId="0" fontId="1" fillId="0" borderId="53" xfId="1" applyFont="1" applyFill="1" applyBorder="1" applyAlignment="1">
      <alignment horizontal="left"/>
    </xf>
    <xf numFmtId="0" fontId="0" fillId="0" borderId="7" xfId="1" applyFont="1" applyBorder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56" xfId="1" applyFont="1" applyBorder="1" applyAlignment="1"/>
    <xf numFmtId="0" fontId="1" fillId="0" borderId="12" xfId="1" applyFont="1" applyFill="1" applyBorder="1" applyAlignment="1">
      <alignment horizontal="left" wrapText="1"/>
    </xf>
    <xf numFmtId="0" fontId="1" fillId="0" borderId="12" xfId="1" applyFont="1" applyBorder="1" applyAlignment="1">
      <alignment horizontal="right"/>
    </xf>
    <xf numFmtId="2" fontId="1" fillId="0" borderId="24" xfId="1" applyNumberFormat="1" applyFont="1" applyBorder="1" applyAlignment="1">
      <alignment horizontal="right"/>
    </xf>
    <xf numFmtId="0" fontId="1" fillId="0" borderId="11" xfId="1" applyFont="1" applyFill="1" applyBorder="1" applyAlignment="1">
      <alignment horizontal="left" wrapText="1"/>
    </xf>
    <xf numFmtId="0" fontId="4" fillId="3" borderId="21" xfId="0" applyFont="1" applyFill="1" applyBorder="1" applyAlignment="1">
      <alignment wrapText="1"/>
    </xf>
    <xf numFmtId="0" fontId="2" fillId="0" borderId="33" xfId="1" applyFont="1" applyBorder="1" applyAlignment="1">
      <alignment horizontal="left"/>
    </xf>
    <xf numFmtId="2" fontId="2" fillId="0" borderId="18" xfId="1" applyNumberFormat="1" applyFont="1" applyBorder="1" applyAlignment="1">
      <alignment horizontal="left"/>
    </xf>
    <xf numFmtId="0" fontId="4" fillId="0" borderId="25" xfId="1" applyFont="1" applyBorder="1" applyAlignment="1">
      <alignment horizontal="right"/>
    </xf>
    <xf numFmtId="2" fontId="1" fillId="0" borderId="18" xfId="1" applyNumberFormat="1" applyFont="1" applyBorder="1" applyAlignment="1">
      <alignment horizontal="left"/>
    </xf>
    <xf numFmtId="2" fontId="1" fillId="0" borderId="21" xfId="1" applyNumberFormat="1" applyFont="1" applyBorder="1" applyAlignment="1">
      <alignment horizontal="left"/>
    </xf>
    <xf numFmtId="2" fontId="1" fillId="0" borderId="19" xfId="1" applyNumberFormat="1" applyFont="1" applyBorder="1" applyAlignment="1">
      <alignment horizontal="left"/>
    </xf>
    <xf numFmtId="0" fontId="1" fillId="2" borderId="33" xfId="1" applyFont="1" applyFill="1" applyBorder="1" applyAlignment="1">
      <alignment horizontal="left" wrapText="1"/>
    </xf>
    <xf numFmtId="0" fontId="8" fillId="0" borderId="7" xfId="1" applyBorder="1"/>
    <xf numFmtId="0" fontId="8" fillId="0" borderId="12" xfId="1" applyBorder="1"/>
    <xf numFmtId="0" fontId="8" fillId="0" borderId="11" xfId="1" applyBorder="1"/>
    <xf numFmtId="3" fontId="0" fillId="0" borderId="13" xfId="0" applyNumberForma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0" fontId="8" fillId="0" borderId="20" xfId="1" applyBorder="1"/>
    <xf numFmtId="0" fontId="8" fillId="0" borderId="23" xfId="1" applyBorder="1"/>
    <xf numFmtId="0" fontId="8" fillId="0" borderId="25" xfId="1" applyBorder="1"/>
    <xf numFmtId="0" fontId="8" fillId="0" borderId="15" xfId="1" applyBorder="1"/>
    <xf numFmtId="0" fontId="8" fillId="0" borderId="10" xfId="1" applyBorder="1"/>
    <xf numFmtId="0" fontId="2" fillId="0" borderId="28" xfId="1" applyFont="1" applyBorder="1" applyAlignment="1">
      <alignment horizontal="left"/>
    </xf>
    <xf numFmtId="1" fontId="2" fillId="0" borderId="29" xfId="0" applyNumberFormat="1" applyFont="1" applyBorder="1" applyAlignment="1">
      <alignment horizontal="left"/>
    </xf>
    <xf numFmtId="1" fontId="0" fillId="0" borderId="3" xfId="0" applyNumberFormat="1" applyBorder="1"/>
    <xf numFmtId="1" fontId="0" fillId="0" borderId="7" xfId="0" applyNumberFormat="1" applyBorder="1"/>
    <xf numFmtId="1" fontId="0" fillId="0" borderId="12" xfId="0" applyNumberFormat="1" applyBorder="1"/>
    <xf numFmtId="1" fontId="0" fillId="0" borderId="11" xfId="0" applyNumberFormat="1" applyBorder="1"/>
    <xf numFmtId="1" fontId="8" fillId="0" borderId="7" xfId="1" applyNumberFormat="1" applyBorder="1"/>
    <xf numFmtId="1" fontId="8" fillId="0" borderId="12" xfId="1" applyNumberFormat="1" applyBorder="1"/>
    <xf numFmtId="1" fontId="2" fillId="0" borderId="29" xfId="1" applyNumberFormat="1" applyFont="1" applyBorder="1" applyAlignment="1">
      <alignment horizontal="left"/>
    </xf>
    <xf numFmtId="1" fontId="8" fillId="0" borderId="11" xfId="1" applyNumberFormat="1" applyBorder="1"/>
    <xf numFmtId="1" fontId="8" fillId="0" borderId="10" xfId="1" applyNumberFormat="1" applyBorder="1"/>
    <xf numFmtId="2" fontId="8" fillId="0" borderId="7" xfId="1" applyNumberFormat="1" applyBorder="1"/>
    <xf numFmtId="2" fontId="8" fillId="0" borderId="12" xfId="1" applyNumberFormat="1" applyBorder="1"/>
    <xf numFmtId="2" fontId="2" fillId="0" borderId="29" xfId="1" applyNumberFormat="1" applyFont="1" applyBorder="1" applyAlignment="1">
      <alignment horizontal="left"/>
    </xf>
    <xf numFmtId="2" fontId="8" fillId="0" borderId="11" xfId="1" applyNumberFormat="1" applyBorder="1"/>
    <xf numFmtId="2" fontId="8" fillId="0" borderId="10" xfId="1" applyNumberFormat="1" applyBorder="1"/>
    <xf numFmtId="2" fontId="8" fillId="0" borderId="21" xfId="1" applyNumberFormat="1" applyBorder="1"/>
    <xf numFmtId="2" fontId="8" fillId="0" borderId="24" xfId="1" applyNumberFormat="1" applyBorder="1"/>
    <xf numFmtId="2" fontId="8" fillId="0" borderId="26" xfId="1" applyNumberFormat="1" applyBorder="1"/>
    <xf numFmtId="2" fontId="8" fillId="0" borderId="22" xfId="1" applyNumberFormat="1" applyBorder="1"/>
    <xf numFmtId="0" fontId="2" fillId="0" borderId="6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1" fontId="2" fillId="0" borderId="61" xfId="0" applyNumberFormat="1" applyFont="1" applyBorder="1" applyAlignment="1">
      <alignment horizontal="center" vertical="center" wrapText="1"/>
    </xf>
    <xf numFmtId="1" fontId="2" fillId="0" borderId="50" xfId="0" applyNumberFormat="1" applyFont="1" applyBorder="1" applyAlignment="1">
      <alignment horizontal="center" vertical="center" wrapText="1"/>
    </xf>
    <xf numFmtId="1" fontId="2" fillId="0" borderId="62" xfId="0" applyNumberFormat="1" applyFont="1" applyBorder="1" applyAlignment="1">
      <alignment horizontal="center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0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right" vertical="top" wrapText="1"/>
    </xf>
    <xf numFmtId="0" fontId="14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0" fillId="2" borderId="7" xfId="1" applyFont="1" applyFill="1" applyBorder="1" applyAlignment="1">
      <alignment horizontal="left" wrapText="1"/>
    </xf>
    <xf numFmtId="0" fontId="2" fillId="0" borderId="32" xfId="0" applyFont="1" applyBorder="1" applyAlignment="1">
      <alignment horizontal="center" vertical="center" wrapText="1"/>
    </xf>
    <xf numFmtId="1" fontId="11" fillId="0" borderId="65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65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0" fontId="0" fillId="0" borderId="58" xfId="1" applyFont="1" applyFill="1" applyBorder="1" applyAlignment="1">
      <alignment horizontal="left"/>
    </xf>
    <xf numFmtId="0" fontId="4" fillId="0" borderId="11" xfId="21" applyNumberFormat="1" applyFont="1" applyBorder="1" applyAlignment="1">
      <alignment horizontal="right" vertical="center" wrapText="1"/>
    </xf>
    <xf numFmtId="0" fontId="4" fillId="0" borderId="12" xfId="21" applyNumberFormat="1" applyFont="1" applyBorder="1" applyAlignment="1">
      <alignment horizontal="right" vertical="center" wrapText="1"/>
    </xf>
    <xf numFmtId="0" fontId="4" fillId="0" borderId="12" xfId="130" applyNumberFormat="1" applyFont="1" applyBorder="1" applyAlignment="1">
      <alignment horizontal="right" vertical="center" wrapText="1"/>
    </xf>
    <xf numFmtId="0" fontId="4" fillId="0" borderId="7" xfId="130" applyNumberFormat="1" applyFont="1" applyBorder="1" applyAlignment="1">
      <alignment horizontal="right" vertical="center" wrapText="1"/>
    </xf>
    <xf numFmtId="2" fontId="4" fillId="0" borderId="21" xfId="130" applyNumberFormat="1" applyFont="1" applyBorder="1" applyAlignment="1">
      <alignment horizontal="right" vertical="center" wrapText="1"/>
    </xf>
    <xf numFmtId="0" fontId="1" fillId="0" borderId="33" xfId="1" applyFont="1" applyBorder="1" applyAlignment="1"/>
    <xf numFmtId="2" fontId="1" fillId="0" borderId="18" xfId="1" applyNumberFormat="1" applyFont="1" applyBorder="1" applyAlignment="1"/>
    <xf numFmtId="0" fontId="4" fillId="0" borderId="7" xfId="130" applyNumberFormat="1" applyFont="1" applyBorder="1" applyAlignment="1">
      <alignment horizontal="right" vertical="center" wrapText="1"/>
    </xf>
    <xf numFmtId="2" fontId="4" fillId="0" borderId="21" xfId="130" applyNumberFormat="1" applyFont="1" applyBorder="1" applyAlignment="1">
      <alignment horizontal="right" vertical="center" wrapText="1"/>
    </xf>
    <xf numFmtId="0" fontId="4" fillId="0" borderId="7" xfId="21" applyNumberFormat="1" applyFont="1" applyBorder="1" applyAlignment="1">
      <alignment horizontal="right" vertical="center" wrapText="1"/>
    </xf>
    <xf numFmtId="0" fontId="10" fillId="2" borderId="7" xfId="130" applyFont="1" applyFill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/>
    </xf>
    <xf numFmtId="2" fontId="1" fillId="2" borderId="21" xfId="130" applyNumberFormat="1" applyFont="1" applyFill="1" applyBorder="1" applyAlignment="1">
      <alignment horizontal="right" vertical="center"/>
    </xf>
    <xf numFmtId="0" fontId="10" fillId="2" borderId="7" xfId="130" applyFont="1" applyFill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/>
    </xf>
    <xf numFmtId="2" fontId="1" fillId="2" borderId="21" xfId="130" applyNumberFormat="1" applyFont="1" applyFill="1" applyBorder="1" applyAlignment="1">
      <alignment horizontal="right" vertical="center"/>
    </xf>
    <xf numFmtId="0" fontId="10" fillId="2" borderId="7" xfId="130" applyFont="1" applyFill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/>
    </xf>
    <xf numFmtId="2" fontId="1" fillId="2" borderId="21" xfId="130" applyNumberFormat="1" applyFont="1" applyFill="1" applyBorder="1" applyAlignment="1">
      <alignment horizontal="right" vertical="center"/>
    </xf>
    <xf numFmtId="0" fontId="10" fillId="2" borderId="7" xfId="130" applyFont="1" applyFill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/>
    </xf>
    <xf numFmtId="2" fontId="1" fillId="2" borderId="21" xfId="130" applyNumberFormat="1" applyFont="1" applyFill="1" applyBorder="1" applyAlignment="1">
      <alignment horizontal="right" vertical="center"/>
    </xf>
    <xf numFmtId="0" fontId="10" fillId="2" borderId="7" xfId="130" applyFont="1" applyFill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/>
    </xf>
    <xf numFmtId="2" fontId="1" fillId="2" borderId="7" xfId="130" applyNumberFormat="1" applyFont="1" applyFill="1" applyBorder="1" applyAlignment="1">
      <alignment horizontal="right" vertical="center"/>
    </xf>
    <xf numFmtId="0" fontId="10" fillId="2" borderId="7" xfId="130" applyFont="1" applyFill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/>
    </xf>
    <xf numFmtId="2" fontId="1" fillId="2" borderId="7" xfId="130" applyNumberFormat="1" applyFont="1" applyFill="1" applyBorder="1" applyAlignment="1">
      <alignment horizontal="right" vertical="center"/>
    </xf>
    <xf numFmtId="0" fontId="10" fillId="2" borderId="7" xfId="130" applyFont="1" applyFill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/>
    </xf>
    <xf numFmtId="2" fontId="1" fillId="2" borderId="7" xfId="130" applyNumberFormat="1" applyFont="1" applyFill="1" applyBorder="1" applyAlignment="1">
      <alignment horizontal="right" vertical="center"/>
    </xf>
    <xf numFmtId="0" fontId="4" fillId="2" borderId="3" xfId="130" applyFont="1" applyFill="1" applyBorder="1" applyAlignment="1">
      <alignment horizontal="right" vertical="center" wrapText="1"/>
    </xf>
    <xf numFmtId="0" fontId="1" fillId="14" borderId="3" xfId="130" applyFont="1" applyFill="1" applyBorder="1" applyAlignment="1">
      <alignment horizontal="right" wrapText="1"/>
    </xf>
    <xf numFmtId="2" fontId="1" fillId="14" borderId="19" xfId="130" applyNumberFormat="1" applyFont="1" applyFill="1" applyBorder="1" applyAlignment="1">
      <alignment horizontal="right" wrapText="1"/>
    </xf>
    <xf numFmtId="0" fontId="4" fillId="2" borderId="7" xfId="130" applyFont="1" applyFill="1" applyBorder="1" applyAlignment="1">
      <alignment horizontal="right" vertical="center" wrapText="1"/>
    </xf>
    <xf numFmtId="0" fontId="1" fillId="14" borderId="7" xfId="130" applyFont="1" applyFill="1" applyBorder="1" applyAlignment="1">
      <alignment horizontal="right" wrapText="1"/>
    </xf>
    <xf numFmtId="2" fontId="1" fillId="14" borderId="21" xfId="130" applyNumberFormat="1" applyFont="1" applyFill="1" applyBorder="1" applyAlignment="1">
      <alignment horizontal="right" wrapText="1"/>
    </xf>
    <xf numFmtId="0" fontId="4" fillId="2" borderId="7" xfId="130" applyFont="1" applyFill="1" applyBorder="1" applyAlignment="1">
      <alignment horizontal="right" vertical="center" wrapText="1"/>
    </xf>
    <xf numFmtId="0" fontId="1" fillId="14" borderId="7" xfId="130" applyFont="1" applyFill="1" applyBorder="1" applyAlignment="1">
      <alignment horizontal="right" wrapText="1"/>
    </xf>
    <xf numFmtId="2" fontId="1" fillId="14" borderId="21" xfId="130" applyNumberFormat="1" applyFont="1" applyFill="1" applyBorder="1" applyAlignment="1">
      <alignment horizontal="right" wrapText="1"/>
    </xf>
    <xf numFmtId="0" fontId="4" fillId="2" borderId="7" xfId="130" applyFont="1" applyFill="1" applyBorder="1" applyAlignment="1">
      <alignment horizontal="right" vertical="center" wrapText="1"/>
    </xf>
    <xf numFmtId="0" fontId="1" fillId="14" borderId="7" xfId="130" applyFont="1" applyFill="1" applyBorder="1" applyAlignment="1">
      <alignment horizontal="right" wrapText="1"/>
    </xf>
    <xf numFmtId="2" fontId="1" fillId="14" borderId="21" xfId="130" applyNumberFormat="1" applyFont="1" applyFill="1" applyBorder="1" applyAlignment="1">
      <alignment horizontal="right" wrapText="1"/>
    </xf>
    <xf numFmtId="0" fontId="1" fillId="2" borderId="7" xfId="130" applyFont="1" applyFill="1" applyBorder="1" applyAlignment="1">
      <alignment horizontal="right" vertical="center"/>
    </xf>
    <xf numFmtId="2" fontId="1" fillId="2" borderId="21" xfId="130" applyNumberFormat="1" applyFont="1" applyFill="1" applyBorder="1" applyAlignment="1">
      <alignment horizontal="right" vertical="center"/>
    </xf>
    <xf numFmtId="0" fontId="4" fillId="2" borderId="7" xfId="130" applyFont="1" applyFill="1" applyBorder="1" applyAlignment="1">
      <alignment horizontal="right" vertical="center" wrapText="1"/>
    </xf>
    <xf numFmtId="0" fontId="1" fillId="14" borderId="7" xfId="130" applyFont="1" applyFill="1" applyBorder="1" applyAlignment="1">
      <alignment horizontal="right" wrapText="1"/>
    </xf>
    <xf numFmtId="2" fontId="1" fillId="14" borderId="21" xfId="130" applyNumberFormat="1" applyFont="1" applyFill="1" applyBorder="1" applyAlignment="1">
      <alignment horizontal="right" wrapText="1"/>
    </xf>
    <xf numFmtId="0" fontId="4" fillId="2" borderId="10" xfId="130" applyFont="1" applyFill="1" applyBorder="1" applyAlignment="1">
      <alignment horizontal="right" vertical="center" wrapText="1"/>
    </xf>
    <xf numFmtId="0" fontId="17" fillId="12" borderId="66" xfId="130" applyFont="1" applyFill="1" applyBorder="1" applyAlignment="1">
      <alignment horizontal="right" vertical="center"/>
    </xf>
    <xf numFmtId="2" fontId="17" fillId="12" borderId="67" xfId="130" applyNumberFormat="1" applyFont="1" applyFill="1" applyBorder="1" applyAlignment="1">
      <alignment horizontal="right" vertical="center"/>
    </xf>
    <xf numFmtId="0" fontId="4" fillId="0" borderId="6" xfId="1" applyFont="1" applyBorder="1"/>
    <xf numFmtId="0" fontId="1" fillId="0" borderId="33" xfId="1" applyFont="1" applyBorder="1" applyAlignment="1">
      <alignment horizontal="center"/>
    </xf>
    <xf numFmtId="0" fontId="10" fillId="2" borderId="3" xfId="130" applyFont="1" applyFill="1" applyBorder="1" applyAlignment="1">
      <alignment horizontal="right" vertical="center" wrapText="1"/>
    </xf>
    <xf numFmtId="0" fontId="1" fillId="0" borderId="33" xfId="1" applyFont="1" applyBorder="1" applyAlignment="1">
      <alignment horizontal="left"/>
    </xf>
    <xf numFmtId="0" fontId="1" fillId="2" borderId="3" xfId="130" applyFont="1" applyFill="1" applyBorder="1" applyAlignment="1">
      <alignment horizontal="right" vertical="center"/>
    </xf>
    <xf numFmtId="2" fontId="1" fillId="2" borderId="19" xfId="130" applyNumberFormat="1" applyFont="1" applyFill="1" applyBorder="1" applyAlignment="1">
      <alignment horizontal="right" vertical="center"/>
    </xf>
    <xf numFmtId="0" fontId="10" fillId="2" borderId="11" xfId="130" applyFont="1" applyFill="1" applyBorder="1" applyAlignment="1">
      <alignment horizontal="right" vertical="center" wrapText="1"/>
    </xf>
    <xf numFmtId="0" fontId="1" fillId="2" borderId="11" xfId="130" applyFont="1" applyFill="1" applyBorder="1" applyAlignment="1">
      <alignment horizontal="right" vertical="center"/>
    </xf>
    <xf numFmtId="2" fontId="1" fillId="2" borderId="26" xfId="130" applyNumberFormat="1" applyFont="1" applyFill="1" applyBorder="1" applyAlignment="1">
      <alignment horizontal="right" vertical="center"/>
    </xf>
    <xf numFmtId="0" fontId="10" fillId="2" borderId="7" xfId="130" applyFont="1" applyFill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/>
    </xf>
    <xf numFmtId="2" fontId="1" fillId="2" borderId="21" xfId="130" applyNumberFormat="1" applyFont="1" applyFill="1" applyBorder="1" applyAlignment="1">
      <alignment horizontal="right" vertical="center"/>
    </xf>
    <xf numFmtId="0" fontId="1" fillId="0" borderId="11" xfId="1" applyFont="1" applyBorder="1" applyAlignment="1">
      <alignment horizontal="right"/>
    </xf>
    <xf numFmtId="2" fontId="1" fillId="0" borderId="26" xfId="1" applyNumberFormat="1" applyFont="1" applyBorder="1" applyAlignment="1">
      <alignment horizontal="right"/>
    </xf>
    <xf numFmtId="0" fontId="10" fillId="2" borderId="7" xfId="130" applyFont="1" applyFill="1" applyBorder="1" applyAlignment="1">
      <alignment horizontal="right" vertical="center" wrapText="1"/>
    </xf>
    <xf numFmtId="0" fontId="10" fillId="2" borderId="10" xfId="130" applyFont="1" applyFill="1" applyBorder="1" applyAlignment="1">
      <alignment horizontal="right" vertical="center" wrapText="1"/>
    </xf>
    <xf numFmtId="0" fontId="16" fillId="13" borderId="34" xfId="130" applyFont="1" applyFill="1" applyBorder="1" applyAlignment="1">
      <alignment horizontal="right" vertical="center"/>
    </xf>
    <xf numFmtId="2" fontId="16" fillId="13" borderId="68" xfId="130" applyNumberFormat="1" applyFont="1" applyFill="1" applyBorder="1" applyAlignment="1">
      <alignment horizontal="right" vertical="center"/>
    </xf>
    <xf numFmtId="0" fontId="16" fillId="13" borderId="38" xfId="130" applyFont="1" applyFill="1" applyBorder="1" applyAlignment="1">
      <alignment horizontal="right" vertical="center"/>
    </xf>
    <xf numFmtId="2" fontId="16" fillId="13" borderId="69" xfId="130" applyNumberFormat="1" applyFont="1" applyFill="1" applyBorder="1" applyAlignment="1">
      <alignment horizontal="right" vertical="center"/>
    </xf>
    <xf numFmtId="0" fontId="4" fillId="2" borderId="3" xfId="130" applyFont="1" applyFill="1" applyBorder="1" applyAlignment="1">
      <alignment horizontal="right" vertical="center" wrapText="1"/>
    </xf>
    <xf numFmtId="0" fontId="1" fillId="13" borderId="43" xfId="130" applyFont="1" applyFill="1" applyBorder="1" applyAlignment="1">
      <alignment horizontal="right" vertical="center"/>
    </xf>
    <xf numFmtId="2" fontId="1" fillId="13" borderId="70" xfId="130" applyNumberFormat="1" applyFont="1" applyFill="1" applyBorder="1" applyAlignment="1">
      <alignment horizontal="right" vertical="center"/>
    </xf>
    <xf numFmtId="0" fontId="4" fillId="2" borderId="7" xfId="130" applyFont="1" applyFill="1" applyBorder="1" applyAlignment="1">
      <alignment horizontal="right" vertical="center" wrapText="1"/>
    </xf>
    <xf numFmtId="0" fontId="1" fillId="13" borderId="34" xfId="130" applyFont="1" applyFill="1" applyBorder="1" applyAlignment="1">
      <alignment horizontal="right" vertical="center"/>
    </xf>
    <xf numFmtId="2" fontId="1" fillId="13" borderId="68" xfId="130" applyNumberFormat="1" applyFont="1" applyFill="1" applyBorder="1" applyAlignment="1">
      <alignment horizontal="right" vertical="center"/>
    </xf>
    <xf numFmtId="0" fontId="4" fillId="2" borderId="7" xfId="130" applyFont="1" applyFill="1" applyBorder="1" applyAlignment="1">
      <alignment horizontal="right" vertical="center" wrapText="1"/>
    </xf>
    <xf numFmtId="0" fontId="1" fillId="13" borderId="34" xfId="130" applyFont="1" applyFill="1" applyBorder="1" applyAlignment="1">
      <alignment horizontal="right" vertical="center"/>
    </xf>
    <xf numFmtId="2" fontId="1" fillId="13" borderId="68" xfId="130" applyNumberFormat="1" applyFont="1" applyFill="1" applyBorder="1" applyAlignment="1">
      <alignment horizontal="right" vertical="center"/>
    </xf>
    <xf numFmtId="0" fontId="4" fillId="2" borderId="7" xfId="130" applyFont="1" applyFill="1" applyBorder="1" applyAlignment="1">
      <alignment horizontal="right" vertical="center" wrapText="1"/>
    </xf>
    <xf numFmtId="0" fontId="1" fillId="13" borderId="34" xfId="130" applyFont="1" applyFill="1" applyBorder="1" applyAlignment="1">
      <alignment horizontal="right" vertical="center"/>
    </xf>
    <xf numFmtId="2" fontId="1" fillId="13" borderId="68" xfId="130" applyNumberFormat="1" applyFont="1" applyFill="1" applyBorder="1" applyAlignment="1">
      <alignment horizontal="right" vertical="center"/>
    </xf>
    <xf numFmtId="0" fontId="4" fillId="2" borderId="7" xfId="130" applyFont="1" applyFill="1" applyBorder="1" applyAlignment="1">
      <alignment horizontal="right" vertical="center" wrapText="1"/>
    </xf>
    <xf numFmtId="0" fontId="1" fillId="13" borderId="34" xfId="130" applyFont="1" applyFill="1" applyBorder="1" applyAlignment="1">
      <alignment horizontal="right" vertical="center"/>
    </xf>
    <xf numFmtId="2" fontId="1" fillId="13" borderId="68" xfId="130" applyNumberFormat="1" applyFont="1" applyFill="1" applyBorder="1" applyAlignment="1">
      <alignment horizontal="right" vertical="center"/>
    </xf>
    <xf numFmtId="0" fontId="4" fillId="2" borderId="7" xfId="130" applyFont="1" applyFill="1" applyBorder="1" applyAlignment="1">
      <alignment horizontal="right" vertical="center" wrapText="1"/>
    </xf>
    <xf numFmtId="0" fontId="1" fillId="13" borderId="34" xfId="130" applyFont="1" applyFill="1" applyBorder="1" applyAlignment="1">
      <alignment horizontal="right" vertical="center"/>
    </xf>
    <xf numFmtId="2" fontId="1" fillId="13" borderId="68" xfId="130" applyNumberFormat="1" applyFont="1" applyFill="1" applyBorder="1" applyAlignment="1">
      <alignment horizontal="right" vertical="center"/>
    </xf>
    <xf numFmtId="0" fontId="1" fillId="0" borderId="34" xfId="130" applyFont="1" applyBorder="1" applyAlignment="1">
      <alignment horizontal="right"/>
    </xf>
    <xf numFmtId="2" fontId="1" fillId="0" borderId="68" xfId="130" applyNumberFormat="1" applyFont="1" applyBorder="1" applyAlignment="1">
      <alignment horizontal="right"/>
    </xf>
    <xf numFmtId="0" fontId="1" fillId="0" borderId="11" xfId="1" applyFont="1" applyBorder="1" applyAlignment="1"/>
    <xf numFmtId="2" fontId="1" fillId="0" borderId="26" xfId="1" applyNumberFormat="1" applyFont="1" applyBorder="1" applyAlignment="1"/>
    <xf numFmtId="0" fontId="1" fillId="2" borderId="7" xfId="130" applyFont="1" applyFill="1" applyBorder="1" applyAlignment="1">
      <alignment horizontal="right" vertical="center"/>
    </xf>
    <xf numFmtId="0" fontId="1" fillId="0" borderId="7" xfId="130" applyFont="1" applyBorder="1" applyAlignment="1">
      <alignment horizontal="right"/>
    </xf>
    <xf numFmtId="2" fontId="1" fillId="0" borderId="21" xfId="130" applyNumberFormat="1" applyFont="1" applyBorder="1" applyAlignment="1">
      <alignment horizontal="right"/>
    </xf>
    <xf numFmtId="0" fontId="1" fillId="0" borderId="7" xfId="130" applyFont="1" applyBorder="1" applyAlignment="1">
      <alignment horizontal="right" vertical="center"/>
    </xf>
    <xf numFmtId="0" fontId="1" fillId="0" borderId="3" xfId="1" applyFont="1" applyBorder="1" applyAlignment="1">
      <alignment horizontal="left"/>
    </xf>
    <xf numFmtId="0" fontId="4" fillId="0" borderId="11" xfId="130" applyNumberFormat="1" applyFont="1" applyBorder="1" applyAlignment="1">
      <alignment horizontal="right" vertical="center" wrapText="1"/>
    </xf>
    <xf numFmtId="2" fontId="4" fillId="0" borderId="26" xfId="130" applyNumberFormat="1" applyFont="1" applyBorder="1" applyAlignment="1">
      <alignment horizontal="right" vertical="center" wrapText="1"/>
    </xf>
    <xf numFmtId="0" fontId="4" fillId="0" borderId="7" xfId="130" applyNumberFormat="1" applyFont="1" applyBorder="1" applyAlignment="1">
      <alignment horizontal="right" vertical="center" wrapText="1"/>
    </xf>
    <xf numFmtId="2" fontId="4" fillId="0" borderId="21" xfId="130" applyNumberFormat="1" applyFont="1" applyBorder="1" applyAlignment="1">
      <alignment horizontal="right" vertical="center" wrapText="1"/>
    </xf>
    <xf numFmtId="0" fontId="4" fillId="0" borderId="7" xfId="21" applyNumberFormat="1" applyFont="1" applyBorder="1" applyAlignment="1">
      <alignment horizontal="right" vertical="center" wrapText="1"/>
    </xf>
    <xf numFmtId="0" fontId="4" fillId="0" borderId="10" xfId="21" applyNumberFormat="1" applyFont="1" applyBorder="1" applyAlignment="1">
      <alignment horizontal="right" vertical="center" wrapText="1"/>
    </xf>
    <xf numFmtId="0" fontId="4" fillId="0" borderId="10" xfId="130" applyNumberFormat="1" applyFont="1" applyBorder="1" applyAlignment="1">
      <alignment horizontal="right" vertical="center" wrapText="1"/>
    </xf>
    <xf numFmtId="2" fontId="4" fillId="0" borderId="22" xfId="130" applyNumberFormat="1" applyFont="1" applyBorder="1" applyAlignment="1">
      <alignment horizontal="right" vertical="center" wrapText="1"/>
    </xf>
    <xf numFmtId="0" fontId="4" fillId="0" borderId="33" xfId="21" applyNumberFormat="1" applyFont="1" applyBorder="1" applyAlignment="1">
      <alignment horizontal="right" vertical="center" wrapText="1"/>
    </xf>
    <xf numFmtId="0" fontId="4" fillId="0" borderId="33" xfId="130" applyNumberFormat="1" applyFont="1" applyBorder="1" applyAlignment="1">
      <alignment horizontal="right" vertical="center" wrapText="1"/>
    </xf>
    <xf numFmtId="0" fontId="4" fillId="0" borderId="11" xfId="130" applyNumberFormat="1" applyFont="1" applyBorder="1" applyAlignment="1">
      <alignment horizontal="right" vertical="center" wrapText="1"/>
    </xf>
    <xf numFmtId="2" fontId="4" fillId="0" borderId="26" xfId="130" applyNumberFormat="1" applyFont="1" applyBorder="1" applyAlignment="1">
      <alignment horizontal="right" vertical="center" wrapText="1"/>
    </xf>
  </cellXfs>
  <cellStyles count="132">
    <cellStyle name="Excel Built-in Normal" xfId="3"/>
    <cellStyle name="Excel Built-in Normal 1" xfId="4"/>
    <cellStyle name="Excel Built-in Normal 1 2" xfId="19"/>
    <cellStyle name="Excel Built-in Normal 1 2 2" xfId="129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2 2" xfId="128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2 2" xfId="126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30"/>
    <cellStyle name="Обычный 25" xfId="131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3 2" xfId="127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</cellStyles>
  <dxfs count="138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37"/>
    </tableStyle>
  </tableStyles>
  <colors>
    <mruColors>
      <color rgb="FFFFCCCC"/>
      <color rgb="FFCCFF99"/>
      <color rgb="FFFFFF66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6.7109375" customWidth="1"/>
    <col min="6" max="7" width="6.7109375" style="215" customWidth="1"/>
    <col min="8" max="8" width="6.7109375" customWidth="1"/>
    <col min="9" max="9" width="6.7109375" style="215" customWidth="1"/>
    <col min="10" max="11" width="6.7109375" customWidth="1"/>
    <col min="12" max="13" width="6.7109375" style="215" customWidth="1"/>
    <col min="14" max="14" width="6.7109375" customWidth="1"/>
    <col min="15" max="15" width="6.7109375" style="215" customWidth="1"/>
    <col min="16" max="17" width="7.140625" customWidth="1"/>
    <col min="18" max="19" width="7.140625" style="215" customWidth="1"/>
    <col min="20" max="20" width="7.140625" customWidth="1"/>
    <col min="21" max="21" width="7.140625" style="215" customWidth="1"/>
    <col min="22" max="23" width="6.7109375" customWidth="1"/>
    <col min="24" max="25" width="6.7109375" style="215" customWidth="1"/>
    <col min="26" max="26" width="6.7109375" customWidth="1"/>
    <col min="27" max="27" width="6.7109375" style="215" customWidth="1"/>
    <col min="28" max="33" width="7.140625" customWidth="1"/>
  </cols>
  <sheetData>
    <row r="1" spans="1:33" ht="18" customHeight="1" x14ac:dyDescent="0.25">
      <c r="D1" s="183"/>
      <c r="E1" s="310"/>
      <c r="F1" s="325" t="s">
        <v>133</v>
      </c>
      <c r="G1" s="183"/>
      <c r="H1" s="17"/>
      <c r="I1" s="325"/>
      <c r="J1" s="17"/>
      <c r="N1" s="325"/>
      <c r="O1" s="325"/>
      <c r="R1" s="184"/>
      <c r="S1" s="325" t="s">
        <v>135</v>
      </c>
    </row>
    <row r="2" spans="1:33" ht="18" customHeight="1" x14ac:dyDescent="0.25">
      <c r="A2" s="4"/>
      <c r="B2" s="565" t="s">
        <v>143</v>
      </c>
      <c r="C2" s="565"/>
      <c r="D2" s="183"/>
      <c r="E2" s="298"/>
      <c r="F2" s="325" t="s">
        <v>134</v>
      </c>
      <c r="G2" s="183"/>
      <c r="H2" s="17"/>
      <c r="I2" s="325"/>
      <c r="J2" s="17"/>
      <c r="N2" s="325"/>
      <c r="O2" s="325"/>
      <c r="R2" s="232"/>
      <c r="S2" s="325" t="s">
        <v>136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568" t="s">
        <v>0</v>
      </c>
      <c r="B4" s="570" t="s">
        <v>130</v>
      </c>
      <c r="C4" s="572" t="s">
        <v>2</v>
      </c>
      <c r="D4" s="556" t="s">
        <v>124</v>
      </c>
      <c r="E4" s="557"/>
      <c r="F4" s="557"/>
      <c r="G4" s="557"/>
      <c r="H4" s="557"/>
      <c r="I4" s="558"/>
      <c r="J4" s="556" t="s">
        <v>137</v>
      </c>
      <c r="K4" s="557"/>
      <c r="L4" s="557"/>
      <c r="M4" s="557"/>
      <c r="N4" s="557"/>
      <c r="O4" s="558"/>
      <c r="P4" s="556" t="s">
        <v>138</v>
      </c>
      <c r="Q4" s="557"/>
      <c r="R4" s="557"/>
      <c r="S4" s="557"/>
      <c r="T4" s="557"/>
      <c r="U4" s="558"/>
      <c r="V4" s="559" t="s">
        <v>127</v>
      </c>
      <c r="W4" s="560"/>
      <c r="X4" s="560"/>
      <c r="Y4" s="560"/>
      <c r="Z4" s="560"/>
      <c r="AA4" s="561"/>
      <c r="AB4" s="562" t="s">
        <v>128</v>
      </c>
      <c r="AC4" s="563"/>
      <c r="AD4" s="563"/>
      <c r="AE4" s="563"/>
      <c r="AF4" s="563"/>
      <c r="AG4" s="564"/>
    </row>
    <row r="5" spans="1:33" ht="15" customHeight="1" thickBot="1" x14ac:dyDescent="0.3">
      <c r="A5" s="569"/>
      <c r="B5" s="571"/>
      <c r="C5" s="573"/>
      <c r="D5" s="268">
        <v>2020</v>
      </c>
      <c r="E5" s="185">
        <v>2021</v>
      </c>
      <c r="F5" s="185">
        <v>2022</v>
      </c>
      <c r="G5" s="185">
        <v>2023</v>
      </c>
      <c r="H5" s="185">
        <v>2024</v>
      </c>
      <c r="I5" s="186">
        <v>2025</v>
      </c>
      <c r="J5" s="268">
        <v>2020</v>
      </c>
      <c r="K5" s="185">
        <v>2021</v>
      </c>
      <c r="L5" s="185">
        <v>2022</v>
      </c>
      <c r="M5" s="185">
        <v>2023</v>
      </c>
      <c r="N5" s="472">
        <v>2024</v>
      </c>
      <c r="O5" s="464">
        <v>2025</v>
      </c>
      <c r="P5" s="268">
        <v>2020</v>
      </c>
      <c r="Q5" s="185">
        <v>2021</v>
      </c>
      <c r="R5" s="185">
        <v>2022</v>
      </c>
      <c r="S5" s="185">
        <v>2023</v>
      </c>
      <c r="T5" s="596">
        <v>2024</v>
      </c>
      <c r="U5" s="186">
        <v>2025</v>
      </c>
      <c r="V5" s="471">
        <v>2020</v>
      </c>
      <c r="W5" s="472">
        <v>2021</v>
      </c>
      <c r="X5" s="472">
        <v>2022</v>
      </c>
      <c r="Y5" s="472">
        <v>2023</v>
      </c>
      <c r="Z5" s="491">
        <v>2024</v>
      </c>
      <c r="AA5" s="473">
        <v>2025</v>
      </c>
      <c r="AB5" s="490">
        <v>2020</v>
      </c>
      <c r="AC5" s="491">
        <v>2021</v>
      </c>
      <c r="AD5" s="492">
        <v>2022</v>
      </c>
      <c r="AE5" s="491">
        <v>2023</v>
      </c>
      <c r="AF5" s="492">
        <v>2024</v>
      </c>
      <c r="AG5" s="598">
        <v>2025</v>
      </c>
    </row>
    <row r="6" spans="1:33" ht="15" customHeight="1" thickBot="1" x14ac:dyDescent="0.3">
      <c r="A6" s="29">
        <f>A15+A28+A46+A67+A82+A114+A124</f>
        <v>111</v>
      </c>
      <c r="B6" s="566" t="s">
        <v>131</v>
      </c>
      <c r="C6" s="567"/>
      <c r="D6" s="330">
        <f>'География-11 2020 расклад'!L6</f>
        <v>53</v>
      </c>
      <c r="E6" s="332">
        <f>'География-11 2021 расклад'!L6</f>
        <v>103</v>
      </c>
      <c r="F6" s="332">
        <f>'География-11 2022 расклад'!L6</f>
        <v>109</v>
      </c>
      <c r="G6" s="332">
        <f>'География-11 2023 расклад'!L6</f>
        <v>97</v>
      </c>
      <c r="H6" s="332">
        <f>'География-11 2024 расклад'!M6</f>
        <v>100</v>
      </c>
      <c r="I6" s="333">
        <f>'География-11 2025 расклад'!M6</f>
        <v>104</v>
      </c>
      <c r="J6" s="330">
        <f>'География-11 2020 расклад'!M6</f>
        <v>6</v>
      </c>
      <c r="K6" s="332">
        <f>'География-11 2021 расклад'!M6</f>
        <v>23</v>
      </c>
      <c r="L6" s="332">
        <f>'География-11 2022 расклад'!M6</f>
        <v>7</v>
      </c>
      <c r="M6" s="332">
        <f>'География-11 2023 расклад'!M6</f>
        <v>11</v>
      </c>
      <c r="N6" s="390">
        <f>'География-11 2024 расклад'!N6</f>
        <v>7</v>
      </c>
      <c r="O6" s="465">
        <f>'География-11 2025 расклад'!N6</f>
        <v>12</v>
      </c>
      <c r="P6" s="461">
        <f>'География-11 2020 расклад'!N6</f>
        <v>29.31547619047619</v>
      </c>
      <c r="Q6" s="334">
        <f>'География-11 2021 расклад'!N6</f>
        <v>22.33</v>
      </c>
      <c r="R6" s="334">
        <f>'География-11 2020 расклад'!N6</f>
        <v>29.31547619047619</v>
      </c>
      <c r="S6" s="334">
        <f>'География-11 2023 расклад'!N6</f>
        <v>11.340206185567011</v>
      </c>
      <c r="T6" s="334">
        <f>'География-11 2024 расклад'!O6</f>
        <v>7</v>
      </c>
      <c r="U6" s="335">
        <f>'География-11 2025 расклад'!O6</f>
        <v>11.538461538461538</v>
      </c>
      <c r="V6" s="474">
        <f>'География-11 2020 расклад'!O6</f>
        <v>2</v>
      </c>
      <c r="W6" s="390">
        <f>'География-11 2021 расклад'!O6</f>
        <v>16.0001</v>
      </c>
      <c r="X6" s="390">
        <f>'География-11 2022 расклад'!O6</f>
        <v>15</v>
      </c>
      <c r="Y6" s="390">
        <f>'География-11 2023 расклад'!O6</f>
        <v>11</v>
      </c>
      <c r="Z6" s="597">
        <f>'География-11 2024 расклад'!P6</f>
        <v>16</v>
      </c>
      <c r="AA6" s="475">
        <f>'География-11 2025 расклад'!P6</f>
        <v>17</v>
      </c>
      <c r="AB6" s="599">
        <f>'География-11 2020 расклад'!P6</f>
        <v>2.806122448979592</v>
      </c>
      <c r="AC6" s="600">
        <f>'География-11 2021 расклад'!P6</f>
        <v>15.53</v>
      </c>
      <c r="AD6" s="600">
        <f>'География-11 2022 расклад'!P6</f>
        <v>12.952380952380953</v>
      </c>
      <c r="AE6" s="600">
        <f>'География-11 2023 расклад'!P6</f>
        <v>11.340206185567011</v>
      </c>
      <c r="AF6" s="600">
        <f>'География-11 2024 расклад'!Q6</f>
        <v>16</v>
      </c>
      <c r="AG6" s="601">
        <f>'География-11 2025 расклад'!Q6</f>
        <v>16.346153846153847</v>
      </c>
    </row>
    <row r="7" spans="1:33" ht="15" customHeight="1" thickBot="1" x14ac:dyDescent="0.3">
      <c r="A7" s="32"/>
      <c r="B7" s="25"/>
      <c r="C7" s="187" t="s">
        <v>101</v>
      </c>
      <c r="D7" s="336">
        <f>'География-11 2020 расклад'!L8</f>
        <v>4</v>
      </c>
      <c r="E7" s="338">
        <f>'География-11 2021 расклад'!L8</f>
        <v>15</v>
      </c>
      <c r="F7" s="338">
        <f>'География-11 2022 расклад'!L7</f>
        <v>10</v>
      </c>
      <c r="G7" s="338">
        <f>'География-11 2023 расклад'!L7</f>
        <v>6</v>
      </c>
      <c r="H7" s="338">
        <f>'География-11 2024 расклад'!M7</f>
        <v>4</v>
      </c>
      <c r="I7" s="339">
        <f>'География-11 2025 расклад'!M7</f>
        <v>3</v>
      </c>
      <c r="J7" s="336">
        <f>'География-11 2020 расклад'!M8</f>
        <v>0</v>
      </c>
      <c r="K7" s="338">
        <f>'География-11 2021 расклад'!M8</f>
        <v>2</v>
      </c>
      <c r="L7" s="338">
        <f>'География-11 2022 расклад'!M7</f>
        <v>2</v>
      </c>
      <c r="M7" s="338">
        <f>'География-11 2023 расклад'!M7</f>
        <v>0</v>
      </c>
      <c r="N7" s="477">
        <f>'География-11 2024 расклад'!N7</f>
        <v>0</v>
      </c>
      <c r="O7" s="466">
        <f>'География-11 2025 расклад'!N7</f>
        <v>0</v>
      </c>
      <c r="P7" s="342">
        <f>'География-11 2020 расклад'!N8</f>
        <v>0</v>
      </c>
      <c r="Q7" s="340">
        <f>'География-11 2021 расклад'!N8</f>
        <v>20.833333333333332</v>
      </c>
      <c r="R7" s="340">
        <f>'География-11 2022 расклад'!N7</f>
        <v>25</v>
      </c>
      <c r="S7" s="340">
        <f>'География-11 2023 расклад'!N7</f>
        <v>0</v>
      </c>
      <c r="T7" s="340">
        <f>'География-11 2024 расклад'!O7</f>
        <v>0</v>
      </c>
      <c r="U7" s="341">
        <f>'География-11 2025 расклад'!O7</f>
        <v>0</v>
      </c>
      <c r="V7" s="476">
        <f>'География-11 2020 расклад'!O8</f>
        <v>0</v>
      </c>
      <c r="W7" s="477">
        <f>'География-11 2021 расклад'!O8</f>
        <v>1.0002000000000002</v>
      </c>
      <c r="X7" s="477">
        <f>'География-11 2022 расклад'!O7</f>
        <v>1</v>
      </c>
      <c r="Y7" s="477">
        <f>'География-11 2023 расклад'!O7</f>
        <v>0</v>
      </c>
      <c r="Z7" s="477">
        <f>'География-11 2024 расклад'!P7</f>
        <v>0</v>
      </c>
      <c r="AA7" s="466">
        <f>'География-11 2025 расклад'!P7</f>
        <v>0</v>
      </c>
      <c r="AB7" s="493">
        <f>'География-11 2020 расклад'!P8</f>
        <v>0</v>
      </c>
      <c r="AC7" s="354">
        <f>'География-11 2021 расклад'!P8</f>
        <v>2.7783333333333338</v>
      </c>
      <c r="AD7" s="354">
        <f>'География-11 2022 расклад'!P7</f>
        <v>16.666666666666668</v>
      </c>
      <c r="AE7" s="354">
        <f>'География-11 2023 расклад'!P7</f>
        <v>0</v>
      </c>
      <c r="AF7" s="354">
        <f>'География-11 2024 расклад'!Q7</f>
        <v>0</v>
      </c>
      <c r="AG7" s="345">
        <f>'География-11 2025 расклад'!Q7</f>
        <v>0</v>
      </c>
    </row>
    <row r="8" spans="1:33" s="1" customFormat="1" ht="15" customHeight="1" x14ac:dyDescent="0.25">
      <c r="A8" s="11">
        <v>1</v>
      </c>
      <c r="B8" s="48">
        <v>10002</v>
      </c>
      <c r="C8" s="194" t="s">
        <v>175</v>
      </c>
      <c r="D8" s="189" t="s">
        <v>132</v>
      </c>
      <c r="E8" s="190">
        <f>'География-11 2021 расклад'!L9</f>
        <v>6</v>
      </c>
      <c r="F8" s="190">
        <f>'География-11 2022 расклад'!L8</f>
        <v>2</v>
      </c>
      <c r="G8" s="190"/>
      <c r="H8" s="190"/>
      <c r="I8" s="191">
        <f>'География-11 2025 расклад'!M8</f>
        <v>1</v>
      </c>
      <c r="J8" s="189"/>
      <c r="K8" s="190">
        <f>'География-11 2021 расклад'!M9</f>
        <v>0</v>
      </c>
      <c r="L8" s="190">
        <f>'География-11 2022 расклад'!M8</f>
        <v>1</v>
      </c>
      <c r="M8" s="190"/>
      <c r="N8" s="479"/>
      <c r="O8" s="467">
        <f>'География-11 2025 расклад'!N8</f>
        <v>0</v>
      </c>
      <c r="P8" s="328"/>
      <c r="Q8" s="192">
        <f>'География-11 2021 расклад'!N9</f>
        <v>0</v>
      </c>
      <c r="R8" s="192">
        <f>'География-11 2022 расклад'!N8</f>
        <v>50</v>
      </c>
      <c r="S8" s="192"/>
      <c r="T8" s="192"/>
      <c r="U8" s="193">
        <f>'География-11 2025 расклад'!O8</f>
        <v>0</v>
      </c>
      <c r="V8" s="478"/>
      <c r="W8" s="479">
        <f>'География-11 2021 расклад'!O9</f>
        <v>1.0002000000000002</v>
      </c>
      <c r="X8" s="479">
        <f>'География-11 2022 расклад'!O8</f>
        <v>0</v>
      </c>
      <c r="Y8" s="479"/>
      <c r="Z8" s="479"/>
      <c r="AA8" s="467">
        <f>'География-11 2025 расклад'!P8</f>
        <v>0</v>
      </c>
      <c r="AB8" s="486"/>
      <c r="AC8" s="355">
        <f>'География-11 2021 расклад'!P9</f>
        <v>16.670000000000002</v>
      </c>
      <c r="AD8" s="355">
        <f>'География-11 2022 расклад'!P8</f>
        <v>0</v>
      </c>
      <c r="AE8" s="355"/>
      <c r="AF8" s="355"/>
      <c r="AG8" s="350">
        <f>'География-11 2025 расклад'!Q8</f>
        <v>0</v>
      </c>
    </row>
    <row r="9" spans="1:33" s="1" customFormat="1" ht="15" customHeight="1" x14ac:dyDescent="0.25">
      <c r="A9" s="11">
        <v>2</v>
      </c>
      <c r="B9" s="48">
        <v>10090</v>
      </c>
      <c r="C9" s="194" t="s">
        <v>7</v>
      </c>
      <c r="D9" s="195">
        <f>'География-11 2020 расклад'!L10</f>
        <v>2</v>
      </c>
      <c r="E9" s="196">
        <f>'География-11 2021 расклад'!L10</f>
        <v>4</v>
      </c>
      <c r="F9" s="196">
        <f>'География-11 2022 расклад'!L9</f>
        <v>1</v>
      </c>
      <c r="G9" s="196">
        <f>'География-11 2023 расклад'!L9</f>
        <v>1</v>
      </c>
      <c r="H9" s="196"/>
      <c r="I9" s="197">
        <f>'География-11 2025 расклад'!M9</f>
        <v>1</v>
      </c>
      <c r="J9" s="195"/>
      <c r="K9" s="196">
        <f>'География-11 2021 расклад'!M10</f>
        <v>1</v>
      </c>
      <c r="L9" s="196">
        <f>'География-11 2022 расклад'!M9</f>
        <v>0</v>
      </c>
      <c r="M9" s="196">
        <f>'География-11 2023 расклад'!M9</f>
        <v>0</v>
      </c>
      <c r="N9" s="481"/>
      <c r="O9" s="468">
        <f>'География-11 2025 расклад'!N9</f>
        <v>0</v>
      </c>
      <c r="P9" s="326"/>
      <c r="Q9" s="198">
        <f>'География-11 2021 расклад'!N10</f>
        <v>25</v>
      </c>
      <c r="R9" s="198">
        <f>'География-11 2022 расклад'!N9</f>
        <v>0</v>
      </c>
      <c r="S9" s="198">
        <f>'География-11 2023 расклад'!N9</f>
        <v>0</v>
      </c>
      <c r="T9" s="198"/>
      <c r="U9" s="199">
        <f>'География-11 2025 расклад'!O9</f>
        <v>0</v>
      </c>
      <c r="V9" s="480">
        <f>'География-11 2020 расклад'!O10</f>
        <v>0</v>
      </c>
      <c r="W9" s="481">
        <f>'География-11 2021 расклад'!O10</f>
        <v>0</v>
      </c>
      <c r="X9" s="481">
        <f>'География-11 2022 расклад'!O9</f>
        <v>1</v>
      </c>
      <c r="Y9" s="481">
        <f>'География-11 2023 расклад'!O9</f>
        <v>0</v>
      </c>
      <c r="Z9" s="481"/>
      <c r="AA9" s="468">
        <f>'География-11 2025 расклад'!P9</f>
        <v>0</v>
      </c>
      <c r="AB9" s="487">
        <f>'География-11 2020 расклад'!P10</f>
        <v>0</v>
      </c>
      <c r="AC9" s="356">
        <f>'География-11 2021 расклад'!P10</f>
        <v>0</v>
      </c>
      <c r="AD9" s="356">
        <f>'География-11 2022 расклад'!P9</f>
        <v>100</v>
      </c>
      <c r="AE9" s="356">
        <f>'География-11 2023 расклад'!P9</f>
        <v>0</v>
      </c>
      <c r="AF9" s="356"/>
      <c r="AG9" s="351">
        <f>'География-11 2025 расклад'!Q9</f>
        <v>0</v>
      </c>
    </row>
    <row r="10" spans="1:33" s="1" customFormat="1" ht="15" customHeight="1" x14ac:dyDescent="0.25">
      <c r="A10" s="11">
        <v>3</v>
      </c>
      <c r="B10" s="50">
        <v>10004</v>
      </c>
      <c r="C10" s="200" t="s">
        <v>6</v>
      </c>
      <c r="D10" s="195"/>
      <c r="E10" s="196">
        <f>'География-11 2021 расклад'!L11</f>
        <v>1</v>
      </c>
      <c r="F10" s="196"/>
      <c r="G10" s="196"/>
      <c r="H10" s="196">
        <f>'География-11 2024 расклад'!M10</f>
        <v>1</v>
      </c>
      <c r="I10" s="197"/>
      <c r="J10" s="195"/>
      <c r="K10" s="196">
        <f>'География-11 2021 расклад'!M11</f>
        <v>1</v>
      </c>
      <c r="L10" s="196"/>
      <c r="M10" s="196"/>
      <c r="N10" s="481">
        <f>'География-11 2024 расклад'!N10</f>
        <v>0</v>
      </c>
      <c r="O10" s="468"/>
      <c r="P10" s="326"/>
      <c r="Q10" s="198">
        <f>'География-11 2021 расклад'!N11</f>
        <v>100</v>
      </c>
      <c r="R10" s="198"/>
      <c r="S10" s="198"/>
      <c r="T10" s="198">
        <f>'География-11 2024 расклад'!O10</f>
        <v>0</v>
      </c>
      <c r="U10" s="199"/>
      <c r="V10" s="480"/>
      <c r="W10" s="481">
        <f>'География-11 2021 расклад'!O11</f>
        <v>0</v>
      </c>
      <c r="X10" s="481"/>
      <c r="Y10" s="481"/>
      <c r="Z10" s="481">
        <f>'География-11 2024 расклад'!P10</f>
        <v>0</v>
      </c>
      <c r="AA10" s="468"/>
      <c r="AB10" s="487"/>
      <c r="AC10" s="356">
        <f>'География-11 2021 расклад'!P11</f>
        <v>0</v>
      </c>
      <c r="AD10" s="356"/>
      <c r="AE10" s="356"/>
      <c r="AF10" s="356">
        <f>'География-11 2024 расклад'!Q10</f>
        <v>0</v>
      </c>
      <c r="AG10" s="351"/>
    </row>
    <row r="11" spans="1:33" s="1" customFormat="1" ht="14.25" customHeight="1" x14ac:dyDescent="0.25">
      <c r="A11" s="11">
        <v>4</v>
      </c>
      <c r="B11" s="48">
        <v>10001</v>
      </c>
      <c r="C11" s="194" t="s">
        <v>196</v>
      </c>
      <c r="D11" s="195">
        <f>'География-11 2020 расклад'!L12</f>
        <v>1</v>
      </c>
      <c r="E11" s="196">
        <f>'География-11 2021 расклад'!L12</f>
        <v>1</v>
      </c>
      <c r="F11" s="196">
        <f>'География-11 2022 расклад'!L11</f>
        <v>1</v>
      </c>
      <c r="G11" s="196"/>
      <c r="H11" s="196">
        <f>'География-11 2024 расклад'!M11</f>
        <v>1</v>
      </c>
      <c r="I11" s="197"/>
      <c r="J11" s="195"/>
      <c r="K11" s="196">
        <f>'География-11 2021 расклад'!M12</f>
        <v>0</v>
      </c>
      <c r="L11" s="196">
        <f>'География-11 2022 расклад'!M11</f>
        <v>1</v>
      </c>
      <c r="M11" s="196"/>
      <c r="N11" s="481">
        <f>'География-11 2024 расклад'!N11</f>
        <v>0</v>
      </c>
      <c r="O11" s="468"/>
      <c r="P11" s="326"/>
      <c r="Q11" s="198">
        <f>'География-11 2021 расклад'!N12</f>
        <v>0</v>
      </c>
      <c r="R11" s="198">
        <f>'География-11 2022 расклад'!N11</f>
        <v>100</v>
      </c>
      <c r="S11" s="198"/>
      <c r="T11" s="198">
        <f>'География-11 2024 расклад'!O11</f>
        <v>0</v>
      </c>
      <c r="U11" s="199"/>
      <c r="V11" s="480">
        <f>'География-11 2020 расклад'!O12</f>
        <v>0</v>
      </c>
      <c r="W11" s="481">
        <f>'География-11 2021 расклад'!O12</f>
        <v>0</v>
      </c>
      <c r="X11" s="481">
        <f>'География-11 2022 расклад'!O11</f>
        <v>0</v>
      </c>
      <c r="Y11" s="481"/>
      <c r="Z11" s="481">
        <f>'География-11 2024 расклад'!P11</f>
        <v>0</v>
      </c>
      <c r="AA11" s="468"/>
      <c r="AB11" s="487">
        <f>'География-11 2020 расклад'!P12</f>
        <v>0</v>
      </c>
      <c r="AC11" s="356">
        <f>'География-11 2021 расклад'!P12</f>
        <v>0</v>
      </c>
      <c r="AD11" s="356">
        <f>'География-11 2022 расклад'!P11</f>
        <v>0</v>
      </c>
      <c r="AE11" s="356"/>
      <c r="AF11" s="356">
        <f>'География-11 2024 расклад'!Q11</f>
        <v>0</v>
      </c>
      <c r="AG11" s="351"/>
    </row>
    <row r="12" spans="1:33" s="1" customFormat="1" ht="15" customHeight="1" x14ac:dyDescent="0.25">
      <c r="A12" s="11">
        <v>5</v>
      </c>
      <c r="B12" s="48">
        <v>10120</v>
      </c>
      <c r="C12" s="194" t="s">
        <v>176</v>
      </c>
      <c r="D12" s="195"/>
      <c r="E12" s="196">
        <f>'География-11 2021 расклад'!L13</f>
        <v>2</v>
      </c>
      <c r="F12" s="196">
        <f>'География-11 2022 расклад'!L12</f>
        <v>1</v>
      </c>
      <c r="G12" s="196">
        <f>'География-11 2023 расклад'!L12</f>
        <v>2</v>
      </c>
      <c r="H12" s="196">
        <f>'География-11 2024 расклад'!M12</f>
        <v>1</v>
      </c>
      <c r="I12" s="197"/>
      <c r="J12" s="195"/>
      <c r="K12" s="196">
        <f>'География-11 2021 расклад'!M13</f>
        <v>0</v>
      </c>
      <c r="L12" s="196">
        <f>'География-11 2022 расклад'!M12</f>
        <v>0</v>
      </c>
      <c r="M12" s="196">
        <f>'География-11 2023 расклад'!M12</f>
        <v>0</v>
      </c>
      <c r="N12" s="481">
        <f>'География-11 2024 расклад'!N12</f>
        <v>0</v>
      </c>
      <c r="O12" s="468"/>
      <c r="P12" s="326"/>
      <c r="Q12" s="198">
        <f>'География-11 2021 расклад'!N13</f>
        <v>0</v>
      </c>
      <c r="R12" s="198">
        <f>'География-11 2022 расклад'!N12</f>
        <v>0</v>
      </c>
      <c r="S12" s="198">
        <f>'География-11 2023 расклад'!N12</f>
        <v>0</v>
      </c>
      <c r="T12" s="198">
        <f>'География-11 2024 расклад'!O12</f>
        <v>0</v>
      </c>
      <c r="U12" s="199"/>
      <c r="V12" s="480"/>
      <c r="W12" s="481">
        <f>'География-11 2021 расклад'!O13</f>
        <v>0</v>
      </c>
      <c r="X12" s="481">
        <f>'География-11 2022 расклад'!O12</f>
        <v>0</v>
      </c>
      <c r="Y12" s="481">
        <f>'География-11 2023 расклад'!O12</f>
        <v>0</v>
      </c>
      <c r="Z12" s="481">
        <f>'География-11 2024 расклад'!P12</f>
        <v>0</v>
      </c>
      <c r="AA12" s="468"/>
      <c r="AB12" s="487"/>
      <c r="AC12" s="356">
        <f>'География-11 2021 расклад'!P13</f>
        <v>0</v>
      </c>
      <c r="AD12" s="356">
        <f>'География-11 2022 расклад'!P12</f>
        <v>0</v>
      </c>
      <c r="AE12" s="356">
        <f>'География-11 2023 расклад'!P12</f>
        <v>0</v>
      </c>
      <c r="AF12" s="356">
        <f>'География-11 2024 расклад'!Q12</f>
        <v>0</v>
      </c>
      <c r="AG12" s="351"/>
    </row>
    <row r="13" spans="1:33" s="1" customFormat="1" ht="15" customHeight="1" x14ac:dyDescent="0.25">
      <c r="A13" s="11">
        <v>6</v>
      </c>
      <c r="B13" s="48">
        <v>10190</v>
      </c>
      <c r="C13" s="194" t="s">
        <v>177</v>
      </c>
      <c r="D13" s="195"/>
      <c r="E13" s="196"/>
      <c r="F13" s="196"/>
      <c r="G13" s="196">
        <f>'География-11 2023 расклад'!L13</f>
        <v>3</v>
      </c>
      <c r="H13" s="196"/>
      <c r="I13" s="197"/>
      <c r="J13" s="195"/>
      <c r="K13" s="196"/>
      <c r="L13" s="196"/>
      <c r="M13" s="196">
        <f>'География-11 2023 расклад'!M13</f>
        <v>0</v>
      </c>
      <c r="N13" s="481"/>
      <c r="O13" s="468"/>
      <c r="P13" s="326"/>
      <c r="Q13" s="198"/>
      <c r="R13" s="198">
        <f>'География-11 2022 расклад'!N13</f>
        <v>0</v>
      </c>
      <c r="S13" s="198">
        <f>'География-11 2023 расклад'!N13</f>
        <v>0</v>
      </c>
      <c r="T13" s="198"/>
      <c r="U13" s="199"/>
      <c r="V13" s="480"/>
      <c r="W13" s="481"/>
      <c r="X13" s="481">
        <f>'География-11 2022 расклад'!O13</f>
        <v>0</v>
      </c>
      <c r="Y13" s="481">
        <f>'География-11 2023 расклад'!O13</f>
        <v>0</v>
      </c>
      <c r="Z13" s="481"/>
      <c r="AA13" s="468"/>
      <c r="AB13" s="487"/>
      <c r="AC13" s="356"/>
      <c r="AD13" s="356">
        <f>'География-11 2022 расклад'!P13</f>
        <v>0</v>
      </c>
      <c r="AE13" s="356">
        <f>'География-11 2023 расклад'!P13</f>
        <v>0</v>
      </c>
      <c r="AF13" s="356"/>
      <c r="AG13" s="351"/>
    </row>
    <row r="14" spans="1:33" s="1" customFormat="1" ht="15" customHeight="1" x14ac:dyDescent="0.25">
      <c r="A14" s="11">
        <v>7</v>
      </c>
      <c r="B14" s="48">
        <v>10320</v>
      </c>
      <c r="C14" s="194" t="s">
        <v>10</v>
      </c>
      <c r="D14" s="195"/>
      <c r="E14" s="196"/>
      <c r="F14" s="196">
        <f>'География-11 2022 расклад'!L14</f>
        <v>2</v>
      </c>
      <c r="G14" s="196"/>
      <c r="H14" s="196">
        <f>'География-11 2024 расклад'!M14</f>
        <v>1</v>
      </c>
      <c r="I14" s="197">
        <f>'География-11 2025 расклад'!M14</f>
        <v>3</v>
      </c>
      <c r="J14" s="195"/>
      <c r="K14" s="196"/>
      <c r="L14" s="196">
        <f>'География-11 2022 расклад'!M14</f>
        <v>0</v>
      </c>
      <c r="M14" s="196"/>
      <c r="N14" s="481">
        <f>'География-11 2024 расклад'!N14</f>
        <v>0</v>
      </c>
      <c r="O14" s="468">
        <f>'География-11 2025 расклад'!N14</f>
        <v>0</v>
      </c>
      <c r="P14" s="326"/>
      <c r="Q14" s="198"/>
      <c r="R14" s="198">
        <f>'География-11 2022 расклад'!N14</f>
        <v>0</v>
      </c>
      <c r="S14" s="198"/>
      <c r="T14" s="198">
        <f>'География-11 2024 расклад'!O14</f>
        <v>0</v>
      </c>
      <c r="U14" s="199">
        <f>'География-11 2025 расклад'!O14</f>
        <v>0</v>
      </c>
      <c r="V14" s="480"/>
      <c r="W14" s="481"/>
      <c r="X14" s="481">
        <f>'География-11 2022 расклад'!O14</f>
        <v>0</v>
      </c>
      <c r="Y14" s="481"/>
      <c r="Z14" s="481">
        <f>'География-11 2024 расклад'!P14</f>
        <v>0</v>
      </c>
      <c r="AA14" s="468">
        <f>'География-11 2025 расклад'!P14</f>
        <v>0</v>
      </c>
      <c r="AB14" s="487"/>
      <c r="AC14" s="356"/>
      <c r="AD14" s="356">
        <f>'География-11 2022 расклад'!P14</f>
        <v>0</v>
      </c>
      <c r="AE14" s="356"/>
      <c r="AF14" s="356">
        <f>'География-11 2024 расклад'!Q14</f>
        <v>0</v>
      </c>
      <c r="AG14" s="351">
        <f>'География-11 2025 расклад'!Q14</f>
        <v>0</v>
      </c>
    </row>
    <row r="15" spans="1:33" s="1" customFormat="1" ht="15" customHeight="1" thickBot="1" x14ac:dyDescent="0.3">
      <c r="A15" s="12">
        <v>8</v>
      </c>
      <c r="B15" s="52">
        <v>10860</v>
      </c>
      <c r="C15" s="201" t="s">
        <v>112</v>
      </c>
      <c r="D15" s="202">
        <f>'География-11 2020 расклад'!L16</f>
        <v>1</v>
      </c>
      <c r="E15" s="203">
        <f>'География-11 2021 расклад'!L16</f>
        <v>1</v>
      </c>
      <c r="F15" s="203">
        <f>'География-11 2022 расклад'!L15</f>
        <v>3</v>
      </c>
      <c r="G15" s="203"/>
      <c r="H15" s="203"/>
      <c r="I15" s="204"/>
      <c r="J15" s="202"/>
      <c r="K15" s="203">
        <f>'География-11 2021 расклад'!M16</f>
        <v>0</v>
      </c>
      <c r="L15" s="203">
        <f>'География-11 2022 расклад'!M15</f>
        <v>0</v>
      </c>
      <c r="M15" s="203"/>
      <c r="N15" s="483"/>
      <c r="O15" s="469"/>
      <c r="P15" s="327"/>
      <c r="Q15" s="205">
        <f>'География-11 2021 расклад'!N16</f>
        <v>0</v>
      </c>
      <c r="R15" s="205">
        <f>'География-11 2022 расклад'!N15</f>
        <v>0</v>
      </c>
      <c r="S15" s="205"/>
      <c r="T15" s="205"/>
      <c r="U15" s="206"/>
      <c r="V15" s="482">
        <f>'География-11 2020 расклад'!O16</f>
        <v>0</v>
      </c>
      <c r="W15" s="483">
        <f>'География-11 2021 расклад'!O16</f>
        <v>0</v>
      </c>
      <c r="X15" s="483">
        <f>'География-11 2022 расклад'!O15</f>
        <v>0</v>
      </c>
      <c r="Y15" s="483"/>
      <c r="Z15" s="483"/>
      <c r="AA15" s="469"/>
      <c r="AB15" s="488">
        <f>'География-11 2020 расклад'!P16</f>
        <v>0</v>
      </c>
      <c r="AC15" s="357">
        <f>'География-11 2021 расклад'!P16</f>
        <v>0</v>
      </c>
      <c r="AD15" s="357">
        <f>'География-11 2022 расклад'!P15</f>
        <v>0</v>
      </c>
      <c r="AE15" s="357"/>
      <c r="AF15" s="357"/>
      <c r="AG15" s="352"/>
    </row>
    <row r="16" spans="1:33" s="1" customFormat="1" ht="15" customHeight="1" thickBot="1" x14ac:dyDescent="0.3">
      <c r="A16" s="35"/>
      <c r="B16" s="51"/>
      <c r="C16" s="207" t="s">
        <v>102</v>
      </c>
      <c r="D16" s="336">
        <f>'География-11 2020 расклад'!L17</f>
        <v>2</v>
      </c>
      <c r="E16" s="338">
        <f>'География-11 2021 расклад'!L17</f>
        <v>10</v>
      </c>
      <c r="F16" s="338">
        <f>'География-11 2022 расклад'!L16</f>
        <v>9</v>
      </c>
      <c r="G16" s="338">
        <f>'География-11 2023 расклад'!L16</f>
        <v>9</v>
      </c>
      <c r="H16" s="338">
        <f>'География-11 2024 расклад'!M16</f>
        <v>10</v>
      </c>
      <c r="I16" s="339">
        <f>'География-11 2025 расклад'!M16</f>
        <v>6</v>
      </c>
      <c r="J16" s="336">
        <f>'География-11 2020 расклад'!M17</f>
        <v>1</v>
      </c>
      <c r="K16" s="338">
        <f>'География-11 2021 расклад'!M17</f>
        <v>3</v>
      </c>
      <c r="L16" s="338">
        <f>'География-11 2022 расклад'!M16</f>
        <v>0</v>
      </c>
      <c r="M16" s="338">
        <f>'География-11 2023 расклад'!M16</f>
        <v>0</v>
      </c>
      <c r="N16" s="477">
        <f>'География-11 2024 расклад'!N16</f>
        <v>0</v>
      </c>
      <c r="O16" s="466">
        <f>'География-11 2025 расклад'!N16</f>
        <v>3</v>
      </c>
      <c r="P16" s="342">
        <f>'География-11 2020 расклад'!N17</f>
        <v>50</v>
      </c>
      <c r="Q16" s="340">
        <f>'География-11 2021 расклад'!N17</f>
        <v>35</v>
      </c>
      <c r="R16" s="340">
        <f>'География-11 2022 расклад'!N16</f>
        <v>0</v>
      </c>
      <c r="S16" s="340">
        <f>'География-11 2023 расклад'!N16</f>
        <v>0</v>
      </c>
      <c r="T16" s="340">
        <f>'География-11 2024 расклад'!O16</f>
        <v>0</v>
      </c>
      <c r="U16" s="341">
        <f>'География-11 2025 расклад'!O16</f>
        <v>50</v>
      </c>
      <c r="V16" s="476">
        <f>'География-11 2020 расклад'!O17</f>
        <v>0</v>
      </c>
      <c r="W16" s="477">
        <f>'География-11 2021 расклад'!O17</f>
        <v>0</v>
      </c>
      <c r="X16" s="477">
        <f>'География-11 2022 расклад'!O16</f>
        <v>2</v>
      </c>
      <c r="Y16" s="477">
        <f>'География-11 2023 расклад'!O16</f>
        <v>2</v>
      </c>
      <c r="Z16" s="477">
        <f>'География-11 2024 расклад'!P16</f>
        <v>0</v>
      </c>
      <c r="AA16" s="466">
        <f>'География-11 2025 расклад'!P16</f>
        <v>0</v>
      </c>
      <c r="AB16" s="493">
        <f>'География-11 2020 расклад'!P17</f>
        <v>0</v>
      </c>
      <c r="AC16" s="354">
        <f>'География-11 2021 расклад'!P17</f>
        <v>0</v>
      </c>
      <c r="AD16" s="354">
        <f>'География-11 2022 расклад'!P16</f>
        <v>16.666666666666668</v>
      </c>
      <c r="AE16" s="354">
        <f>'География-11 2023 расклад'!P16</f>
        <v>22.222222222222221</v>
      </c>
      <c r="AF16" s="354">
        <f>'География-11 2024 расклад'!Q16</f>
        <v>0</v>
      </c>
      <c r="AG16" s="345">
        <f>'География-11 2025 расклад'!Q16</f>
        <v>0</v>
      </c>
    </row>
    <row r="17" spans="1:33" s="1" customFormat="1" ht="15" customHeight="1" x14ac:dyDescent="0.25">
      <c r="A17" s="10">
        <v>1</v>
      </c>
      <c r="B17" s="49">
        <v>20040</v>
      </c>
      <c r="C17" s="188" t="s">
        <v>11</v>
      </c>
      <c r="D17" s="189"/>
      <c r="E17" s="190"/>
      <c r="F17" s="190">
        <f>'География-11 2022 расклад'!L17</f>
        <v>3</v>
      </c>
      <c r="G17" s="190">
        <f>'География-11 2023 расклад'!L17</f>
        <v>1</v>
      </c>
      <c r="H17" s="190"/>
      <c r="I17" s="191"/>
      <c r="J17" s="189"/>
      <c r="K17" s="190"/>
      <c r="L17" s="190">
        <f>'География-11 2022 расклад'!M17</f>
        <v>0</v>
      </c>
      <c r="M17" s="190">
        <f>'География-11 2023 расклад'!M17</f>
        <v>0</v>
      </c>
      <c r="N17" s="479"/>
      <c r="O17" s="467"/>
      <c r="P17" s="328"/>
      <c r="Q17" s="192">
        <f>'География-11 2021 расклад'!N18</f>
        <v>0</v>
      </c>
      <c r="R17" s="192">
        <f>'География-11 2022 расклад'!N17</f>
        <v>0</v>
      </c>
      <c r="S17" s="192">
        <f>'География-11 2023 расклад'!N17</f>
        <v>0</v>
      </c>
      <c r="T17" s="192"/>
      <c r="U17" s="193"/>
      <c r="V17" s="478"/>
      <c r="W17" s="479"/>
      <c r="X17" s="479">
        <f>'География-11 2022 расклад'!O17</f>
        <v>2</v>
      </c>
      <c r="Y17" s="479">
        <f>'География-11 2023 расклад'!O17</f>
        <v>0</v>
      </c>
      <c r="Z17" s="479"/>
      <c r="AA17" s="467"/>
      <c r="AB17" s="486"/>
      <c r="AC17" s="355"/>
      <c r="AD17" s="355">
        <f>'География-11 2022 расклад'!P17</f>
        <v>66.666666666666671</v>
      </c>
      <c r="AE17" s="355">
        <f>'География-11 2023 расклад'!P17</f>
        <v>0</v>
      </c>
      <c r="AF17" s="355"/>
      <c r="AG17" s="350"/>
    </row>
    <row r="18" spans="1:33" s="1" customFormat="1" ht="15" customHeight="1" x14ac:dyDescent="0.25">
      <c r="A18" s="16">
        <v>2</v>
      </c>
      <c r="B18" s="48">
        <v>20061</v>
      </c>
      <c r="C18" s="194" t="s">
        <v>13</v>
      </c>
      <c r="D18" s="195"/>
      <c r="E18" s="196"/>
      <c r="F18" s="196">
        <f>'География-11 2022 расклад'!L18</f>
        <v>1</v>
      </c>
      <c r="G18" s="196"/>
      <c r="H18" s="196">
        <f>'География-11 2024 расклад'!M18</f>
        <v>1</v>
      </c>
      <c r="I18" s="197"/>
      <c r="J18" s="195"/>
      <c r="K18" s="196"/>
      <c r="L18" s="196">
        <f>'География-11 2022 расклад'!M18</f>
        <v>0</v>
      </c>
      <c r="M18" s="196"/>
      <c r="N18" s="481">
        <f>'География-11 2024 расклад'!N18</f>
        <v>0</v>
      </c>
      <c r="O18" s="468"/>
      <c r="P18" s="326"/>
      <c r="Q18" s="198">
        <f>'География-11 2021 расклад'!N19</f>
        <v>0</v>
      </c>
      <c r="R18" s="198">
        <f>'География-11 2022 расклад'!N18</f>
        <v>0</v>
      </c>
      <c r="S18" s="198"/>
      <c r="T18" s="198">
        <f>'География-11 2024 расклад'!O18</f>
        <v>0</v>
      </c>
      <c r="U18" s="199"/>
      <c r="V18" s="480"/>
      <c r="W18" s="481"/>
      <c r="X18" s="481">
        <f>'География-11 2022 расклад'!O18</f>
        <v>0</v>
      </c>
      <c r="Y18" s="481"/>
      <c r="Z18" s="481">
        <f>'География-11 2024 расклад'!P18</f>
        <v>0</v>
      </c>
      <c r="AA18" s="468"/>
      <c r="AB18" s="487"/>
      <c r="AC18" s="356"/>
      <c r="AD18" s="356">
        <f>'География-11 2022 расклад'!P18</f>
        <v>0</v>
      </c>
      <c r="AE18" s="356"/>
      <c r="AF18" s="356">
        <f>'География-11 2024 расклад'!Q18</f>
        <v>0</v>
      </c>
      <c r="AG18" s="351"/>
    </row>
    <row r="19" spans="1:33" s="1" customFormat="1" ht="15" customHeight="1" x14ac:dyDescent="0.25">
      <c r="A19" s="16">
        <v>3</v>
      </c>
      <c r="B19" s="48">
        <v>21020</v>
      </c>
      <c r="C19" s="194" t="s">
        <v>21</v>
      </c>
      <c r="D19" s="195"/>
      <c r="E19" s="196"/>
      <c r="F19" s="196"/>
      <c r="G19" s="196"/>
      <c r="H19" s="196"/>
      <c r="I19" s="197">
        <f>'География-11 2025 расклад'!M19</f>
        <v>2</v>
      </c>
      <c r="J19" s="195"/>
      <c r="K19" s="196"/>
      <c r="L19" s="196"/>
      <c r="M19" s="196"/>
      <c r="N19" s="481"/>
      <c r="O19" s="468">
        <f>'География-11 2025 расклад'!N19</f>
        <v>2</v>
      </c>
      <c r="P19" s="326"/>
      <c r="Q19" s="198"/>
      <c r="R19" s="198"/>
      <c r="S19" s="198"/>
      <c r="T19" s="198"/>
      <c r="U19" s="199">
        <f>'География-11 2025 расклад'!O19</f>
        <v>100</v>
      </c>
      <c r="V19" s="480"/>
      <c r="W19" s="481"/>
      <c r="X19" s="481"/>
      <c r="Y19" s="481"/>
      <c r="Z19" s="481"/>
      <c r="AA19" s="468">
        <f>'География-11 2025 расклад'!P19</f>
        <v>0</v>
      </c>
      <c r="AB19" s="487"/>
      <c r="AC19" s="356"/>
      <c r="AD19" s="356"/>
      <c r="AE19" s="356"/>
      <c r="AF19" s="356"/>
      <c r="AG19" s="351">
        <f>'География-11 2025 расклад'!Q19</f>
        <v>0</v>
      </c>
    </row>
    <row r="20" spans="1:33" s="1" customFormat="1" ht="15" customHeight="1" x14ac:dyDescent="0.25">
      <c r="A20" s="11">
        <v>4</v>
      </c>
      <c r="B20" s="48">
        <v>20060</v>
      </c>
      <c r="C20" s="194" t="s">
        <v>12</v>
      </c>
      <c r="D20" s="195"/>
      <c r="E20" s="196">
        <f>'География-11 2021 расклад'!L21</f>
        <v>2</v>
      </c>
      <c r="F20" s="196">
        <f>'География-11 2022 расклад'!L20</f>
        <v>3</v>
      </c>
      <c r="G20" s="196"/>
      <c r="H20" s="196">
        <f>'География-11 2024 расклад'!M20</f>
        <v>2</v>
      </c>
      <c r="I20" s="197"/>
      <c r="J20" s="195"/>
      <c r="K20" s="196">
        <f>'География-11 2021 расклад'!M21</f>
        <v>0</v>
      </c>
      <c r="L20" s="196">
        <f>'География-11 2022 расклад'!M20</f>
        <v>0</v>
      </c>
      <c r="M20" s="196"/>
      <c r="N20" s="481">
        <f>'География-11 2024 расклад'!N20</f>
        <v>0</v>
      </c>
      <c r="O20" s="468"/>
      <c r="P20" s="326"/>
      <c r="Q20" s="198">
        <f>'География-11 2021 расклад'!N21</f>
        <v>0</v>
      </c>
      <c r="R20" s="198">
        <f>'География-11 2022 расклад'!N20</f>
        <v>0</v>
      </c>
      <c r="S20" s="198"/>
      <c r="T20" s="198">
        <f>'География-11 2024 расклад'!O20</f>
        <v>0</v>
      </c>
      <c r="U20" s="199"/>
      <c r="V20" s="480"/>
      <c r="W20" s="481">
        <f>'География-11 2021 расклад'!O21</f>
        <v>0</v>
      </c>
      <c r="X20" s="481">
        <f>'География-11 2022 расклад'!O20</f>
        <v>0</v>
      </c>
      <c r="Y20" s="481"/>
      <c r="Z20" s="481">
        <f>'География-11 2024 расклад'!P20</f>
        <v>0</v>
      </c>
      <c r="AA20" s="468"/>
      <c r="AB20" s="487"/>
      <c r="AC20" s="356">
        <f>'География-11 2021 расклад'!P21</f>
        <v>0</v>
      </c>
      <c r="AD20" s="356">
        <f>'География-11 2022 расклад'!P20</f>
        <v>0</v>
      </c>
      <c r="AE20" s="356"/>
      <c r="AF20" s="356">
        <f>'География-11 2024 расклад'!Q20</f>
        <v>0</v>
      </c>
      <c r="AG20" s="351"/>
    </row>
    <row r="21" spans="1:33" s="1" customFormat="1" ht="15" customHeight="1" x14ac:dyDescent="0.25">
      <c r="A21" s="11">
        <v>5</v>
      </c>
      <c r="B21" s="48">
        <v>20400</v>
      </c>
      <c r="C21" s="194" t="s">
        <v>15</v>
      </c>
      <c r="D21" s="195">
        <f>'География-11 2020 расклад'!L22</f>
        <v>1</v>
      </c>
      <c r="E21" s="196">
        <f>'География-11 2021 расклад'!L22</f>
        <v>1</v>
      </c>
      <c r="F21" s="196"/>
      <c r="G21" s="196"/>
      <c r="H21" s="196"/>
      <c r="I21" s="197"/>
      <c r="J21" s="195"/>
      <c r="K21" s="196">
        <f>'География-11 2021 расклад'!M22</f>
        <v>1</v>
      </c>
      <c r="L21" s="196"/>
      <c r="M21" s="196"/>
      <c r="N21" s="481"/>
      <c r="O21" s="468"/>
      <c r="P21" s="462"/>
      <c r="Q21" s="198">
        <f>'География-11 2021 расклад'!N22</f>
        <v>100</v>
      </c>
      <c r="R21" s="198"/>
      <c r="S21" s="198"/>
      <c r="T21" s="198"/>
      <c r="U21" s="199"/>
      <c r="V21" s="480">
        <f>'География-11 2020 расклад'!O22</f>
        <v>0</v>
      </c>
      <c r="W21" s="481">
        <f>'География-11 2021 расклад'!O22</f>
        <v>0</v>
      </c>
      <c r="X21" s="481"/>
      <c r="Y21" s="481"/>
      <c r="Z21" s="481"/>
      <c r="AA21" s="468"/>
      <c r="AB21" s="487">
        <f>'География-11 2020 расклад'!P22</f>
        <v>0</v>
      </c>
      <c r="AC21" s="356">
        <f>'География-11 2021 расклад'!P22</f>
        <v>0</v>
      </c>
      <c r="AD21" s="356"/>
      <c r="AE21" s="356"/>
      <c r="AF21" s="356"/>
      <c r="AG21" s="351"/>
    </row>
    <row r="22" spans="1:33" s="1" customFormat="1" ht="15" customHeight="1" x14ac:dyDescent="0.25">
      <c r="A22" s="11">
        <v>6</v>
      </c>
      <c r="B22" s="48">
        <v>20080</v>
      </c>
      <c r="C22" s="194" t="s">
        <v>173</v>
      </c>
      <c r="D22" s="195"/>
      <c r="E22" s="196"/>
      <c r="F22" s="196"/>
      <c r="G22" s="196">
        <f>'География-11 2023 расклад'!L22</f>
        <v>2</v>
      </c>
      <c r="H22" s="196">
        <f>'География-11 2024 расклад'!M22</f>
        <v>1</v>
      </c>
      <c r="I22" s="197"/>
      <c r="J22" s="195"/>
      <c r="K22" s="196"/>
      <c r="L22" s="196"/>
      <c r="M22" s="196">
        <f>'География-11 2023 расклад'!M22</f>
        <v>0</v>
      </c>
      <c r="N22" s="481">
        <f>'География-11 2024 расклад'!N22</f>
        <v>0</v>
      </c>
      <c r="O22" s="468"/>
      <c r="P22" s="326"/>
      <c r="Q22" s="198"/>
      <c r="R22" s="198"/>
      <c r="S22" s="198">
        <f>'География-11 2023 расклад'!N22</f>
        <v>0</v>
      </c>
      <c r="T22" s="198">
        <f>'География-11 2024 расклад'!O22</f>
        <v>0</v>
      </c>
      <c r="U22" s="199"/>
      <c r="V22" s="480"/>
      <c r="W22" s="481"/>
      <c r="X22" s="481"/>
      <c r="Y22" s="481">
        <f>'География-11 2023 расклад'!O22</f>
        <v>2</v>
      </c>
      <c r="Z22" s="481">
        <f>'География-11 2024 расклад'!P22</f>
        <v>0</v>
      </c>
      <c r="AA22" s="468"/>
      <c r="AB22" s="487"/>
      <c r="AC22" s="356"/>
      <c r="AD22" s="356"/>
      <c r="AE22" s="356">
        <f>'География-11 2023 расклад'!P22</f>
        <v>100</v>
      </c>
      <c r="AF22" s="356">
        <f>'География-11 2024 расклад'!Q22</f>
        <v>0</v>
      </c>
      <c r="AG22" s="351"/>
    </row>
    <row r="23" spans="1:33" s="1" customFormat="1" ht="15" customHeight="1" x14ac:dyDescent="0.25">
      <c r="A23" s="11">
        <v>7</v>
      </c>
      <c r="B23" s="48">
        <v>20460</v>
      </c>
      <c r="C23" s="194" t="s">
        <v>174</v>
      </c>
      <c r="D23" s="195"/>
      <c r="E23" s="196">
        <f>'География-11 2021 расклад'!L24</f>
        <v>4</v>
      </c>
      <c r="F23" s="196"/>
      <c r="G23" s="196"/>
      <c r="H23" s="196">
        <f>'География-11 2024 расклад'!M23</f>
        <v>1</v>
      </c>
      <c r="I23" s="197">
        <f>'География-11 2025 расклад'!M23</f>
        <v>1</v>
      </c>
      <c r="J23" s="195"/>
      <c r="K23" s="196">
        <f>'География-11 2021 расклад'!M24</f>
        <v>1</v>
      </c>
      <c r="L23" s="196"/>
      <c r="M23" s="196"/>
      <c r="N23" s="481">
        <f>'География-11 2024 расклад'!N23</f>
        <v>0</v>
      </c>
      <c r="O23" s="468">
        <f>'География-11 2025 расклад'!N23</f>
        <v>0</v>
      </c>
      <c r="P23" s="326"/>
      <c r="Q23" s="198">
        <f>'География-11 2021 расклад'!N24</f>
        <v>25</v>
      </c>
      <c r="R23" s="198"/>
      <c r="S23" s="198"/>
      <c r="T23" s="198">
        <f>'География-11 2024 расклад'!O23</f>
        <v>0</v>
      </c>
      <c r="U23" s="199">
        <f>'География-11 2025 расклад'!O23</f>
        <v>0</v>
      </c>
      <c r="V23" s="480"/>
      <c r="W23" s="481">
        <f>'География-11 2021 расклад'!O24</f>
        <v>0</v>
      </c>
      <c r="X23" s="481"/>
      <c r="Y23" s="481"/>
      <c r="Z23" s="481">
        <f>'География-11 2024 расклад'!P23</f>
        <v>0</v>
      </c>
      <c r="AA23" s="468">
        <f>'География-11 2025 расклад'!P23</f>
        <v>0</v>
      </c>
      <c r="AB23" s="487"/>
      <c r="AC23" s="356">
        <f>'География-11 2021 расклад'!P24</f>
        <v>0</v>
      </c>
      <c r="AD23" s="356"/>
      <c r="AE23" s="356"/>
      <c r="AF23" s="356">
        <f>'География-11 2024 расклад'!Q23</f>
        <v>0</v>
      </c>
      <c r="AG23" s="351">
        <f>'География-11 2025 расклад'!Q23</f>
        <v>0</v>
      </c>
    </row>
    <row r="24" spans="1:33" s="1" customFormat="1" ht="15" customHeight="1" x14ac:dyDescent="0.25">
      <c r="A24" s="11">
        <v>8</v>
      </c>
      <c r="B24" s="48">
        <v>20550</v>
      </c>
      <c r="C24" s="194" t="s">
        <v>17</v>
      </c>
      <c r="D24" s="195"/>
      <c r="E24" s="196">
        <f>'География-11 2021 расклад'!L25</f>
        <v>1</v>
      </c>
      <c r="F24" s="196"/>
      <c r="G24" s="196"/>
      <c r="H24" s="196"/>
      <c r="I24" s="197"/>
      <c r="J24" s="195"/>
      <c r="K24" s="196">
        <f>'География-11 2021 расклад'!M25</f>
        <v>0</v>
      </c>
      <c r="L24" s="196"/>
      <c r="M24" s="196"/>
      <c r="N24" s="481"/>
      <c r="O24" s="468"/>
      <c r="P24" s="326"/>
      <c r="Q24" s="198">
        <f>'География-11 2021 расклад'!N25</f>
        <v>0</v>
      </c>
      <c r="R24" s="198"/>
      <c r="S24" s="198"/>
      <c r="T24" s="198"/>
      <c r="U24" s="199"/>
      <c r="V24" s="480"/>
      <c r="W24" s="481">
        <f>'География-11 2021 расклад'!O25</f>
        <v>0</v>
      </c>
      <c r="X24" s="481"/>
      <c r="Y24" s="481"/>
      <c r="Z24" s="481"/>
      <c r="AA24" s="468"/>
      <c r="AB24" s="487"/>
      <c r="AC24" s="356">
        <f>'География-11 2021 расклад'!P25</f>
        <v>0</v>
      </c>
      <c r="AD24" s="356"/>
      <c r="AE24" s="356"/>
      <c r="AF24" s="356"/>
      <c r="AG24" s="351"/>
    </row>
    <row r="25" spans="1:33" s="1" customFormat="1" ht="15" customHeight="1" x14ac:dyDescent="0.25">
      <c r="A25" s="11">
        <v>9</v>
      </c>
      <c r="B25" s="48">
        <v>20630</v>
      </c>
      <c r="C25" s="194" t="s">
        <v>18</v>
      </c>
      <c r="D25" s="195"/>
      <c r="E25" s="196"/>
      <c r="F25" s="196"/>
      <c r="G25" s="196">
        <f>'География-11 2023 расклад'!L25</f>
        <v>1</v>
      </c>
      <c r="H25" s="196"/>
      <c r="I25" s="197">
        <f>'География-11 2025 расклад'!M25</f>
        <v>1</v>
      </c>
      <c r="J25" s="195"/>
      <c r="K25" s="196"/>
      <c r="L25" s="196"/>
      <c r="M25" s="196">
        <f>'География-11 2023 расклад'!M25</f>
        <v>0</v>
      </c>
      <c r="N25" s="481"/>
      <c r="O25" s="468">
        <f>'География-11 2025 расклад'!N25</f>
        <v>0</v>
      </c>
      <c r="P25" s="326"/>
      <c r="Q25" s="198"/>
      <c r="R25" s="198"/>
      <c r="S25" s="198">
        <f>'География-11 2023 расклад'!N25</f>
        <v>0</v>
      </c>
      <c r="T25" s="198"/>
      <c r="U25" s="199">
        <f>'География-11 2025 расклад'!O25</f>
        <v>0</v>
      </c>
      <c r="V25" s="480"/>
      <c r="W25" s="481"/>
      <c r="X25" s="481"/>
      <c r="Y25" s="481">
        <f>'География-11 2023 расклад'!O25</f>
        <v>0</v>
      </c>
      <c r="Z25" s="481"/>
      <c r="AA25" s="468">
        <f>'География-11 2025 расклад'!P25</f>
        <v>0</v>
      </c>
      <c r="AB25" s="487"/>
      <c r="AC25" s="356"/>
      <c r="AD25" s="356"/>
      <c r="AE25" s="356">
        <f>'География-11 2023 расклад'!P25</f>
        <v>0</v>
      </c>
      <c r="AF25" s="356"/>
      <c r="AG25" s="351">
        <f>'География-11 2025 расклад'!Q25</f>
        <v>0</v>
      </c>
    </row>
    <row r="26" spans="1:33" s="1" customFormat="1" ht="15" customHeight="1" x14ac:dyDescent="0.25">
      <c r="A26" s="11">
        <v>10</v>
      </c>
      <c r="B26" s="48">
        <v>20810</v>
      </c>
      <c r="C26" s="194" t="s">
        <v>190</v>
      </c>
      <c r="D26" s="195"/>
      <c r="E26" s="196"/>
      <c r="F26" s="196"/>
      <c r="G26" s="196"/>
      <c r="H26" s="196">
        <f>'География-11 2024 расклад'!M26</f>
        <v>2</v>
      </c>
      <c r="I26" s="197"/>
      <c r="J26" s="195"/>
      <c r="K26" s="196"/>
      <c r="L26" s="196"/>
      <c r="M26" s="196"/>
      <c r="N26" s="481">
        <f>'География-11 2024 расклад'!N26</f>
        <v>0</v>
      </c>
      <c r="O26" s="468"/>
      <c r="P26" s="326"/>
      <c r="Q26" s="198"/>
      <c r="R26" s="198"/>
      <c r="S26" s="198"/>
      <c r="T26" s="198">
        <f>'География-11 2024 расклад'!O26</f>
        <v>0</v>
      </c>
      <c r="U26" s="199"/>
      <c r="V26" s="480"/>
      <c r="W26" s="481"/>
      <c r="X26" s="481"/>
      <c r="Y26" s="481"/>
      <c r="Z26" s="481">
        <f>'География-11 2024 расклад'!P26</f>
        <v>0</v>
      </c>
      <c r="AA26" s="468"/>
      <c r="AB26" s="487"/>
      <c r="AC26" s="356"/>
      <c r="AD26" s="356"/>
      <c r="AE26" s="356"/>
      <c r="AF26" s="356">
        <f>'География-11 2024 расклад'!Q26</f>
        <v>0</v>
      </c>
      <c r="AG26" s="351"/>
    </row>
    <row r="27" spans="1:33" s="1" customFormat="1" ht="15" customHeight="1" x14ac:dyDescent="0.25">
      <c r="A27" s="11">
        <v>11</v>
      </c>
      <c r="B27" s="48">
        <v>20900</v>
      </c>
      <c r="C27" s="194" t="s">
        <v>179</v>
      </c>
      <c r="D27" s="195"/>
      <c r="E27" s="196">
        <f>'География-11 2021 расклад'!L28</f>
        <v>2</v>
      </c>
      <c r="F27" s="196">
        <f>'География-11 2022 расклад'!L27</f>
        <v>2</v>
      </c>
      <c r="G27" s="196">
        <f>'География-11 2023 расклад'!L27</f>
        <v>3</v>
      </c>
      <c r="H27" s="196">
        <f>'География-11 2024 расклад'!M27</f>
        <v>3</v>
      </c>
      <c r="I27" s="197">
        <f>'География-11 2025 расклад'!M27</f>
        <v>2</v>
      </c>
      <c r="J27" s="195"/>
      <c r="K27" s="196">
        <f>'География-11 2021 расклад'!M28</f>
        <v>1</v>
      </c>
      <c r="L27" s="196">
        <f>'География-11 2022 расклад'!M27</f>
        <v>0</v>
      </c>
      <c r="M27" s="196">
        <f>'География-11 2023 расклад'!M27</f>
        <v>0</v>
      </c>
      <c r="N27" s="481">
        <f>'География-11 2024 расклад'!N27</f>
        <v>0</v>
      </c>
      <c r="O27" s="468">
        <f>'География-11 2025 расклад'!N27</f>
        <v>1</v>
      </c>
      <c r="P27" s="326"/>
      <c r="Q27" s="198">
        <f>'География-11 2021 расклад'!N28</f>
        <v>50</v>
      </c>
      <c r="R27" s="198">
        <f>'География-11 2022 расклад'!N27</f>
        <v>0</v>
      </c>
      <c r="S27" s="198">
        <f>'География-11 2023 расклад'!N27</f>
        <v>0</v>
      </c>
      <c r="T27" s="198">
        <f>'География-11 2024 расклад'!O27</f>
        <v>0</v>
      </c>
      <c r="U27" s="199">
        <f>'География-11 2025 расклад'!O27</f>
        <v>50</v>
      </c>
      <c r="V27" s="480"/>
      <c r="W27" s="481">
        <f>'География-11 2021 расклад'!O28</f>
        <v>0</v>
      </c>
      <c r="X27" s="481">
        <f>'География-11 2022 расклад'!O27</f>
        <v>0</v>
      </c>
      <c r="Y27" s="481">
        <f>'География-11 2023 расклад'!O27</f>
        <v>0</v>
      </c>
      <c r="Z27" s="481">
        <f>'География-11 2024 расклад'!P27</f>
        <v>0</v>
      </c>
      <c r="AA27" s="468">
        <f>'География-11 2025 расклад'!P27</f>
        <v>0</v>
      </c>
      <c r="AB27" s="487"/>
      <c r="AC27" s="356">
        <f>'География-11 2021 расклад'!P28</f>
        <v>0</v>
      </c>
      <c r="AD27" s="356">
        <f>'География-11 2022 расклад'!P27</f>
        <v>0</v>
      </c>
      <c r="AE27" s="356">
        <f>'География-11 2023 расклад'!P27</f>
        <v>0</v>
      </c>
      <c r="AF27" s="356">
        <f>'География-11 2024 расклад'!Q27</f>
        <v>0</v>
      </c>
      <c r="AG27" s="351">
        <f>'География-11 2025 расклад'!Q27</f>
        <v>0</v>
      </c>
    </row>
    <row r="28" spans="1:33" s="1" customFormat="1" ht="15" customHeight="1" thickBot="1" x14ac:dyDescent="0.3">
      <c r="A28" s="12">
        <v>12</v>
      </c>
      <c r="B28" s="52">
        <v>21350</v>
      </c>
      <c r="C28" s="201" t="s">
        <v>180</v>
      </c>
      <c r="D28" s="202">
        <f>'География-11 2020 расклад'!L29</f>
        <v>1</v>
      </c>
      <c r="E28" s="203"/>
      <c r="F28" s="203"/>
      <c r="G28" s="203">
        <f>'География-11 2023 расклад'!L28</f>
        <v>2</v>
      </c>
      <c r="H28" s="203"/>
      <c r="I28" s="204"/>
      <c r="J28" s="202">
        <f>'География-11 2020 расклад'!M29</f>
        <v>1</v>
      </c>
      <c r="K28" s="203"/>
      <c r="L28" s="203"/>
      <c r="M28" s="203">
        <f>'География-11 2023 расклад'!M28</f>
        <v>0</v>
      </c>
      <c r="N28" s="483"/>
      <c r="O28" s="469"/>
      <c r="P28" s="327">
        <f>'География-11 2020 расклад'!N29</f>
        <v>100</v>
      </c>
      <c r="Q28" s="205"/>
      <c r="R28" s="205">
        <f>'География-11 2022 расклад'!N28</f>
        <v>0</v>
      </c>
      <c r="S28" s="205">
        <f>'География-11 2023 расклад'!N28</f>
        <v>0</v>
      </c>
      <c r="T28" s="205"/>
      <c r="U28" s="206"/>
      <c r="V28" s="482">
        <f>'География-11 2020 расклад'!O29</f>
        <v>0</v>
      </c>
      <c r="W28" s="483"/>
      <c r="X28" s="483">
        <f>'География-11 2022 расклад'!O28</f>
        <v>0</v>
      </c>
      <c r="Y28" s="483">
        <f>'География-11 2023 расклад'!O28</f>
        <v>0</v>
      </c>
      <c r="Z28" s="483"/>
      <c r="AA28" s="469"/>
      <c r="AB28" s="488">
        <f>'География-11 2020 расклад'!P29</f>
        <v>0</v>
      </c>
      <c r="AC28" s="357"/>
      <c r="AD28" s="357">
        <f>'География-11 2022 расклад'!P28</f>
        <v>0</v>
      </c>
      <c r="AE28" s="357">
        <f>'География-11 2023 расклад'!P28</f>
        <v>0</v>
      </c>
      <c r="AF28" s="357"/>
      <c r="AG28" s="352"/>
    </row>
    <row r="29" spans="1:33" s="1" customFormat="1" ht="15" customHeight="1" thickBot="1" x14ac:dyDescent="0.3">
      <c r="A29" s="35"/>
      <c r="B29" s="51"/>
      <c r="C29" s="207" t="s">
        <v>103</v>
      </c>
      <c r="D29" s="336">
        <f>'География-11 2020 расклад'!L30</f>
        <v>5</v>
      </c>
      <c r="E29" s="338">
        <f>'География-11 2021 расклад'!L30</f>
        <v>7</v>
      </c>
      <c r="F29" s="338">
        <f>'География-11 2022 расклад'!L29</f>
        <v>9</v>
      </c>
      <c r="G29" s="338">
        <f>'География-11 2023 расклад'!L29</f>
        <v>10</v>
      </c>
      <c r="H29" s="338">
        <f>'География-11 2024 расклад'!M29</f>
        <v>6</v>
      </c>
      <c r="I29" s="339">
        <f>'География-11 2025 расклад'!M29</f>
        <v>7</v>
      </c>
      <c r="J29" s="336">
        <f>'География-11 2020 расклад'!M30</f>
        <v>2</v>
      </c>
      <c r="K29" s="338">
        <f>'География-11 2021 расклад'!M30</f>
        <v>2</v>
      </c>
      <c r="L29" s="338">
        <f>'География-11 2022 расклад'!M29</f>
        <v>1</v>
      </c>
      <c r="M29" s="338">
        <f>'География-11 2023 расклад'!M29</f>
        <v>1</v>
      </c>
      <c r="N29" s="477">
        <f>'География-11 2024 расклад'!N29</f>
        <v>1</v>
      </c>
      <c r="O29" s="466">
        <f>'География-11 2025 расклад'!N29</f>
        <v>0</v>
      </c>
      <c r="P29" s="342">
        <f>'География-11 2020 расклад'!N30</f>
        <v>33.333333333333336</v>
      </c>
      <c r="Q29" s="340">
        <f>'География-11 2021 расклад'!N30</f>
        <v>33.333333333333336</v>
      </c>
      <c r="R29" s="340">
        <f>'География-11 2022 расклад'!N29</f>
        <v>20</v>
      </c>
      <c r="S29" s="340">
        <f>'География-11 2023 расклад'!N29</f>
        <v>10</v>
      </c>
      <c r="T29" s="340">
        <f>'География-11 2024 расклад'!O29</f>
        <v>16.666666666666668</v>
      </c>
      <c r="U29" s="341">
        <f>'География-11 2025 расклад'!O29</f>
        <v>0</v>
      </c>
      <c r="V29" s="476">
        <f>'География-11 2020 расклад'!O30</f>
        <v>0</v>
      </c>
      <c r="W29" s="477">
        <f>'География-11 2021 расклад'!O30</f>
        <v>1</v>
      </c>
      <c r="X29" s="477">
        <f>'География-11 2022 расклад'!O29</f>
        <v>0</v>
      </c>
      <c r="Y29" s="477">
        <f>'География-11 2023 расклад'!O29</f>
        <v>0</v>
      </c>
      <c r="Z29" s="477">
        <f>'География-11 2024 расклад'!P29</f>
        <v>0</v>
      </c>
      <c r="AA29" s="466">
        <f>'География-11 2025 расклад'!P29</f>
        <v>0</v>
      </c>
      <c r="AB29" s="493">
        <f>'География-11 2020 расклад'!P30</f>
        <v>0</v>
      </c>
      <c r="AC29" s="354">
        <f>'География-11 2021 расклад'!P30</f>
        <v>16.666666666666668</v>
      </c>
      <c r="AD29" s="354">
        <f>'География-11 2022 расклад'!P29</f>
        <v>0</v>
      </c>
      <c r="AE29" s="354">
        <f>'География-11 2023 расклад'!P29</f>
        <v>0</v>
      </c>
      <c r="AF29" s="354">
        <f>'География-11 2024 расклад'!Q29</f>
        <v>0</v>
      </c>
      <c r="AG29" s="345">
        <f>'География-11 2025 расклад'!Q29</f>
        <v>0</v>
      </c>
    </row>
    <row r="30" spans="1:33" s="1" customFormat="1" ht="15" customHeight="1" x14ac:dyDescent="0.25">
      <c r="A30" s="10">
        <v>1</v>
      </c>
      <c r="B30" s="49">
        <v>30070</v>
      </c>
      <c r="C30" s="188" t="s">
        <v>24</v>
      </c>
      <c r="D30" s="189"/>
      <c r="E30" s="190"/>
      <c r="F30" s="190">
        <f>'География-11 2022 расклад'!L30</f>
        <v>1</v>
      </c>
      <c r="G30" s="190"/>
      <c r="H30" s="190">
        <f>'География-11 2024 расклад'!M30</f>
        <v>1</v>
      </c>
      <c r="I30" s="191">
        <f>'География-11 2025 расклад'!M30</f>
        <v>1</v>
      </c>
      <c r="J30" s="189"/>
      <c r="K30" s="190"/>
      <c r="L30" s="190">
        <f>'География-11 2022 расклад'!M30</f>
        <v>0</v>
      </c>
      <c r="M30" s="190"/>
      <c r="N30" s="479">
        <f>'География-11 2024 расклад'!N30</f>
        <v>0</v>
      </c>
      <c r="O30" s="467">
        <f>'География-11 2025 расклад'!N30</f>
        <v>0</v>
      </c>
      <c r="P30" s="328"/>
      <c r="Q30" s="192"/>
      <c r="R30" s="192">
        <f>'География-11 2022 расклад'!N30</f>
        <v>0</v>
      </c>
      <c r="S30" s="192"/>
      <c r="T30" s="192">
        <f>'География-11 2024 расклад'!O30</f>
        <v>0</v>
      </c>
      <c r="U30" s="193">
        <f>'География-11 2025 расклад'!O30</f>
        <v>0</v>
      </c>
      <c r="V30" s="478"/>
      <c r="W30" s="479"/>
      <c r="X30" s="479">
        <f>'География-11 2022 расклад'!O30</f>
        <v>0</v>
      </c>
      <c r="Y30" s="479"/>
      <c r="Z30" s="479">
        <f>'География-11 2024 расклад'!P30</f>
        <v>0</v>
      </c>
      <c r="AA30" s="467">
        <f>'География-11 2025 расклад'!P30</f>
        <v>0</v>
      </c>
      <c r="AB30" s="486"/>
      <c r="AC30" s="355"/>
      <c r="AD30" s="355">
        <f>'География-11 2022 расклад'!P30</f>
        <v>0</v>
      </c>
      <c r="AE30" s="355"/>
      <c r="AF30" s="355">
        <f>'География-11 2024 расклад'!Q30</f>
        <v>0</v>
      </c>
      <c r="AG30" s="350">
        <f>'География-11 2025 расклад'!Q30</f>
        <v>0</v>
      </c>
    </row>
    <row r="31" spans="1:33" s="1" customFormat="1" ht="15" customHeight="1" x14ac:dyDescent="0.25">
      <c r="A31" s="11">
        <v>2</v>
      </c>
      <c r="B31" s="48">
        <v>30480</v>
      </c>
      <c r="C31" s="194" t="s">
        <v>111</v>
      </c>
      <c r="D31" s="195"/>
      <c r="E31" s="196">
        <f>'География-11 2021 расклад'!L32</f>
        <v>1</v>
      </c>
      <c r="F31" s="196">
        <f>'География-11 2022 расклад'!L31</f>
        <v>2</v>
      </c>
      <c r="G31" s="196"/>
      <c r="H31" s="196">
        <f>'География-11 2024 расклад'!M31</f>
        <v>1</v>
      </c>
      <c r="I31" s="197">
        <f>'География-11 2025 расклад'!M31</f>
        <v>1</v>
      </c>
      <c r="J31" s="195"/>
      <c r="K31" s="196">
        <f>'География-11 2021 расклад'!M32</f>
        <v>1</v>
      </c>
      <c r="L31" s="196">
        <f>'География-11 2022 расклад'!M31</f>
        <v>0</v>
      </c>
      <c r="M31" s="196"/>
      <c r="N31" s="481">
        <f>'География-11 2024 расклад'!N31</f>
        <v>1</v>
      </c>
      <c r="O31" s="468">
        <f>'География-11 2025 расклад'!N31</f>
        <v>0</v>
      </c>
      <c r="P31" s="326"/>
      <c r="Q31" s="198">
        <f>'География-11 2021 расклад'!N32</f>
        <v>100</v>
      </c>
      <c r="R31" s="198">
        <f>'География-11 2022 расклад'!N31</f>
        <v>0</v>
      </c>
      <c r="S31" s="198"/>
      <c r="T31" s="198">
        <f>'География-11 2024 расклад'!O31</f>
        <v>100</v>
      </c>
      <c r="U31" s="199">
        <f>'География-11 2025 расклад'!O31</f>
        <v>0</v>
      </c>
      <c r="V31" s="480"/>
      <c r="W31" s="481">
        <f>'География-11 2021 расклад'!O32</f>
        <v>0</v>
      </c>
      <c r="X31" s="481">
        <f>'География-11 2022 расклад'!O31</f>
        <v>0</v>
      </c>
      <c r="Y31" s="481"/>
      <c r="Z31" s="481">
        <f>'География-11 2024 расклад'!P31</f>
        <v>0</v>
      </c>
      <c r="AA31" s="468">
        <f>'География-11 2025 расклад'!P31</f>
        <v>0</v>
      </c>
      <c r="AB31" s="487"/>
      <c r="AC31" s="356">
        <f>'География-11 2021 расклад'!P32</f>
        <v>0</v>
      </c>
      <c r="AD31" s="356">
        <f>'География-11 2022 расклад'!P31</f>
        <v>0</v>
      </c>
      <c r="AE31" s="356"/>
      <c r="AF31" s="356">
        <f>'География-11 2024 расклад'!Q31</f>
        <v>0</v>
      </c>
      <c r="AG31" s="351">
        <f>'География-11 2025 расклад'!Q31</f>
        <v>0</v>
      </c>
    </row>
    <row r="32" spans="1:33" s="1" customFormat="1" ht="15" customHeight="1" x14ac:dyDescent="0.25">
      <c r="A32" s="11">
        <v>3</v>
      </c>
      <c r="B32" s="50">
        <v>30460</v>
      </c>
      <c r="C32" s="200" t="s">
        <v>29</v>
      </c>
      <c r="D32" s="195"/>
      <c r="E32" s="196">
        <f>'География-11 2021 расклад'!L33</f>
        <v>1</v>
      </c>
      <c r="F32" s="196"/>
      <c r="G32" s="196"/>
      <c r="H32" s="196"/>
      <c r="I32" s="197"/>
      <c r="J32" s="195"/>
      <c r="K32" s="196">
        <f>'География-11 2021 расклад'!M33</f>
        <v>0</v>
      </c>
      <c r="L32" s="196"/>
      <c r="M32" s="196"/>
      <c r="N32" s="481"/>
      <c r="O32" s="468"/>
      <c r="P32" s="326"/>
      <c r="Q32" s="198">
        <f>'География-11 2021 расклад'!N33</f>
        <v>0</v>
      </c>
      <c r="R32" s="198"/>
      <c r="S32" s="198"/>
      <c r="T32" s="198"/>
      <c r="U32" s="199"/>
      <c r="V32" s="480"/>
      <c r="W32" s="481">
        <f>'География-11 2021 расклад'!O33</f>
        <v>0</v>
      </c>
      <c r="X32" s="481"/>
      <c r="Y32" s="481"/>
      <c r="Z32" s="481"/>
      <c r="AA32" s="468"/>
      <c r="AB32" s="487"/>
      <c r="AC32" s="356">
        <f>'География-11 2021 расклад'!P33</f>
        <v>0</v>
      </c>
      <c r="AD32" s="356"/>
      <c r="AE32" s="356"/>
      <c r="AF32" s="356"/>
      <c r="AG32" s="351"/>
    </row>
    <row r="33" spans="1:33" s="1" customFormat="1" ht="15" customHeight="1" x14ac:dyDescent="0.25">
      <c r="A33" s="11">
        <v>4</v>
      </c>
      <c r="B33" s="48">
        <v>30030</v>
      </c>
      <c r="C33" s="194" t="s">
        <v>172</v>
      </c>
      <c r="D33" s="195"/>
      <c r="E33" s="196">
        <f>'География-11 2021 расклад'!L34</f>
        <v>1</v>
      </c>
      <c r="F33" s="196">
        <f>'География-11 2022 расклад'!L33</f>
        <v>1</v>
      </c>
      <c r="G33" s="196"/>
      <c r="H33" s="196">
        <f>'География-11 2024 расклад'!M33</f>
        <v>2</v>
      </c>
      <c r="I33" s="197"/>
      <c r="J33" s="195"/>
      <c r="K33" s="196">
        <f>'География-11 2021 расклад'!M34</f>
        <v>1</v>
      </c>
      <c r="L33" s="196">
        <f>'География-11 2022 расклад'!M33</f>
        <v>1</v>
      </c>
      <c r="M33" s="196"/>
      <c r="N33" s="481">
        <f>'География-11 2024 расклад'!N33</f>
        <v>0</v>
      </c>
      <c r="O33" s="468"/>
      <c r="P33" s="326"/>
      <c r="Q33" s="198">
        <f>'География-11 2021 расклад'!N34</f>
        <v>100</v>
      </c>
      <c r="R33" s="198">
        <f>'География-11 2022 расклад'!N33</f>
        <v>100</v>
      </c>
      <c r="S33" s="198"/>
      <c r="T33" s="198">
        <f>'География-11 2024 расклад'!O33</f>
        <v>0</v>
      </c>
      <c r="U33" s="199"/>
      <c r="V33" s="480"/>
      <c r="W33" s="481">
        <f>'География-11 2021 расклад'!O34</f>
        <v>0</v>
      </c>
      <c r="X33" s="481">
        <f>'География-11 2022 расклад'!O33</f>
        <v>0</v>
      </c>
      <c r="Y33" s="481"/>
      <c r="Z33" s="481">
        <f>'География-11 2024 расклад'!P33</f>
        <v>0</v>
      </c>
      <c r="AA33" s="468"/>
      <c r="AB33" s="487"/>
      <c r="AC33" s="356">
        <f>'География-11 2021 расклад'!P34</f>
        <v>0</v>
      </c>
      <c r="AD33" s="356">
        <f>'География-11 2022 расклад'!P33</f>
        <v>0</v>
      </c>
      <c r="AE33" s="356"/>
      <c r="AF33" s="356">
        <f>'География-11 2024 расклад'!Q33</f>
        <v>0</v>
      </c>
      <c r="AG33" s="351"/>
    </row>
    <row r="34" spans="1:33" s="1" customFormat="1" ht="15" customHeight="1" x14ac:dyDescent="0.25">
      <c r="A34" s="11">
        <v>5</v>
      </c>
      <c r="B34" s="48">
        <v>31000</v>
      </c>
      <c r="C34" s="194" t="s">
        <v>37</v>
      </c>
      <c r="D34" s="195"/>
      <c r="E34" s="196">
        <f>'География-11 2021 расклад'!L35</f>
        <v>1</v>
      </c>
      <c r="F34" s="196">
        <f>'География-11 2022 расклад'!L34</f>
        <v>3</v>
      </c>
      <c r="G34" s="196"/>
      <c r="H34" s="196"/>
      <c r="I34" s="197">
        <f>'География-11 2025 расклад'!M34</f>
        <v>2</v>
      </c>
      <c r="J34" s="195"/>
      <c r="K34" s="196">
        <f>'География-11 2021 расклад'!M35</f>
        <v>0</v>
      </c>
      <c r="L34" s="196">
        <f>'География-11 2022 расклад'!M34</f>
        <v>0</v>
      </c>
      <c r="M34" s="196"/>
      <c r="N34" s="481"/>
      <c r="O34" s="468">
        <f>'География-11 2025 расклад'!N34</f>
        <v>0</v>
      </c>
      <c r="P34" s="326"/>
      <c r="Q34" s="198">
        <f>'География-11 2021 расклад'!N35</f>
        <v>0</v>
      </c>
      <c r="R34" s="198">
        <f>'География-11 2022 расклад'!N34</f>
        <v>0</v>
      </c>
      <c r="S34" s="198"/>
      <c r="T34" s="198"/>
      <c r="U34" s="199">
        <f>'География-11 2025 расклад'!O34</f>
        <v>0</v>
      </c>
      <c r="V34" s="480"/>
      <c r="W34" s="481">
        <f>'География-11 2021 расклад'!O35</f>
        <v>1</v>
      </c>
      <c r="X34" s="481">
        <f>'География-11 2022 расклад'!O34</f>
        <v>0</v>
      </c>
      <c r="Y34" s="481"/>
      <c r="Z34" s="481"/>
      <c r="AA34" s="468">
        <f>'География-11 2025 расклад'!P34</f>
        <v>0</v>
      </c>
      <c r="AB34" s="487"/>
      <c r="AC34" s="356">
        <f>'География-11 2021 расклад'!P35</f>
        <v>100</v>
      </c>
      <c r="AD34" s="356">
        <f>'География-11 2022 расклад'!P34</f>
        <v>0</v>
      </c>
      <c r="AE34" s="356"/>
      <c r="AF34" s="356"/>
      <c r="AG34" s="351">
        <f>'География-11 2025 расклад'!Q34</f>
        <v>0</v>
      </c>
    </row>
    <row r="35" spans="1:33" s="1" customFormat="1" ht="15" customHeight="1" x14ac:dyDescent="0.25">
      <c r="A35" s="11">
        <v>6</v>
      </c>
      <c r="B35" s="48">
        <v>30130</v>
      </c>
      <c r="C35" s="194" t="s">
        <v>25</v>
      </c>
      <c r="D35" s="195"/>
      <c r="E35" s="196"/>
      <c r="F35" s="196"/>
      <c r="G35" s="196"/>
      <c r="H35" s="196"/>
      <c r="I35" s="197"/>
      <c r="J35" s="195"/>
      <c r="K35" s="196"/>
      <c r="L35" s="196"/>
      <c r="M35" s="196"/>
      <c r="N35" s="481"/>
      <c r="O35" s="468"/>
      <c r="P35" s="326"/>
      <c r="Q35" s="198"/>
      <c r="R35" s="198"/>
      <c r="S35" s="198"/>
      <c r="T35" s="198"/>
      <c r="U35" s="199"/>
      <c r="V35" s="480"/>
      <c r="W35" s="481"/>
      <c r="X35" s="481"/>
      <c r="Y35" s="481"/>
      <c r="Z35" s="481"/>
      <c r="AA35" s="468"/>
      <c r="AB35" s="487"/>
      <c r="AC35" s="356"/>
      <c r="AD35" s="356"/>
      <c r="AE35" s="356"/>
      <c r="AF35" s="356"/>
      <c r="AG35" s="351"/>
    </row>
    <row r="36" spans="1:33" s="1" customFormat="1" ht="15" customHeight="1" x14ac:dyDescent="0.25">
      <c r="A36" s="11">
        <v>7</v>
      </c>
      <c r="B36" s="48">
        <v>30160</v>
      </c>
      <c r="C36" s="194" t="s">
        <v>189</v>
      </c>
      <c r="D36" s="195"/>
      <c r="E36" s="196">
        <f>'География-11 2021 расклад'!L37</f>
        <v>1</v>
      </c>
      <c r="F36" s="196"/>
      <c r="G36" s="196"/>
      <c r="H36" s="196"/>
      <c r="I36" s="197"/>
      <c r="J36" s="195"/>
      <c r="K36" s="196">
        <f>'География-11 2021 расклад'!M37</f>
        <v>0</v>
      </c>
      <c r="L36" s="196"/>
      <c r="M36" s="196"/>
      <c r="N36" s="481"/>
      <c r="O36" s="468"/>
      <c r="P36" s="326"/>
      <c r="Q36" s="198">
        <f>'География-11 2021 расклад'!N37</f>
        <v>0</v>
      </c>
      <c r="R36" s="198"/>
      <c r="S36" s="198"/>
      <c r="T36" s="198"/>
      <c r="U36" s="199"/>
      <c r="V36" s="480"/>
      <c r="W36" s="481">
        <f>'География-11 2021 расклад'!O37</f>
        <v>0</v>
      </c>
      <c r="X36" s="481"/>
      <c r="Y36" s="481"/>
      <c r="Z36" s="481"/>
      <c r="AA36" s="468"/>
      <c r="AB36" s="487"/>
      <c r="AC36" s="356">
        <f>'География-11 2021 расклад'!P37</f>
        <v>0</v>
      </c>
      <c r="AD36" s="356"/>
      <c r="AE36" s="356"/>
      <c r="AF36" s="356"/>
      <c r="AG36" s="351"/>
    </row>
    <row r="37" spans="1:33" s="1" customFormat="1" ht="15" customHeight="1" x14ac:dyDescent="0.25">
      <c r="A37" s="11">
        <v>8</v>
      </c>
      <c r="B37" s="48">
        <v>30310</v>
      </c>
      <c r="C37" s="194" t="s">
        <v>27</v>
      </c>
      <c r="D37" s="195">
        <f>'География-11 2020 расклад'!L38</f>
        <v>1</v>
      </c>
      <c r="E37" s="196"/>
      <c r="F37" s="196"/>
      <c r="G37" s="196"/>
      <c r="H37" s="196"/>
      <c r="I37" s="197"/>
      <c r="J37" s="195"/>
      <c r="K37" s="196"/>
      <c r="L37" s="196"/>
      <c r="M37" s="196"/>
      <c r="N37" s="481"/>
      <c r="O37" s="468"/>
      <c r="P37" s="326"/>
      <c r="Q37" s="198"/>
      <c r="R37" s="198"/>
      <c r="S37" s="198"/>
      <c r="T37" s="198"/>
      <c r="U37" s="199"/>
      <c r="V37" s="480">
        <f>'География-11 2020 расклад'!O38</f>
        <v>0</v>
      </c>
      <c r="W37" s="481"/>
      <c r="X37" s="481"/>
      <c r="Y37" s="481"/>
      <c r="Z37" s="481"/>
      <c r="AA37" s="468"/>
      <c r="AB37" s="487">
        <f>'География-11 2020 расклад'!P38</f>
        <v>0</v>
      </c>
      <c r="AC37" s="356"/>
      <c r="AD37" s="356"/>
      <c r="AE37" s="356"/>
      <c r="AF37" s="356"/>
      <c r="AG37" s="351"/>
    </row>
    <row r="38" spans="1:33" s="1" customFormat="1" ht="15" customHeight="1" x14ac:dyDescent="0.25">
      <c r="A38" s="11">
        <v>9</v>
      </c>
      <c r="B38" s="48">
        <v>30440</v>
      </c>
      <c r="C38" s="194" t="s">
        <v>28</v>
      </c>
      <c r="D38" s="195">
        <f>'География-11 2020 расклад'!L39</f>
        <v>2</v>
      </c>
      <c r="E38" s="196"/>
      <c r="F38" s="196"/>
      <c r="G38" s="196">
        <f>'География-11 2023 расклад'!L38</f>
        <v>1</v>
      </c>
      <c r="H38" s="196">
        <f>'География-11 2024 расклад'!M38</f>
        <v>1</v>
      </c>
      <c r="I38" s="197"/>
      <c r="J38" s="195">
        <f>'География-11 2020 расклад'!M39</f>
        <v>2</v>
      </c>
      <c r="K38" s="196"/>
      <c r="L38" s="196"/>
      <c r="M38" s="196">
        <f>'География-11 2023 расклад'!M38</f>
        <v>0</v>
      </c>
      <c r="N38" s="481">
        <f>'География-11 2024 расклад'!N38</f>
        <v>0</v>
      </c>
      <c r="O38" s="468"/>
      <c r="P38" s="326">
        <f>'География-11 2020 расклад'!N39</f>
        <v>100</v>
      </c>
      <c r="Q38" s="198"/>
      <c r="R38" s="198"/>
      <c r="S38" s="198">
        <f>'География-11 2023 расклад'!N38</f>
        <v>0</v>
      </c>
      <c r="T38" s="198">
        <f>'География-11 2024 расклад'!O38</f>
        <v>0</v>
      </c>
      <c r="U38" s="199"/>
      <c r="V38" s="480">
        <f>'География-11 2020 расклад'!O39</f>
        <v>0</v>
      </c>
      <c r="W38" s="481"/>
      <c r="X38" s="481"/>
      <c r="Y38" s="481">
        <f>'География-11 2023 расклад'!O38</f>
        <v>0</v>
      </c>
      <c r="Z38" s="481">
        <f>'География-11 2024 расклад'!P38</f>
        <v>0</v>
      </c>
      <c r="AA38" s="468"/>
      <c r="AB38" s="487">
        <f>'География-11 2020 расклад'!P39</f>
        <v>0</v>
      </c>
      <c r="AC38" s="356"/>
      <c r="AD38" s="356"/>
      <c r="AE38" s="356">
        <f>'География-11 2023 расклад'!P38</f>
        <v>0</v>
      </c>
      <c r="AF38" s="356">
        <f>'География-11 2024 расклад'!Q38</f>
        <v>0</v>
      </c>
      <c r="AG38" s="351"/>
    </row>
    <row r="39" spans="1:33" s="1" customFormat="1" ht="15" customHeight="1" x14ac:dyDescent="0.25">
      <c r="A39" s="11">
        <v>10</v>
      </c>
      <c r="B39" s="48">
        <v>30500</v>
      </c>
      <c r="C39" s="194" t="s">
        <v>168</v>
      </c>
      <c r="D39" s="195"/>
      <c r="E39" s="196"/>
      <c r="F39" s="196"/>
      <c r="G39" s="196"/>
      <c r="H39" s="196"/>
      <c r="I39" s="197"/>
      <c r="J39" s="195"/>
      <c r="K39" s="196"/>
      <c r="L39" s="196"/>
      <c r="M39" s="196"/>
      <c r="N39" s="481"/>
      <c r="O39" s="468"/>
      <c r="P39" s="326"/>
      <c r="Q39" s="198"/>
      <c r="R39" s="198"/>
      <c r="S39" s="198"/>
      <c r="T39" s="198"/>
      <c r="U39" s="199"/>
      <c r="V39" s="480"/>
      <c r="W39" s="481"/>
      <c r="X39" s="481"/>
      <c r="Y39" s="481"/>
      <c r="Z39" s="481"/>
      <c r="AA39" s="468"/>
      <c r="AB39" s="487"/>
      <c r="AC39" s="356"/>
      <c r="AD39" s="356"/>
      <c r="AE39" s="356"/>
      <c r="AF39" s="356"/>
      <c r="AG39" s="351"/>
    </row>
    <row r="40" spans="1:33" s="1" customFormat="1" ht="15" customHeight="1" x14ac:dyDescent="0.25">
      <c r="A40" s="11">
        <v>11</v>
      </c>
      <c r="B40" s="48">
        <v>30530</v>
      </c>
      <c r="C40" s="194" t="s">
        <v>169</v>
      </c>
      <c r="D40" s="195"/>
      <c r="E40" s="196"/>
      <c r="F40" s="196">
        <f>'География-11 2022 расклад'!L40</f>
        <v>2</v>
      </c>
      <c r="G40" s="196">
        <f>'География-11 2023 расклад'!L40</f>
        <v>1</v>
      </c>
      <c r="H40" s="196"/>
      <c r="I40" s="197"/>
      <c r="J40" s="195"/>
      <c r="K40" s="196"/>
      <c r="L40" s="196">
        <f>'География-11 2022 расклад'!M40</f>
        <v>0</v>
      </c>
      <c r="M40" s="196">
        <f>'География-11 2023 расклад'!M40</f>
        <v>0</v>
      </c>
      <c r="N40" s="481"/>
      <c r="O40" s="468"/>
      <c r="P40" s="326"/>
      <c r="Q40" s="198"/>
      <c r="R40" s="198">
        <f>'География-11 2022 расклад'!N40</f>
        <v>0</v>
      </c>
      <c r="S40" s="198">
        <f>'География-11 2023 расклад'!N40</f>
        <v>0</v>
      </c>
      <c r="T40" s="198"/>
      <c r="U40" s="199"/>
      <c r="V40" s="480"/>
      <c r="W40" s="481"/>
      <c r="X40" s="481">
        <f>'География-11 2022 расклад'!O40</f>
        <v>0</v>
      </c>
      <c r="Y40" s="481">
        <f>'География-11 2023 расклад'!O40</f>
        <v>0</v>
      </c>
      <c r="Z40" s="481"/>
      <c r="AA40" s="468"/>
      <c r="AB40" s="487"/>
      <c r="AC40" s="356"/>
      <c r="AD40" s="356">
        <f>'География-11 2022 расклад'!P40</f>
        <v>0</v>
      </c>
      <c r="AE40" s="356">
        <f>'География-11 2023 расклад'!P40</f>
        <v>0</v>
      </c>
      <c r="AF40" s="356"/>
      <c r="AG40" s="351"/>
    </row>
    <row r="41" spans="1:33" s="1" customFormat="1" ht="15" customHeight="1" x14ac:dyDescent="0.25">
      <c r="A41" s="11">
        <v>12</v>
      </c>
      <c r="B41" s="48">
        <v>30640</v>
      </c>
      <c r="C41" s="194" t="s">
        <v>32</v>
      </c>
      <c r="D41" s="195"/>
      <c r="E41" s="196"/>
      <c r="F41" s="196"/>
      <c r="G41" s="196">
        <f>'География-11 2023 расклад'!L41</f>
        <v>1</v>
      </c>
      <c r="H41" s="196">
        <f>'География-11 2024 расклад'!M41</f>
        <v>1</v>
      </c>
      <c r="I41" s="197"/>
      <c r="J41" s="195"/>
      <c r="K41" s="196"/>
      <c r="L41" s="196"/>
      <c r="M41" s="196">
        <f>'География-11 2023 расклад'!M41</f>
        <v>1</v>
      </c>
      <c r="N41" s="481">
        <f>'География-11 2024 расклад'!N41</f>
        <v>0</v>
      </c>
      <c r="O41" s="468"/>
      <c r="P41" s="326"/>
      <c r="Q41" s="198"/>
      <c r="R41" s="198"/>
      <c r="S41" s="198">
        <f>'География-11 2023 расклад'!N41</f>
        <v>100</v>
      </c>
      <c r="T41" s="198">
        <f>'География-11 2024 расклад'!O41</f>
        <v>0</v>
      </c>
      <c r="U41" s="199"/>
      <c r="V41" s="480"/>
      <c r="W41" s="481"/>
      <c r="X41" s="481"/>
      <c r="Y41" s="481">
        <f>'География-11 2023 расклад'!O41</f>
        <v>0</v>
      </c>
      <c r="Z41" s="481">
        <f>'География-11 2024 расклад'!P41</f>
        <v>0</v>
      </c>
      <c r="AA41" s="468"/>
      <c r="AB41" s="487"/>
      <c r="AC41" s="356"/>
      <c r="AD41" s="356"/>
      <c r="AE41" s="356">
        <f>'География-11 2023 расклад'!P41</f>
        <v>0</v>
      </c>
      <c r="AF41" s="356">
        <f>'География-11 2024 расклад'!Q41</f>
        <v>0</v>
      </c>
      <c r="AG41" s="351"/>
    </row>
    <row r="42" spans="1:33" s="1" customFormat="1" ht="15" customHeight="1" x14ac:dyDescent="0.25">
      <c r="A42" s="11">
        <v>13</v>
      </c>
      <c r="B42" s="48">
        <v>30650</v>
      </c>
      <c r="C42" s="194" t="s">
        <v>171</v>
      </c>
      <c r="D42" s="195"/>
      <c r="E42" s="196">
        <f>'География-11 2021 расклад'!L43</f>
        <v>2</v>
      </c>
      <c r="F42" s="196"/>
      <c r="G42" s="196"/>
      <c r="H42" s="196"/>
      <c r="I42" s="197"/>
      <c r="J42" s="195"/>
      <c r="K42" s="196">
        <f>'География-11 2021 расклад'!M43</f>
        <v>0</v>
      </c>
      <c r="L42" s="196"/>
      <c r="M42" s="196"/>
      <c r="N42" s="481"/>
      <c r="O42" s="468"/>
      <c r="P42" s="326"/>
      <c r="Q42" s="198">
        <f>'География-11 2021 расклад'!N43</f>
        <v>0</v>
      </c>
      <c r="R42" s="198"/>
      <c r="S42" s="198"/>
      <c r="T42" s="198"/>
      <c r="U42" s="199"/>
      <c r="V42" s="480"/>
      <c r="W42" s="481">
        <f>'География-11 2021 расклад'!O43</f>
        <v>0</v>
      </c>
      <c r="X42" s="481"/>
      <c r="Y42" s="481"/>
      <c r="Z42" s="481"/>
      <c r="AA42" s="468"/>
      <c r="AB42" s="487"/>
      <c r="AC42" s="356">
        <f>'География-11 2021 расклад'!P43</f>
        <v>0</v>
      </c>
      <c r="AD42" s="356"/>
      <c r="AE42" s="356"/>
      <c r="AF42" s="356"/>
      <c r="AG42" s="351"/>
    </row>
    <row r="43" spans="1:33" s="1" customFormat="1" ht="15" customHeight="1" x14ac:dyDescent="0.25">
      <c r="A43" s="11">
        <v>14</v>
      </c>
      <c r="B43" s="48">
        <v>30790</v>
      </c>
      <c r="C43" s="194" t="s">
        <v>34</v>
      </c>
      <c r="D43" s="195"/>
      <c r="E43" s="196"/>
      <c r="F43" s="196"/>
      <c r="G43" s="196">
        <f>'География-11 2023 расклад'!L43</f>
        <v>1</v>
      </c>
      <c r="H43" s="196"/>
      <c r="I43" s="197"/>
      <c r="J43" s="195"/>
      <c r="K43" s="196"/>
      <c r="L43" s="196"/>
      <c r="M43" s="196">
        <f>'География-11 2023 расклад'!M43</f>
        <v>0</v>
      </c>
      <c r="N43" s="481"/>
      <c r="O43" s="468"/>
      <c r="P43" s="326"/>
      <c r="Q43" s="198"/>
      <c r="R43" s="198"/>
      <c r="S43" s="198">
        <f>'География-11 2023 расклад'!N43</f>
        <v>0</v>
      </c>
      <c r="T43" s="198"/>
      <c r="U43" s="199"/>
      <c r="V43" s="480"/>
      <c r="W43" s="481"/>
      <c r="X43" s="481"/>
      <c r="Y43" s="481">
        <f>'География-11 2023 расклад'!O43</f>
        <v>0</v>
      </c>
      <c r="Z43" s="481"/>
      <c r="AA43" s="468"/>
      <c r="AB43" s="487"/>
      <c r="AC43" s="356"/>
      <c r="AD43" s="356"/>
      <c r="AE43" s="356">
        <f>'География-11 2023 расклад'!P43</f>
        <v>0</v>
      </c>
      <c r="AF43" s="356"/>
      <c r="AG43" s="351"/>
    </row>
    <row r="44" spans="1:33" s="1" customFormat="1" ht="15" customHeight="1" x14ac:dyDescent="0.25">
      <c r="A44" s="11">
        <v>15</v>
      </c>
      <c r="B44" s="48">
        <v>30890</v>
      </c>
      <c r="C44" s="194" t="s">
        <v>181</v>
      </c>
      <c r="D44" s="195"/>
      <c r="E44" s="196"/>
      <c r="F44" s="196"/>
      <c r="G44" s="196">
        <f>'География-11 2023 расклад'!L44</f>
        <v>4</v>
      </c>
      <c r="H44" s="196"/>
      <c r="I44" s="197">
        <f>'География-11 2025 расклад'!M44</f>
        <v>2</v>
      </c>
      <c r="J44" s="195"/>
      <c r="K44" s="196"/>
      <c r="L44" s="196"/>
      <c r="M44" s="196">
        <f>'География-11 2023 расклад'!M44</f>
        <v>0</v>
      </c>
      <c r="N44" s="481"/>
      <c r="O44" s="468">
        <f>'География-11 2025 расклад'!N44</f>
        <v>0</v>
      </c>
      <c r="P44" s="326"/>
      <c r="Q44" s="198"/>
      <c r="R44" s="198"/>
      <c r="S44" s="198">
        <f>'География-11 2023 расклад'!N44</f>
        <v>0</v>
      </c>
      <c r="T44" s="198"/>
      <c r="U44" s="199">
        <f>'География-11 2025 расклад'!O44</f>
        <v>0</v>
      </c>
      <c r="V44" s="480"/>
      <c r="W44" s="481"/>
      <c r="X44" s="481"/>
      <c r="Y44" s="481">
        <f>'География-11 2023 расклад'!O44</f>
        <v>0</v>
      </c>
      <c r="Z44" s="481"/>
      <c r="AA44" s="468">
        <f>'География-11 2025 расклад'!P44</f>
        <v>0</v>
      </c>
      <c r="AB44" s="487"/>
      <c r="AC44" s="356"/>
      <c r="AD44" s="356"/>
      <c r="AE44" s="356">
        <f>'География-11 2023 расклад'!P44</f>
        <v>0</v>
      </c>
      <c r="AF44" s="356"/>
      <c r="AG44" s="351">
        <f>'География-11 2025 расклад'!Q44</f>
        <v>0</v>
      </c>
    </row>
    <row r="45" spans="1:33" s="1" customFormat="1" ht="15" customHeight="1" x14ac:dyDescent="0.25">
      <c r="A45" s="11">
        <v>16</v>
      </c>
      <c r="B45" s="48">
        <v>30940</v>
      </c>
      <c r="C45" s="194" t="s">
        <v>36</v>
      </c>
      <c r="D45" s="195"/>
      <c r="E45" s="196"/>
      <c r="F45" s="196"/>
      <c r="G45" s="196">
        <f>'География-11 2023 расклад'!L45</f>
        <v>1</v>
      </c>
      <c r="H45" s="196"/>
      <c r="I45" s="197">
        <f>'География-11 2025 расклад'!M45</f>
        <v>1</v>
      </c>
      <c r="J45" s="195"/>
      <c r="K45" s="196"/>
      <c r="L45" s="196"/>
      <c r="M45" s="196">
        <f>'География-11 2023 расклад'!M45</f>
        <v>0</v>
      </c>
      <c r="N45" s="481"/>
      <c r="O45" s="468">
        <f>'География-11 2025 расклад'!N45</f>
        <v>0</v>
      </c>
      <c r="P45" s="326"/>
      <c r="Q45" s="198"/>
      <c r="R45" s="198"/>
      <c r="S45" s="198">
        <f>'География-11 2023 расклад'!N45</f>
        <v>0</v>
      </c>
      <c r="T45" s="198"/>
      <c r="U45" s="199">
        <f>'География-11 2025 расклад'!O45</f>
        <v>0</v>
      </c>
      <c r="V45" s="480"/>
      <c r="W45" s="481"/>
      <c r="X45" s="481"/>
      <c r="Y45" s="481">
        <f>'География-11 2023 расклад'!O45</f>
        <v>0</v>
      </c>
      <c r="Z45" s="481"/>
      <c r="AA45" s="468">
        <f>'География-11 2025 расклад'!P45</f>
        <v>0</v>
      </c>
      <c r="AB45" s="487"/>
      <c r="AC45" s="356"/>
      <c r="AD45" s="356"/>
      <c r="AE45" s="356">
        <f>'География-11 2023 расклад'!P45</f>
        <v>0</v>
      </c>
      <c r="AF45" s="356"/>
      <c r="AG45" s="351">
        <f>'География-11 2025 расклад'!Q45</f>
        <v>0</v>
      </c>
    </row>
    <row r="46" spans="1:33" s="1" customFormat="1" ht="15" customHeight="1" thickBot="1" x14ac:dyDescent="0.3">
      <c r="A46" s="11">
        <v>17</v>
      </c>
      <c r="B46" s="52">
        <v>31480</v>
      </c>
      <c r="C46" s="201" t="s">
        <v>38</v>
      </c>
      <c r="D46" s="202">
        <f>'География-11 2020 расклад'!L47</f>
        <v>2</v>
      </c>
      <c r="E46" s="203"/>
      <c r="F46" s="203"/>
      <c r="G46" s="203">
        <f>'География-11 2023 расклад'!L46</f>
        <v>1</v>
      </c>
      <c r="H46" s="203"/>
      <c r="I46" s="204"/>
      <c r="J46" s="202"/>
      <c r="K46" s="203"/>
      <c r="L46" s="203"/>
      <c r="M46" s="203">
        <f>'География-11 2023 расклад'!M46</f>
        <v>0</v>
      </c>
      <c r="N46" s="483"/>
      <c r="O46" s="469"/>
      <c r="P46" s="327"/>
      <c r="Q46" s="205"/>
      <c r="R46" s="205"/>
      <c r="S46" s="205">
        <f>'География-11 2023 расклад'!N46</f>
        <v>0</v>
      </c>
      <c r="T46" s="205"/>
      <c r="U46" s="206"/>
      <c r="V46" s="482">
        <f>'География-11 2020 расклад'!O47</f>
        <v>0</v>
      </c>
      <c r="W46" s="483"/>
      <c r="X46" s="483"/>
      <c r="Y46" s="483">
        <f>'География-11 2023 расклад'!O46</f>
        <v>0</v>
      </c>
      <c r="Z46" s="483"/>
      <c r="AA46" s="469"/>
      <c r="AB46" s="488">
        <f>'География-11 2020 расклад'!P47</f>
        <v>0</v>
      </c>
      <c r="AC46" s="357"/>
      <c r="AD46" s="357"/>
      <c r="AE46" s="357">
        <f>'География-11 2023 расклад'!P46</f>
        <v>0</v>
      </c>
      <c r="AF46" s="357"/>
      <c r="AG46" s="352"/>
    </row>
    <row r="47" spans="1:33" s="1" customFormat="1" ht="15" customHeight="1" thickBot="1" x14ac:dyDescent="0.3">
      <c r="A47" s="35"/>
      <c r="B47" s="51"/>
      <c r="C47" s="207" t="s">
        <v>104</v>
      </c>
      <c r="D47" s="336">
        <f>'География-11 2020 расклад'!L48</f>
        <v>10</v>
      </c>
      <c r="E47" s="338">
        <f>'География-11 2021 расклад'!L48</f>
        <v>13</v>
      </c>
      <c r="F47" s="338">
        <f>'География-11 2022 расклад'!L47</f>
        <v>15</v>
      </c>
      <c r="G47" s="338">
        <f>'География-11 2023 расклад'!L47</f>
        <v>12</v>
      </c>
      <c r="H47" s="338">
        <f>'География-11 2024 расклад'!M47</f>
        <v>11</v>
      </c>
      <c r="I47" s="339">
        <f>'География-11 2025 расклад'!M47</f>
        <v>19</v>
      </c>
      <c r="J47" s="336">
        <f>'География-11 2020 расклад'!M48</f>
        <v>1</v>
      </c>
      <c r="K47" s="338">
        <f>'География-11 2021 расклад'!M48</f>
        <v>6</v>
      </c>
      <c r="L47" s="338">
        <f>'География-11 2022 расклад'!M47</f>
        <v>0</v>
      </c>
      <c r="M47" s="338">
        <f>'География-11 2023 расклад'!M47</f>
        <v>3</v>
      </c>
      <c r="N47" s="477">
        <f>'География-11 2024 расклад'!N47</f>
        <v>0</v>
      </c>
      <c r="O47" s="466">
        <f>'География-11 2025 расклад'!N47</f>
        <v>5</v>
      </c>
      <c r="P47" s="342">
        <f>'География-11 2020 расклад'!N48</f>
        <v>16.666666666666668</v>
      </c>
      <c r="Q47" s="340">
        <f>'География-11 2021 расклад'!N48</f>
        <v>42.857142857142854</v>
      </c>
      <c r="R47" s="340">
        <f>'География-11 2022 расклад'!N47</f>
        <v>0</v>
      </c>
      <c r="S47" s="340">
        <f>'География-11 2023 расклад'!N47</f>
        <v>25</v>
      </c>
      <c r="T47" s="340">
        <f>'География-11 2024 расклад'!O47</f>
        <v>0</v>
      </c>
      <c r="U47" s="341">
        <f>'География-11 2025 расклад'!O47</f>
        <v>26.315789473684209</v>
      </c>
      <c r="V47" s="476">
        <f>'География-11 2020 расклад'!O48</f>
        <v>1</v>
      </c>
      <c r="W47" s="477">
        <f>'География-11 2021 расклад'!O48</f>
        <v>1.9998999999999998</v>
      </c>
      <c r="X47" s="477">
        <f>'География-11 2022 расклад'!O47</f>
        <v>0</v>
      </c>
      <c r="Y47" s="477">
        <f>'География-11 2023 расклад'!O47</f>
        <v>1</v>
      </c>
      <c r="Z47" s="477">
        <f>'География-11 2024 расклад'!P47</f>
        <v>4</v>
      </c>
      <c r="AA47" s="466">
        <f>'География-11 2025 расклад'!P47</f>
        <v>2</v>
      </c>
      <c r="AB47" s="493">
        <f>'География-11 2020 расклад'!P48</f>
        <v>7.1428571428571432</v>
      </c>
      <c r="AC47" s="354">
        <f>'География-11 2021 расклад'!P48</f>
        <v>11.904285714285715</v>
      </c>
      <c r="AD47" s="354">
        <f>'География-11 2022 расклад'!P47</f>
        <v>0</v>
      </c>
      <c r="AE47" s="354">
        <f>'География-11 2023 расклад'!P47</f>
        <v>8.3333333333333339</v>
      </c>
      <c r="AF47" s="354">
        <f>'География-11 2024 расклад'!Q47</f>
        <v>36.363636363636367</v>
      </c>
      <c r="AG47" s="345">
        <f>'География-11 2025 расклад'!Q47</f>
        <v>10.526315789473685</v>
      </c>
    </row>
    <row r="48" spans="1:33" s="1" customFormat="1" ht="15" customHeight="1" x14ac:dyDescent="0.25">
      <c r="A48" s="59">
        <v>1</v>
      </c>
      <c r="B48" s="49">
        <v>40010</v>
      </c>
      <c r="C48" s="188" t="s">
        <v>39</v>
      </c>
      <c r="D48" s="189"/>
      <c r="E48" s="190">
        <f>'География-11 2021 расклад'!L49</f>
        <v>3</v>
      </c>
      <c r="F48" s="190">
        <f>'География-11 2022 расклад'!L48</f>
        <v>1</v>
      </c>
      <c r="G48" s="190">
        <f>'География-11 2023 расклад'!L48</f>
        <v>3</v>
      </c>
      <c r="H48" s="190">
        <f>'География-11 2024 расклад'!M48</f>
        <v>1</v>
      </c>
      <c r="I48" s="191">
        <f>'География-11 2025 расклад'!M48</f>
        <v>2</v>
      </c>
      <c r="J48" s="189"/>
      <c r="K48" s="190">
        <f>'География-11 2021 расклад'!M49</f>
        <v>0</v>
      </c>
      <c r="L48" s="190">
        <f>'География-11 2022 расклад'!M48</f>
        <v>0</v>
      </c>
      <c r="M48" s="190">
        <f>'География-11 2023 расклад'!M48</f>
        <v>1</v>
      </c>
      <c r="N48" s="479">
        <f>'География-11 2024 расклад'!N48</f>
        <v>0</v>
      </c>
      <c r="O48" s="467">
        <f>'География-11 2025 расклад'!N48</f>
        <v>0</v>
      </c>
      <c r="P48" s="328"/>
      <c r="Q48" s="192">
        <f>'География-11 2021 расклад'!N49</f>
        <v>0</v>
      </c>
      <c r="R48" s="192">
        <f>'География-11 2022 расклад'!N48</f>
        <v>0</v>
      </c>
      <c r="S48" s="192">
        <f>'География-11 2023 расклад'!N48</f>
        <v>33.333333333333336</v>
      </c>
      <c r="T48" s="192">
        <f>'География-11 2024 расклад'!O48</f>
        <v>0</v>
      </c>
      <c r="U48" s="193">
        <f>'География-11 2025 расклад'!O48</f>
        <v>0</v>
      </c>
      <c r="V48" s="478"/>
      <c r="W48" s="479">
        <f>'География-11 2021 расклад'!O49</f>
        <v>0.9998999999999999</v>
      </c>
      <c r="X48" s="479">
        <f>'География-11 2022 расклад'!O48</f>
        <v>0</v>
      </c>
      <c r="Y48" s="479">
        <f>'География-11 2023 расклад'!O48</f>
        <v>0</v>
      </c>
      <c r="Z48" s="479">
        <f>'География-11 2024 расклад'!P48</f>
        <v>0</v>
      </c>
      <c r="AA48" s="467">
        <f>'География-11 2025 расклад'!P48</f>
        <v>0</v>
      </c>
      <c r="AB48" s="486"/>
      <c r="AC48" s="355">
        <f>'География-11 2021 расклад'!P49</f>
        <v>33.33</v>
      </c>
      <c r="AD48" s="355">
        <f>'География-11 2022 расклад'!P48</f>
        <v>0</v>
      </c>
      <c r="AE48" s="355">
        <f>'География-11 2023 расклад'!P48</f>
        <v>0</v>
      </c>
      <c r="AF48" s="355">
        <f>'География-11 2024 расклад'!Q48</f>
        <v>0</v>
      </c>
      <c r="AG48" s="350">
        <f>'География-11 2025 расклад'!Q48</f>
        <v>0</v>
      </c>
    </row>
    <row r="49" spans="1:33" s="1" customFormat="1" ht="15" customHeight="1" x14ac:dyDescent="0.25">
      <c r="A49" s="23">
        <v>2</v>
      </c>
      <c r="B49" s="48">
        <v>40030</v>
      </c>
      <c r="C49" s="194" t="s">
        <v>41</v>
      </c>
      <c r="D49" s="195"/>
      <c r="E49" s="196"/>
      <c r="F49" s="196">
        <f>'География-11 2022 расклад'!L49</f>
        <v>1</v>
      </c>
      <c r="G49" s="196"/>
      <c r="H49" s="196">
        <f>'География-11 2024 расклад'!M49</f>
        <v>1</v>
      </c>
      <c r="I49" s="197"/>
      <c r="J49" s="195"/>
      <c r="K49" s="196"/>
      <c r="L49" s="196">
        <f>'География-11 2022 расклад'!M49</f>
        <v>0</v>
      </c>
      <c r="M49" s="196"/>
      <c r="N49" s="481">
        <f>'География-11 2024 расклад'!N49</f>
        <v>0</v>
      </c>
      <c r="O49" s="468"/>
      <c r="P49" s="326"/>
      <c r="Q49" s="198"/>
      <c r="R49" s="198">
        <f>'География-11 2022 расклад'!N49</f>
        <v>0</v>
      </c>
      <c r="S49" s="198"/>
      <c r="T49" s="198">
        <f>'География-11 2024 расклад'!O49</f>
        <v>0</v>
      </c>
      <c r="U49" s="199"/>
      <c r="V49" s="480"/>
      <c r="W49" s="481"/>
      <c r="X49" s="481">
        <f>'География-11 2022 расклад'!O49</f>
        <v>0</v>
      </c>
      <c r="Y49" s="481"/>
      <c r="Z49" s="481">
        <f>'География-11 2024 расклад'!P49</f>
        <v>0</v>
      </c>
      <c r="AA49" s="468"/>
      <c r="AB49" s="487"/>
      <c r="AC49" s="356"/>
      <c r="AD49" s="356">
        <f>'География-11 2022 расклад'!P49</f>
        <v>0</v>
      </c>
      <c r="AE49" s="356"/>
      <c r="AF49" s="356">
        <f>'География-11 2024 расклад'!Q49</f>
        <v>0</v>
      </c>
      <c r="AG49" s="351"/>
    </row>
    <row r="50" spans="1:33" s="1" customFormat="1" ht="15" customHeight="1" x14ac:dyDescent="0.25">
      <c r="A50" s="23">
        <v>3</v>
      </c>
      <c r="B50" s="48">
        <v>40410</v>
      </c>
      <c r="C50" s="194" t="s">
        <v>48</v>
      </c>
      <c r="D50" s="195">
        <f>'География-11 2020 расклад'!L51</f>
        <v>1</v>
      </c>
      <c r="E50" s="196">
        <f>'География-11 2021 расклад'!L51</f>
        <v>2</v>
      </c>
      <c r="F50" s="196"/>
      <c r="G50" s="196"/>
      <c r="H50" s="196">
        <f>'География-11 2024 расклад'!M50</f>
        <v>3</v>
      </c>
      <c r="I50" s="197">
        <f>'География-11 2025 расклад'!M50</f>
        <v>3</v>
      </c>
      <c r="J50" s="195">
        <f>'География-11 2020 расклад'!M51</f>
        <v>1</v>
      </c>
      <c r="K50" s="196">
        <f>'География-11 2021 расклад'!M51</f>
        <v>2</v>
      </c>
      <c r="L50" s="196"/>
      <c r="M50" s="196"/>
      <c r="N50" s="481">
        <f>'География-11 2024 расклад'!N50</f>
        <v>0</v>
      </c>
      <c r="O50" s="468">
        <f>'География-11 2025 расклад'!N50</f>
        <v>2</v>
      </c>
      <c r="P50" s="326">
        <f>'География-11 2020 расклад'!N51</f>
        <v>100</v>
      </c>
      <c r="Q50" s="198">
        <f>'География-11 2021 расклад'!N51</f>
        <v>100</v>
      </c>
      <c r="R50" s="198"/>
      <c r="S50" s="198"/>
      <c r="T50" s="198">
        <f>'География-11 2024 расклад'!O50</f>
        <v>0</v>
      </c>
      <c r="U50" s="199">
        <f>'География-11 2025 расклад'!O50</f>
        <v>66.666666666666671</v>
      </c>
      <c r="V50" s="480">
        <f>'География-11 2020 расклад'!O51</f>
        <v>0</v>
      </c>
      <c r="W50" s="481">
        <f>'География-11 2021 расклад'!O51</f>
        <v>0</v>
      </c>
      <c r="X50" s="481"/>
      <c r="Y50" s="481"/>
      <c r="Z50" s="481">
        <f>'География-11 2024 расклад'!P50</f>
        <v>2</v>
      </c>
      <c r="AA50" s="468">
        <f>'География-11 2025 расклад'!P50</f>
        <v>0</v>
      </c>
      <c r="AB50" s="487">
        <f>'География-11 2020 расклад'!P51</f>
        <v>0</v>
      </c>
      <c r="AC50" s="356">
        <f>'География-11 2021 расклад'!P51</f>
        <v>0</v>
      </c>
      <c r="AD50" s="356"/>
      <c r="AE50" s="356"/>
      <c r="AF50" s="356">
        <f>'География-11 2024 расклад'!Q50</f>
        <v>66.666666666666671</v>
      </c>
      <c r="AG50" s="351">
        <f>'География-11 2025 расклад'!Q50</f>
        <v>0</v>
      </c>
    </row>
    <row r="51" spans="1:33" s="1" customFormat="1" ht="15" customHeight="1" x14ac:dyDescent="0.25">
      <c r="A51" s="23">
        <v>4</v>
      </c>
      <c r="B51" s="48">
        <v>40011</v>
      </c>
      <c r="C51" s="194" t="s">
        <v>40</v>
      </c>
      <c r="D51" s="195">
        <f>'География-11 2020 расклад'!L52</f>
        <v>1</v>
      </c>
      <c r="E51" s="196">
        <f>'География-11 2021 расклад'!L52</f>
        <v>1</v>
      </c>
      <c r="F51" s="196">
        <f>'География-11 2022 расклад'!L51</f>
        <v>4</v>
      </c>
      <c r="G51" s="196">
        <f>'География-11 2023 расклад'!L51</f>
        <v>4</v>
      </c>
      <c r="H51" s="196"/>
      <c r="I51" s="197">
        <f>'География-11 2025 расклад'!M51</f>
        <v>2</v>
      </c>
      <c r="J51" s="195"/>
      <c r="K51" s="196">
        <f>'География-11 2021 расклад'!M52</f>
        <v>0</v>
      </c>
      <c r="L51" s="196">
        <f>'География-11 2022 расклад'!M51</f>
        <v>0</v>
      </c>
      <c r="M51" s="196">
        <f>'География-11 2023 расклад'!M51</f>
        <v>1</v>
      </c>
      <c r="N51" s="481"/>
      <c r="O51" s="468">
        <f>'География-11 2025 расклад'!N51</f>
        <v>0</v>
      </c>
      <c r="P51" s="326"/>
      <c r="Q51" s="198">
        <f>'География-11 2021 расклад'!N52</f>
        <v>0</v>
      </c>
      <c r="R51" s="198">
        <f>'География-11 2022 расклад'!N51</f>
        <v>0</v>
      </c>
      <c r="S51" s="198">
        <f>'География-11 2023 расклад'!N51</f>
        <v>25</v>
      </c>
      <c r="T51" s="198"/>
      <c r="U51" s="199">
        <f>'География-11 2025 расклад'!O51</f>
        <v>0</v>
      </c>
      <c r="V51" s="480">
        <f>'География-11 2020 расклад'!O52</f>
        <v>0</v>
      </c>
      <c r="W51" s="481">
        <f>'География-11 2021 расклад'!O52</f>
        <v>0</v>
      </c>
      <c r="X51" s="481">
        <f>'География-11 2022 расклад'!O51</f>
        <v>0</v>
      </c>
      <c r="Y51" s="481">
        <f>'География-11 2023 расклад'!O51</f>
        <v>0</v>
      </c>
      <c r="Z51" s="481"/>
      <c r="AA51" s="468">
        <f>'География-11 2025 расклад'!P51</f>
        <v>1</v>
      </c>
      <c r="AB51" s="487">
        <f>'География-11 2020 расклад'!P52</f>
        <v>0</v>
      </c>
      <c r="AC51" s="356">
        <f>'География-11 2021 расклад'!P52</f>
        <v>0</v>
      </c>
      <c r="AD51" s="356">
        <f>'География-11 2022 расклад'!P51</f>
        <v>0</v>
      </c>
      <c r="AE51" s="356">
        <f>'География-11 2023 расклад'!P51</f>
        <v>0</v>
      </c>
      <c r="AF51" s="356"/>
      <c r="AG51" s="351">
        <f>'География-11 2025 расклад'!Q51</f>
        <v>50</v>
      </c>
    </row>
    <row r="52" spans="1:33" s="1" customFormat="1" ht="15" customHeight="1" x14ac:dyDescent="0.25">
      <c r="A52" s="23">
        <v>5</v>
      </c>
      <c r="B52" s="48">
        <v>40080</v>
      </c>
      <c r="C52" s="194" t="s">
        <v>96</v>
      </c>
      <c r="D52" s="195"/>
      <c r="E52" s="196"/>
      <c r="F52" s="196"/>
      <c r="G52" s="196"/>
      <c r="H52" s="196"/>
      <c r="I52" s="197"/>
      <c r="J52" s="195"/>
      <c r="K52" s="196"/>
      <c r="L52" s="196"/>
      <c r="M52" s="196"/>
      <c r="N52" s="481"/>
      <c r="O52" s="468"/>
      <c r="P52" s="326"/>
      <c r="Q52" s="198"/>
      <c r="R52" s="198"/>
      <c r="S52" s="198"/>
      <c r="T52" s="198"/>
      <c r="U52" s="199"/>
      <c r="V52" s="480"/>
      <c r="W52" s="481"/>
      <c r="X52" s="481"/>
      <c r="Y52" s="481"/>
      <c r="Z52" s="481"/>
      <c r="AA52" s="468"/>
      <c r="AB52" s="487"/>
      <c r="AC52" s="356"/>
      <c r="AD52" s="356"/>
      <c r="AE52" s="356"/>
      <c r="AF52" s="356"/>
      <c r="AG52" s="351"/>
    </row>
    <row r="53" spans="1:33" s="1" customFormat="1" ht="15" customHeight="1" x14ac:dyDescent="0.25">
      <c r="A53" s="23">
        <v>6</v>
      </c>
      <c r="B53" s="48">
        <v>40100</v>
      </c>
      <c r="C53" s="194" t="s">
        <v>42</v>
      </c>
      <c r="D53" s="195">
        <f>'География-11 2020 расклад'!L54</f>
        <v>2</v>
      </c>
      <c r="E53" s="196">
        <f>'География-11 2021 расклад'!L54</f>
        <v>3</v>
      </c>
      <c r="F53" s="196">
        <f>'География-11 2022 расклад'!L53</f>
        <v>1</v>
      </c>
      <c r="G53" s="196">
        <f>'География-11 2023 расклад'!L53</f>
        <v>1</v>
      </c>
      <c r="H53" s="196"/>
      <c r="I53" s="197"/>
      <c r="J53" s="195"/>
      <c r="K53" s="196">
        <f>'География-11 2021 расклад'!M54</f>
        <v>3</v>
      </c>
      <c r="L53" s="196">
        <f>'География-11 2022 расклад'!M53</f>
        <v>0</v>
      </c>
      <c r="M53" s="196">
        <f>'География-11 2023 расклад'!M53</f>
        <v>0</v>
      </c>
      <c r="N53" s="481"/>
      <c r="O53" s="468"/>
      <c r="P53" s="326"/>
      <c r="Q53" s="198">
        <f>'География-11 2021 расклад'!N54</f>
        <v>100</v>
      </c>
      <c r="R53" s="198">
        <f>'География-11 2022 расклад'!N53</f>
        <v>0</v>
      </c>
      <c r="S53" s="198">
        <f>'География-11 2023 расклад'!N53</f>
        <v>0</v>
      </c>
      <c r="T53" s="198"/>
      <c r="U53" s="199"/>
      <c r="V53" s="480">
        <f>'География-11 2020 расклад'!O54</f>
        <v>0</v>
      </c>
      <c r="W53" s="481">
        <f>'География-11 2021 расклад'!O54</f>
        <v>0</v>
      </c>
      <c r="X53" s="481">
        <f>'География-11 2022 расклад'!O53</f>
        <v>0</v>
      </c>
      <c r="Y53" s="481">
        <f>'География-11 2023 расклад'!O53</f>
        <v>0</v>
      </c>
      <c r="Z53" s="481"/>
      <c r="AA53" s="468"/>
      <c r="AB53" s="487">
        <f>'География-11 2020 расклад'!P54</f>
        <v>0</v>
      </c>
      <c r="AC53" s="356">
        <f>'География-11 2021 расклад'!P54</f>
        <v>0</v>
      </c>
      <c r="AD53" s="356">
        <f>'География-11 2022 расклад'!P53</f>
        <v>0</v>
      </c>
      <c r="AE53" s="356">
        <f>'География-11 2023 расклад'!P53</f>
        <v>0</v>
      </c>
      <c r="AF53" s="356"/>
      <c r="AG53" s="351"/>
    </row>
    <row r="54" spans="1:33" s="1" customFormat="1" ht="15" customHeight="1" x14ac:dyDescent="0.25">
      <c r="A54" s="23">
        <v>7</v>
      </c>
      <c r="B54" s="48">
        <v>40020</v>
      </c>
      <c r="C54" s="194" t="s">
        <v>167</v>
      </c>
      <c r="D54" s="195"/>
      <c r="E54" s="196"/>
      <c r="F54" s="196"/>
      <c r="G54" s="196"/>
      <c r="H54" s="196"/>
      <c r="I54" s="197"/>
      <c r="J54" s="195"/>
      <c r="K54" s="196"/>
      <c r="L54" s="196"/>
      <c r="M54" s="196"/>
      <c r="N54" s="481"/>
      <c r="O54" s="468"/>
      <c r="P54" s="326"/>
      <c r="Q54" s="198"/>
      <c r="R54" s="198"/>
      <c r="S54" s="198"/>
      <c r="T54" s="198"/>
      <c r="U54" s="199"/>
      <c r="V54" s="480"/>
      <c r="W54" s="481"/>
      <c r="X54" s="481"/>
      <c r="Y54" s="481"/>
      <c r="Z54" s="481"/>
      <c r="AA54" s="468"/>
      <c r="AB54" s="487"/>
      <c r="AC54" s="356"/>
      <c r="AD54" s="356"/>
      <c r="AE54" s="356"/>
      <c r="AF54" s="356"/>
      <c r="AG54" s="351"/>
    </row>
    <row r="55" spans="1:33" s="1" customFormat="1" ht="15" customHeight="1" x14ac:dyDescent="0.25">
      <c r="A55" s="23">
        <v>8</v>
      </c>
      <c r="B55" s="48">
        <v>40031</v>
      </c>
      <c r="C55" s="194" t="s">
        <v>113</v>
      </c>
      <c r="D55" s="195">
        <f>'География-11 2020 расклад'!L56</f>
        <v>2</v>
      </c>
      <c r="E55" s="196"/>
      <c r="F55" s="196">
        <f>'География-11 2022 расклад'!L55</f>
        <v>2</v>
      </c>
      <c r="G55" s="196">
        <f>'География-11 2023 расклад'!L55</f>
        <v>1</v>
      </c>
      <c r="H55" s="196"/>
      <c r="I55" s="197"/>
      <c r="J55" s="195"/>
      <c r="K55" s="196"/>
      <c r="L55" s="196">
        <f>'География-11 2022 расклад'!M55</f>
        <v>0</v>
      </c>
      <c r="M55" s="196">
        <f>'География-11 2023 расклад'!M55</f>
        <v>1</v>
      </c>
      <c r="N55" s="481"/>
      <c r="O55" s="468"/>
      <c r="P55" s="326"/>
      <c r="Q55" s="198"/>
      <c r="R55" s="198">
        <f>'География-11 2022 расклад'!N55</f>
        <v>0</v>
      </c>
      <c r="S55" s="198">
        <f>'География-11 2023 расклад'!N55</f>
        <v>100</v>
      </c>
      <c r="T55" s="198"/>
      <c r="U55" s="199"/>
      <c r="V55" s="480">
        <f>'География-11 2020 расклад'!O56</f>
        <v>0</v>
      </c>
      <c r="W55" s="481"/>
      <c r="X55" s="481">
        <f>'География-11 2022 расклад'!O55</f>
        <v>0</v>
      </c>
      <c r="Y55" s="481">
        <f>'География-11 2023 расклад'!O55</f>
        <v>0</v>
      </c>
      <c r="Z55" s="481"/>
      <c r="AA55" s="468"/>
      <c r="AB55" s="487">
        <f>'География-11 2020 расклад'!P56</f>
        <v>0</v>
      </c>
      <c r="AC55" s="356"/>
      <c r="AD55" s="356">
        <f>'География-11 2022 расклад'!P55</f>
        <v>0</v>
      </c>
      <c r="AE55" s="356">
        <f>'География-11 2023 расклад'!P55</f>
        <v>0</v>
      </c>
      <c r="AF55" s="356"/>
      <c r="AG55" s="351"/>
    </row>
    <row r="56" spans="1:33" s="1" customFormat="1" ht="15" customHeight="1" x14ac:dyDescent="0.25">
      <c r="A56" s="23">
        <v>9</v>
      </c>
      <c r="B56" s="48">
        <v>40210</v>
      </c>
      <c r="C56" s="194" t="s">
        <v>44</v>
      </c>
      <c r="D56" s="195">
        <f>'География-11 2020 расклад'!L57</f>
        <v>2</v>
      </c>
      <c r="E56" s="196"/>
      <c r="F56" s="196"/>
      <c r="G56" s="196">
        <f>'География-11 2023 расклад'!L56</f>
        <v>2</v>
      </c>
      <c r="H56" s="196"/>
      <c r="I56" s="197"/>
      <c r="J56" s="195">
        <f>'География-11 2020 расклад'!M57</f>
        <v>0</v>
      </c>
      <c r="K56" s="196"/>
      <c r="L56" s="196"/>
      <c r="M56" s="196">
        <f>'География-11 2023 расклад'!M56</f>
        <v>0</v>
      </c>
      <c r="N56" s="481"/>
      <c r="O56" s="468"/>
      <c r="P56" s="463">
        <f>'География-11 2020 расклад'!N57</f>
        <v>0</v>
      </c>
      <c r="Q56" s="198"/>
      <c r="R56" s="198"/>
      <c r="S56" s="198">
        <f>'География-11 2023 расклад'!N56</f>
        <v>0</v>
      </c>
      <c r="T56" s="198"/>
      <c r="U56" s="199"/>
      <c r="V56" s="480">
        <f>'География-11 2020 расклад'!O57</f>
        <v>1</v>
      </c>
      <c r="W56" s="481"/>
      <c r="X56" s="481"/>
      <c r="Y56" s="481">
        <f>'География-11 2023 расклад'!O56</f>
        <v>1</v>
      </c>
      <c r="Z56" s="481"/>
      <c r="AA56" s="468"/>
      <c r="AB56" s="487">
        <f>'География-11 2020 расклад'!P57</f>
        <v>50</v>
      </c>
      <c r="AC56" s="356"/>
      <c r="AD56" s="356"/>
      <c r="AE56" s="356">
        <f>'География-11 2023 расклад'!P56</f>
        <v>50</v>
      </c>
      <c r="AF56" s="356"/>
      <c r="AG56" s="351"/>
    </row>
    <row r="57" spans="1:33" s="1" customFormat="1" ht="15" customHeight="1" x14ac:dyDescent="0.25">
      <c r="A57" s="23">
        <v>10</v>
      </c>
      <c r="B57" s="48">
        <v>40300</v>
      </c>
      <c r="C57" s="194" t="s">
        <v>45</v>
      </c>
      <c r="D57" s="195"/>
      <c r="E57" s="196"/>
      <c r="F57" s="196"/>
      <c r="G57" s="196"/>
      <c r="H57" s="196"/>
      <c r="I57" s="197"/>
      <c r="J57" s="195"/>
      <c r="K57" s="196"/>
      <c r="L57" s="196"/>
      <c r="M57" s="196"/>
      <c r="N57" s="481"/>
      <c r="O57" s="468"/>
      <c r="P57" s="326"/>
      <c r="Q57" s="198"/>
      <c r="R57" s="198"/>
      <c r="S57" s="198"/>
      <c r="T57" s="198"/>
      <c r="U57" s="199"/>
      <c r="V57" s="480"/>
      <c r="W57" s="481"/>
      <c r="X57" s="481"/>
      <c r="Y57" s="481"/>
      <c r="Z57" s="481"/>
      <c r="AA57" s="468"/>
      <c r="AB57" s="487"/>
      <c r="AC57" s="356"/>
      <c r="AD57" s="356"/>
      <c r="AE57" s="356"/>
      <c r="AF57" s="356"/>
      <c r="AG57" s="351"/>
    </row>
    <row r="58" spans="1:33" s="1" customFormat="1" ht="15" customHeight="1" x14ac:dyDescent="0.25">
      <c r="A58" s="23">
        <v>11</v>
      </c>
      <c r="B58" s="48">
        <v>40360</v>
      </c>
      <c r="C58" s="194" t="s">
        <v>46</v>
      </c>
      <c r="D58" s="195"/>
      <c r="E58" s="196"/>
      <c r="F58" s="196">
        <f>'География-11 2022 расклад'!L58</f>
        <v>1</v>
      </c>
      <c r="G58" s="196"/>
      <c r="H58" s="196">
        <f>'География-11 2024 расклад'!M58</f>
        <v>1</v>
      </c>
      <c r="I58" s="197">
        <f>'География-11 2025 расклад'!M58</f>
        <v>2</v>
      </c>
      <c r="J58" s="195"/>
      <c r="K58" s="196"/>
      <c r="L58" s="196">
        <f>'География-11 2022 расклад'!M58</f>
        <v>0</v>
      </c>
      <c r="M58" s="196"/>
      <c r="N58" s="481">
        <f>'География-11 2024 расклад'!N58</f>
        <v>0</v>
      </c>
      <c r="O58" s="468">
        <f>'География-11 2025 расклад'!N58</f>
        <v>0</v>
      </c>
      <c r="P58" s="326"/>
      <c r="Q58" s="198"/>
      <c r="R58" s="198">
        <f>'География-11 2022 расклад'!N58</f>
        <v>0</v>
      </c>
      <c r="S58" s="198"/>
      <c r="T58" s="198">
        <f>'География-11 2024 расклад'!O58</f>
        <v>0</v>
      </c>
      <c r="U58" s="199">
        <f>'География-11 2025 расклад'!O58</f>
        <v>0</v>
      </c>
      <c r="V58" s="480"/>
      <c r="W58" s="481"/>
      <c r="X58" s="481">
        <f>'География-11 2022 расклад'!O58</f>
        <v>0</v>
      </c>
      <c r="Y58" s="481"/>
      <c r="Z58" s="481">
        <f>'География-11 2024 расклад'!P58</f>
        <v>0</v>
      </c>
      <c r="AA58" s="468">
        <f>'География-11 2025 расклад'!P58</f>
        <v>0</v>
      </c>
      <c r="AB58" s="487"/>
      <c r="AC58" s="356"/>
      <c r="AD58" s="356">
        <f>'География-11 2022 расклад'!P58</f>
        <v>0</v>
      </c>
      <c r="AE58" s="356"/>
      <c r="AF58" s="356">
        <f>'География-11 2024 расклад'!Q58</f>
        <v>0</v>
      </c>
      <c r="AG58" s="351">
        <f>'География-11 2025 расклад'!Q58</f>
        <v>0</v>
      </c>
    </row>
    <row r="59" spans="1:33" s="1" customFormat="1" ht="15" customHeight="1" x14ac:dyDescent="0.25">
      <c r="A59" s="23">
        <v>12</v>
      </c>
      <c r="B59" s="48">
        <v>40390</v>
      </c>
      <c r="C59" s="194" t="s">
        <v>47</v>
      </c>
      <c r="D59" s="195"/>
      <c r="E59" s="196">
        <f>'География-11 2021 расклад'!L60</f>
        <v>1</v>
      </c>
      <c r="F59" s="196"/>
      <c r="G59" s="196"/>
      <c r="H59" s="196"/>
      <c r="I59" s="197"/>
      <c r="J59" s="195"/>
      <c r="K59" s="196">
        <f>'География-11 2021 расклад'!M60</f>
        <v>0</v>
      </c>
      <c r="L59" s="196"/>
      <c r="M59" s="196"/>
      <c r="N59" s="481"/>
      <c r="O59" s="468"/>
      <c r="P59" s="326"/>
      <c r="Q59" s="198">
        <f>'География-11 2021 расклад'!N60</f>
        <v>0</v>
      </c>
      <c r="R59" s="198"/>
      <c r="S59" s="198"/>
      <c r="T59" s="198"/>
      <c r="U59" s="199"/>
      <c r="V59" s="480"/>
      <c r="W59" s="481">
        <f>'География-11 2021 расклад'!O60</f>
        <v>0</v>
      </c>
      <c r="X59" s="481">
        <f>'География-11 2022 расклад'!O59</f>
        <v>0</v>
      </c>
      <c r="Y59" s="481"/>
      <c r="Z59" s="481"/>
      <c r="AA59" s="468"/>
      <c r="AB59" s="487"/>
      <c r="AC59" s="356">
        <f>'География-11 2021 расклад'!P60</f>
        <v>0</v>
      </c>
      <c r="AD59" s="356">
        <f>'География-11 2022 расклад'!P59</f>
        <v>0</v>
      </c>
      <c r="AE59" s="356"/>
      <c r="AF59" s="356"/>
      <c r="AG59" s="351"/>
    </row>
    <row r="60" spans="1:33" s="1" customFormat="1" ht="15" customHeight="1" x14ac:dyDescent="0.25">
      <c r="A60" s="23">
        <v>13</v>
      </c>
      <c r="B60" s="48">
        <v>40720</v>
      </c>
      <c r="C60" s="194" t="s">
        <v>202</v>
      </c>
      <c r="D60" s="195"/>
      <c r="E60" s="196">
        <f>'География-11 2021 расклад'!L61</f>
        <v>1</v>
      </c>
      <c r="F60" s="196">
        <f>'География-11 2022 расклад'!L60</f>
        <v>2</v>
      </c>
      <c r="G60" s="196">
        <f>'География-11 2023 расклад'!L60</f>
        <v>0</v>
      </c>
      <c r="H60" s="196"/>
      <c r="I60" s="197">
        <f>'География-11 2025 расклад'!M60</f>
        <v>3</v>
      </c>
      <c r="J60" s="195"/>
      <c r="K60" s="196">
        <f>'География-11 2021 расклад'!M61</f>
        <v>1</v>
      </c>
      <c r="L60" s="196">
        <f>'География-11 2022 расклад'!M60</f>
        <v>0</v>
      </c>
      <c r="M60" s="196">
        <f>'География-11 2023 расклад'!M60</f>
        <v>0</v>
      </c>
      <c r="N60" s="481"/>
      <c r="O60" s="468">
        <f>'География-11 2025 расклад'!N60</f>
        <v>2</v>
      </c>
      <c r="P60" s="326"/>
      <c r="Q60" s="198">
        <f>'География-11 2021 расклад'!N61</f>
        <v>100</v>
      </c>
      <c r="R60" s="198">
        <f>'География-11 2022 расклад'!N60</f>
        <v>0</v>
      </c>
      <c r="S60" s="198">
        <f>'География-11 2023 расклад'!N60</f>
        <v>0</v>
      </c>
      <c r="T60" s="198"/>
      <c r="U60" s="199">
        <f>'География-11 2025 расклад'!O60</f>
        <v>66.666666666666671</v>
      </c>
      <c r="V60" s="480"/>
      <c r="W60" s="481">
        <f>'География-11 2021 расклад'!O61</f>
        <v>0</v>
      </c>
      <c r="X60" s="481">
        <f>'География-11 2022 расклад'!O60</f>
        <v>0</v>
      </c>
      <c r="Y60" s="481">
        <f>'География-11 2023 расклад'!O60</f>
        <v>0</v>
      </c>
      <c r="Z60" s="481"/>
      <c r="AA60" s="468">
        <f>'География-11 2025 расклад'!P60</f>
        <v>0</v>
      </c>
      <c r="AB60" s="487"/>
      <c r="AC60" s="356">
        <f>'География-11 2021 расклад'!P61</f>
        <v>0</v>
      </c>
      <c r="AD60" s="356">
        <f>'География-11 2022 расклад'!P60</f>
        <v>0</v>
      </c>
      <c r="AE60" s="356">
        <f>'География-11 2023 расклад'!P60</f>
        <v>0</v>
      </c>
      <c r="AF60" s="356"/>
      <c r="AG60" s="351">
        <f>'География-11 2025 расклад'!Q60</f>
        <v>0</v>
      </c>
    </row>
    <row r="61" spans="1:33" s="1" customFormat="1" ht="15" customHeight="1" x14ac:dyDescent="0.25">
      <c r="A61" s="23">
        <v>14</v>
      </c>
      <c r="B61" s="48">
        <v>40730</v>
      </c>
      <c r="C61" s="194" t="s">
        <v>49</v>
      </c>
      <c r="D61" s="195"/>
      <c r="E61" s="196"/>
      <c r="F61" s="196"/>
      <c r="G61" s="196"/>
      <c r="H61" s="196"/>
      <c r="I61" s="197">
        <f>'География-11 2025 расклад'!M61</f>
        <v>1</v>
      </c>
      <c r="J61" s="195"/>
      <c r="K61" s="196"/>
      <c r="L61" s="196"/>
      <c r="M61" s="196"/>
      <c r="N61" s="481"/>
      <c r="O61" s="468">
        <f>'География-11 2025 расклад'!N61</f>
        <v>0</v>
      </c>
      <c r="P61" s="326"/>
      <c r="Q61" s="198"/>
      <c r="R61" s="198"/>
      <c r="S61" s="198"/>
      <c r="T61" s="198"/>
      <c r="U61" s="199">
        <f>'География-11 2025 расклад'!O61</f>
        <v>0</v>
      </c>
      <c r="V61" s="480"/>
      <c r="W61" s="481"/>
      <c r="X61" s="481"/>
      <c r="Y61" s="481"/>
      <c r="Z61" s="481"/>
      <c r="AA61" s="468">
        <f>'География-11 2025 расклад'!P61</f>
        <v>0</v>
      </c>
      <c r="AB61" s="487"/>
      <c r="AC61" s="356"/>
      <c r="AD61" s="356"/>
      <c r="AE61" s="356"/>
      <c r="AF61" s="356"/>
      <c r="AG61" s="351">
        <f>'География-11 2025 расклад'!Q61</f>
        <v>0</v>
      </c>
    </row>
    <row r="62" spans="1:33" s="1" customFormat="1" ht="15" customHeight="1" x14ac:dyDescent="0.25">
      <c r="A62" s="23">
        <v>15</v>
      </c>
      <c r="B62" s="48">
        <v>40820</v>
      </c>
      <c r="C62" s="194" t="s">
        <v>166</v>
      </c>
      <c r="D62" s="195"/>
      <c r="E62" s="196"/>
      <c r="F62" s="196"/>
      <c r="G62" s="196"/>
      <c r="H62" s="196">
        <f>'География-11 2024 расклад'!M62</f>
        <v>1</v>
      </c>
      <c r="I62" s="197"/>
      <c r="J62" s="195"/>
      <c r="K62" s="196"/>
      <c r="L62" s="196"/>
      <c r="M62" s="196"/>
      <c r="N62" s="481">
        <f>'География-11 2024 расклад'!N62</f>
        <v>0</v>
      </c>
      <c r="O62" s="468"/>
      <c r="P62" s="326"/>
      <c r="Q62" s="198"/>
      <c r="R62" s="198"/>
      <c r="S62" s="198"/>
      <c r="T62" s="198">
        <f>'География-11 2024 расклад'!O62</f>
        <v>0</v>
      </c>
      <c r="U62" s="199"/>
      <c r="V62" s="480"/>
      <c r="W62" s="481"/>
      <c r="X62" s="481"/>
      <c r="Y62" s="481"/>
      <c r="Z62" s="481">
        <f>'География-11 2024 расклад'!P62</f>
        <v>0</v>
      </c>
      <c r="AA62" s="468"/>
      <c r="AB62" s="487"/>
      <c r="AC62" s="356"/>
      <c r="AD62" s="356"/>
      <c r="AE62" s="356"/>
      <c r="AF62" s="356">
        <f>'География-11 2024 расклад'!Q62</f>
        <v>0</v>
      </c>
      <c r="AG62" s="351"/>
    </row>
    <row r="63" spans="1:33" s="1" customFormat="1" ht="15" customHeight="1" x14ac:dyDescent="0.25">
      <c r="A63" s="23">
        <v>16</v>
      </c>
      <c r="B63" s="48">
        <v>40840</v>
      </c>
      <c r="C63" s="194" t="s">
        <v>51</v>
      </c>
      <c r="D63" s="195">
        <f>'География-11 2020 расклад'!L64</f>
        <v>1</v>
      </c>
      <c r="E63" s="196">
        <f>'География-11 2021 расклад'!L64</f>
        <v>2</v>
      </c>
      <c r="F63" s="196">
        <f>'География-11 2022 расклад'!L63</f>
        <v>3</v>
      </c>
      <c r="G63" s="196">
        <f>'География-11 2023 расклад'!L63</f>
        <v>1</v>
      </c>
      <c r="H63" s="196">
        <f>'География-11 2024 расклад'!M63</f>
        <v>2</v>
      </c>
      <c r="I63" s="197">
        <f>'География-11 2025 расклад'!M63</f>
        <v>2</v>
      </c>
      <c r="J63" s="195"/>
      <c r="K63" s="196">
        <f>'География-11 2021 расклад'!M64</f>
        <v>0</v>
      </c>
      <c r="L63" s="196">
        <f>'География-11 2022 расклад'!M63</f>
        <v>0</v>
      </c>
      <c r="M63" s="196">
        <f>'География-11 2023 расклад'!M63</f>
        <v>0</v>
      </c>
      <c r="N63" s="481">
        <f>'География-11 2024 расклад'!N63</f>
        <v>0</v>
      </c>
      <c r="O63" s="468">
        <f>'География-11 2025 расклад'!N63</f>
        <v>1</v>
      </c>
      <c r="P63" s="326"/>
      <c r="Q63" s="198">
        <f>'География-11 2021 расклад'!N64</f>
        <v>0</v>
      </c>
      <c r="R63" s="198">
        <f>'География-11 2022 расклад'!N63</f>
        <v>0</v>
      </c>
      <c r="S63" s="198">
        <f>'География-11 2023 расклад'!N63</f>
        <v>0</v>
      </c>
      <c r="T63" s="198">
        <f>'География-11 2024 расклад'!O63</f>
        <v>0</v>
      </c>
      <c r="U63" s="199">
        <f>'География-11 2025 расклад'!O63</f>
        <v>50</v>
      </c>
      <c r="V63" s="480">
        <f>'География-11 2020 расклад'!O64</f>
        <v>0</v>
      </c>
      <c r="W63" s="481">
        <f>'География-11 2021 расклад'!O64</f>
        <v>1</v>
      </c>
      <c r="X63" s="481">
        <f>'География-11 2022 расклад'!O63</f>
        <v>0</v>
      </c>
      <c r="Y63" s="481">
        <f>'География-11 2023 расклад'!O63</f>
        <v>0</v>
      </c>
      <c r="Z63" s="481">
        <f>'География-11 2024 расклад'!P63</f>
        <v>1</v>
      </c>
      <c r="AA63" s="468">
        <f>'География-11 2025 расклад'!P63</f>
        <v>0</v>
      </c>
      <c r="AB63" s="487">
        <f>'География-11 2020 расклад'!P64</f>
        <v>0</v>
      </c>
      <c r="AC63" s="356">
        <f>'География-11 2021 расклад'!P64</f>
        <v>50</v>
      </c>
      <c r="AD63" s="356">
        <f>'География-11 2022 расклад'!P63</f>
        <v>0</v>
      </c>
      <c r="AE63" s="356">
        <f>'География-11 2023 расклад'!P63</f>
        <v>0</v>
      </c>
      <c r="AF63" s="356">
        <f>'География-11 2024 расклад'!Q63</f>
        <v>50</v>
      </c>
      <c r="AG63" s="351">
        <f>'География-11 2025 расклад'!Q63</f>
        <v>0</v>
      </c>
    </row>
    <row r="64" spans="1:33" s="1" customFormat="1" ht="15" customHeight="1" x14ac:dyDescent="0.25">
      <c r="A64" s="23">
        <v>17</v>
      </c>
      <c r="B64" s="48">
        <v>40950</v>
      </c>
      <c r="C64" s="194" t="s">
        <v>52</v>
      </c>
      <c r="D64" s="195"/>
      <c r="E64" s="196"/>
      <c r="F64" s="196"/>
      <c r="G64" s="196"/>
      <c r="H64" s="196"/>
      <c r="I64" s="197">
        <f>'География-11 2025 расклад'!M64</f>
        <v>1</v>
      </c>
      <c r="J64" s="195"/>
      <c r="K64" s="196"/>
      <c r="L64" s="196"/>
      <c r="M64" s="196"/>
      <c r="N64" s="481"/>
      <c r="O64" s="468">
        <f>'География-11 2025 расклад'!N64</f>
        <v>0</v>
      </c>
      <c r="P64" s="326"/>
      <c r="Q64" s="198"/>
      <c r="R64" s="198"/>
      <c r="S64" s="198"/>
      <c r="T64" s="198"/>
      <c r="U64" s="199">
        <f>'География-11 2025 расклад'!O64</f>
        <v>0</v>
      </c>
      <c r="V64" s="480"/>
      <c r="W64" s="481"/>
      <c r="X64" s="481"/>
      <c r="Y64" s="481"/>
      <c r="Z64" s="481"/>
      <c r="AA64" s="468">
        <f>'География-11 2025 расклад'!P64</f>
        <v>1</v>
      </c>
      <c r="AB64" s="487"/>
      <c r="AC64" s="356"/>
      <c r="AD64" s="356"/>
      <c r="AE64" s="356"/>
      <c r="AF64" s="356"/>
      <c r="AG64" s="351">
        <f>'География-11 2025 расклад'!Q64</f>
        <v>100</v>
      </c>
    </row>
    <row r="65" spans="1:33" s="1" customFormat="1" ht="15" customHeight="1" x14ac:dyDescent="0.25">
      <c r="A65" s="23">
        <v>18</v>
      </c>
      <c r="B65" s="50">
        <v>40990</v>
      </c>
      <c r="C65" s="200" t="s">
        <v>53</v>
      </c>
      <c r="D65" s="195"/>
      <c r="E65" s="196"/>
      <c r="F65" s="196"/>
      <c r="G65" s="196"/>
      <c r="H65" s="196"/>
      <c r="I65" s="197"/>
      <c r="J65" s="195"/>
      <c r="K65" s="196"/>
      <c r="L65" s="196"/>
      <c r="M65" s="196"/>
      <c r="N65" s="481"/>
      <c r="O65" s="468"/>
      <c r="P65" s="326"/>
      <c r="Q65" s="198"/>
      <c r="R65" s="198"/>
      <c r="S65" s="198"/>
      <c r="T65" s="198"/>
      <c r="U65" s="199"/>
      <c r="V65" s="480"/>
      <c r="W65" s="481"/>
      <c r="X65" s="481"/>
      <c r="Y65" s="481"/>
      <c r="Z65" s="481"/>
      <c r="AA65" s="468"/>
      <c r="AB65" s="487"/>
      <c r="AC65" s="356"/>
      <c r="AD65" s="356"/>
      <c r="AE65" s="356"/>
      <c r="AF65" s="356"/>
      <c r="AG65" s="351"/>
    </row>
    <row r="66" spans="1:33" s="216" customFormat="1" ht="15" customHeight="1" x14ac:dyDescent="0.25">
      <c r="A66" s="261">
        <v>19</v>
      </c>
      <c r="B66" s="250">
        <v>40133</v>
      </c>
      <c r="C66" s="516" t="s">
        <v>43</v>
      </c>
      <c r="D66" s="202">
        <f>'География-11 2020 расклад'!L67</f>
        <v>1</v>
      </c>
      <c r="E66" s="203"/>
      <c r="F66" s="203"/>
      <c r="G66" s="203"/>
      <c r="H66" s="203">
        <f>'География-11 2024 расклад'!M66</f>
        <v>1</v>
      </c>
      <c r="I66" s="204"/>
      <c r="J66" s="202"/>
      <c r="K66" s="203"/>
      <c r="L66" s="203"/>
      <c r="M66" s="203"/>
      <c r="N66" s="483">
        <f>'География-11 2024 расклад'!N66</f>
        <v>0</v>
      </c>
      <c r="O66" s="469"/>
      <c r="P66" s="327"/>
      <c r="Q66" s="205"/>
      <c r="R66" s="205"/>
      <c r="S66" s="205"/>
      <c r="T66" s="205">
        <f>'География-11 2024 расклад'!O66</f>
        <v>0</v>
      </c>
      <c r="U66" s="206"/>
      <c r="V66" s="482">
        <f>'География-11 2020 расклад'!O67</f>
        <v>0</v>
      </c>
      <c r="W66" s="483"/>
      <c r="X66" s="483"/>
      <c r="Y66" s="483"/>
      <c r="Z66" s="483">
        <f>'География-11 2024 расклад'!P66</f>
        <v>0</v>
      </c>
      <c r="AA66" s="469"/>
      <c r="AB66" s="488">
        <f>'География-11 2020 расклад'!P67</f>
        <v>0</v>
      </c>
      <c r="AC66" s="357"/>
      <c r="AD66" s="357"/>
      <c r="AE66" s="357"/>
      <c r="AF66" s="357">
        <f>'География-11 2024 расклад'!Q66</f>
        <v>0</v>
      </c>
      <c r="AG66" s="351"/>
    </row>
    <row r="67" spans="1:33" s="1" customFormat="1" ht="15" customHeight="1" thickBot="1" x14ac:dyDescent="0.3">
      <c r="A67" s="24">
        <v>20</v>
      </c>
      <c r="B67" s="255">
        <v>40400</v>
      </c>
      <c r="C67" s="208" t="s">
        <v>198</v>
      </c>
      <c r="D67" s="202"/>
      <c r="E67" s="203"/>
      <c r="F67" s="203"/>
      <c r="G67" s="203"/>
      <c r="H67" s="203">
        <f>'География-11 2024 расклад'!M67</f>
        <v>1</v>
      </c>
      <c r="I67" s="204">
        <f>'География-11 2025 расклад'!M67</f>
        <v>3</v>
      </c>
      <c r="J67" s="202"/>
      <c r="K67" s="203"/>
      <c r="L67" s="203"/>
      <c r="M67" s="203"/>
      <c r="N67" s="483">
        <f>'География-11 2024 расклад'!N67</f>
        <v>0</v>
      </c>
      <c r="O67" s="469">
        <f>'География-11 2025 расклад'!N67</f>
        <v>0</v>
      </c>
      <c r="P67" s="327"/>
      <c r="Q67" s="205"/>
      <c r="R67" s="205"/>
      <c r="S67" s="205"/>
      <c r="T67" s="205">
        <f>'География-11 2024 расклад'!O67</f>
        <v>0</v>
      </c>
      <c r="U67" s="206">
        <f>'География-11 2025 расклад'!O67</f>
        <v>0</v>
      </c>
      <c r="V67" s="482"/>
      <c r="W67" s="483"/>
      <c r="X67" s="483"/>
      <c r="Y67" s="483"/>
      <c r="Z67" s="483">
        <f>'География-11 2024 расклад'!P67</f>
        <v>1</v>
      </c>
      <c r="AA67" s="469">
        <f>'География-11 2025 расклад'!P67</f>
        <v>0</v>
      </c>
      <c r="AB67" s="488"/>
      <c r="AC67" s="357"/>
      <c r="AD67" s="357"/>
      <c r="AE67" s="357"/>
      <c r="AF67" s="357">
        <f>'География-11 2024 расклад'!Q67</f>
        <v>100</v>
      </c>
      <c r="AG67" s="352">
        <f>'География-11 2025 расклад'!Q67</f>
        <v>0</v>
      </c>
    </row>
    <row r="68" spans="1:33" s="1" customFormat="1" ht="15" customHeight="1" thickBot="1" x14ac:dyDescent="0.3">
      <c r="A68" s="35"/>
      <c r="B68" s="51"/>
      <c r="C68" s="207" t="s">
        <v>105</v>
      </c>
      <c r="D68" s="336">
        <f>'География-11 2020 расклад'!L68</f>
        <v>10</v>
      </c>
      <c r="E68" s="338">
        <f>'География-11 2021 расклад'!L68</f>
        <v>12</v>
      </c>
      <c r="F68" s="338">
        <f>'География-11 2022 расклад'!L67</f>
        <v>8</v>
      </c>
      <c r="G68" s="338">
        <f>'География-11 2023 расклад'!L67</f>
        <v>13</v>
      </c>
      <c r="H68" s="338">
        <f>'География-11 2024 расклад'!M68</f>
        <v>10</v>
      </c>
      <c r="I68" s="339">
        <f>'География-11 2025 расклад'!M68</f>
        <v>11</v>
      </c>
      <c r="J68" s="336">
        <f>'География-11 2020 расклад'!M68</f>
        <v>1</v>
      </c>
      <c r="K68" s="338">
        <f>'География-11 2021 расклад'!M68</f>
        <v>3</v>
      </c>
      <c r="L68" s="338">
        <f>'География-11 2022 расклад'!M67</f>
        <v>0</v>
      </c>
      <c r="M68" s="338">
        <f>'География-11 2023 расклад'!M67</f>
        <v>1</v>
      </c>
      <c r="N68" s="477">
        <f>'География-11 2024 расклад'!N68</f>
        <v>0</v>
      </c>
      <c r="O68" s="466">
        <f>'География-11 2025 расклад'!N68</f>
        <v>0</v>
      </c>
      <c r="P68" s="342">
        <f>'География-11 2020 расклад'!N68</f>
        <v>25</v>
      </c>
      <c r="Q68" s="340">
        <f>'География-11 2021 расклад'!N68</f>
        <v>15</v>
      </c>
      <c r="R68" s="340">
        <f>'География-11 2022 расклад'!N67</f>
        <v>0</v>
      </c>
      <c r="S68" s="340">
        <f>'География-11 2023 расклад'!N67</f>
        <v>7.6923076923076925</v>
      </c>
      <c r="T68" s="340">
        <f>'География-11 2024 расклад'!O68</f>
        <v>0</v>
      </c>
      <c r="U68" s="341">
        <f>'География-11 2025 расклад'!O68</f>
        <v>0</v>
      </c>
      <c r="V68" s="476">
        <f>'География-11 2020 расклад'!O68</f>
        <v>1</v>
      </c>
      <c r="W68" s="477">
        <f>'География-11 2021 расклад'!O68</f>
        <v>4</v>
      </c>
      <c r="X68" s="477">
        <f>'География-11 2022 расклад'!O67</f>
        <v>2</v>
      </c>
      <c r="Y68" s="477">
        <f>'География-11 2023 расклад'!O67</f>
        <v>2</v>
      </c>
      <c r="Z68" s="477">
        <f>'География-11 2024 расклад'!P68</f>
        <v>1</v>
      </c>
      <c r="AA68" s="466">
        <f>'География-11 2025 расклад'!P68</f>
        <v>2</v>
      </c>
      <c r="AB68" s="493">
        <f>'География-11 2020 расклад'!P68</f>
        <v>12.5</v>
      </c>
      <c r="AC68" s="354">
        <f>'География-11 2021 расклад'!P68</f>
        <v>20</v>
      </c>
      <c r="AD68" s="354">
        <f>'География-11 2022 расклад'!P67</f>
        <v>20</v>
      </c>
      <c r="AE68" s="354">
        <f>'География-11 2023 расклад'!P67</f>
        <v>15.384615384615385</v>
      </c>
      <c r="AF68" s="354">
        <f>'География-11 2024 расклад'!Q68</f>
        <v>10</v>
      </c>
      <c r="AG68" s="345">
        <f>'География-11 2025 расклад'!Q68</f>
        <v>18.181818181818183</v>
      </c>
    </row>
    <row r="69" spans="1:33" s="1" customFormat="1" ht="15" customHeight="1" x14ac:dyDescent="0.25">
      <c r="A69" s="16">
        <v>1</v>
      </c>
      <c r="B69" s="48">
        <v>50040</v>
      </c>
      <c r="C69" s="194" t="s">
        <v>54</v>
      </c>
      <c r="D69" s="189"/>
      <c r="E69" s="190"/>
      <c r="F69" s="190"/>
      <c r="G69" s="190">
        <f>'География-11 2023 расклад'!L68</f>
        <v>1</v>
      </c>
      <c r="H69" s="190"/>
      <c r="I69" s="191">
        <f>'География-11 2025 расклад'!M69</f>
        <v>1</v>
      </c>
      <c r="J69" s="189"/>
      <c r="K69" s="190"/>
      <c r="L69" s="190"/>
      <c r="M69" s="190">
        <f>'География-11 2023 расклад'!M68</f>
        <v>0</v>
      </c>
      <c r="N69" s="479"/>
      <c r="O69" s="467">
        <f>'География-11 2025 расклад'!N69</f>
        <v>0</v>
      </c>
      <c r="P69" s="328"/>
      <c r="Q69" s="192"/>
      <c r="R69" s="192"/>
      <c r="S69" s="192">
        <f>'География-11 2023 расклад'!N68</f>
        <v>0</v>
      </c>
      <c r="T69" s="192"/>
      <c r="U69" s="193">
        <f>'География-11 2025 расклад'!O69</f>
        <v>0</v>
      </c>
      <c r="V69" s="478"/>
      <c r="W69" s="479"/>
      <c r="X69" s="479"/>
      <c r="Y69" s="479">
        <f>'География-11 2023 расклад'!O68</f>
        <v>0</v>
      </c>
      <c r="Z69" s="479"/>
      <c r="AA69" s="467">
        <f>'География-11 2025 расклад'!P69</f>
        <v>0</v>
      </c>
      <c r="AB69" s="486"/>
      <c r="AC69" s="355"/>
      <c r="AD69" s="355"/>
      <c r="AE69" s="355">
        <f>'География-11 2023 расклад'!P68</f>
        <v>0</v>
      </c>
      <c r="AF69" s="355"/>
      <c r="AG69" s="350">
        <f>'География-11 2025 расклад'!Q69</f>
        <v>0</v>
      </c>
    </row>
    <row r="70" spans="1:33" s="1" customFormat="1" ht="15" customHeight="1" x14ac:dyDescent="0.25">
      <c r="A70" s="11">
        <v>2</v>
      </c>
      <c r="B70" s="48">
        <v>50003</v>
      </c>
      <c r="C70" s="194" t="s">
        <v>97</v>
      </c>
      <c r="D70" s="195">
        <f>'География-11 2020 расклад'!L70</f>
        <v>6</v>
      </c>
      <c r="E70" s="196">
        <f>'География-11 2021 расклад'!L70</f>
        <v>5</v>
      </c>
      <c r="F70" s="196"/>
      <c r="G70" s="196">
        <f>'География-11 2023 расклад'!L69</f>
        <v>2</v>
      </c>
      <c r="H70" s="196">
        <f>'География-11 2024 расклад'!M70</f>
        <v>2</v>
      </c>
      <c r="I70" s="197">
        <f>'География-11 2025 расклад'!M70</f>
        <v>1</v>
      </c>
      <c r="J70" s="195"/>
      <c r="K70" s="196">
        <f>'География-11 2021 расклад'!M70</f>
        <v>3</v>
      </c>
      <c r="L70" s="196"/>
      <c r="M70" s="196">
        <f>'География-11 2023 расклад'!M69</f>
        <v>0</v>
      </c>
      <c r="N70" s="481">
        <f>'География-11 2024 расклад'!N70</f>
        <v>0</v>
      </c>
      <c r="O70" s="468">
        <f>'География-11 2025 расклад'!N70</f>
        <v>0</v>
      </c>
      <c r="P70" s="326"/>
      <c r="Q70" s="198">
        <f>'География-11 2021 расклад'!N70</f>
        <v>60</v>
      </c>
      <c r="R70" s="198"/>
      <c r="S70" s="198">
        <f>'География-11 2023 расклад'!N69</f>
        <v>0</v>
      </c>
      <c r="T70" s="198">
        <f>'География-11 2024 расклад'!O70</f>
        <v>0</v>
      </c>
      <c r="U70" s="199">
        <f>'География-11 2025 расклад'!O70</f>
        <v>0</v>
      </c>
      <c r="V70" s="480">
        <f>'География-11 2020 расклад'!O70</f>
        <v>0</v>
      </c>
      <c r="W70" s="481">
        <f>'География-11 2021 расклад'!O70</f>
        <v>0</v>
      </c>
      <c r="X70" s="481"/>
      <c r="Y70" s="481">
        <f>'География-11 2023 расклад'!O69</f>
        <v>0</v>
      </c>
      <c r="Z70" s="481">
        <f>'География-11 2024 расклад'!P70</f>
        <v>1</v>
      </c>
      <c r="AA70" s="468">
        <f>'География-11 2025 расклад'!P70</f>
        <v>0</v>
      </c>
      <c r="AB70" s="487">
        <f>'География-11 2020 расклад'!P70</f>
        <v>0</v>
      </c>
      <c r="AC70" s="356">
        <f>'География-11 2021 расклад'!P70</f>
        <v>0</v>
      </c>
      <c r="AD70" s="356"/>
      <c r="AE70" s="356">
        <f>'География-11 2023 расклад'!P69</f>
        <v>0</v>
      </c>
      <c r="AF70" s="356">
        <f>'География-11 2024 расклад'!Q70</f>
        <v>50</v>
      </c>
      <c r="AG70" s="351">
        <f>'География-11 2025 расклад'!Q70</f>
        <v>0</v>
      </c>
    </row>
    <row r="71" spans="1:33" s="1" customFormat="1" ht="15" customHeight="1" x14ac:dyDescent="0.25">
      <c r="A71" s="11">
        <v>3</v>
      </c>
      <c r="B71" s="48">
        <v>50060</v>
      </c>
      <c r="C71" s="194" t="s">
        <v>182</v>
      </c>
      <c r="D71" s="195">
        <f>'География-11 2020 расклад'!L71</f>
        <v>1</v>
      </c>
      <c r="E71" s="196"/>
      <c r="F71" s="196">
        <f>'География-11 2022 расклад'!L70</f>
        <v>1</v>
      </c>
      <c r="G71" s="196">
        <f>'География-11 2023 расклад'!L70</f>
        <v>1</v>
      </c>
      <c r="H71" s="196"/>
      <c r="I71" s="197"/>
      <c r="J71" s="195">
        <f>'География-11 2020 расклад'!M71</f>
        <v>1</v>
      </c>
      <c r="K71" s="196"/>
      <c r="L71" s="196">
        <f>'География-11 2022 расклад'!M70</f>
        <v>0</v>
      </c>
      <c r="M71" s="196">
        <f>'География-11 2023 расклад'!M70</f>
        <v>0</v>
      </c>
      <c r="N71" s="481"/>
      <c r="O71" s="468"/>
      <c r="P71" s="326">
        <f>'География-11 2020 расклад'!N71</f>
        <v>100</v>
      </c>
      <c r="Q71" s="198"/>
      <c r="R71" s="198">
        <f>'География-11 2022 расклад'!N70</f>
        <v>0</v>
      </c>
      <c r="S71" s="198">
        <f>'География-11 2023 расклад'!N70</f>
        <v>0</v>
      </c>
      <c r="T71" s="198"/>
      <c r="U71" s="199"/>
      <c r="V71" s="480">
        <f>'География-11 2020 расклад'!O71</f>
        <v>0</v>
      </c>
      <c r="W71" s="481"/>
      <c r="X71" s="481">
        <f>'География-11 2022 расклад'!O70</f>
        <v>0</v>
      </c>
      <c r="Y71" s="481">
        <f>'География-11 2023 расклад'!O70</f>
        <v>0</v>
      </c>
      <c r="Z71" s="481"/>
      <c r="AA71" s="468"/>
      <c r="AB71" s="487">
        <f>'География-11 2020 расклад'!P71</f>
        <v>0</v>
      </c>
      <c r="AC71" s="356"/>
      <c r="AD71" s="356">
        <f>'География-11 2022 расклад'!P70</f>
        <v>0</v>
      </c>
      <c r="AE71" s="356">
        <f>'География-11 2023 расклад'!P70</f>
        <v>0</v>
      </c>
      <c r="AF71" s="356"/>
      <c r="AG71" s="351"/>
    </row>
    <row r="72" spans="1:33" s="1" customFormat="1" ht="15" customHeight="1" x14ac:dyDescent="0.25">
      <c r="A72" s="11">
        <v>4</v>
      </c>
      <c r="B72" s="54">
        <v>50170</v>
      </c>
      <c r="C72" s="194" t="s">
        <v>185</v>
      </c>
      <c r="D72" s="195"/>
      <c r="E72" s="196">
        <f>'География-11 2021 расклад'!L72</f>
        <v>1</v>
      </c>
      <c r="F72" s="196"/>
      <c r="G72" s="196"/>
      <c r="H72" s="196">
        <f>'География-11 2024 расклад'!M72</f>
        <v>1</v>
      </c>
      <c r="I72" s="197">
        <f>'География-11 2025 расклад'!M72</f>
        <v>1</v>
      </c>
      <c r="J72" s="195"/>
      <c r="K72" s="196">
        <f>'География-11 2021 расклад'!M72</f>
        <v>0</v>
      </c>
      <c r="L72" s="196"/>
      <c r="M72" s="196"/>
      <c r="N72" s="481">
        <f>'География-11 2024 расклад'!N72</f>
        <v>0</v>
      </c>
      <c r="O72" s="468">
        <f>'География-11 2025 расклад'!N72</f>
        <v>0</v>
      </c>
      <c r="P72" s="326"/>
      <c r="Q72" s="198">
        <f>'География-11 2021 расклад'!N72</f>
        <v>0</v>
      </c>
      <c r="R72" s="198"/>
      <c r="S72" s="198"/>
      <c r="T72" s="198">
        <f>'География-11 2024 расклад'!O72</f>
        <v>0</v>
      </c>
      <c r="U72" s="199">
        <f>'География-11 2025 расклад'!O72</f>
        <v>0</v>
      </c>
      <c r="V72" s="480"/>
      <c r="W72" s="481">
        <f>'География-11 2021 расклад'!O72</f>
        <v>0</v>
      </c>
      <c r="X72" s="481"/>
      <c r="Y72" s="481"/>
      <c r="Z72" s="481">
        <f>'География-11 2024 расклад'!P72</f>
        <v>0</v>
      </c>
      <c r="AA72" s="468">
        <f>'География-11 2025 расклад'!P72</f>
        <v>0</v>
      </c>
      <c r="AB72" s="487"/>
      <c r="AC72" s="356">
        <f>'География-11 2021 расклад'!P72</f>
        <v>0</v>
      </c>
      <c r="AD72" s="356"/>
      <c r="AE72" s="356"/>
      <c r="AF72" s="356">
        <f>'География-11 2024 расклад'!Q72</f>
        <v>0</v>
      </c>
      <c r="AG72" s="351">
        <f>'География-11 2025 расклад'!Q72</f>
        <v>0</v>
      </c>
    </row>
    <row r="73" spans="1:33" s="1" customFormat="1" ht="15" customHeight="1" x14ac:dyDescent="0.25">
      <c r="A73" s="11">
        <v>5</v>
      </c>
      <c r="B73" s="48">
        <v>50230</v>
      </c>
      <c r="C73" s="194" t="s">
        <v>58</v>
      </c>
      <c r="D73" s="195"/>
      <c r="E73" s="196">
        <f>'География-11 2021 расклад'!L73</f>
        <v>1</v>
      </c>
      <c r="F73" s="196"/>
      <c r="G73" s="196">
        <f>'География-11 2023 расклад'!L72</f>
        <v>1</v>
      </c>
      <c r="H73" s="196"/>
      <c r="I73" s="197"/>
      <c r="J73" s="195"/>
      <c r="K73" s="196">
        <f>'География-11 2021 расклад'!M73</f>
        <v>0</v>
      </c>
      <c r="L73" s="196"/>
      <c r="M73" s="196">
        <f>'География-11 2023 расклад'!M72</f>
        <v>0</v>
      </c>
      <c r="N73" s="481"/>
      <c r="O73" s="468"/>
      <c r="P73" s="326"/>
      <c r="Q73" s="198">
        <f>'География-11 2021 расклад'!N73</f>
        <v>0</v>
      </c>
      <c r="R73" s="198"/>
      <c r="S73" s="198">
        <f>'География-11 2023 расклад'!N72</f>
        <v>0</v>
      </c>
      <c r="T73" s="198"/>
      <c r="U73" s="199"/>
      <c r="V73" s="480"/>
      <c r="W73" s="481">
        <f>'География-11 2021 расклад'!O73</f>
        <v>0</v>
      </c>
      <c r="X73" s="481"/>
      <c r="Y73" s="481">
        <f>'География-11 2023 расклад'!O72</f>
        <v>0</v>
      </c>
      <c r="Z73" s="481"/>
      <c r="AA73" s="468"/>
      <c r="AB73" s="487"/>
      <c r="AC73" s="356">
        <f>'География-11 2021 расклад'!P73</f>
        <v>0</v>
      </c>
      <c r="AD73" s="356"/>
      <c r="AE73" s="356">
        <f>'География-11 2023 расклад'!P72</f>
        <v>0</v>
      </c>
      <c r="AF73" s="356"/>
      <c r="AG73" s="351"/>
    </row>
    <row r="74" spans="1:33" s="1" customFormat="1" ht="15" customHeight="1" x14ac:dyDescent="0.25">
      <c r="A74" s="11">
        <v>6</v>
      </c>
      <c r="B74" s="48">
        <v>50340</v>
      </c>
      <c r="C74" s="194" t="s">
        <v>186</v>
      </c>
      <c r="D74" s="195"/>
      <c r="E74" s="196"/>
      <c r="F74" s="196"/>
      <c r="G74" s="196"/>
      <c r="H74" s="196">
        <f>'География-11 2024 расклад'!M74</f>
        <v>1</v>
      </c>
      <c r="I74" s="197"/>
      <c r="J74" s="195"/>
      <c r="K74" s="196"/>
      <c r="L74" s="196"/>
      <c r="M74" s="196"/>
      <c r="N74" s="481">
        <f>'География-11 2024 расклад'!N74</f>
        <v>0</v>
      </c>
      <c r="O74" s="468"/>
      <c r="P74" s="326"/>
      <c r="Q74" s="198"/>
      <c r="R74" s="198"/>
      <c r="S74" s="198"/>
      <c r="T74" s="198">
        <f>'География-11 2024 расклад'!O74</f>
        <v>0</v>
      </c>
      <c r="U74" s="199"/>
      <c r="V74" s="480"/>
      <c r="W74" s="481"/>
      <c r="X74" s="481"/>
      <c r="Y74" s="481"/>
      <c r="Z74" s="481">
        <f>'География-11 2024 расклад'!P74</f>
        <v>0</v>
      </c>
      <c r="AA74" s="468"/>
      <c r="AB74" s="487"/>
      <c r="AC74" s="356"/>
      <c r="AD74" s="356"/>
      <c r="AE74" s="356"/>
      <c r="AF74" s="356">
        <f>'География-11 2024 расклад'!Q74</f>
        <v>0</v>
      </c>
      <c r="AG74" s="351"/>
    </row>
    <row r="75" spans="1:33" s="1" customFormat="1" ht="15" customHeight="1" x14ac:dyDescent="0.25">
      <c r="A75" s="11">
        <v>7</v>
      </c>
      <c r="B75" s="48">
        <v>50420</v>
      </c>
      <c r="C75" s="194" t="s">
        <v>164</v>
      </c>
      <c r="D75" s="195"/>
      <c r="E75" s="196"/>
      <c r="F75" s="196"/>
      <c r="G75" s="196">
        <f>'География-11 2023 расклад'!L74</f>
        <v>1</v>
      </c>
      <c r="H75" s="196"/>
      <c r="I75" s="197"/>
      <c r="J75" s="195"/>
      <c r="K75" s="196"/>
      <c r="L75" s="196"/>
      <c r="M75" s="196">
        <f>'География-11 2023 расклад'!M74</f>
        <v>0</v>
      </c>
      <c r="N75" s="481"/>
      <c r="O75" s="468"/>
      <c r="P75" s="326"/>
      <c r="Q75" s="198"/>
      <c r="R75" s="198"/>
      <c r="S75" s="198">
        <f>'География-11 2023 расклад'!N74</f>
        <v>0</v>
      </c>
      <c r="T75" s="198"/>
      <c r="U75" s="199"/>
      <c r="V75" s="480"/>
      <c r="W75" s="481"/>
      <c r="X75" s="481"/>
      <c r="Y75" s="481">
        <f>'География-11 2023 расклад'!O74</f>
        <v>0</v>
      </c>
      <c r="Z75" s="481"/>
      <c r="AA75" s="468"/>
      <c r="AB75" s="487"/>
      <c r="AC75" s="356"/>
      <c r="AD75" s="356"/>
      <c r="AE75" s="356">
        <f>'География-11 2023 расклад'!P74</f>
        <v>0</v>
      </c>
      <c r="AF75" s="356"/>
      <c r="AG75" s="351"/>
    </row>
    <row r="76" spans="1:33" s="1" customFormat="1" ht="15" customHeight="1" x14ac:dyDescent="0.25">
      <c r="A76" s="11">
        <v>8</v>
      </c>
      <c r="B76" s="48">
        <v>50450</v>
      </c>
      <c r="C76" s="194" t="s">
        <v>165</v>
      </c>
      <c r="D76" s="195">
        <f>'География-11 2020 расклад'!L76</f>
        <v>2</v>
      </c>
      <c r="E76" s="196"/>
      <c r="F76" s="196">
        <f>'География-11 2022 расклад'!L75</f>
        <v>2</v>
      </c>
      <c r="G76" s="196">
        <f>'География-11 2023 расклад'!L75</f>
        <v>2</v>
      </c>
      <c r="H76" s="196">
        <f>'География-11 2024 расклад'!M76</f>
        <v>1</v>
      </c>
      <c r="I76" s="197"/>
      <c r="J76" s="195">
        <f>'География-11 2020 расклад'!M76</f>
        <v>0</v>
      </c>
      <c r="K76" s="196"/>
      <c r="L76" s="196">
        <f>'География-11 2022 расклад'!M75</f>
        <v>0</v>
      </c>
      <c r="M76" s="196">
        <f>'География-11 2023 расклад'!M75</f>
        <v>0</v>
      </c>
      <c r="N76" s="481">
        <f>'География-11 2024 расклад'!N76</f>
        <v>0</v>
      </c>
      <c r="O76" s="468"/>
      <c r="P76" s="463">
        <f>'География-11 2020 расклад'!S76</f>
        <v>0</v>
      </c>
      <c r="Q76" s="198"/>
      <c r="R76" s="198">
        <f>'География-11 2022 расклад'!N75</f>
        <v>0</v>
      </c>
      <c r="S76" s="198">
        <f>'География-11 2023 расклад'!N75</f>
        <v>0</v>
      </c>
      <c r="T76" s="198">
        <f>'География-11 2024 расклад'!O76</f>
        <v>0</v>
      </c>
      <c r="U76" s="199"/>
      <c r="V76" s="480">
        <f>'География-11 2020 расклад'!O76</f>
        <v>1</v>
      </c>
      <c r="W76" s="481"/>
      <c r="X76" s="481">
        <f>'География-11 2022 расклад'!O75</f>
        <v>1</v>
      </c>
      <c r="Y76" s="481">
        <f>'География-11 2023 расклад'!O75</f>
        <v>0</v>
      </c>
      <c r="Z76" s="481">
        <f>'География-11 2024 расклад'!P76</f>
        <v>0</v>
      </c>
      <c r="AA76" s="468"/>
      <c r="AB76" s="487">
        <f>'География-11 2020 расклад'!P76</f>
        <v>50</v>
      </c>
      <c r="AC76" s="356"/>
      <c r="AD76" s="356">
        <f>'География-11 2022 расклад'!P75</f>
        <v>50</v>
      </c>
      <c r="AE76" s="356">
        <f>'География-11 2023 расклад'!P75</f>
        <v>0</v>
      </c>
      <c r="AF76" s="356">
        <f>'География-11 2024 расклад'!Q76</f>
        <v>0</v>
      </c>
      <c r="AG76" s="351"/>
    </row>
    <row r="77" spans="1:33" s="1" customFormat="1" ht="15" customHeight="1" x14ac:dyDescent="0.25">
      <c r="A77" s="11">
        <v>9</v>
      </c>
      <c r="B77" s="48">
        <v>50620</v>
      </c>
      <c r="C77" s="194" t="s">
        <v>62</v>
      </c>
      <c r="D77" s="195"/>
      <c r="E77" s="196"/>
      <c r="F77" s="196"/>
      <c r="G77" s="196"/>
      <c r="H77" s="196">
        <f>'География-11 2024 расклад'!M77</f>
        <v>1</v>
      </c>
      <c r="I77" s="197">
        <f>'География-11 2025 расклад'!M77</f>
        <v>3</v>
      </c>
      <c r="J77" s="195"/>
      <c r="K77" s="196"/>
      <c r="L77" s="196"/>
      <c r="M77" s="196"/>
      <c r="N77" s="481">
        <f>'География-11 2024 расклад'!N77</f>
        <v>0</v>
      </c>
      <c r="O77" s="468">
        <f>'География-11 2025 расклад'!N77</f>
        <v>0</v>
      </c>
      <c r="P77" s="462"/>
      <c r="Q77" s="198"/>
      <c r="R77" s="198"/>
      <c r="S77" s="198"/>
      <c r="T77" s="198">
        <f>'География-11 2024 расклад'!O77</f>
        <v>0</v>
      </c>
      <c r="U77" s="199">
        <f>'География-11 2025 расклад'!O77</f>
        <v>0</v>
      </c>
      <c r="V77" s="480"/>
      <c r="W77" s="481"/>
      <c r="X77" s="481"/>
      <c r="Y77" s="481"/>
      <c r="Z77" s="481">
        <f>'География-11 2024 расклад'!P77</f>
        <v>0</v>
      </c>
      <c r="AA77" s="468">
        <f>'География-11 2025 расклад'!P77</f>
        <v>2</v>
      </c>
      <c r="AB77" s="487"/>
      <c r="AC77" s="356"/>
      <c r="AD77" s="356"/>
      <c r="AE77" s="356"/>
      <c r="AF77" s="356">
        <f>'География-11 2024 расклад'!Q77</f>
        <v>0</v>
      </c>
      <c r="AG77" s="351">
        <f>'География-11 2025 расклад'!Q77</f>
        <v>66.666666666666671</v>
      </c>
    </row>
    <row r="78" spans="1:33" s="1" customFormat="1" ht="15" customHeight="1" x14ac:dyDescent="0.25">
      <c r="A78" s="11">
        <v>10</v>
      </c>
      <c r="B78" s="48">
        <v>50760</v>
      </c>
      <c r="C78" s="194" t="s">
        <v>163</v>
      </c>
      <c r="D78" s="195"/>
      <c r="E78" s="196"/>
      <c r="F78" s="196">
        <f>'География-11 2022 расклад'!L77</f>
        <v>1</v>
      </c>
      <c r="G78" s="196">
        <f>'География-11 2023 расклад'!L77</f>
        <v>1</v>
      </c>
      <c r="H78" s="196"/>
      <c r="I78" s="197"/>
      <c r="J78" s="195"/>
      <c r="K78" s="196"/>
      <c r="L78" s="196">
        <f>'География-11 2022 расклад'!M77</f>
        <v>0</v>
      </c>
      <c r="M78" s="196">
        <f>'География-11 2023 расклад'!M77</f>
        <v>1</v>
      </c>
      <c r="N78" s="481"/>
      <c r="O78" s="468"/>
      <c r="P78" s="326"/>
      <c r="Q78" s="198"/>
      <c r="R78" s="198">
        <f>'География-11 2022 расклад'!N77</f>
        <v>0</v>
      </c>
      <c r="S78" s="198">
        <f>'География-11 2023 расклад'!N77</f>
        <v>100</v>
      </c>
      <c r="T78" s="198"/>
      <c r="U78" s="199"/>
      <c r="V78" s="480"/>
      <c r="W78" s="481"/>
      <c r="X78" s="481">
        <f>'География-11 2022 расклад'!O77</f>
        <v>0</v>
      </c>
      <c r="Y78" s="481">
        <f>'География-11 2023 расклад'!O77</f>
        <v>0</v>
      </c>
      <c r="Z78" s="481"/>
      <c r="AA78" s="468"/>
      <c r="AB78" s="487"/>
      <c r="AC78" s="356"/>
      <c r="AD78" s="356">
        <f>'География-11 2022 расклад'!P77</f>
        <v>0</v>
      </c>
      <c r="AE78" s="356">
        <f>'География-11 2023 расклад'!P77</f>
        <v>0</v>
      </c>
      <c r="AF78" s="356"/>
      <c r="AG78" s="351"/>
    </row>
    <row r="79" spans="1:33" s="1" customFormat="1" ht="15" customHeight="1" x14ac:dyDescent="0.25">
      <c r="A79" s="11">
        <v>11</v>
      </c>
      <c r="B79" s="48">
        <v>50780</v>
      </c>
      <c r="C79" s="194" t="s">
        <v>183</v>
      </c>
      <c r="D79" s="195"/>
      <c r="E79" s="196"/>
      <c r="F79" s="196"/>
      <c r="G79" s="196">
        <f>'География-11 2023 расклад'!L78</f>
        <v>1</v>
      </c>
      <c r="H79" s="196"/>
      <c r="I79" s="197"/>
      <c r="J79" s="195"/>
      <c r="K79" s="196"/>
      <c r="L79" s="196"/>
      <c r="M79" s="196">
        <f>'География-11 2023 расклад'!M78</f>
        <v>0</v>
      </c>
      <c r="N79" s="481"/>
      <c r="O79" s="468"/>
      <c r="P79" s="326"/>
      <c r="Q79" s="198"/>
      <c r="R79" s="198"/>
      <c r="S79" s="198">
        <f>'География-11 2023 расклад'!N78</f>
        <v>0</v>
      </c>
      <c r="T79" s="198"/>
      <c r="U79" s="199"/>
      <c r="V79" s="480"/>
      <c r="W79" s="481"/>
      <c r="X79" s="481"/>
      <c r="Y79" s="481">
        <f>'География-11 2023 расклад'!O78</f>
        <v>0</v>
      </c>
      <c r="Z79" s="481"/>
      <c r="AA79" s="468"/>
      <c r="AB79" s="487"/>
      <c r="AC79" s="356"/>
      <c r="AD79" s="356"/>
      <c r="AE79" s="356">
        <f>'География-11 2023 расклад'!P78</f>
        <v>0</v>
      </c>
      <c r="AF79" s="356"/>
      <c r="AG79" s="351"/>
    </row>
    <row r="80" spans="1:33" s="1" customFormat="1" ht="15" customHeight="1" x14ac:dyDescent="0.25">
      <c r="A80" s="11">
        <v>12</v>
      </c>
      <c r="B80" s="48">
        <v>50930</v>
      </c>
      <c r="C80" s="194" t="s">
        <v>184</v>
      </c>
      <c r="D80" s="195"/>
      <c r="E80" s="196">
        <f>'География-11 2021 расклад'!L80</f>
        <v>5</v>
      </c>
      <c r="F80" s="196">
        <f>'География-11 2022 расклад'!L79</f>
        <v>2</v>
      </c>
      <c r="G80" s="196">
        <f>'География-11 2023 расклад'!L79</f>
        <v>1</v>
      </c>
      <c r="H80" s="196">
        <f>'География-11 2024 расклад'!M80</f>
        <v>1</v>
      </c>
      <c r="I80" s="197">
        <f>'География-11 2025 расклад'!M80</f>
        <v>1</v>
      </c>
      <c r="J80" s="195"/>
      <c r="K80" s="196">
        <f>'География-11 2021 расклад'!M80</f>
        <v>0</v>
      </c>
      <c r="L80" s="196">
        <f>'География-11 2022 расклад'!M79</f>
        <v>0</v>
      </c>
      <c r="M80" s="196">
        <f>'География-11 2023 расклад'!M79</f>
        <v>0</v>
      </c>
      <c r="N80" s="481">
        <f>'География-11 2024 расклад'!N80</f>
        <v>0</v>
      </c>
      <c r="O80" s="468">
        <f>'География-11 2025 расклад'!N80</f>
        <v>0</v>
      </c>
      <c r="P80" s="326"/>
      <c r="Q80" s="198">
        <f>'География-11 2021 расклад'!N80</f>
        <v>0</v>
      </c>
      <c r="R80" s="198">
        <f>'География-11 2022 расклад'!N79</f>
        <v>0</v>
      </c>
      <c r="S80" s="198">
        <f>'География-11 2023 расклад'!N79</f>
        <v>0</v>
      </c>
      <c r="T80" s="198">
        <f>'География-11 2024 расклад'!O80</f>
        <v>0</v>
      </c>
      <c r="U80" s="199">
        <f>'География-11 2025 расклад'!O80</f>
        <v>0</v>
      </c>
      <c r="V80" s="480"/>
      <c r="W80" s="481">
        <f>'География-11 2021 расклад'!O80</f>
        <v>4</v>
      </c>
      <c r="X80" s="481">
        <f>'География-11 2022 расклад'!O79</f>
        <v>0</v>
      </c>
      <c r="Y80" s="481">
        <f>'География-11 2023 расклад'!O79</f>
        <v>1</v>
      </c>
      <c r="Z80" s="481">
        <f>'География-11 2024 расклад'!P80</f>
        <v>0</v>
      </c>
      <c r="AA80" s="468">
        <f>'География-11 2025 расклад'!P80</f>
        <v>0</v>
      </c>
      <c r="AB80" s="487"/>
      <c r="AC80" s="356">
        <f>'География-11 2021 расклад'!P80</f>
        <v>80</v>
      </c>
      <c r="AD80" s="356">
        <f>'География-11 2022 расклад'!P79</f>
        <v>0</v>
      </c>
      <c r="AE80" s="356">
        <f>'География-11 2023 расклад'!P79</f>
        <v>100</v>
      </c>
      <c r="AF80" s="356">
        <f>'География-11 2024 расклад'!Q80</f>
        <v>0</v>
      </c>
      <c r="AG80" s="351">
        <f>'География-11 2025 расклад'!Q80</f>
        <v>0</v>
      </c>
    </row>
    <row r="81" spans="1:33" s="1" customFormat="1" ht="15" customHeight="1" x14ac:dyDescent="0.25">
      <c r="A81" s="15">
        <v>13</v>
      </c>
      <c r="B81" s="50">
        <v>51370</v>
      </c>
      <c r="C81" s="200" t="s">
        <v>66</v>
      </c>
      <c r="D81" s="195">
        <f>'География-11 2020 расклад'!L81</f>
        <v>1</v>
      </c>
      <c r="E81" s="196"/>
      <c r="F81" s="196">
        <f>'География-11 2022 расклад'!L80</f>
        <v>2</v>
      </c>
      <c r="G81" s="196">
        <f>'География-11 2023 расклад'!L80</f>
        <v>2</v>
      </c>
      <c r="H81" s="196"/>
      <c r="I81" s="197">
        <f>'География-11 2025 расклад'!M81</f>
        <v>2</v>
      </c>
      <c r="J81" s="195"/>
      <c r="K81" s="196"/>
      <c r="L81" s="196">
        <f>'География-11 2022 расклад'!M80</f>
        <v>0</v>
      </c>
      <c r="M81" s="196">
        <f>'География-11 2023 расклад'!M80</f>
        <v>0</v>
      </c>
      <c r="N81" s="481"/>
      <c r="O81" s="468">
        <f>'География-11 2025 расклад'!N81</f>
        <v>0</v>
      </c>
      <c r="P81" s="326"/>
      <c r="Q81" s="198"/>
      <c r="R81" s="198">
        <f>'География-11 2022 расклад'!N80</f>
        <v>0</v>
      </c>
      <c r="S81" s="198">
        <f>'География-11 2023 расклад'!N80</f>
        <v>0</v>
      </c>
      <c r="T81" s="198"/>
      <c r="U81" s="199">
        <f>'География-11 2025 расклад'!O81</f>
        <v>0</v>
      </c>
      <c r="V81" s="480">
        <f>'География-11 2020 расклад'!O81</f>
        <v>0</v>
      </c>
      <c r="W81" s="481"/>
      <c r="X81" s="481">
        <f>'География-11 2022 расклад'!O80</f>
        <v>1</v>
      </c>
      <c r="Y81" s="481">
        <f>'География-11 2023 расклад'!O80</f>
        <v>1</v>
      </c>
      <c r="Z81" s="481"/>
      <c r="AA81" s="468">
        <f>'География-11 2025 расклад'!P81</f>
        <v>0</v>
      </c>
      <c r="AB81" s="487">
        <f>'География-11 2020 расклад'!P81</f>
        <v>0</v>
      </c>
      <c r="AC81" s="356"/>
      <c r="AD81" s="356">
        <f>'География-11 2022 расклад'!P80</f>
        <v>50</v>
      </c>
      <c r="AE81" s="356">
        <f>'География-11 2023 расклад'!P80</f>
        <v>50</v>
      </c>
      <c r="AF81" s="356"/>
      <c r="AG81" s="351">
        <f>'География-11 2025 расклад'!Q81</f>
        <v>0</v>
      </c>
    </row>
    <row r="82" spans="1:33" s="1" customFormat="1" ht="15" customHeight="1" thickBot="1" x14ac:dyDescent="0.3">
      <c r="A82" s="15">
        <v>14</v>
      </c>
      <c r="B82" s="50">
        <v>51400</v>
      </c>
      <c r="C82" s="200" t="s">
        <v>144</v>
      </c>
      <c r="D82" s="202"/>
      <c r="E82" s="203"/>
      <c r="F82" s="203"/>
      <c r="G82" s="203"/>
      <c r="H82" s="203">
        <f>'География-11 2024 расклад'!M82</f>
        <v>3</v>
      </c>
      <c r="I82" s="204">
        <f>'География-11 2025 расклад'!M82</f>
        <v>2</v>
      </c>
      <c r="J82" s="202"/>
      <c r="K82" s="203"/>
      <c r="L82" s="203"/>
      <c r="M82" s="203"/>
      <c r="N82" s="483">
        <f>'География-11 2024 расклад'!N82</f>
        <v>0</v>
      </c>
      <c r="O82" s="469">
        <f>'География-11 2025 расклад'!N82</f>
        <v>0</v>
      </c>
      <c r="P82" s="327"/>
      <c r="Q82" s="205"/>
      <c r="R82" s="205"/>
      <c r="S82" s="205"/>
      <c r="T82" s="205">
        <f>'География-11 2024 расклад'!O82</f>
        <v>0</v>
      </c>
      <c r="U82" s="206">
        <f>'География-11 2025 расклад'!O82</f>
        <v>0</v>
      </c>
      <c r="V82" s="482"/>
      <c r="W82" s="483"/>
      <c r="X82" s="483"/>
      <c r="Y82" s="483"/>
      <c r="Z82" s="483">
        <f>'География-11 2024 расклад'!P82</f>
        <v>0</v>
      </c>
      <c r="AA82" s="469">
        <f>'География-11 2025 расклад'!P82</f>
        <v>0</v>
      </c>
      <c r="AB82" s="488"/>
      <c r="AC82" s="357"/>
      <c r="AD82" s="357"/>
      <c r="AE82" s="357"/>
      <c r="AF82" s="357">
        <f>'География-11 2024 расклад'!Q82</f>
        <v>0</v>
      </c>
      <c r="AG82" s="352">
        <f>'География-11 2025 расклад'!Q82</f>
        <v>0</v>
      </c>
    </row>
    <row r="83" spans="1:33" s="1" customFormat="1" ht="15" customHeight="1" thickBot="1" x14ac:dyDescent="0.3">
      <c r="A83" s="35"/>
      <c r="B83" s="51"/>
      <c r="C83" s="207" t="s">
        <v>106</v>
      </c>
      <c r="D83" s="336">
        <f>'География-11 2020 расклад'!L83</f>
        <v>16</v>
      </c>
      <c r="E83" s="338">
        <f>'География-11 2021 расклад'!L83</f>
        <v>37</v>
      </c>
      <c r="F83" s="338">
        <f>'География-11 2022 расклад'!L82</f>
        <v>43</v>
      </c>
      <c r="G83" s="338">
        <f>'География-11 2023 расклад'!L82</f>
        <v>31</v>
      </c>
      <c r="H83" s="338">
        <f>'География-11 2024 расклад'!M83</f>
        <v>47</v>
      </c>
      <c r="I83" s="339">
        <f>'География-11 2025 расклад'!M83</f>
        <v>41</v>
      </c>
      <c r="J83" s="336">
        <f>'География-11 2020 расклад'!M83</f>
        <v>0</v>
      </c>
      <c r="K83" s="338">
        <f>'География-11 2021 расклад'!M83</f>
        <v>4</v>
      </c>
      <c r="L83" s="338">
        <f>'География-11 2022 расклад'!M82</f>
        <v>3</v>
      </c>
      <c r="M83" s="338">
        <f>'География-11 2023 расклад'!M82</f>
        <v>3</v>
      </c>
      <c r="N83" s="477">
        <f>'География-11 2024 расклад'!N83</f>
        <v>5</v>
      </c>
      <c r="O83" s="466">
        <f>'География-11 2025 расклад'!N83</f>
        <v>3</v>
      </c>
      <c r="P83" s="342">
        <f>'География-11 2020 расклад'!N83</f>
        <v>0</v>
      </c>
      <c r="Q83" s="340">
        <f>'География-11 2021 расклад'!N83</f>
        <v>19.047619047619047</v>
      </c>
      <c r="R83" s="340">
        <f>'География-11 2022 расклад'!N82</f>
        <v>10.267857142857142</v>
      </c>
      <c r="S83" s="340">
        <f>'География-11 2023 расклад'!N82</f>
        <v>9.67741935483871</v>
      </c>
      <c r="T83" s="340">
        <f>'География-11 2024 расклад'!O83</f>
        <v>10.638297872340425</v>
      </c>
      <c r="U83" s="341">
        <f>'География-11 2025 расклад'!O83</f>
        <v>7.3170731707317076</v>
      </c>
      <c r="V83" s="476">
        <f>'География-11 2020 расклад'!O83</f>
        <v>0</v>
      </c>
      <c r="W83" s="477">
        <f>'География-11 2021 расклад'!O83</f>
        <v>7</v>
      </c>
      <c r="X83" s="477">
        <f>'География-11 2022 расклад'!O82</f>
        <v>5</v>
      </c>
      <c r="Y83" s="477">
        <f>'География-11 2023 расклад'!O82</f>
        <v>3</v>
      </c>
      <c r="Z83" s="477">
        <f>'География-11 2024 расклад'!P83</f>
        <v>9</v>
      </c>
      <c r="AA83" s="466">
        <f>'География-11 2025 расклад'!P83</f>
        <v>7</v>
      </c>
      <c r="AB83" s="493">
        <f>'География-11 2020 расклад'!P83</f>
        <v>0</v>
      </c>
      <c r="AC83" s="354">
        <f>'География-11 2021 расклад'!P83</f>
        <v>14.880952380952381</v>
      </c>
      <c r="AD83" s="354">
        <f>'География-11 2022 расклад'!P82</f>
        <v>14.43452380952381</v>
      </c>
      <c r="AE83" s="354">
        <f>'География-11 2023 расклад'!P82</f>
        <v>9.67741935483871</v>
      </c>
      <c r="AF83" s="354">
        <f>'География-11 2024 расклад'!Q83</f>
        <v>19.148936170212767</v>
      </c>
      <c r="AG83" s="345">
        <f>'География-11 2025 расклад'!Q83</f>
        <v>17.073170731707318</v>
      </c>
    </row>
    <row r="84" spans="1:33" s="1" customFormat="1" ht="15" customHeight="1" x14ac:dyDescent="0.25">
      <c r="A84" s="59">
        <v>1</v>
      </c>
      <c r="B84" s="53">
        <v>60010</v>
      </c>
      <c r="C84" s="194" t="s">
        <v>145</v>
      </c>
      <c r="D84" s="189"/>
      <c r="E84" s="190">
        <f>'География-11 2021 расклад'!L84</f>
        <v>2</v>
      </c>
      <c r="F84" s="190">
        <f>'География-11 2022 расклад'!L83</f>
        <v>2</v>
      </c>
      <c r="G84" s="190"/>
      <c r="H84" s="190"/>
      <c r="I84" s="191">
        <f>'География-11 2025 расклад'!M84</f>
        <v>1</v>
      </c>
      <c r="J84" s="189"/>
      <c r="K84" s="190">
        <f>'География-11 2021 расклад'!M84</f>
        <v>0</v>
      </c>
      <c r="L84" s="190">
        <f>'География-11 2022 расклад'!M83</f>
        <v>1</v>
      </c>
      <c r="M84" s="190"/>
      <c r="N84" s="479"/>
      <c r="O84" s="467">
        <f>'География-11 2025 расклад'!N84</f>
        <v>0</v>
      </c>
      <c r="P84" s="328"/>
      <c r="Q84" s="192">
        <f>'География-11 2021 расклад'!N84</f>
        <v>0</v>
      </c>
      <c r="R84" s="192">
        <f>'География-11 2022 расклад'!N83</f>
        <v>50</v>
      </c>
      <c r="S84" s="192"/>
      <c r="T84" s="192"/>
      <c r="U84" s="193">
        <f>'География-11 2025 расклад'!O84</f>
        <v>0</v>
      </c>
      <c r="V84" s="478"/>
      <c r="W84" s="479">
        <f>'География-11 2021 расклад'!O84</f>
        <v>0</v>
      </c>
      <c r="X84" s="479">
        <f>'География-11 2022 расклад'!O83</f>
        <v>0</v>
      </c>
      <c r="Y84" s="479"/>
      <c r="Z84" s="479"/>
      <c r="AA84" s="467">
        <f>'География-11 2025 расклад'!P84</f>
        <v>1</v>
      </c>
      <c r="AB84" s="486"/>
      <c r="AC84" s="355">
        <f>'География-11 2021 расклад'!P84</f>
        <v>0</v>
      </c>
      <c r="AD84" s="355">
        <f>'География-11 2022 расклад'!P83</f>
        <v>0</v>
      </c>
      <c r="AE84" s="355"/>
      <c r="AF84" s="355"/>
      <c r="AG84" s="350">
        <f>'География-11 2025 расклад'!Q84</f>
        <v>100</v>
      </c>
    </row>
    <row r="85" spans="1:33" s="1" customFormat="1" ht="15" customHeight="1" x14ac:dyDescent="0.25">
      <c r="A85" s="23">
        <v>2</v>
      </c>
      <c r="B85" s="48">
        <v>60020</v>
      </c>
      <c r="C85" s="194" t="s">
        <v>69</v>
      </c>
      <c r="D85" s="195"/>
      <c r="E85" s="196"/>
      <c r="F85" s="196"/>
      <c r="G85" s="196">
        <f>'География-11 2023 расклад'!L84</f>
        <v>1</v>
      </c>
      <c r="H85" s="196"/>
      <c r="I85" s="197"/>
      <c r="J85" s="195"/>
      <c r="K85" s="196"/>
      <c r="L85" s="196"/>
      <c r="M85" s="196">
        <f>'География-11 2023 расклад'!M84</f>
        <v>0</v>
      </c>
      <c r="N85" s="481"/>
      <c r="O85" s="468"/>
      <c r="P85" s="326"/>
      <c r="Q85" s="198"/>
      <c r="R85" s="198"/>
      <c r="S85" s="198">
        <f>'География-11 2023 расклад'!N84</f>
        <v>0</v>
      </c>
      <c r="T85" s="198"/>
      <c r="U85" s="199"/>
      <c r="V85" s="480"/>
      <c r="W85" s="481"/>
      <c r="X85" s="481"/>
      <c r="Y85" s="481">
        <f>'География-11 2023 расклад'!O84</f>
        <v>0</v>
      </c>
      <c r="Z85" s="481"/>
      <c r="AA85" s="468"/>
      <c r="AB85" s="487"/>
      <c r="AC85" s="356"/>
      <c r="AD85" s="356"/>
      <c r="AE85" s="356">
        <f>'География-11 2023 расклад'!P84</f>
        <v>0</v>
      </c>
      <c r="AF85" s="356"/>
      <c r="AG85" s="351"/>
    </row>
    <row r="86" spans="1:33" s="1" customFormat="1" ht="15" customHeight="1" x14ac:dyDescent="0.25">
      <c r="A86" s="23">
        <v>3</v>
      </c>
      <c r="B86" s="48">
        <v>60050</v>
      </c>
      <c r="C86" s="194" t="s">
        <v>146</v>
      </c>
      <c r="D86" s="195"/>
      <c r="E86" s="196"/>
      <c r="F86" s="196"/>
      <c r="G86" s="196">
        <f>'География-11 2023 расклад'!L85</f>
        <v>1</v>
      </c>
      <c r="H86" s="196">
        <f>'География-11 2024 расклад'!M86</f>
        <v>1</v>
      </c>
      <c r="I86" s="197">
        <f>'География-11 2025 расклад'!M86</f>
        <v>2</v>
      </c>
      <c r="J86" s="195"/>
      <c r="K86" s="196"/>
      <c r="L86" s="196"/>
      <c r="M86" s="196">
        <f>'География-11 2023 расклад'!M85</f>
        <v>0</v>
      </c>
      <c r="N86" s="481">
        <f>'География-11 2024 расклад'!N86</f>
        <v>0</v>
      </c>
      <c r="O86" s="468">
        <f>'География-11 2025 расклад'!N86</f>
        <v>0</v>
      </c>
      <c r="P86" s="326"/>
      <c r="Q86" s="198"/>
      <c r="R86" s="198"/>
      <c r="S86" s="198">
        <f>'География-11 2023 расклад'!N85</f>
        <v>0</v>
      </c>
      <c r="T86" s="198">
        <f>'География-11 2024 расклад'!O86</f>
        <v>0</v>
      </c>
      <c r="U86" s="199">
        <f>'География-11 2025 расклад'!O86</f>
        <v>0</v>
      </c>
      <c r="V86" s="480"/>
      <c r="W86" s="481"/>
      <c r="X86" s="481"/>
      <c r="Y86" s="481">
        <f>'География-11 2023 расклад'!O85</f>
        <v>0</v>
      </c>
      <c r="Z86" s="481">
        <f>'География-11 2024 расклад'!P86</f>
        <v>0</v>
      </c>
      <c r="AA86" s="468">
        <f>'География-11 2025 расклад'!P86</f>
        <v>0</v>
      </c>
      <c r="AB86" s="487"/>
      <c r="AC86" s="356"/>
      <c r="AD86" s="356"/>
      <c r="AE86" s="356">
        <f>'География-11 2023 расклад'!P85</f>
        <v>0</v>
      </c>
      <c r="AF86" s="356">
        <f>'География-11 2024 расклад'!Q86</f>
        <v>0</v>
      </c>
      <c r="AG86" s="351">
        <f>'География-11 2025 расклад'!Q86</f>
        <v>0</v>
      </c>
    </row>
    <row r="87" spans="1:33" s="1" customFormat="1" ht="15" customHeight="1" x14ac:dyDescent="0.25">
      <c r="A87" s="23">
        <v>4</v>
      </c>
      <c r="B87" s="48">
        <v>60070</v>
      </c>
      <c r="C87" s="194" t="s">
        <v>147</v>
      </c>
      <c r="D87" s="195"/>
      <c r="E87" s="196">
        <f>'География-11 2021 расклад'!L87</f>
        <v>2</v>
      </c>
      <c r="F87" s="196">
        <f>'География-11 2022 расклад'!L86</f>
        <v>3</v>
      </c>
      <c r="G87" s="196">
        <f>'География-11 2023 расклад'!L86</f>
        <v>1</v>
      </c>
      <c r="H87" s="196"/>
      <c r="I87" s="197"/>
      <c r="J87" s="195"/>
      <c r="K87" s="196">
        <f>'География-11 2021 расклад'!M87</f>
        <v>0</v>
      </c>
      <c r="L87" s="196">
        <f>'География-11 2022 расклад'!M86</f>
        <v>0</v>
      </c>
      <c r="M87" s="196">
        <f>'География-11 2023 расклад'!M86</f>
        <v>0</v>
      </c>
      <c r="N87" s="481"/>
      <c r="O87" s="468"/>
      <c r="P87" s="326"/>
      <c r="Q87" s="198">
        <f>'География-11 2021 расклад'!N87</f>
        <v>0</v>
      </c>
      <c r="R87" s="198">
        <f>'География-11 2022 расклад'!N86</f>
        <v>0</v>
      </c>
      <c r="S87" s="198">
        <f>'География-11 2023 расклад'!N86</f>
        <v>0</v>
      </c>
      <c r="T87" s="198"/>
      <c r="U87" s="199"/>
      <c r="V87" s="480"/>
      <c r="W87" s="481">
        <f>'География-11 2021 расклад'!O87</f>
        <v>0</v>
      </c>
      <c r="X87" s="481">
        <f>'География-11 2022 расклад'!O86</f>
        <v>1</v>
      </c>
      <c r="Y87" s="481">
        <f>'География-11 2023 расклад'!O86</f>
        <v>0</v>
      </c>
      <c r="Z87" s="481"/>
      <c r="AA87" s="468"/>
      <c r="AB87" s="487"/>
      <c r="AC87" s="356">
        <f>'География-11 2021 расклад'!P87</f>
        <v>0</v>
      </c>
      <c r="AD87" s="356">
        <f>'География-11 2022 расклад'!P86</f>
        <v>33.333333333333336</v>
      </c>
      <c r="AE87" s="356">
        <f>'География-11 2023 расклад'!P86</f>
        <v>0</v>
      </c>
      <c r="AF87" s="356"/>
      <c r="AG87" s="351"/>
    </row>
    <row r="88" spans="1:33" s="1" customFormat="1" ht="15" customHeight="1" x14ac:dyDescent="0.25">
      <c r="A88" s="23">
        <v>5</v>
      </c>
      <c r="B88" s="48">
        <v>60180</v>
      </c>
      <c r="C88" s="194" t="s">
        <v>148</v>
      </c>
      <c r="D88" s="195">
        <f>'География-11 2020 расклад'!L88</f>
        <v>1</v>
      </c>
      <c r="E88" s="196">
        <f>'География-11 2021 расклад'!L88</f>
        <v>1</v>
      </c>
      <c r="F88" s="196"/>
      <c r="G88" s="196">
        <f>'География-11 2023 расклад'!L87</f>
        <v>1</v>
      </c>
      <c r="H88" s="196">
        <f>'География-11 2024 расклад'!M88</f>
        <v>2</v>
      </c>
      <c r="I88" s="197"/>
      <c r="J88" s="195"/>
      <c r="K88" s="196">
        <f>'География-11 2021 расклад'!M88</f>
        <v>0</v>
      </c>
      <c r="L88" s="196"/>
      <c r="M88" s="196">
        <f>'География-11 2023 расклад'!M87</f>
        <v>0</v>
      </c>
      <c r="N88" s="481">
        <f>'География-11 2024 расклад'!N88</f>
        <v>0</v>
      </c>
      <c r="O88" s="468"/>
      <c r="P88" s="326"/>
      <c r="Q88" s="198">
        <f>'География-11 2021 расклад'!N88</f>
        <v>0</v>
      </c>
      <c r="R88" s="198"/>
      <c r="S88" s="198">
        <f>'География-11 2023 расклад'!N87</f>
        <v>0</v>
      </c>
      <c r="T88" s="198">
        <f>'География-11 2024 расклад'!O88</f>
        <v>0</v>
      </c>
      <c r="U88" s="199"/>
      <c r="V88" s="480">
        <f>'География-11 2020 расклад'!O88</f>
        <v>0</v>
      </c>
      <c r="W88" s="481">
        <f>'География-11 2021 расклад'!O88</f>
        <v>1</v>
      </c>
      <c r="X88" s="481"/>
      <c r="Y88" s="481">
        <f>'География-11 2023 расклад'!O87</f>
        <v>0</v>
      </c>
      <c r="Z88" s="481">
        <f>'География-11 2024 расклад'!P88</f>
        <v>0</v>
      </c>
      <c r="AA88" s="468"/>
      <c r="AB88" s="487">
        <f>'География-11 2020 расклад'!P88</f>
        <v>0</v>
      </c>
      <c r="AC88" s="356">
        <f>'География-11 2021 расклад'!P88</f>
        <v>100</v>
      </c>
      <c r="AD88" s="356"/>
      <c r="AE88" s="356">
        <f>'География-11 2023 расклад'!P87</f>
        <v>0</v>
      </c>
      <c r="AF88" s="356">
        <f>'География-11 2024 расклад'!Q88</f>
        <v>0</v>
      </c>
      <c r="AG88" s="351"/>
    </row>
    <row r="89" spans="1:33" s="1" customFormat="1" ht="15" customHeight="1" x14ac:dyDescent="0.25">
      <c r="A89" s="23">
        <v>6</v>
      </c>
      <c r="B89" s="48">
        <v>60240</v>
      </c>
      <c r="C89" s="194" t="s">
        <v>149</v>
      </c>
      <c r="D89" s="195"/>
      <c r="E89" s="196">
        <f>'География-11 2021 расклад'!L89</f>
        <v>1</v>
      </c>
      <c r="F89" s="196">
        <f>'География-11 2022 расклад'!L88</f>
        <v>2</v>
      </c>
      <c r="G89" s="196"/>
      <c r="H89" s="196">
        <f>'География-11 2024 расклад'!M89</f>
        <v>3</v>
      </c>
      <c r="I89" s="197">
        <f>'География-11 2025 расклад'!M89</f>
        <v>2</v>
      </c>
      <c r="J89" s="195"/>
      <c r="K89" s="196">
        <f>'География-11 2021 расклад'!M89</f>
        <v>1</v>
      </c>
      <c r="L89" s="196">
        <f>'География-11 2022 расклад'!M88</f>
        <v>0</v>
      </c>
      <c r="M89" s="196"/>
      <c r="N89" s="481">
        <f>'География-11 2024 расклад'!N89</f>
        <v>2</v>
      </c>
      <c r="O89" s="468">
        <f>'География-11 2025 расклад'!N89</f>
        <v>0</v>
      </c>
      <c r="P89" s="326"/>
      <c r="Q89" s="198">
        <f>'География-11 2021 расклад'!N89</f>
        <v>100</v>
      </c>
      <c r="R89" s="198">
        <f>'География-11 2022 расклад'!N88</f>
        <v>0</v>
      </c>
      <c r="S89" s="198"/>
      <c r="T89" s="198">
        <f>'География-11 2024 расклад'!O89</f>
        <v>66.666666666666671</v>
      </c>
      <c r="U89" s="199">
        <f>'География-11 2025 расклад'!O89</f>
        <v>0</v>
      </c>
      <c r="V89" s="480"/>
      <c r="W89" s="481">
        <f>'География-11 2021 расклад'!O89</f>
        <v>0</v>
      </c>
      <c r="X89" s="481">
        <f>'География-11 2022 расклад'!O88</f>
        <v>1</v>
      </c>
      <c r="Y89" s="481"/>
      <c r="Z89" s="481">
        <f>'География-11 2024 расклад'!P89</f>
        <v>0</v>
      </c>
      <c r="AA89" s="468">
        <f>'География-11 2025 расклад'!P89</f>
        <v>1</v>
      </c>
      <c r="AB89" s="487"/>
      <c r="AC89" s="356">
        <f>'География-11 2021 расклад'!P89</f>
        <v>0</v>
      </c>
      <c r="AD89" s="356">
        <f>'География-11 2022 расклад'!P88</f>
        <v>50</v>
      </c>
      <c r="AE89" s="356"/>
      <c r="AF89" s="356">
        <f>'География-11 2024 расклад'!Q89</f>
        <v>0</v>
      </c>
      <c r="AG89" s="351">
        <f>'География-11 2025 расклад'!Q89</f>
        <v>50</v>
      </c>
    </row>
    <row r="90" spans="1:33" s="1" customFormat="1" ht="15" customHeight="1" x14ac:dyDescent="0.25">
      <c r="A90" s="23">
        <v>7</v>
      </c>
      <c r="B90" s="48">
        <v>60560</v>
      </c>
      <c r="C90" s="194" t="s">
        <v>152</v>
      </c>
      <c r="D90" s="195"/>
      <c r="E90" s="196">
        <f>'География-11 2021 расклад'!L90</f>
        <v>1</v>
      </c>
      <c r="F90" s="196">
        <f>'География-11 2022 расклад'!L89</f>
        <v>4</v>
      </c>
      <c r="G90" s="196">
        <f>'География-11 2023 расклад'!L89</f>
        <v>1</v>
      </c>
      <c r="H90" s="196"/>
      <c r="I90" s="197">
        <f>'География-11 2025 расклад'!M90</f>
        <v>2</v>
      </c>
      <c r="J90" s="195"/>
      <c r="K90" s="196">
        <f>'География-11 2021 расклад'!M90</f>
        <v>0</v>
      </c>
      <c r="L90" s="196">
        <f>'География-11 2022 расклад'!M89</f>
        <v>0</v>
      </c>
      <c r="M90" s="196">
        <f>'География-11 2023 расклад'!M89</f>
        <v>0</v>
      </c>
      <c r="N90" s="481"/>
      <c r="O90" s="468">
        <f>'География-11 2025 расклад'!N90</f>
        <v>0</v>
      </c>
      <c r="P90" s="326"/>
      <c r="Q90" s="198">
        <f>'География-11 2021 расклад'!N90</f>
        <v>0</v>
      </c>
      <c r="R90" s="198">
        <f>'География-11 2022 расклад'!N89</f>
        <v>0</v>
      </c>
      <c r="S90" s="198">
        <f>'География-11 2023 расклад'!N89</f>
        <v>0</v>
      </c>
      <c r="T90" s="198"/>
      <c r="U90" s="199">
        <f>'География-11 2025 расклад'!O90</f>
        <v>0</v>
      </c>
      <c r="V90" s="480"/>
      <c r="W90" s="481">
        <f>'География-11 2021 расклад'!O90</f>
        <v>0</v>
      </c>
      <c r="X90" s="481">
        <f>'География-11 2022 расклад'!O89</f>
        <v>0</v>
      </c>
      <c r="Y90" s="481">
        <f>'География-11 2023 расклад'!O89</f>
        <v>0</v>
      </c>
      <c r="Z90" s="481"/>
      <c r="AA90" s="468">
        <f>'География-11 2025 расклад'!P90</f>
        <v>0</v>
      </c>
      <c r="AB90" s="487"/>
      <c r="AC90" s="356">
        <f>'География-11 2021 расклад'!P90</f>
        <v>0</v>
      </c>
      <c r="AD90" s="356">
        <f>'География-11 2022 расклад'!P89</f>
        <v>0</v>
      </c>
      <c r="AE90" s="356">
        <f>'География-11 2023 расклад'!P89</f>
        <v>0</v>
      </c>
      <c r="AF90" s="356"/>
      <c r="AG90" s="351">
        <f>'География-11 2025 расклад'!Q90</f>
        <v>0</v>
      </c>
    </row>
    <row r="91" spans="1:33" s="1" customFormat="1" ht="15" customHeight="1" x14ac:dyDescent="0.25">
      <c r="A91" s="23">
        <v>8</v>
      </c>
      <c r="B91" s="48">
        <v>60660</v>
      </c>
      <c r="C91" s="194" t="s">
        <v>151</v>
      </c>
      <c r="D91" s="195"/>
      <c r="E91" s="196">
        <f>'География-11 2021 расклад'!L91</f>
        <v>1</v>
      </c>
      <c r="F91" s="196">
        <f>'География-11 2022 расклад'!L90</f>
        <v>1</v>
      </c>
      <c r="G91" s="196">
        <f>'География-11 2023 расклад'!L90</f>
        <v>1</v>
      </c>
      <c r="H91" s="196"/>
      <c r="I91" s="197"/>
      <c r="J91" s="195"/>
      <c r="K91" s="196">
        <f>'География-11 2021 расклад'!M91</f>
        <v>0</v>
      </c>
      <c r="L91" s="196">
        <f>'География-11 2022 расклад'!M90</f>
        <v>1</v>
      </c>
      <c r="M91" s="196">
        <f>'География-11 2023 расклад'!M90</f>
        <v>0</v>
      </c>
      <c r="N91" s="481"/>
      <c r="O91" s="468"/>
      <c r="P91" s="326"/>
      <c r="Q91" s="198">
        <f>'География-11 2021 расклад'!N91</f>
        <v>0</v>
      </c>
      <c r="R91" s="198">
        <f>'География-11 2022 расклад'!N90</f>
        <v>100</v>
      </c>
      <c r="S91" s="198">
        <f>'География-11 2023 расклад'!N90</f>
        <v>0</v>
      </c>
      <c r="T91" s="198"/>
      <c r="U91" s="199"/>
      <c r="V91" s="480"/>
      <c r="W91" s="481">
        <f>'География-11 2021 расклад'!O91</f>
        <v>0</v>
      </c>
      <c r="X91" s="481">
        <f>'География-11 2022 расклад'!O90</f>
        <v>0</v>
      </c>
      <c r="Y91" s="481">
        <f>'География-11 2023 расклад'!O90</f>
        <v>0</v>
      </c>
      <c r="Z91" s="481"/>
      <c r="AA91" s="468"/>
      <c r="AB91" s="487"/>
      <c r="AC91" s="356">
        <f>'География-11 2021 расклад'!P91</f>
        <v>0</v>
      </c>
      <c r="AD91" s="356">
        <f>'География-11 2022 расклад'!P90</f>
        <v>0</v>
      </c>
      <c r="AE91" s="356">
        <f>'География-11 2023 расклад'!P90</f>
        <v>0</v>
      </c>
      <c r="AF91" s="356"/>
      <c r="AG91" s="351"/>
    </row>
    <row r="92" spans="1:33" s="1" customFormat="1" ht="15" customHeight="1" x14ac:dyDescent="0.25">
      <c r="A92" s="23">
        <v>9</v>
      </c>
      <c r="B92" s="55">
        <v>60001</v>
      </c>
      <c r="C92" s="208" t="s">
        <v>150</v>
      </c>
      <c r="D92" s="195"/>
      <c r="E92" s="196"/>
      <c r="F92" s="196"/>
      <c r="G92" s="196"/>
      <c r="H92" s="196"/>
      <c r="I92" s="197"/>
      <c r="J92" s="195"/>
      <c r="K92" s="196"/>
      <c r="L92" s="196"/>
      <c r="M92" s="196"/>
      <c r="N92" s="481"/>
      <c r="O92" s="468"/>
      <c r="P92" s="326"/>
      <c r="Q92" s="198"/>
      <c r="R92" s="198"/>
      <c r="S92" s="198"/>
      <c r="T92" s="198"/>
      <c r="U92" s="199"/>
      <c r="V92" s="480"/>
      <c r="W92" s="481"/>
      <c r="X92" s="481"/>
      <c r="Y92" s="481"/>
      <c r="Z92" s="481"/>
      <c r="AA92" s="468"/>
      <c r="AB92" s="487"/>
      <c r="AC92" s="356"/>
      <c r="AD92" s="356"/>
      <c r="AE92" s="356"/>
      <c r="AF92" s="356"/>
      <c r="AG92" s="351"/>
    </row>
    <row r="93" spans="1:33" s="1" customFormat="1" ht="15" customHeight="1" x14ac:dyDescent="0.25">
      <c r="A93" s="23">
        <v>10</v>
      </c>
      <c r="B93" s="48">
        <v>60850</v>
      </c>
      <c r="C93" s="194" t="s">
        <v>178</v>
      </c>
      <c r="D93" s="195"/>
      <c r="E93" s="196">
        <f>'География-11 2021 расклад'!L94</f>
        <v>1</v>
      </c>
      <c r="F93" s="196"/>
      <c r="G93" s="196"/>
      <c r="H93" s="196"/>
      <c r="I93" s="197"/>
      <c r="J93" s="195"/>
      <c r="K93" s="196">
        <f>'География-11 2021 расклад'!M94</f>
        <v>0</v>
      </c>
      <c r="L93" s="196"/>
      <c r="M93" s="196"/>
      <c r="N93" s="481"/>
      <c r="O93" s="468"/>
      <c r="P93" s="326"/>
      <c r="Q93" s="198">
        <f>'География-11 2021 расклад'!N94</f>
        <v>0</v>
      </c>
      <c r="R93" s="198"/>
      <c r="S93" s="198"/>
      <c r="T93" s="198"/>
      <c r="U93" s="199"/>
      <c r="V93" s="480"/>
      <c r="W93" s="481">
        <f>'География-11 2021 расклад'!O94</f>
        <v>0</v>
      </c>
      <c r="X93" s="481"/>
      <c r="Y93" s="481"/>
      <c r="Z93" s="481"/>
      <c r="AA93" s="468"/>
      <c r="AB93" s="487"/>
      <c r="AC93" s="356">
        <f>'География-11 2021 расклад'!P94</f>
        <v>0</v>
      </c>
      <c r="AD93" s="356"/>
      <c r="AE93" s="356"/>
      <c r="AF93" s="356"/>
      <c r="AG93" s="351"/>
    </row>
    <row r="94" spans="1:33" s="1" customFormat="1" ht="15" customHeight="1" x14ac:dyDescent="0.25">
      <c r="A94" s="237">
        <v>11</v>
      </c>
      <c r="B94" s="48">
        <v>60910</v>
      </c>
      <c r="C94" s="194" t="s">
        <v>199</v>
      </c>
      <c r="D94" s="195"/>
      <c r="E94" s="196"/>
      <c r="F94" s="196"/>
      <c r="G94" s="196"/>
      <c r="H94" s="196">
        <f>'География-11 2024 расклад'!M94</f>
        <v>2</v>
      </c>
      <c r="I94" s="197"/>
      <c r="J94" s="195"/>
      <c r="K94" s="196"/>
      <c r="L94" s="196"/>
      <c r="M94" s="196"/>
      <c r="N94" s="481">
        <f>'География-11 2024 расклад'!N94</f>
        <v>0</v>
      </c>
      <c r="O94" s="468"/>
      <c r="P94" s="326"/>
      <c r="Q94" s="198"/>
      <c r="R94" s="198"/>
      <c r="S94" s="198"/>
      <c r="T94" s="198">
        <f>'География-11 2024 расклад'!O94</f>
        <v>0</v>
      </c>
      <c r="U94" s="199"/>
      <c r="V94" s="480"/>
      <c r="W94" s="481"/>
      <c r="X94" s="481"/>
      <c r="Y94" s="481"/>
      <c r="Z94" s="481">
        <f>'География-11 2024 расклад'!P94</f>
        <v>1</v>
      </c>
      <c r="AA94" s="468"/>
      <c r="AB94" s="487"/>
      <c r="AC94" s="356"/>
      <c r="AD94" s="356"/>
      <c r="AE94" s="356"/>
      <c r="AF94" s="356">
        <f>'География-11 2024 расклад'!Q94</f>
        <v>50</v>
      </c>
      <c r="AG94" s="351"/>
    </row>
    <row r="95" spans="1:33" s="1" customFormat="1" ht="15" customHeight="1" x14ac:dyDescent="0.25">
      <c r="A95" s="237">
        <v>12</v>
      </c>
      <c r="B95" s="48">
        <v>60980</v>
      </c>
      <c r="C95" s="194" t="s">
        <v>203</v>
      </c>
      <c r="D95" s="195"/>
      <c r="E95" s="196"/>
      <c r="F95" s="196">
        <f>'География-11 2022 расклад'!L94</f>
        <v>1</v>
      </c>
      <c r="G95" s="196">
        <f>'География-11 2023 расклад'!L94</f>
        <v>1</v>
      </c>
      <c r="H95" s="196"/>
      <c r="I95" s="197"/>
      <c r="J95" s="195"/>
      <c r="K95" s="196"/>
      <c r="L95" s="196">
        <f>'География-11 2022 расклад'!M94</f>
        <v>0</v>
      </c>
      <c r="M95" s="196">
        <f>'География-11 2023 расклад'!M94</f>
        <v>0</v>
      </c>
      <c r="N95" s="481"/>
      <c r="O95" s="468"/>
      <c r="P95" s="326"/>
      <c r="Q95" s="198"/>
      <c r="R95" s="198">
        <f>'География-11 2022 расклад'!N94</f>
        <v>0</v>
      </c>
      <c r="S95" s="198">
        <f>'География-11 2023 расклад'!N94</f>
        <v>0</v>
      </c>
      <c r="T95" s="198"/>
      <c r="U95" s="199"/>
      <c r="V95" s="480"/>
      <c r="W95" s="481"/>
      <c r="X95" s="481">
        <f>'География-11 2022 расклад'!O94</f>
        <v>0</v>
      </c>
      <c r="Y95" s="481">
        <f>'География-11 2023 расклад'!O94</f>
        <v>0</v>
      </c>
      <c r="Z95" s="481"/>
      <c r="AA95" s="468"/>
      <c r="AB95" s="487"/>
      <c r="AC95" s="356"/>
      <c r="AD95" s="356">
        <f>'География-11 2022 расклад'!P94</f>
        <v>0</v>
      </c>
      <c r="AE95" s="356">
        <f>'География-11 2023 расклад'!P94</f>
        <v>0</v>
      </c>
      <c r="AF95" s="356"/>
      <c r="AG95" s="351"/>
    </row>
    <row r="96" spans="1:33" s="1" customFormat="1" ht="15" customHeight="1" x14ac:dyDescent="0.25">
      <c r="A96" s="237">
        <v>13</v>
      </c>
      <c r="B96" s="48">
        <v>61080</v>
      </c>
      <c r="C96" s="194" t="s">
        <v>153</v>
      </c>
      <c r="D96" s="195"/>
      <c r="E96" s="196"/>
      <c r="F96" s="196">
        <f>'География-11 2022 расклад'!L95</f>
        <v>1</v>
      </c>
      <c r="G96" s="196"/>
      <c r="H96" s="196"/>
      <c r="I96" s="197">
        <f>'География-11 2025 расклад'!M96</f>
        <v>1</v>
      </c>
      <c r="J96" s="195"/>
      <c r="K96" s="196"/>
      <c r="L96" s="196">
        <f>'География-11 2022 расклад'!M95</f>
        <v>0</v>
      </c>
      <c r="M96" s="196"/>
      <c r="N96" s="481"/>
      <c r="O96" s="468">
        <f>'География-11 2025 расклад'!N96</f>
        <v>0</v>
      </c>
      <c r="P96" s="326"/>
      <c r="Q96" s="198"/>
      <c r="R96" s="198">
        <f>'География-11 2022 расклад'!N95</f>
        <v>0</v>
      </c>
      <c r="S96" s="198"/>
      <c r="T96" s="198"/>
      <c r="U96" s="199">
        <f>'География-11 2025 расклад'!O96</f>
        <v>0</v>
      </c>
      <c r="V96" s="480"/>
      <c r="W96" s="481"/>
      <c r="X96" s="481">
        <f>'География-11 2022 расклад'!O95</f>
        <v>0</v>
      </c>
      <c r="Y96" s="481"/>
      <c r="Z96" s="481"/>
      <c r="AA96" s="468">
        <f>'География-11 2025 расклад'!P96</f>
        <v>0</v>
      </c>
      <c r="AB96" s="487"/>
      <c r="AC96" s="356"/>
      <c r="AD96" s="356">
        <f>'География-11 2022 расклад'!P95</f>
        <v>0</v>
      </c>
      <c r="AE96" s="356"/>
      <c r="AF96" s="356"/>
      <c r="AG96" s="351">
        <f>'География-11 2025 расклад'!Q96</f>
        <v>0</v>
      </c>
    </row>
    <row r="97" spans="1:33" s="1" customFormat="1" ht="15" customHeight="1" x14ac:dyDescent="0.25">
      <c r="A97" s="237">
        <v>14</v>
      </c>
      <c r="B97" s="48">
        <v>61150</v>
      </c>
      <c r="C97" s="194" t="s">
        <v>154</v>
      </c>
      <c r="D97" s="195"/>
      <c r="E97" s="196">
        <f>'География-11 2021 расклад'!L98</f>
        <v>1</v>
      </c>
      <c r="F97" s="196"/>
      <c r="G97" s="196"/>
      <c r="H97" s="196"/>
      <c r="I97" s="197"/>
      <c r="J97" s="195"/>
      <c r="K97" s="196">
        <f>'География-11 2021 расклад'!M98</f>
        <v>0</v>
      </c>
      <c r="L97" s="196"/>
      <c r="M97" s="196"/>
      <c r="N97" s="481"/>
      <c r="O97" s="468"/>
      <c r="P97" s="326"/>
      <c r="Q97" s="198">
        <f>'География-11 2021 расклад'!N98</f>
        <v>0</v>
      </c>
      <c r="R97" s="198"/>
      <c r="S97" s="198"/>
      <c r="T97" s="198"/>
      <c r="U97" s="199"/>
      <c r="V97" s="480"/>
      <c r="W97" s="481">
        <f>'География-11 2021 расклад'!O98</f>
        <v>1</v>
      </c>
      <c r="X97" s="481"/>
      <c r="Y97" s="481"/>
      <c r="Z97" s="481"/>
      <c r="AA97" s="468"/>
      <c r="AB97" s="487"/>
      <c r="AC97" s="356">
        <f>'География-11 2021 расклад'!P98</f>
        <v>100</v>
      </c>
      <c r="AD97" s="356"/>
      <c r="AE97" s="356"/>
      <c r="AF97" s="356"/>
      <c r="AG97" s="351"/>
    </row>
    <row r="98" spans="1:33" s="1" customFormat="1" ht="15" customHeight="1" x14ac:dyDescent="0.25">
      <c r="A98" s="237">
        <v>15</v>
      </c>
      <c r="B98" s="48">
        <v>61210</v>
      </c>
      <c r="C98" s="194" t="s">
        <v>155</v>
      </c>
      <c r="D98" s="195"/>
      <c r="E98" s="196">
        <f>'География-11 2021 расклад'!L99</f>
        <v>1</v>
      </c>
      <c r="F98" s="196">
        <f>'География-11 2022 расклад'!L97</f>
        <v>1</v>
      </c>
      <c r="G98" s="196"/>
      <c r="H98" s="196"/>
      <c r="I98" s="197"/>
      <c r="J98" s="195"/>
      <c r="K98" s="196">
        <f>'География-11 2021 расклад'!M99</f>
        <v>0</v>
      </c>
      <c r="L98" s="196">
        <f>'География-11 2022 расклад'!M97</f>
        <v>0</v>
      </c>
      <c r="M98" s="196"/>
      <c r="N98" s="481"/>
      <c r="O98" s="468"/>
      <c r="P98" s="326"/>
      <c r="Q98" s="198">
        <f>'География-11 2021 расклад'!N99</f>
        <v>0</v>
      </c>
      <c r="R98" s="198">
        <f>'География-11 2022 расклад'!N97</f>
        <v>0</v>
      </c>
      <c r="S98" s="198"/>
      <c r="T98" s="198"/>
      <c r="U98" s="199"/>
      <c r="V98" s="480"/>
      <c r="W98" s="481">
        <f>'География-11 2021 расклад'!O99</f>
        <v>0</v>
      </c>
      <c r="X98" s="481">
        <f>'География-11 2022 расклад'!O97</f>
        <v>1</v>
      </c>
      <c r="Y98" s="481"/>
      <c r="Z98" s="481"/>
      <c r="AA98" s="468"/>
      <c r="AB98" s="487"/>
      <c r="AC98" s="356">
        <f>'География-11 2021 расклад'!P99</f>
        <v>0</v>
      </c>
      <c r="AD98" s="356">
        <f>'География-11 2022 расклад'!P97</f>
        <v>100</v>
      </c>
      <c r="AE98" s="356"/>
      <c r="AF98" s="356"/>
      <c r="AG98" s="351"/>
    </row>
    <row r="99" spans="1:33" s="1" customFormat="1" ht="15" customHeight="1" x14ac:dyDescent="0.25">
      <c r="A99" s="237">
        <v>16</v>
      </c>
      <c r="B99" s="48">
        <v>61290</v>
      </c>
      <c r="C99" s="194" t="s">
        <v>204</v>
      </c>
      <c r="D99" s="195">
        <f>'География-11 2020 расклад'!L100</f>
        <v>1</v>
      </c>
      <c r="E99" s="196">
        <f>'География-11 2021 расклад'!L100</f>
        <v>2</v>
      </c>
      <c r="F99" s="196"/>
      <c r="G99" s="196"/>
      <c r="H99" s="196"/>
      <c r="I99" s="197">
        <f>'География-11 2025 расклад'!M99</f>
        <v>4</v>
      </c>
      <c r="J99" s="195"/>
      <c r="K99" s="196">
        <f>'География-11 2021 расклад'!M100</f>
        <v>0</v>
      </c>
      <c r="L99" s="196"/>
      <c r="M99" s="196"/>
      <c r="N99" s="481"/>
      <c r="O99" s="468">
        <f>'География-11 2025 расклад'!N99</f>
        <v>0</v>
      </c>
      <c r="P99" s="326"/>
      <c r="Q99" s="198">
        <f>'География-11 2021 расклад'!N100</f>
        <v>0</v>
      </c>
      <c r="R99" s="198"/>
      <c r="S99" s="198"/>
      <c r="T99" s="198"/>
      <c r="U99" s="199">
        <f>'География-11 2025 расклад'!O99</f>
        <v>0</v>
      </c>
      <c r="V99" s="480">
        <f>'География-11 2020 расклад'!O100</f>
        <v>0</v>
      </c>
      <c r="W99" s="481">
        <f>'География-11 2021 расклад'!O100</f>
        <v>1</v>
      </c>
      <c r="X99" s="481"/>
      <c r="Y99" s="481"/>
      <c r="Z99" s="481"/>
      <c r="AA99" s="468">
        <f>'География-11 2025 расклад'!P99</f>
        <v>0</v>
      </c>
      <c r="AB99" s="487">
        <f>'География-11 2020 расклад'!P100</f>
        <v>0</v>
      </c>
      <c r="AC99" s="356">
        <f>'География-11 2021 расклад'!P100</f>
        <v>50</v>
      </c>
      <c r="AD99" s="356"/>
      <c r="AE99" s="356"/>
      <c r="AF99" s="356"/>
      <c r="AG99" s="351">
        <f>'География-11 2025 расклад'!Q99</f>
        <v>0</v>
      </c>
    </row>
    <row r="100" spans="1:33" s="1" customFormat="1" ht="15" customHeight="1" x14ac:dyDescent="0.25">
      <c r="A100" s="237">
        <v>17</v>
      </c>
      <c r="B100" s="48">
        <v>61340</v>
      </c>
      <c r="C100" s="194" t="s">
        <v>156</v>
      </c>
      <c r="D100" s="195">
        <f>'География-11 2020 расклад'!L101</f>
        <v>1</v>
      </c>
      <c r="E100" s="196">
        <f>'География-11 2021 расклад'!L101</f>
        <v>4</v>
      </c>
      <c r="F100" s="196"/>
      <c r="G100" s="196">
        <f>'География-11 2023 расклад'!L99</f>
        <v>1</v>
      </c>
      <c r="H100" s="196"/>
      <c r="I100" s="197">
        <f>'География-11 2025 расклад'!M100</f>
        <v>2</v>
      </c>
      <c r="J100" s="195"/>
      <c r="K100" s="196">
        <f>'География-11 2021 расклад'!M101</f>
        <v>0</v>
      </c>
      <c r="L100" s="196"/>
      <c r="M100" s="196">
        <f>'География-11 2023 расклад'!M99</f>
        <v>0</v>
      </c>
      <c r="N100" s="481"/>
      <c r="O100" s="468">
        <f>'География-11 2025 расклад'!N100</f>
        <v>0</v>
      </c>
      <c r="P100" s="326"/>
      <c r="Q100" s="198">
        <f>'География-11 2021 расклад'!N101</f>
        <v>0</v>
      </c>
      <c r="R100" s="198"/>
      <c r="S100" s="198">
        <f>'География-11 2023 расклад'!N99</f>
        <v>0</v>
      </c>
      <c r="T100" s="198"/>
      <c r="U100" s="199">
        <f>'География-11 2025 расклад'!O100</f>
        <v>0</v>
      </c>
      <c r="V100" s="480">
        <f>'География-11 2020 расклад'!O101</f>
        <v>0</v>
      </c>
      <c r="W100" s="481">
        <f>'География-11 2021 расклад'!O101</f>
        <v>1</v>
      </c>
      <c r="X100" s="481"/>
      <c r="Y100" s="481">
        <f>'География-11 2023 расклад'!O99</f>
        <v>1</v>
      </c>
      <c r="Z100" s="481"/>
      <c r="AA100" s="468">
        <f>'География-11 2025 расклад'!P100</f>
        <v>0</v>
      </c>
      <c r="AB100" s="487">
        <f>'География-11 2020 расклад'!P101</f>
        <v>0</v>
      </c>
      <c r="AC100" s="356">
        <f>'География-11 2021 расклад'!P101</f>
        <v>25</v>
      </c>
      <c r="AD100" s="356"/>
      <c r="AE100" s="356">
        <f>'География-11 2023 расклад'!P99</f>
        <v>100</v>
      </c>
      <c r="AF100" s="356"/>
      <c r="AG100" s="351">
        <f>'География-11 2025 расклад'!Q100</f>
        <v>0</v>
      </c>
    </row>
    <row r="101" spans="1:33" s="1" customFormat="1" ht="15" customHeight="1" x14ac:dyDescent="0.25">
      <c r="A101" s="237">
        <v>18</v>
      </c>
      <c r="B101" s="48">
        <v>61390</v>
      </c>
      <c r="C101" s="194" t="s">
        <v>157</v>
      </c>
      <c r="D101" s="195"/>
      <c r="E101" s="196">
        <f>'География-11 2021 расклад'!L102</f>
        <v>2</v>
      </c>
      <c r="F101" s="196"/>
      <c r="G101" s="196"/>
      <c r="H101" s="196"/>
      <c r="I101" s="197"/>
      <c r="J101" s="195"/>
      <c r="K101" s="196">
        <f>'География-11 2021 расклад'!M102</f>
        <v>0</v>
      </c>
      <c r="L101" s="196"/>
      <c r="M101" s="196"/>
      <c r="N101" s="481"/>
      <c r="O101" s="468"/>
      <c r="P101" s="326"/>
      <c r="Q101" s="198">
        <f>'География-11 2021 расклад'!N102</f>
        <v>0</v>
      </c>
      <c r="R101" s="198"/>
      <c r="S101" s="198"/>
      <c r="T101" s="198"/>
      <c r="U101" s="199"/>
      <c r="V101" s="480"/>
      <c r="W101" s="481">
        <f>'География-11 2021 расклад'!O102</f>
        <v>0</v>
      </c>
      <c r="X101" s="481"/>
      <c r="Y101" s="481"/>
      <c r="Z101" s="481"/>
      <c r="AA101" s="468"/>
      <c r="AB101" s="487"/>
      <c r="AC101" s="356">
        <f>'География-11 2021 расклад'!P102</f>
        <v>0</v>
      </c>
      <c r="AD101" s="356"/>
      <c r="AE101" s="356"/>
      <c r="AF101" s="356"/>
      <c r="AG101" s="351"/>
    </row>
    <row r="102" spans="1:33" s="1" customFormat="1" ht="15" customHeight="1" x14ac:dyDescent="0.25">
      <c r="A102" s="261">
        <v>19</v>
      </c>
      <c r="B102" s="48">
        <v>61410</v>
      </c>
      <c r="C102" s="194" t="s">
        <v>158</v>
      </c>
      <c r="D102" s="195">
        <f>'География-11 2020 расклад'!L103</f>
        <v>1</v>
      </c>
      <c r="E102" s="196"/>
      <c r="F102" s="196"/>
      <c r="G102" s="196"/>
      <c r="H102" s="196"/>
      <c r="I102" s="197"/>
      <c r="J102" s="195"/>
      <c r="K102" s="196"/>
      <c r="L102" s="196"/>
      <c r="M102" s="196"/>
      <c r="N102" s="481"/>
      <c r="O102" s="468"/>
      <c r="P102" s="326"/>
      <c r="Q102" s="198"/>
      <c r="R102" s="198"/>
      <c r="S102" s="198"/>
      <c r="T102" s="198"/>
      <c r="U102" s="199"/>
      <c r="V102" s="480">
        <f>'География-11 2020 расклад'!O103</f>
        <v>0</v>
      </c>
      <c r="W102" s="481"/>
      <c r="X102" s="481"/>
      <c r="Y102" s="481"/>
      <c r="Z102" s="481"/>
      <c r="AA102" s="468"/>
      <c r="AB102" s="487">
        <f>'География-11 2020 расклад'!P103</f>
        <v>0</v>
      </c>
      <c r="AC102" s="356"/>
      <c r="AD102" s="356"/>
      <c r="AE102" s="356"/>
      <c r="AF102" s="356"/>
      <c r="AG102" s="351"/>
    </row>
    <row r="103" spans="1:33" s="1" customFormat="1" ht="15" customHeight="1" x14ac:dyDescent="0.25">
      <c r="A103" s="231">
        <v>20</v>
      </c>
      <c r="B103" s="48">
        <v>61430</v>
      </c>
      <c r="C103" s="194" t="s">
        <v>114</v>
      </c>
      <c r="D103" s="195"/>
      <c r="E103" s="196">
        <f>'География-11 2021 расклад'!L104</f>
        <v>3</v>
      </c>
      <c r="F103" s="196">
        <f>'География-11 2022 расклад'!L102</f>
        <v>2</v>
      </c>
      <c r="G103" s="196">
        <f>'География-11 2023 расклад'!L102</f>
        <v>4</v>
      </c>
      <c r="H103" s="196">
        <f>'География-11 2024 расклад'!M103</f>
        <v>7</v>
      </c>
      <c r="I103" s="197"/>
      <c r="J103" s="195"/>
      <c r="K103" s="196">
        <f>'География-11 2021 расклад'!M104</f>
        <v>0</v>
      </c>
      <c r="L103" s="196">
        <f>'География-11 2022 расклад'!M102</f>
        <v>0</v>
      </c>
      <c r="M103" s="196">
        <f>'География-11 2023 расклад'!M102</f>
        <v>0</v>
      </c>
      <c r="N103" s="481">
        <f>'География-11 2024 расклад'!N103</f>
        <v>0</v>
      </c>
      <c r="O103" s="468"/>
      <c r="P103" s="326"/>
      <c r="Q103" s="198">
        <f>'География-11 2021 расклад'!N104</f>
        <v>0</v>
      </c>
      <c r="R103" s="198">
        <f>'География-11 2022 расклад'!N102</f>
        <v>0</v>
      </c>
      <c r="S103" s="198">
        <f>'География-11 2023 расклад'!N102</f>
        <v>0</v>
      </c>
      <c r="T103" s="198">
        <f>'География-11 2024 расклад'!O103</f>
        <v>0</v>
      </c>
      <c r="U103" s="199"/>
      <c r="V103" s="480"/>
      <c r="W103" s="481">
        <f>'География-11 2021 расклад'!O104</f>
        <v>0</v>
      </c>
      <c r="X103" s="481">
        <f>'География-11 2022 расклад'!O102</f>
        <v>0</v>
      </c>
      <c r="Y103" s="481">
        <f>'География-11 2023 расклад'!O102</f>
        <v>1</v>
      </c>
      <c r="Z103" s="481">
        <f>'География-11 2024 расклад'!P103</f>
        <v>1</v>
      </c>
      <c r="AA103" s="468"/>
      <c r="AB103" s="487"/>
      <c r="AC103" s="356">
        <f>'География-11 2021 расклад'!P104</f>
        <v>0</v>
      </c>
      <c r="AD103" s="356">
        <f>'География-11 2022 расклад'!P102</f>
        <v>0</v>
      </c>
      <c r="AE103" s="356">
        <f>'География-11 2023 расклад'!P102</f>
        <v>25</v>
      </c>
      <c r="AF103" s="356">
        <f>'География-11 2024 расклад'!Q103</f>
        <v>14.285714285714286</v>
      </c>
      <c r="AG103" s="351"/>
    </row>
    <row r="104" spans="1:33" s="1" customFormat="1" ht="15" customHeight="1" x14ac:dyDescent="0.25">
      <c r="A104" s="226">
        <v>21</v>
      </c>
      <c r="B104" s="48">
        <v>61440</v>
      </c>
      <c r="C104" s="194" t="s">
        <v>159</v>
      </c>
      <c r="D104" s="195"/>
      <c r="E104" s="196">
        <f>'География-11 2021 расклад'!L105</f>
        <v>1</v>
      </c>
      <c r="F104" s="196">
        <f>'География-11 2022 расклад'!L103</f>
        <v>1</v>
      </c>
      <c r="G104" s="196">
        <f>'География-11 2023 расклад'!L103</f>
        <v>2</v>
      </c>
      <c r="H104" s="196">
        <f>'География-11 2024 расклад'!M104</f>
        <v>2</v>
      </c>
      <c r="I104" s="197"/>
      <c r="J104" s="195"/>
      <c r="K104" s="196">
        <f>'География-11 2021 расклад'!M105</f>
        <v>0</v>
      </c>
      <c r="L104" s="196">
        <f>'География-11 2022 расклад'!M103</f>
        <v>0</v>
      </c>
      <c r="M104" s="196">
        <f>'География-11 2023 расклад'!M103</f>
        <v>0</v>
      </c>
      <c r="N104" s="481">
        <f>'География-11 2024 расклад'!N104</f>
        <v>0</v>
      </c>
      <c r="O104" s="468"/>
      <c r="P104" s="326"/>
      <c r="Q104" s="198">
        <f>'География-11 2021 расклад'!N105</f>
        <v>0</v>
      </c>
      <c r="R104" s="198">
        <f>'География-11 2022 расклад'!N103</f>
        <v>0</v>
      </c>
      <c r="S104" s="198">
        <f>'География-11 2023 расклад'!N103</f>
        <v>0</v>
      </c>
      <c r="T104" s="198">
        <f>'География-11 2024 расклад'!O104</f>
        <v>0</v>
      </c>
      <c r="U104" s="199"/>
      <c r="V104" s="480"/>
      <c r="W104" s="481">
        <f>'География-11 2021 расклад'!O105</f>
        <v>0</v>
      </c>
      <c r="X104" s="481">
        <f>'География-11 2022 расклад'!O103</f>
        <v>0</v>
      </c>
      <c r="Y104" s="481">
        <f>'География-11 2023 расклад'!O103</f>
        <v>0</v>
      </c>
      <c r="Z104" s="481">
        <f>'География-11 2024 расклад'!P104</f>
        <v>1</v>
      </c>
      <c r="AA104" s="468"/>
      <c r="AB104" s="487"/>
      <c r="AC104" s="356">
        <f>'География-11 2021 расклад'!P105</f>
        <v>0</v>
      </c>
      <c r="AD104" s="356">
        <f>'География-11 2022 расклад'!P103</f>
        <v>0</v>
      </c>
      <c r="AE104" s="356">
        <f>'География-11 2023 расклад'!P103</f>
        <v>0</v>
      </c>
      <c r="AF104" s="356">
        <f>'География-11 2024 расклад'!Q104</f>
        <v>50</v>
      </c>
      <c r="AG104" s="351"/>
    </row>
    <row r="105" spans="1:33" s="1" customFormat="1" ht="15" customHeight="1" x14ac:dyDescent="0.25">
      <c r="A105" s="226">
        <v>22</v>
      </c>
      <c r="B105" s="48">
        <v>61450</v>
      </c>
      <c r="C105" s="194" t="s">
        <v>115</v>
      </c>
      <c r="D105" s="195">
        <f>'География-11 2020 расклад'!L106</f>
        <v>1</v>
      </c>
      <c r="E105" s="196">
        <f>'География-11 2021 расклад'!L106</f>
        <v>1</v>
      </c>
      <c r="F105" s="196">
        <f>'География-11 2022 расклад'!L104</f>
        <v>3</v>
      </c>
      <c r="G105" s="196">
        <f>'География-11 2023 расклад'!L104</f>
        <v>1</v>
      </c>
      <c r="H105" s="196">
        <f>'География-11 2024 расклад'!M105</f>
        <v>1</v>
      </c>
      <c r="I105" s="197">
        <f>'География-11 2025 расклад'!M105</f>
        <v>4</v>
      </c>
      <c r="J105" s="195"/>
      <c r="K105" s="196">
        <f>'География-11 2021 расклад'!M106</f>
        <v>0</v>
      </c>
      <c r="L105" s="196">
        <f>'География-11 2022 расклад'!M104</f>
        <v>0</v>
      </c>
      <c r="M105" s="196">
        <f>'География-11 2023 расклад'!M104</f>
        <v>0</v>
      </c>
      <c r="N105" s="481">
        <f>'География-11 2024 расклад'!N105</f>
        <v>0</v>
      </c>
      <c r="O105" s="468">
        <f>'География-11 2025 расклад'!N105</f>
        <v>0</v>
      </c>
      <c r="P105" s="326"/>
      <c r="Q105" s="198">
        <f>'География-11 2021 расклад'!N106</f>
        <v>0</v>
      </c>
      <c r="R105" s="198">
        <f>'География-11 2022 расклад'!N104</f>
        <v>0</v>
      </c>
      <c r="S105" s="198">
        <f>'География-11 2023 расклад'!N104</f>
        <v>0</v>
      </c>
      <c r="T105" s="198">
        <f>'География-11 2024 расклад'!O105</f>
        <v>0</v>
      </c>
      <c r="U105" s="199">
        <f>'География-11 2025 расклад'!O105</f>
        <v>0</v>
      </c>
      <c r="V105" s="480">
        <f>'География-11 2020 расклад'!O106</f>
        <v>0</v>
      </c>
      <c r="W105" s="481">
        <f>'География-11 2021 расклад'!O106</f>
        <v>0</v>
      </c>
      <c r="X105" s="481">
        <f>'География-11 2022 расклад'!O104</f>
        <v>0</v>
      </c>
      <c r="Y105" s="481">
        <f>'География-11 2023 расклад'!O104</f>
        <v>0</v>
      </c>
      <c r="Z105" s="481">
        <f>'География-11 2024 расклад'!P105</f>
        <v>1</v>
      </c>
      <c r="AA105" s="468">
        <f>'География-11 2025 расклад'!P105</f>
        <v>2</v>
      </c>
      <c r="AB105" s="487">
        <f>'География-11 2020 расклад'!P106</f>
        <v>0</v>
      </c>
      <c r="AC105" s="356">
        <f>'География-11 2021 расклад'!P106</f>
        <v>0</v>
      </c>
      <c r="AD105" s="356">
        <f>'География-11 2022 расклад'!P104</f>
        <v>0</v>
      </c>
      <c r="AE105" s="356">
        <f>'География-11 2023 расклад'!P104</f>
        <v>0</v>
      </c>
      <c r="AF105" s="356">
        <f>'География-11 2024 расклад'!Q105</f>
        <v>100</v>
      </c>
      <c r="AG105" s="351">
        <f>'География-11 2025 расклад'!Q105</f>
        <v>50</v>
      </c>
    </row>
    <row r="106" spans="1:33" s="1" customFormat="1" ht="15" customHeight="1" x14ac:dyDescent="0.25">
      <c r="A106" s="226">
        <v>23</v>
      </c>
      <c r="B106" s="48">
        <v>61470</v>
      </c>
      <c r="C106" s="194" t="s">
        <v>200</v>
      </c>
      <c r="D106" s="195">
        <f>'География-11 2020 расклад'!L107</f>
        <v>2</v>
      </c>
      <c r="E106" s="196">
        <f>'География-11 2021 расклад'!L107</f>
        <v>1</v>
      </c>
      <c r="F106" s="196">
        <f>'География-11 2022 расклад'!L105</f>
        <v>3</v>
      </c>
      <c r="G106" s="196">
        <f>'География-11 2023 расклад'!L105</f>
        <v>1</v>
      </c>
      <c r="H106" s="196">
        <f>'География-11 2024 расклад'!M106</f>
        <v>1</v>
      </c>
      <c r="I106" s="197">
        <f>'География-11 2025 расклад'!M106</f>
        <v>1</v>
      </c>
      <c r="J106" s="195"/>
      <c r="K106" s="196">
        <f>'География-11 2021 расклад'!M107</f>
        <v>0</v>
      </c>
      <c r="L106" s="196">
        <f>'География-11 2022 расклад'!M105</f>
        <v>0</v>
      </c>
      <c r="M106" s="196">
        <f>'География-11 2023 расклад'!M105</f>
        <v>0</v>
      </c>
      <c r="N106" s="481">
        <f>'География-11 2024 расклад'!N106</f>
        <v>0</v>
      </c>
      <c r="O106" s="468">
        <f>'География-11 2025 расклад'!N106</f>
        <v>0</v>
      </c>
      <c r="P106" s="326"/>
      <c r="Q106" s="198">
        <f>'География-11 2021 расклад'!N107</f>
        <v>0</v>
      </c>
      <c r="R106" s="198">
        <f>'География-11 2022 расклад'!N105</f>
        <v>0</v>
      </c>
      <c r="S106" s="198">
        <f>'География-11 2023 расклад'!N105</f>
        <v>0</v>
      </c>
      <c r="T106" s="198">
        <f>'География-11 2024 расклад'!O106</f>
        <v>0</v>
      </c>
      <c r="U106" s="199">
        <f>'География-11 2025 расклад'!O106</f>
        <v>0</v>
      </c>
      <c r="V106" s="480">
        <f>'География-11 2020 расклад'!O107</f>
        <v>0</v>
      </c>
      <c r="W106" s="481">
        <f>'География-11 2021 расклад'!O107</f>
        <v>0</v>
      </c>
      <c r="X106" s="481">
        <f>'География-11 2022 расклад'!O105</f>
        <v>1</v>
      </c>
      <c r="Y106" s="481">
        <f>'География-11 2023 расклад'!O105</f>
        <v>0</v>
      </c>
      <c r="Z106" s="481">
        <f>'География-11 2024 расклад'!P106</f>
        <v>0</v>
      </c>
      <c r="AA106" s="468">
        <f>'География-11 2025 расклад'!P106</f>
        <v>1</v>
      </c>
      <c r="AB106" s="487">
        <f>'География-11 2020 расклад'!P107</f>
        <v>0</v>
      </c>
      <c r="AC106" s="356">
        <f>'География-11 2021 расклад'!P107</f>
        <v>0</v>
      </c>
      <c r="AD106" s="356">
        <f>'География-11 2022 расклад'!P105</f>
        <v>33.333333333333336</v>
      </c>
      <c r="AE106" s="356">
        <f>'География-11 2023 расклад'!P105</f>
        <v>0</v>
      </c>
      <c r="AF106" s="356">
        <f>'География-11 2024 расклад'!Q106</f>
        <v>0</v>
      </c>
      <c r="AG106" s="351">
        <f>'География-11 2025 расклад'!Q106</f>
        <v>100</v>
      </c>
    </row>
    <row r="107" spans="1:33" s="1" customFormat="1" ht="15" customHeight="1" x14ac:dyDescent="0.25">
      <c r="A107" s="226">
        <v>24</v>
      </c>
      <c r="B107" s="48">
        <v>61490</v>
      </c>
      <c r="C107" s="194" t="s">
        <v>116</v>
      </c>
      <c r="D107" s="195">
        <f>'География-11 2020 расклад'!L108</f>
        <v>1</v>
      </c>
      <c r="E107" s="196"/>
      <c r="F107" s="196">
        <f>'География-11 2022 расклад'!L106</f>
        <v>4</v>
      </c>
      <c r="G107" s="196">
        <f>'География-11 2023 расклад'!L106</f>
        <v>3</v>
      </c>
      <c r="H107" s="196">
        <f>'География-11 2024 расклад'!M107</f>
        <v>4</v>
      </c>
      <c r="I107" s="197">
        <f>'География-11 2025 расклад'!M107</f>
        <v>1</v>
      </c>
      <c r="J107" s="195"/>
      <c r="K107" s="196"/>
      <c r="L107" s="196">
        <f>'География-11 2022 расклад'!M106</f>
        <v>0</v>
      </c>
      <c r="M107" s="196">
        <f>'География-11 2023 расклад'!M106</f>
        <v>1</v>
      </c>
      <c r="N107" s="481">
        <f>'География-11 2024 расклад'!N107</f>
        <v>0</v>
      </c>
      <c r="O107" s="468">
        <f>'География-11 2025 расклад'!N107</f>
        <v>0</v>
      </c>
      <c r="P107" s="326"/>
      <c r="Q107" s="198"/>
      <c r="R107" s="198">
        <f>'География-11 2022 расклад'!N106</f>
        <v>0</v>
      </c>
      <c r="S107" s="198">
        <f>'География-11 2023 расклад'!N106</f>
        <v>33.333333333333336</v>
      </c>
      <c r="T107" s="198">
        <f>'География-11 2024 расклад'!O107</f>
        <v>0</v>
      </c>
      <c r="U107" s="199">
        <f>'География-11 2025 расклад'!O107</f>
        <v>0</v>
      </c>
      <c r="V107" s="480">
        <f>'География-11 2020 расклад'!O108</f>
        <v>0</v>
      </c>
      <c r="W107" s="481"/>
      <c r="X107" s="481">
        <f>'География-11 2022 расклад'!O106</f>
        <v>0</v>
      </c>
      <c r="Y107" s="481">
        <f>'География-11 2023 расклад'!O106</f>
        <v>1</v>
      </c>
      <c r="Z107" s="481">
        <f>'География-11 2024 расклад'!P107</f>
        <v>0</v>
      </c>
      <c r="AA107" s="468">
        <f>'География-11 2025 расклад'!P107</f>
        <v>0</v>
      </c>
      <c r="AB107" s="487">
        <f>'География-11 2020 расклад'!P108</f>
        <v>0</v>
      </c>
      <c r="AC107" s="356"/>
      <c r="AD107" s="356">
        <f>'География-11 2022 расклад'!P106</f>
        <v>0</v>
      </c>
      <c r="AE107" s="356">
        <f>'География-11 2023 расклад'!P106</f>
        <v>33.333333333333336</v>
      </c>
      <c r="AF107" s="356">
        <f>'География-11 2024 расклад'!Q107</f>
        <v>0</v>
      </c>
      <c r="AG107" s="351">
        <f>'География-11 2025 расклад'!Q107</f>
        <v>0</v>
      </c>
    </row>
    <row r="108" spans="1:33" s="1" customFormat="1" ht="15" customHeight="1" x14ac:dyDescent="0.25">
      <c r="A108" s="226">
        <v>25</v>
      </c>
      <c r="B108" s="48">
        <v>61500</v>
      </c>
      <c r="C108" s="194" t="s">
        <v>117</v>
      </c>
      <c r="D108" s="195">
        <f>'География-11 2020 расклад'!L109</f>
        <v>2</v>
      </c>
      <c r="E108" s="196">
        <f>'География-11 2021 расклад'!L109</f>
        <v>1</v>
      </c>
      <c r="F108" s="196">
        <f>'География-11 2022 расклад'!L107</f>
        <v>4</v>
      </c>
      <c r="G108" s="196">
        <f>'География-11 2023 расклад'!L107</f>
        <v>7</v>
      </c>
      <c r="H108" s="196">
        <f>'География-11 2024 расклад'!M108</f>
        <v>6</v>
      </c>
      <c r="I108" s="197">
        <f>'География-11 2025 расклад'!M108</f>
        <v>6</v>
      </c>
      <c r="J108" s="195"/>
      <c r="K108" s="196">
        <f>'География-11 2021 расклад'!M109</f>
        <v>1</v>
      </c>
      <c r="L108" s="196">
        <f>'География-11 2022 расклад'!M107</f>
        <v>0</v>
      </c>
      <c r="M108" s="196">
        <f>'География-11 2023 расклад'!M107</f>
        <v>1</v>
      </c>
      <c r="N108" s="481">
        <f>'География-11 2024 расклад'!N108</f>
        <v>1</v>
      </c>
      <c r="O108" s="468">
        <f>'География-11 2025 расклад'!N108</f>
        <v>0</v>
      </c>
      <c r="P108" s="326"/>
      <c r="Q108" s="198">
        <f>'География-11 2021 расклад'!N109</f>
        <v>100</v>
      </c>
      <c r="R108" s="198">
        <f>'География-11 2022 расклад'!N107</f>
        <v>0</v>
      </c>
      <c r="S108" s="198">
        <f>'География-11 2023 расклад'!N107</f>
        <v>14.285714285714286</v>
      </c>
      <c r="T108" s="198">
        <f>'География-11 2024 расклад'!O108</f>
        <v>16.666666666666668</v>
      </c>
      <c r="U108" s="199">
        <f>'География-11 2025 расклад'!O108</f>
        <v>0</v>
      </c>
      <c r="V108" s="480">
        <f>'География-11 2020 расклад'!O109</f>
        <v>0</v>
      </c>
      <c r="W108" s="481">
        <f>'География-11 2021 расклад'!O109</f>
        <v>0</v>
      </c>
      <c r="X108" s="481">
        <f>'География-11 2022 расклад'!O107</f>
        <v>0</v>
      </c>
      <c r="Y108" s="481">
        <f>'География-11 2023 расклад'!O107</f>
        <v>0</v>
      </c>
      <c r="Z108" s="481">
        <f>'География-11 2024 расклад'!P108</f>
        <v>0</v>
      </c>
      <c r="AA108" s="468">
        <f>'География-11 2025 расклад'!P108</f>
        <v>1</v>
      </c>
      <c r="AB108" s="487">
        <f>'География-11 2020 расклад'!P109</f>
        <v>0</v>
      </c>
      <c r="AC108" s="356">
        <f>'География-11 2021 расклад'!P109</f>
        <v>0</v>
      </c>
      <c r="AD108" s="356">
        <f>'География-11 2022 расклад'!P107</f>
        <v>0</v>
      </c>
      <c r="AE108" s="356">
        <f>'География-11 2023 расклад'!P107</f>
        <v>0</v>
      </c>
      <c r="AF108" s="356">
        <f>'География-11 2024 расклад'!Q108</f>
        <v>0</v>
      </c>
      <c r="AG108" s="351">
        <f>'География-11 2025 расклад'!Q108</f>
        <v>16.666666666666668</v>
      </c>
    </row>
    <row r="109" spans="1:33" s="1" customFormat="1" ht="15" customHeight="1" x14ac:dyDescent="0.25">
      <c r="A109" s="226">
        <v>26</v>
      </c>
      <c r="B109" s="48">
        <v>61510</v>
      </c>
      <c r="C109" s="194" t="s">
        <v>89</v>
      </c>
      <c r="D109" s="195">
        <f>'География-11 2020 расклад'!L110</f>
        <v>3</v>
      </c>
      <c r="E109" s="196">
        <f>'География-11 2021 расклад'!L110</f>
        <v>1</v>
      </c>
      <c r="F109" s="196">
        <f>'География-11 2022 расклад'!L108</f>
        <v>4</v>
      </c>
      <c r="G109" s="196"/>
      <c r="H109" s="196">
        <f>'География-11 2024 расклад'!M109</f>
        <v>3</v>
      </c>
      <c r="I109" s="197">
        <f>'География-11 2025 расклад'!M109</f>
        <v>8</v>
      </c>
      <c r="J109" s="195"/>
      <c r="K109" s="196">
        <f>'География-11 2021 расклад'!M110</f>
        <v>0</v>
      </c>
      <c r="L109" s="196">
        <f>'География-11 2022 расклад'!M108</f>
        <v>0</v>
      </c>
      <c r="M109" s="196"/>
      <c r="N109" s="481">
        <f>'География-11 2024 расклад'!N109</f>
        <v>0</v>
      </c>
      <c r="O109" s="468">
        <f>'География-11 2025 расклад'!N109</f>
        <v>3</v>
      </c>
      <c r="P109" s="326"/>
      <c r="Q109" s="198">
        <f>'География-11 2021 расклад'!N110</f>
        <v>0</v>
      </c>
      <c r="R109" s="198">
        <f>'География-11 2022 расклад'!N108</f>
        <v>0</v>
      </c>
      <c r="S109" s="198"/>
      <c r="T109" s="198">
        <f>'География-11 2024 расклад'!O109</f>
        <v>0</v>
      </c>
      <c r="U109" s="199">
        <f>'География-11 2025 расклад'!O109</f>
        <v>37.5</v>
      </c>
      <c r="V109" s="480">
        <f>'География-11 2020 расклад'!O110</f>
        <v>0</v>
      </c>
      <c r="W109" s="481">
        <f>'География-11 2021 расклад'!O110</f>
        <v>0</v>
      </c>
      <c r="X109" s="481">
        <f>'География-11 2022 расклад'!O108</f>
        <v>0</v>
      </c>
      <c r="Y109" s="481"/>
      <c r="Z109" s="481">
        <f>'География-11 2024 расклад'!P109</f>
        <v>0</v>
      </c>
      <c r="AA109" s="468">
        <f>'География-11 2025 расклад'!P109</f>
        <v>0</v>
      </c>
      <c r="AB109" s="487">
        <f>'География-11 2020 расклад'!P110</f>
        <v>0</v>
      </c>
      <c r="AC109" s="356">
        <f>'География-11 2021 расклад'!P110</f>
        <v>0</v>
      </c>
      <c r="AD109" s="356">
        <f>'География-11 2022 расклад'!P108</f>
        <v>0</v>
      </c>
      <c r="AE109" s="356"/>
      <c r="AF109" s="356">
        <f>'География-11 2024 расклад'!Q109</f>
        <v>0</v>
      </c>
      <c r="AG109" s="351">
        <f>'География-11 2025 расклад'!Q109</f>
        <v>0</v>
      </c>
    </row>
    <row r="110" spans="1:33" s="1" customFormat="1" ht="15" customHeight="1" x14ac:dyDescent="0.25">
      <c r="A110" s="226">
        <v>27</v>
      </c>
      <c r="B110" s="50">
        <v>61520</v>
      </c>
      <c r="C110" s="200" t="s">
        <v>118</v>
      </c>
      <c r="D110" s="195">
        <f>'География-11 2020 расклад'!L111</f>
        <v>2</v>
      </c>
      <c r="E110" s="196">
        <f>'География-11 2021 расклад'!L111</f>
        <v>1</v>
      </c>
      <c r="F110" s="196"/>
      <c r="G110" s="196"/>
      <c r="H110" s="196">
        <f>'География-11 2024 расклад'!M110</f>
        <v>5</v>
      </c>
      <c r="I110" s="197"/>
      <c r="J110" s="195"/>
      <c r="K110" s="196">
        <f>'География-11 2021 расклад'!M111</f>
        <v>1</v>
      </c>
      <c r="L110" s="196"/>
      <c r="M110" s="196"/>
      <c r="N110" s="481">
        <f>'География-11 2024 расклад'!N110</f>
        <v>1</v>
      </c>
      <c r="O110" s="468"/>
      <c r="P110" s="326"/>
      <c r="Q110" s="198">
        <f>'География-11 2021 расклад'!N111</f>
        <v>100</v>
      </c>
      <c r="R110" s="198"/>
      <c r="S110" s="198"/>
      <c r="T110" s="198">
        <f>'География-11 2024 расклад'!O110</f>
        <v>20</v>
      </c>
      <c r="U110" s="199"/>
      <c r="V110" s="480">
        <f>'География-11 2020 расклад'!O111</f>
        <v>0</v>
      </c>
      <c r="W110" s="481">
        <f>'География-11 2021 расклад'!O111</f>
        <v>0</v>
      </c>
      <c r="X110" s="481"/>
      <c r="Y110" s="481"/>
      <c r="Z110" s="481">
        <f>'География-11 2024 расклад'!P110</f>
        <v>1</v>
      </c>
      <c r="AA110" s="468"/>
      <c r="AB110" s="487">
        <f>'География-11 2020 расклад'!P111</f>
        <v>0</v>
      </c>
      <c r="AC110" s="356">
        <f>'География-11 2021 расклад'!P111</f>
        <v>0</v>
      </c>
      <c r="AD110" s="356"/>
      <c r="AE110" s="356"/>
      <c r="AF110" s="356">
        <f>'География-11 2024 расклад'!Q110</f>
        <v>20</v>
      </c>
      <c r="AG110" s="351"/>
    </row>
    <row r="111" spans="1:33" s="1" customFormat="1" ht="15" customHeight="1" x14ac:dyDescent="0.25">
      <c r="A111" s="226">
        <v>28</v>
      </c>
      <c r="B111" s="50">
        <v>61540</v>
      </c>
      <c r="C111" s="200" t="s">
        <v>160</v>
      </c>
      <c r="D111" s="195"/>
      <c r="E111" s="196">
        <f>'География-11 2021 расклад'!L112</f>
        <v>1</v>
      </c>
      <c r="F111" s="196"/>
      <c r="G111" s="196">
        <f>'География-11 2023 расклад'!L110</f>
        <v>2</v>
      </c>
      <c r="H111" s="196">
        <f>'География-11 2024 расклад'!M111</f>
        <v>4</v>
      </c>
      <c r="I111" s="197">
        <f>'География-11 2025 расклад'!M111</f>
        <v>2</v>
      </c>
      <c r="J111" s="195"/>
      <c r="K111" s="196">
        <f>'География-11 2021 расклад'!M112</f>
        <v>1</v>
      </c>
      <c r="L111" s="196"/>
      <c r="M111" s="196">
        <f>'География-11 2023 расклад'!M110</f>
        <v>1</v>
      </c>
      <c r="N111" s="481">
        <f>'География-11 2024 расклад'!N111</f>
        <v>1</v>
      </c>
      <c r="O111" s="468">
        <f>'География-11 2025 расклад'!N111</f>
        <v>0</v>
      </c>
      <c r="P111" s="326"/>
      <c r="Q111" s="198">
        <f>'География-11 2021 расклад'!N112</f>
        <v>100</v>
      </c>
      <c r="R111" s="198"/>
      <c r="S111" s="198">
        <f>'География-11 2023 расклад'!N110</f>
        <v>50</v>
      </c>
      <c r="T111" s="198">
        <f>'География-11 2024 расклад'!O111</f>
        <v>25</v>
      </c>
      <c r="U111" s="199">
        <f>'География-11 2025 расклад'!O111</f>
        <v>0</v>
      </c>
      <c r="V111" s="480"/>
      <c r="W111" s="481">
        <f>'География-11 2021 расклад'!O112</f>
        <v>0</v>
      </c>
      <c r="X111" s="481"/>
      <c r="Y111" s="481">
        <f>'География-11 2023 расклад'!O110</f>
        <v>0</v>
      </c>
      <c r="Z111" s="481">
        <f>'География-11 2024 расклад'!P111</f>
        <v>0</v>
      </c>
      <c r="AA111" s="468">
        <f>'География-11 2025 расклад'!P111</f>
        <v>0</v>
      </c>
      <c r="AB111" s="487"/>
      <c r="AC111" s="356">
        <f>'География-11 2021 расклад'!P112</f>
        <v>0</v>
      </c>
      <c r="AD111" s="356"/>
      <c r="AE111" s="356">
        <f>'География-11 2023 расклад'!P110</f>
        <v>0</v>
      </c>
      <c r="AF111" s="356">
        <f>'География-11 2024 расклад'!Q111</f>
        <v>0</v>
      </c>
      <c r="AG111" s="351">
        <f>'География-11 2025 расклад'!Q111</f>
        <v>0</v>
      </c>
    </row>
    <row r="112" spans="1:33" s="1" customFormat="1" ht="15" customHeight="1" x14ac:dyDescent="0.25">
      <c r="A112" s="230">
        <v>29</v>
      </c>
      <c r="B112" s="50">
        <v>61560</v>
      </c>
      <c r="C112" s="200" t="s">
        <v>161</v>
      </c>
      <c r="D112" s="195"/>
      <c r="E112" s="196">
        <f>'География-11 2021 расклад'!L113</f>
        <v>8</v>
      </c>
      <c r="F112" s="196">
        <f>'География-11 2022 расклад'!L111</f>
        <v>7</v>
      </c>
      <c r="G112" s="196">
        <f>'География-11 2023 расклад'!L111</f>
        <v>3</v>
      </c>
      <c r="H112" s="196">
        <f>'География-11 2024 расклад'!M112</f>
        <v>5</v>
      </c>
      <c r="I112" s="197">
        <f>'География-11 2025 расклад'!M112</f>
        <v>4</v>
      </c>
      <c r="J112" s="195"/>
      <c r="K112" s="196">
        <f>'География-11 2021 расклад'!M113</f>
        <v>0</v>
      </c>
      <c r="L112" s="196">
        <f>'География-11 2022 расклад'!M111</f>
        <v>1</v>
      </c>
      <c r="M112" s="196">
        <f>'География-11 2023 расклад'!M111</f>
        <v>0</v>
      </c>
      <c r="N112" s="481">
        <f>'География-11 2024 расклад'!N112</f>
        <v>0</v>
      </c>
      <c r="O112" s="468">
        <f>'География-11 2025 расклад'!N112</f>
        <v>0</v>
      </c>
      <c r="P112" s="326"/>
      <c r="Q112" s="198">
        <f>'География-11 2021 расклад'!N113</f>
        <v>0</v>
      </c>
      <c r="R112" s="198">
        <f>'География-11 2022 расклад'!N111</f>
        <v>14.285714285714286</v>
      </c>
      <c r="S112" s="198">
        <f>'География-11 2023 расклад'!N111</f>
        <v>0</v>
      </c>
      <c r="T112" s="198">
        <f>'География-11 2024 расклад'!O112</f>
        <v>0</v>
      </c>
      <c r="U112" s="199">
        <f>'География-11 2025 расклад'!O112</f>
        <v>0</v>
      </c>
      <c r="V112" s="480"/>
      <c r="W112" s="481">
        <f>'География-11 2021 расклад'!O113</f>
        <v>3</v>
      </c>
      <c r="X112" s="481">
        <f>'География-11 2022 расклад'!O111</f>
        <v>1</v>
      </c>
      <c r="Y112" s="481">
        <f>'География-11 2023 расклад'!O111</f>
        <v>0</v>
      </c>
      <c r="Z112" s="481">
        <f>'География-11 2024 расклад'!P112</f>
        <v>4</v>
      </c>
      <c r="AA112" s="468">
        <f>'География-11 2025 расклад'!P112</f>
        <v>0</v>
      </c>
      <c r="AB112" s="487"/>
      <c r="AC112" s="356">
        <f>'География-11 2021 расклад'!P113</f>
        <v>37.5</v>
      </c>
      <c r="AD112" s="356">
        <f>'География-11 2022 расклад'!P111</f>
        <v>14.285714285714286</v>
      </c>
      <c r="AE112" s="356">
        <f>'География-11 2023 расклад'!P111</f>
        <v>0</v>
      </c>
      <c r="AF112" s="356">
        <f>'География-11 2024 расклад'!Q112</f>
        <v>80</v>
      </c>
      <c r="AG112" s="351">
        <f>'География-11 2025 расклад'!Q112</f>
        <v>0</v>
      </c>
    </row>
    <row r="113" spans="1:33" s="216" customFormat="1" ht="15" customHeight="1" x14ac:dyDescent="0.25">
      <c r="A113" s="230">
        <v>30</v>
      </c>
      <c r="B113" s="252">
        <v>61570</v>
      </c>
      <c r="C113" s="200" t="s">
        <v>162</v>
      </c>
      <c r="D113" s="202"/>
      <c r="E113" s="203"/>
      <c r="F113" s="203"/>
      <c r="G113" s="203"/>
      <c r="H113" s="203">
        <f>'География-11 2024 расклад'!M113</f>
        <v>1</v>
      </c>
      <c r="I113" s="204">
        <f>'География-11 2025 расклад'!M113</f>
        <v>1</v>
      </c>
      <c r="J113" s="202"/>
      <c r="K113" s="203"/>
      <c r="L113" s="203"/>
      <c r="M113" s="203"/>
      <c r="N113" s="481">
        <f>'География-11 2024 расклад'!N113</f>
        <v>0</v>
      </c>
      <c r="O113" s="469">
        <f>'География-11 2025 расклад'!N113</f>
        <v>0</v>
      </c>
      <c r="P113" s="327"/>
      <c r="Q113" s="205"/>
      <c r="R113" s="205"/>
      <c r="S113" s="205"/>
      <c r="T113" s="198">
        <f>'География-11 2024 расклад'!O113</f>
        <v>0</v>
      </c>
      <c r="U113" s="206">
        <f>'География-11 2025 расклад'!O113</f>
        <v>0</v>
      </c>
      <c r="V113" s="482"/>
      <c r="W113" s="483"/>
      <c r="X113" s="483"/>
      <c r="Y113" s="483"/>
      <c r="Z113" s="483">
        <f>'География-11 2024 расклад'!P113</f>
        <v>0</v>
      </c>
      <c r="AA113" s="469">
        <f>'География-11 2025 расклад'!P113</f>
        <v>1</v>
      </c>
      <c r="AB113" s="488"/>
      <c r="AC113" s="357"/>
      <c r="AD113" s="357"/>
      <c r="AE113" s="357"/>
      <c r="AF113" s="357">
        <f>'География-11 2024 расклад'!Q113</f>
        <v>0</v>
      </c>
      <c r="AG113" s="351">
        <f>'География-11 2025 расклад'!Q113</f>
        <v>100</v>
      </c>
    </row>
    <row r="114" spans="1:33" s="1" customFormat="1" ht="15" customHeight="1" thickBot="1" x14ac:dyDescent="0.3">
      <c r="A114" s="230">
        <v>31</v>
      </c>
      <c r="B114" s="50">
        <v>61600</v>
      </c>
      <c r="C114" s="200" t="s">
        <v>205</v>
      </c>
      <c r="D114" s="202"/>
      <c r="E114" s="203"/>
      <c r="F114" s="203"/>
      <c r="G114" s="203"/>
      <c r="H114" s="203"/>
      <c r="I114" s="204"/>
      <c r="J114" s="202"/>
      <c r="K114" s="203"/>
      <c r="L114" s="203"/>
      <c r="M114" s="203"/>
      <c r="N114" s="481"/>
      <c r="O114" s="469"/>
      <c r="P114" s="327"/>
      <c r="Q114" s="205"/>
      <c r="R114" s="205"/>
      <c r="S114" s="205"/>
      <c r="T114" s="198"/>
      <c r="U114" s="206"/>
      <c r="V114" s="482"/>
      <c r="W114" s="483"/>
      <c r="X114" s="483"/>
      <c r="Y114" s="483"/>
      <c r="Z114" s="483"/>
      <c r="AA114" s="469"/>
      <c r="AB114" s="488"/>
      <c r="AC114" s="357"/>
      <c r="AD114" s="357"/>
      <c r="AE114" s="357"/>
      <c r="AF114" s="357"/>
      <c r="AG114" s="352"/>
    </row>
    <row r="115" spans="1:33" s="1" customFormat="1" ht="15" customHeight="1" thickBot="1" x14ac:dyDescent="0.3">
      <c r="A115" s="40"/>
      <c r="B115" s="56"/>
      <c r="C115" s="207" t="s">
        <v>107</v>
      </c>
      <c r="D115" s="336">
        <f>'География-11 2020 расклад'!L115</f>
        <v>5</v>
      </c>
      <c r="E115" s="338">
        <f>'География-11 2021 расклад'!L115</f>
        <v>9</v>
      </c>
      <c r="F115" s="338">
        <f>'География-11 2022 расклад'!L113</f>
        <v>15</v>
      </c>
      <c r="G115" s="338">
        <f>'География-11 2023 расклад'!L113</f>
        <v>16</v>
      </c>
      <c r="H115" s="338">
        <f>'География-11 2024 расклад'!M114</f>
        <v>12</v>
      </c>
      <c r="I115" s="339">
        <f>'География-11 2025 расклад'!M115</f>
        <v>17</v>
      </c>
      <c r="J115" s="336">
        <f>'География-11 2020 расклад'!M115</f>
        <v>0</v>
      </c>
      <c r="K115" s="338">
        <f>'География-11 2021 расклад'!M115</f>
        <v>3</v>
      </c>
      <c r="L115" s="338">
        <f>'География-11 2022 расклад'!M113</f>
        <v>1</v>
      </c>
      <c r="M115" s="338">
        <f>'География-11 2023 расклад'!M113</f>
        <v>3</v>
      </c>
      <c r="N115" s="477">
        <f>'География-11 2024 расклад'!N114</f>
        <v>1</v>
      </c>
      <c r="O115" s="466">
        <f>'География-11 2025 расклад'!N115</f>
        <v>1</v>
      </c>
      <c r="P115" s="342">
        <f>'География-11 2020 расклад'!N115</f>
        <v>0</v>
      </c>
      <c r="Q115" s="340">
        <f>'География-11 2021 расклад'!N115</f>
        <v>31.25</v>
      </c>
      <c r="R115" s="340">
        <f>'География-11 2022 расклад'!N113</f>
        <v>8.3333333333333339</v>
      </c>
      <c r="S115" s="340">
        <f>'География-11 2023 расклад'!N113</f>
        <v>18.75</v>
      </c>
      <c r="T115" s="340">
        <f>'География-11 2024 расклад'!O114</f>
        <v>8.3333333333333339</v>
      </c>
      <c r="U115" s="341">
        <f>'География-11 2025 расклад'!O115</f>
        <v>5.882352941176471</v>
      </c>
      <c r="V115" s="476">
        <f>'География-11 2020 расклад'!O115</f>
        <v>0</v>
      </c>
      <c r="W115" s="477">
        <f>'География-11 2021 расклад'!O115</f>
        <v>1</v>
      </c>
      <c r="X115" s="477">
        <f>'География-11 2022 расклад'!O113</f>
        <v>5</v>
      </c>
      <c r="Y115" s="477">
        <f>'География-11 2023 расклад'!O113</f>
        <v>3</v>
      </c>
      <c r="Z115" s="477">
        <f>'География-11 2024 расклад'!P114</f>
        <v>2</v>
      </c>
      <c r="AA115" s="466">
        <f>'География-11 2025 расклад'!P115</f>
        <v>6</v>
      </c>
      <c r="AB115" s="493">
        <f>'География-11 2020 расклад'!P115</f>
        <v>0</v>
      </c>
      <c r="AC115" s="354">
        <f>'География-11 2021 расклад'!P115</f>
        <v>6.25</v>
      </c>
      <c r="AD115" s="354">
        <f>'География-11 2022 расклад'!P113</f>
        <v>25</v>
      </c>
      <c r="AE115" s="354">
        <f>'География-11 2023 расклад'!P113</f>
        <v>18.75</v>
      </c>
      <c r="AF115" s="354">
        <f>'География-11 2024 расклад'!Q114</f>
        <v>16.666666666666668</v>
      </c>
      <c r="AG115" s="345">
        <f>'География-11 2025 расклад'!Q115</f>
        <v>35.294117647058826</v>
      </c>
    </row>
    <row r="116" spans="1:33" s="1" customFormat="1" ht="15" customHeight="1" x14ac:dyDescent="0.25">
      <c r="A116" s="10">
        <v>1</v>
      </c>
      <c r="B116" s="49">
        <v>70020</v>
      </c>
      <c r="C116" s="188" t="s">
        <v>90</v>
      </c>
      <c r="D116" s="189"/>
      <c r="E116" s="190">
        <f>'География-11 2021 расклад'!L116</f>
        <v>2</v>
      </c>
      <c r="F116" s="190"/>
      <c r="G116" s="190"/>
      <c r="H116" s="190"/>
      <c r="I116" s="191"/>
      <c r="J116" s="189"/>
      <c r="K116" s="190">
        <f>'География-11 2021 расклад'!M116</f>
        <v>1</v>
      </c>
      <c r="L116" s="190"/>
      <c r="M116" s="190"/>
      <c r="N116" s="479"/>
      <c r="O116" s="467"/>
      <c r="P116" s="328"/>
      <c r="Q116" s="192">
        <f>'География-11 2021 расклад'!N116</f>
        <v>50</v>
      </c>
      <c r="R116" s="192"/>
      <c r="S116" s="192"/>
      <c r="T116" s="192"/>
      <c r="U116" s="193"/>
      <c r="V116" s="478"/>
      <c r="W116" s="479">
        <f>'География-11 2021 расклад'!O116</f>
        <v>0</v>
      </c>
      <c r="X116" s="479"/>
      <c r="Y116" s="479"/>
      <c r="Z116" s="479"/>
      <c r="AA116" s="467"/>
      <c r="AB116" s="486"/>
      <c r="AC116" s="355">
        <f>'География-11 2021 расклад'!P116</f>
        <v>0</v>
      </c>
      <c r="AD116" s="355"/>
      <c r="AE116" s="355"/>
      <c r="AF116" s="355"/>
      <c r="AG116" s="350"/>
    </row>
    <row r="117" spans="1:33" s="1" customFormat="1" ht="15" customHeight="1" x14ac:dyDescent="0.25">
      <c r="A117" s="16">
        <v>2</v>
      </c>
      <c r="B117" s="48">
        <v>70110</v>
      </c>
      <c r="C117" s="194" t="s">
        <v>93</v>
      </c>
      <c r="D117" s="195"/>
      <c r="E117" s="196">
        <f>'География-11 2021 расклад'!L117</f>
        <v>4</v>
      </c>
      <c r="F117" s="196">
        <f>'География-11 2022 расклад'!L115</f>
        <v>2</v>
      </c>
      <c r="G117" s="196">
        <f>'География-11 2023 расклад'!L115</f>
        <v>1</v>
      </c>
      <c r="H117" s="196">
        <f>'География-11 2024 расклад'!M116</f>
        <v>2</v>
      </c>
      <c r="I117" s="197">
        <f>'География-11 2025 расклад'!M117</f>
        <v>1</v>
      </c>
      <c r="J117" s="195"/>
      <c r="K117" s="196">
        <f>'География-11 2021 расклад'!M117</f>
        <v>1</v>
      </c>
      <c r="L117" s="196">
        <f>'География-11 2022 расклад'!M115</f>
        <v>0</v>
      </c>
      <c r="M117" s="196">
        <f>'География-11 2023 расклад'!M115</f>
        <v>1</v>
      </c>
      <c r="N117" s="481">
        <f>'География-11 2024 расклад'!N116</f>
        <v>0</v>
      </c>
      <c r="O117" s="468">
        <f>'География-11 2025 расклад'!N117</f>
        <v>0</v>
      </c>
      <c r="P117" s="326"/>
      <c r="Q117" s="198">
        <f>'География-11 2021 расклад'!N117</f>
        <v>25</v>
      </c>
      <c r="R117" s="198">
        <f>'География-11 2022 расклад'!N115</f>
        <v>0</v>
      </c>
      <c r="S117" s="198">
        <f>'География-11 2023 расклад'!N115</f>
        <v>100</v>
      </c>
      <c r="T117" s="198">
        <f>'География-11 2024 расклад'!O116</f>
        <v>0</v>
      </c>
      <c r="U117" s="199">
        <f>'География-11 2025 расклад'!O117</f>
        <v>0</v>
      </c>
      <c r="V117" s="480"/>
      <c r="W117" s="481">
        <f>'География-11 2021 расклад'!O117</f>
        <v>1</v>
      </c>
      <c r="X117" s="481">
        <f>'География-11 2022 расклад'!O115</f>
        <v>0</v>
      </c>
      <c r="Y117" s="481">
        <f>'География-11 2023 расклад'!O115</f>
        <v>0</v>
      </c>
      <c r="Z117" s="481">
        <f>'География-11 2024 расклад'!P116</f>
        <v>0</v>
      </c>
      <c r="AA117" s="468">
        <f>'География-11 2025 расклад'!P117</f>
        <v>0</v>
      </c>
      <c r="AB117" s="487"/>
      <c r="AC117" s="356">
        <f>'География-11 2021 расклад'!P117</f>
        <v>25</v>
      </c>
      <c r="AD117" s="356">
        <f>'География-11 2022 расклад'!P115</f>
        <v>0</v>
      </c>
      <c r="AE117" s="356">
        <f>'География-11 2023 расклад'!P115</f>
        <v>0</v>
      </c>
      <c r="AF117" s="356">
        <f>'География-11 2024 расклад'!Q116</f>
        <v>0</v>
      </c>
      <c r="AG117" s="351">
        <f>'География-11 2025 расклад'!Q117</f>
        <v>0</v>
      </c>
    </row>
    <row r="118" spans="1:33" s="1" customFormat="1" ht="15" customHeight="1" x14ac:dyDescent="0.25">
      <c r="A118" s="11">
        <v>3</v>
      </c>
      <c r="B118" s="48">
        <v>70021</v>
      </c>
      <c r="C118" s="194" t="s">
        <v>91</v>
      </c>
      <c r="D118" s="195">
        <f>'География-11 2020 расклад'!L118</f>
        <v>2</v>
      </c>
      <c r="E118" s="196">
        <f>'География-11 2021 расклад'!L118</f>
        <v>2</v>
      </c>
      <c r="F118" s="196"/>
      <c r="G118" s="196"/>
      <c r="H118" s="196">
        <f>'География-11 2024 расклад'!M117</f>
        <v>2</v>
      </c>
      <c r="I118" s="197"/>
      <c r="J118" s="195"/>
      <c r="K118" s="196">
        <f>'География-11 2021 расклад'!M118</f>
        <v>1</v>
      </c>
      <c r="L118" s="196"/>
      <c r="M118" s="196"/>
      <c r="N118" s="481">
        <f>'География-11 2024 расклад'!N117</f>
        <v>1</v>
      </c>
      <c r="O118" s="468"/>
      <c r="P118" s="326"/>
      <c r="Q118" s="198">
        <f>'География-11 2021 расклад'!N118</f>
        <v>50</v>
      </c>
      <c r="R118" s="198"/>
      <c r="S118" s="198"/>
      <c r="T118" s="198">
        <f>'География-11 2024 расклад'!O117</f>
        <v>50</v>
      </c>
      <c r="U118" s="199"/>
      <c r="V118" s="480">
        <f>'География-11 2020 расклад'!O118</f>
        <v>0</v>
      </c>
      <c r="W118" s="481">
        <f>'География-11 2021 расклад'!O118</f>
        <v>0</v>
      </c>
      <c r="X118" s="481"/>
      <c r="Y118" s="481"/>
      <c r="Z118" s="481">
        <f>'География-11 2024 расклад'!P117</f>
        <v>0</v>
      </c>
      <c r="AA118" s="468"/>
      <c r="AB118" s="487">
        <f>'География-11 2020 расклад'!P118</f>
        <v>0</v>
      </c>
      <c r="AC118" s="356">
        <f>'География-11 2021 расклад'!P118</f>
        <v>0</v>
      </c>
      <c r="AD118" s="356"/>
      <c r="AE118" s="356"/>
      <c r="AF118" s="356">
        <f>'География-11 2024 расклад'!Q117</f>
        <v>0</v>
      </c>
      <c r="AG118" s="351"/>
    </row>
    <row r="119" spans="1:33" s="1" customFormat="1" ht="15" customHeight="1" x14ac:dyDescent="0.25">
      <c r="A119" s="11">
        <v>4</v>
      </c>
      <c r="B119" s="48">
        <v>70040</v>
      </c>
      <c r="C119" s="194" t="s">
        <v>92</v>
      </c>
      <c r="D119" s="195"/>
      <c r="E119" s="196"/>
      <c r="F119" s="196"/>
      <c r="G119" s="196"/>
      <c r="H119" s="196">
        <f>'География-11 2024 расклад'!M118</f>
        <v>1</v>
      </c>
      <c r="I119" s="197"/>
      <c r="J119" s="195"/>
      <c r="K119" s="196"/>
      <c r="L119" s="196"/>
      <c r="M119" s="196"/>
      <c r="N119" s="481">
        <f>'География-11 2024 расклад'!N118</f>
        <v>0</v>
      </c>
      <c r="O119" s="468"/>
      <c r="P119" s="326"/>
      <c r="Q119" s="198"/>
      <c r="R119" s="198"/>
      <c r="S119" s="198"/>
      <c r="T119" s="198">
        <f>'География-11 2024 расклад'!O118</f>
        <v>0</v>
      </c>
      <c r="U119" s="199"/>
      <c r="V119" s="480"/>
      <c r="W119" s="481"/>
      <c r="X119" s="481"/>
      <c r="Y119" s="481"/>
      <c r="Z119" s="481">
        <f>'География-11 2024 расклад'!P118</f>
        <v>1</v>
      </c>
      <c r="AA119" s="468"/>
      <c r="AB119" s="487"/>
      <c r="AC119" s="356"/>
      <c r="AD119" s="356"/>
      <c r="AE119" s="356"/>
      <c r="AF119" s="356">
        <f>'География-11 2024 расклад'!Q118</f>
        <v>100</v>
      </c>
      <c r="AG119" s="351"/>
    </row>
    <row r="120" spans="1:33" s="1" customFormat="1" ht="15" customHeight="1" x14ac:dyDescent="0.25">
      <c r="A120" s="11">
        <v>5</v>
      </c>
      <c r="B120" s="48">
        <v>70100</v>
      </c>
      <c r="C120" s="194" t="s">
        <v>188</v>
      </c>
      <c r="D120" s="195">
        <f>'География-11 2020 расклад'!L120</f>
        <v>2</v>
      </c>
      <c r="E120" s="196"/>
      <c r="F120" s="196">
        <f>'География-11 2022 расклад'!L118</f>
        <v>1</v>
      </c>
      <c r="G120" s="196">
        <f>'География-11 2023 расклад'!L118</f>
        <v>6</v>
      </c>
      <c r="H120" s="196"/>
      <c r="I120" s="197">
        <f>'География-11 2025 расклад'!M120</f>
        <v>3</v>
      </c>
      <c r="J120" s="195"/>
      <c r="K120" s="196"/>
      <c r="L120" s="196">
        <f>'География-11 2022 расклад'!M118</f>
        <v>0</v>
      </c>
      <c r="M120" s="196">
        <f>'География-11 2023 расклад'!M118</f>
        <v>1</v>
      </c>
      <c r="N120" s="481"/>
      <c r="O120" s="468">
        <f>'География-11 2025 расклад'!N120</f>
        <v>1</v>
      </c>
      <c r="P120" s="326"/>
      <c r="Q120" s="198"/>
      <c r="R120" s="198">
        <f>'География-11 2022 расклад'!N118</f>
        <v>0</v>
      </c>
      <c r="S120" s="198">
        <f>'География-11 2023 расклад'!N118</f>
        <v>16.666666666666668</v>
      </c>
      <c r="T120" s="198"/>
      <c r="U120" s="199">
        <f>'География-11 2025 расклад'!O120</f>
        <v>33.333333333333336</v>
      </c>
      <c r="V120" s="480">
        <f>'География-11 2020 расклад'!O120</f>
        <v>0</v>
      </c>
      <c r="W120" s="481"/>
      <c r="X120" s="481">
        <f>'География-11 2022 расклад'!O118</f>
        <v>0</v>
      </c>
      <c r="Y120" s="481">
        <f>'География-11 2023 расклад'!O118</f>
        <v>0</v>
      </c>
      <c r="Z120" s="481"/>
      <c r="AA120" s="468">
        <f>'География-11 2025 расклад'!P120</f>
        <v>0</v>
      </c>
      <c r="AB120" s="487">
        <f>'География-11 2020 расклад'!P120</f>
        <v>0</v>
      </c>
      <c r="AC120" s="356"/>
      <c r="AD120" s="356">
        <f>'География-11 2022 расклад'!P118</f>
        <v>0</v>
      </c>
      <c r="AE120" s="356">
        <f>'География-11 2023 расклад'!P118</f>
        <v>0</v>
      </c>
      <c r="AF120" s="356"/>
      <c r="AG120" s="351">
        <f>'География-11 2025 расклад'!Q120</f>
        <v>0</v>
      </c>
    </row>
    <row r="121" spans="1:33" s="1" customFormat="1" ht="15" customHeight="1" x14ac:dyDescent="0.25">
      <c r="A121" s="11">
        <v>6</v>
      </c>
      <c r="B121" s="48">
        <v>70270</v>
      </c>
      <c r="C121" s="194" t="s">
        <v>94</v>
      </c>
      <c r="D121" s="195"/>
      <c r="E121" s="196"/>
      <c r="F121" s="196">
        <f>'География-11 2022 расклад'!L119</f>
        <v>2</v>
      </c>
      <c r="G121" s="196">
        <f>'География-11 2023 расклад'!L119</f>
        <v>2</v>
      </c>
      <c r="H121" s="196"/>
      <c r="I121" s="197"/>
      <c r="J121" s="195"/>
      <c r="K121" s="196"/>
      <c r="L121" s="196">
        <f>'География-11 2022 расклад'!M119</f>
        <v>0</v>
      </c>
      <c r="M121" s="196">
        <f>'География-11 2023 расклад'!M119</f>
        <v>0</v>
      </c>
      <c r="N121" s="481"/>
      <c r="O121" s="468"/>
      <c r="P121" s="326"/>
      <c r="Q121" s="198"/>
      <c r="R121" s="198">
        <f>'География-11 2022 расклад'!N119</f>
        <v>0</v>
      </c>
      <c r="S121" s="198">
        <f>'География-11 2023 расклад'!N119</f>
        <v>0</v>
      </c>
      <c r="T121" s="198"/>
      <c r="U121" s="199"/>
      <c r="V121" s="480"/>
      <c r="W121" s="481"/>
      <c r="X121" s="481">
        <f>'География-11 2022 расклад'!O119</f>
        <v>1</v>
      </c>
      <c r="Y121" s="481">
        <f>'География-11 2023 расклад'!O119</f>
        <v>1</v>
      </c>
      <c r="Z121" s="481"/>
      <c r="AA121" s="468"/>
      <c r="AB121" s="487"/>
      <c r="AC121" s="356"/>
      <c r="AD121" s="356">
        <f>'География-11 2022 расклад'!P119</f>
        <v>50</v>
      </c>
      <c r="AE121" s="356">
        <f>'География-11 2023 расклад'!P119</f>
        <v>50</v>
      </c>
      <c r="AF121" s="356"/>
      <c r="AG121" s="351"/>
    </row>
    <row r="122" spans="1:33" s="1" customFormat="1" ht="15" customHeight="1" x14ac:dyDescent="0.25">
      <c r="A122" s="11">
        <v>7</v>
      </c>
      <c r="B122" s="48">
        <v>70510</v>
      </c>
      <c r="C122" s="194" t="s">
        <v>95</v>
      </c>
      <c r="D122" s="195"/>
      <c r="E122" s="196"/>
      <c r="F122" s="196">
        <f>'География-11 2022 расклад'!L120</f>
        <v>2</v>
      </c>
      <c r="G122" s="196"/>
      <c r="H122" s="196"/>
      <c r="I122" s="197"/>
      <c r="J122" s="195"/>
      <c r="K122" s="196"/>
      <c r="L122" s="196">
        <f>'География-11 2022 расклад'!M120</f>
        <v>1</v>
      </c>
      <c r="M122" s="196"/>
      <c r="N122" s="481"/>
      <c r="O122" s="468"/>
      <c r="P122" s="326"/>
      <c r="Q122" s="198"/>
      <c r="R122" s="198">
        <f>'География-11 2022 расклад'!N120</f>
        <v>50</v>
      </c>
      <c r="S122" s="198"/>
      <c r="T122" s="198"/>
      <c r="U122" s="199"/>
      <c r="V122" s="480"/>
      <c r="W122" s="481"/>
      <c r="X122" s="481">
        <f>'География-11 2022 расклад'!O120</f>
        <v>0</v>
      </c>
      <c r="Y122" s="481"/>
      <c r="Z122" s="481"/>
      <c r="AA122" s="468"/>
      <c r="AB122" s="487"/>
      <c r="AC122" s="356"/>
      <c r="AD122" s="356">
        <f>'География-11 2022 расклад'!P120</f>
        <v>0</v>
      </c>
      <c r="AE122" s="356"/>
      <c r="AF122" s="356"/>
      <c r="AG122" s="351"/>
    </row>
    <row r="123" spans="1:33" s="1" customFormat="1" ht="15" customHeight="1" x14ac:dyDescent="0.25">
      <c r="A123" s="15">
        <v>8</v>
      </c>
      <c r="B123" s="50">
        <v>10880</v>
      </c>
      <c r="C123" s="200" t="s">
        <v>120</v>
      </c>
      <c r="D123" s="195"/>
      <c r="E123" s="196"/>
      <c r="F123" s="196">
        <f>'География-11 2022 расклад'!L121</f>
        <v>6</v>
      </c>
      <c r="G123" s="196">
        <f>'География-11 2023 расклад'!L121</f>
        <v>6</v>
      </c>
      <c r="H123" s="196">
        <f>'География-11 2024 расклад'!M122</f>
        <v>7</v>
      </c>
      <c r="I123" s="197">
        <f>'География-11 2025 расклад'!M123</f>
        <v>11</v>
      </c>
      <c r="J123" s="195"/>
      <c r="K123" s="196"/>
      <c r="L123" s="196">
        <f>'География-11 2022 расклад'!M121</f>
        <v>0</v>
      </c>
      <c r="M123" s="196">
        <f>'География-11 2023 расклад'!M121</f>
        <v>1</v>
      </c>
      <c r="N123" s="481">
        <f>'География-11 2024 расклад'!N122</f>
        <v>0</v>
      </c>
      <c r="O123" s="468">
        <f>'География-11 2025 расклад'!N123</f>
        <v>0</v>
      </c>
      <c r="P123" s="326"/>
      <c r="Q123" s="198"/>
      <c r="R123" s="198">
        <f>'География-11 2022 расклад'!N121</f>
        <v>0</v>
      </c>
      <c r="S123" s="198">
        <f>'География-11 2023 расклад'!N121</f>
        <v>16.666666666666668</v>
      </c>
      <c r="T123" s="198">
        <f>'География-11 2024 расклад'!O122</f>
        <v>0</v>
      </c>
      <c r="U123" s="199">
        <f>'География-11 2025 расклад'!O123</f>
        <v>0</v>
      </c>
      <c r="V123" s="480"/>
      <c r="W123" s="481"/>
      <c r="X123" s="481">
        <f>'География-11 2022 расклад'!O121</f>
        <v>3</v>
      </c>
      <c r="Y123" s="481">
        <f>'География-11 2023 расклад'!O121</f>
        <v>2</v>
      </c>
      <c r="Z123" s="481">
        <f>'География-11 2024 расклад'!P122</f>
        <v>1</v>
      </c>
      <c r="AA123" s="468">
        <f>'География-11 2025 расклад'!P123</f>
        <v>5</v>
      </c>
      <c r="AB123" s="487"/>
      <c r="AC123" s="356"/>
      <c r="AD123" s="356">
        <f>'География-11 2022 расклад'!P121</f>
        <v>50</v>
      </c>
      <c r="AE123" s="356">
        <f>'География-11 2023 расклад'!P121</f>
        <v>33.333333333333336</v>
      </c>
      <c r="AF123" s="356">
        <f>'География-11 2024 расклад'!Q122</f>
        <v>14.285714285714286</v>
      </c>
      <c r="AG123" s="351">
        <f>'География-11 2025 расклад'!Q123</f>
        <v>45.454545454545453</v>
      </c>
    </row>
    <row r="124" spans="1:33" s="1" customFormat="1" ht="15" customHeight="1" thickBot="1" x14ac:dyDescent="0.3">
      <c r="A124" s="12">
        <v>9</v>
      </c>
      <c r="B124" s="52">
        <v>10890</v>
      </c>
      <c r="C124" s="201" t="s">
        <v>122</v>
      </c>
      <c r="D124" s="209"/>
      <c r="E124" s="210">
        <f>'География-11 2021 расклад'!L124</f>
        <v>1</v>
      </c>
      <c r="F124" s="210">
        <f>'География-11 2022 расклад'!L122</f>
        <v>2</v>
      </c>
      <c r="G124" s="210">
        <f>'География-11 2023 расклад'!L122</f>
        <v>1</v>
      </c>
      <c r="H124" s="210"/>
      <c r="I124" s="211">
        <f>'География-11 2025 расклад'!M124</f>
        <v>2</v>
      </c>
      <c r="J124" s="209"/>
      <c r="K124" s="210">
        <f>'География-11 2021 расклад'!M124</f>
        <v>0</v>
      </c>
      <c r="L124" s="210">
        <f>'География-11 2022 расклад'!M122</f>
        <v>0</v>
      </c>
      <c r="M124" s="210">
        <f>'География-11 2023 расклад'!M122</f>
        <v>0</v>
      </c>
      <c r="N124" s="485"/>
      <c r="O124" s="470">
        <f>'География-11 2025 расклад'!N124</f>
        <v>0</v>
      </c>
      <c r="P124" s="329"/>
      <c r="Q124" s="212">
        <f>'География-11 2021 расклад'!N124</f>
        <v>0</v>
      </c>
      <c r="R124" s="212">
        <f>'География-11 2022 расклад'!N122</f>
        <v>0</v>
      </c>
      <c r="S124" s="212">
        <f>'География-11 2023 расклад'!N122</f>
        <v>0</v>
      </c>
      <c r="T124" s="212"/>
      <c r="U124" s="213">
        <f>'География-11 2025 расклад'!O124</f>
        <v>0</v>
      </c>
      <c r="V124" s="484"/>
      <c r="W124" s="485">
        <f>'География-11 2021 расклад'!O124</f>
        <v>0</v>
      </c>
      <c r="X124" s="485">
        <f>'География-11 2022 расклад'!O122</f>
        <v>1</v>
      </c>
      <c r="Y124" s="485">
        <f>'География-11 2023 расклад'!O122</f>
        <v>0</v>
      </c>
      <c r="Z124" s="485"/>
      <c r="AA124" s="470">
        <f>'География-11 2025 расклад'!P124</f>
        <v>1</v>
      </c>
      <c r="AB124" s="489"/>
      <c r="AC124" s="358">
        <f>'География-11 2021 расклад'!P124</f>
        <v>0</v>
      </c>
      <c r="AD124" s="358">
        <f>'География-11 2022 расклад'!P122</f>
        <v>50</v>
      </c>
      <c r="AE124" s="358">
        <f>'География-11 2023 расклад'!P122</f>
        <v>0</v>
      </c>
      <c r="AF124" s="358"/>
      <c r="AG124" s="353">
        <f>'География-11 2025 расклад'!Q124</f>
        <v>50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B2:C2"/>
    <mergeCell ref="B6:C6"/>
    <mergeCell ref="A4:A5"/>
    <mergeCell ref="B4:B5"/>
    <mergeCell ref="C4:C5"/>
    <mergeCell ref="J4:O4"/>
    <mergeCell ref="D4:I4"/>
    <mergeCell ref="P4:U4"/>
    <mergeCell ref="V4:AA4"/>
    <mergeCell ref="AB4:AG4"/>
  </mergeCells>
  <conditionalFormatting sqref="Q7:U124 P16:P82">
    <cfRule type="cellIs" dxfId="21" priority="18" operator="lessThan">
      <formula>50</formula>
    </cfRule>
  </conditionalFormatting>
  <conditionalFormatting sqref="P7:P20 P22:P55 P57:P75 P78:P124">
    <cfRule type="cellIs" dxfId="20" priority="4" operator="equal">
      <formula>0</formula>
    </cfRule>
  </conditionalFormatting>
  <conditionalFormatting sqref="P7:U124">
    <cfRule type="containsBlanks" dxfId="19" priority="3">
      <formula>LEN(TRIM(P7))=0</formula>
    </cfRule>
    <cfRule type="cellIs" dxfId="18" priority="19" operator="between">
      <formula>50.004</formula>
      <formula>50</formula>
    </cfRule>
    <cfRule type="cellIs" dxfId="17" priority="20" operator="between">
      <formula>50.004</formula>
      <formula>90</formula>
    </cfRule>
    <cfRule type="cellIs" dxfId="16" priority="21" operator="between">
      <formula>90</formula>
      <formula>100</formula>
    </cfRule>
  </conditionalFormatting>
  <conditionalFormatting sqref="V7:AG124">
    <cfRule type="containsBlanks" dxfId="15" priority="2">
      <formula>LEN(TRIM(V7))=0</formula>
    </cfRule>
    <cfRule type="cellIs" dxfId="14" priority="5" operator="equal">
      <formula>"-"</formula>
    </cfRule>
    <cfRule type="cellIs" dxfId="13" priority="6" operator="equal">
      <formula>0</formula>
    </cfRule>
    <cfRule type="cellIs" dxfId="12" priority="7" operator="between">
      <formula>0.01</formula>
      <formula>9.99</formula>
    </cfRule>
    <cfRule type="cellIs" dxfId="11" priority="8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25" t="s">
        <v>133</v>
      </c>
    </row>
    <row r="2" spans="1:17" ht="18" customHeight="1" x14ac:dyDescent="0.25">
      <c r="A2" s="4"/>
      <c r="B2" s="4"/>
      <c r="C2" s="565" t="s">
        <v>143</v>
      </c>
      <c r="D2" s="565"/>
      <c r="E2" s="263"/>
      <c r="F2" s="65"/>
      <c r="G2" s="65"/>
      <c r="H2" s="65"/>
      <c r="I2" s="65"/>
      <c r="J2" s="26">
        <v>2020</v>
      </c>
      <c r="K2" s="4"/>
      <c r="L2" s="27"/>
      <c r="M2" s="325" t="s">
        <v>134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214"/>
      <c r="M3" s="325" t="s">
        <v>135</v>
      </c>
    </row>
    <row r="4" spans="1:17" ht="18" customHeight="1" thickBot="1" x14ac:dyDescent="0.3">
      <c r="A4" s="568" t="s">
        <v>0</v>
      </c>
      <c r="B4" s="570" t="s">
        <v>1</v>
      </c>
      <c r="C4" s="570" t="s">
        <v>2</v>
      </c>
      <c r="D4" s="577" t="s">
        <v>3</v>
      </c>
      <c r="E4" s="579" t="s">
        <v>129</v>
      </c>
      <c r="F4" s="580"/>
      <c r="G4" s="580"/>
      <c r="H4" s="580"/>
      <c r="I4" s="581"/>
      <c r="J4" s="574" t="s">
        <v>99</v>
      </c>
      <c r="K4" s="4"/>
      <c r="L4" s="18"/>
      <c r="M4" s="325" t="s">
        <v>136</v>
      </c>
    </row>
    <row r="5" spans="1:17" ht="43.5" customHeight="1" thickBot="1" x14ac:dyDescent="0.3">
      <c r="A5" s="569"/>
      <c r="B5" s="571"/>
      <c r="C5" s="571"/>
      <c r="D5" s="578"/>
      <c r="E5" s="172" t="s">
        <v>125</v>
      </c>
      <c r="F5" s="3" t="s">
        <v>142</v>
      </c>
      <c r="G5" s="3" t="s">
        <v>140</v>
      </c>
      <c r="H5" s="3" t="s">
        <v>126</v>
      </c>
      <c r="I5" s="3">
        <v>100</v>
      </c>
      <c r="J5" s="575"/>
      <c r="K5" s="4"/>
      <c r="L5" s="85" t="s">
        <v>124</v>
      </c>
      <c r="M5" s="86" t="s">
        <v>137</v>
      </c>
      <c r="N5" s="86" t="s">
        <v>139</v>
      </c>
      <c r="O5" s="86" t="s">
        <v>127</v>
      </c>
      <c r="P5" s="86" t="s">
        <v>128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53</v>
      </c>
      <c r="E6" s="290">
        <f>AVERAGE(E7,E8,E17,E30,E48,E68,E83,E115)</f>
        <v>2.806122448979592</v>
      </c>
      <c r="F6" s="290">
        <v>0</v>
      </c>
      <c r="G6" s="290">
        <f t="shared" ref="G6:H6" si="0">AVERAGE(G7,G8,G17,G30,G48,G68,G83,G115)</f>
        <v>7.1428571428571432</v>
      </c>
      <c r="H6" s="290">
        <f t="shared" si="0"/>
        <v>19.791666666666668</v>
      </c>
      <c r="I6" s="290">
        <f>AVERAGE(I7,I8,I17,I30,I48,I68,I83,I115)</f>
        <v>2.3809523809523809</v>
      </c>
      <c r="J6" s="112">
        <v>62.05</v>
      </c>
      <c r="K6" s="21"/>
      <c r="L6" s="330">
        <f>D6</f>
        <v>53</v>
      </c>
      <c r="M6" s="331">
        <f>M7+M8+M17+M30+M48+M68+M83+M115</f>
        <v>6</v>
      </c>
      <c r="N6" s="177">
        <f>G6+H6+I6</f>
        <v>29.31547619047619</v>
      </c>
      <c r="O6" s="331">
        <f>O7+O8+O17+O30+O48+O68+O83+O115</f>
        <v>2</v>
      </c>
      <c r="P6" s="343">
        <f>E6</f>
        <v>2.806122448979592</v>
      </c>
      <c r="Q6" s="58"/>
    </row>
    <row r="7" spans="1:17" ht="15" customHeight="1" thickBot="1" x14ac:dyDescent="0.3">
      <c r="A7" s="134">
        <v>1</v>
      </c>
      <c r="B7" s="133">
        <v>50050</v>
      </c>
      <c r="C7" s="137" t="s">
        <v>55</v>
      </c>
      <c r="D7" s="324">
        <v>1</v>
      </c>
      <c r="E7" s="316"/>
      <c r="F7" s="316"/>
      <c r="G7" s="316"/>
      <c r="H7" s="316">
        <v>100</v>
      </c>
      <c r="I7" s="316"/>
      <c r="J7" s="318">
        <v>96</v>
      </c>
      <c r="K7" s="64"/>
      <c r="L7" s="87">
        <f>D7</f>
        <v>1</v>
      </c>
      <c r="M7" s="88">
        <f t="shared" ref="M7" si="1">N7*L7/100</f>
        <v>1</v>
      </c>
      <c r="N7" s="89">
        <f t="shared" ref="N7:N68" si="2">G7+H7+I7</f>
        <v>100</v>
      </c>
      <c r="O7" s="88">
        <f t="shared" ref="O7" si="3">P7*L7/100</f>
        <v>0</v>
      </c>
      <c r="P7" s="90">
        <f>E7</f>
        <v>0</v>
      </c>
      <c r="Q7" s="60"/>
    </row>
    <row r="8" spans="1:17" ht="15" customHeight="1" thickBot="1" x14ac:dyDescent="0.3">
      <c r="A8" s="32"/>
      <c r="B8" s="25"/>
      <c r="C8" s="33" t="s">
        <v>101</v>
      </c>
      <c r="D8" s="33">
        <f>SUM(D9:D16)</f>
        <v>4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41">
        <f>AVERAGE(J9:J16)</f>
        <v>69.166666666666671</v>
      </c>
      <c r="K8" s="21"/>
      <c r="L8" s="336">
        <f>D8</f>
        <v>4</v>
      </c>
      <c r="M8" s="337">
        <f>SUM(M9:M16)</f>
        <v>0</v>
      </c>
      <c r="N8" s="344">
        <f t="shared" si="2"/>
        <v>0</v>
      </c>
      <c r="O8" s="337">
        <f>SUM(O9:O16)</f>
        <v>0</v>
      </c>
      <c r="P8" s="345">
        <f>E8</f>
        <v>0</v>
      </c>
      <c r="Q8" s="67"/>
    </row>
    <row r="9" spans="1:17" s="1" customFormat="1" ht="15" customHeight="1" x14ac:dyDescent="0.25">
      <c r="A9" s="11">
        <v>1</v>
      </c>
      <c r="B9" s="48">
        <v>10002</v>
      </c>
      <c r="C9" s="19" t="s">
        <v>5</v>
      </c>
      <c r="D9" s="178"/>
      <c r="E9" s="127"/>
      <c r="F9" s="127"/>
      <c r="G9" s="127"/>
      <c r="H9" s="127"/>
      <c r="I9" s="127"/>
      <c r="J9" s="43"/>
      <c r="K9" s="21"/>
      <c r="L9" s="95"/>
      <c r="M9" s="96"/>
      <c r="N9" s="97"/>
      <c r="O9" s="96"/>
      <c r="P9" s="98"/>
      <c r="Q9" s="61"/>
    </row>
    <row r="10" spans="1:17" s="1" customFormat="1" ht="15" customHeight="1" x14ac:dyDescent="0.25">
      <c r="A10" s="11">
        <v>2</v>
      </c>
      <c r="B10" s="48">
        <v>10090</v>
      </c>
      <c r="C10" s="19" t="s">
        <v>7</v>
      </c>
      <c r="D10" s="323">
        <v>2</v>
      </c>
      <c r="E10" s="317"/>
      <c r="F10" s="317"/>
      <c r="G10" s="317"/>
      <c r="H10" s="317"/>
      <c r="I10" s="317"/>
      <c r="J10" s="303">
        <v>74.5</v>
      </c>
      <c r="K10" s="21"/>
      <c r="L10" s="95">
        <f>D10</f>
        <v>2</v>
      </c>
      <c r="M10" s="96"/>
      <c r="N10" s="97"/>
      <c r="O10" s="96">
        <f t="shared" ref="O10" si="4">P10*L10/100</f>
        <v>0</v>
      </c>
      <c r="P10" s="98">
        <f>E10</f>
        <v>0</v>
      </c>
      <c r="Q10" s="61"/>
    </row>
    <row r="11" spans="1:17" s="1" customFormat="1" ht="15" customHeight="1" x14ac:dyDescent="0.25">
      <c r="A11" s="11">
        <v>3</v>
      </c>
      <c r="B11" s="50">
        <v>10004</v>
      </c>
      <c r="C11" s="22" t="s">
        <v>6</v>
      </c>
      <c r="D11" s="171"/>
      <c r="E11" s="151"/>
      <c r="F11" s="151"/>
      <c r="G11" s="151"/>
      <c r="H11" s="151"/>
      <c r="I11" s="143"/>
      <c r="J11" s="46"/>
      <c r="K11" s="21"/>
      <c r="L11" s="95"/>
      <c r="M11" s="96"/>
      <c r="N11" s="97"/>
      <c r="O11" s="96"/>
      <c r="P11" s="98"/>
      <c r="Q11" s="61"/>
    </row>
    <row r="12" spans="1:17" s="1" customFormat="1" ht="14.25" customHeight="1" x14ac:dyDescent="0.25">
      <c r="A12" s="11">
        <v>4</v>
      </c>
      <c r="B12" s="48">
        <v>10001</v>
      </c>
      <c r="C12" s="19" t="s">
        <v>4</v>
      </c>
      <c r="D12" s="323">
        <v>1</v>
      </c>
      <c r="E12" s="294"/>
      <c r="F12" s="294"/>
      <c r="G12" s="294"/>
      <c r="H12" s="294"/>
      <c r="I12" s="321"/>
      <c r="J12" s="303">
        <v>65</v>
      </c>
      <c r="K12" s="21"/>
      <c r="L12" s="95">
        <f>D12</f>
        <v>1</v>
      </c>
      <c r="M12" s="96"/>
      <c r="N12" s="97"/>
      <c r="O12" s="96">
        <f t="shared" ref="O12:O67" si="5">P12*L12/100</f>
        <v>0</v>
      </c>
      <c r="P12" s="98">
        <f>E12</f>
        <v>0</v>
      </c>
      <c r="Q12" s="61"/>
    </row>
    <row r="13" spans="1:17" s="1" customFormat="1" ht="15" customHeight="1" x14ac:dyDescent="0.25">
      <c r="A13" s="11">
        <v>5</v>
      </c>
      <c r="B13" s="48">
        <v>10120</v>
      </c>
      <c r="C13" s="19" t="s">
        <v>8</v>
      </c>
      <c r="D13" s="178"/>
      <c r="E13" s="151"/>
      <c r="F13" s="151"/>
      <c r="G13" s="151"/>
      <c r="H13" s="151"/>
      <c r="I13" s="151"/>
      <c r="J13" s="43"/>
      <c r="K13" s="21"/>
      <c r="L13" s="95"/>
      <c r="M13" s="96"/>
      <c r="N13" s="97"/>
      <c r="O13" s="96"/>
      <c r="P13" s="98"/>
      <c r="Q13" s="61"/>
    </row>
    <row r="14" spans="1:17" s="1" customFormat="1" ht="15" customHeight="1" x14ac:dyDescent="0.25">
      <c r="A14" s="11">
        <v>6</v>
      </c>
      <c r="B14" s="48">
        <v>10190</v>
      </c>
      <c r="C14" s="19" t="s">
        <v>9</v>
      </c>
      <c r="D14" s="171"/>
      <c r="E14" s="127"/>
      <c r="F14" s="127"/>
      <c r="G14" s="127"/>
      <c r="H14" s="127"/>
      <c r="I14" s="127"/>
      <c r="J14" s="43"/>
      <c r="K14" s="21"/>
      <c r="L14" s="95"/>
      <c r="M14" s="96"/>
      <c r="N14" s="97"/>
      <c r="O14" s="96"/>
      <c r="P14" s="98"/>
      <c r="Q14" s="66"/>
    </row>
    <row r="15" spans="1:17" s="1" customFormat="1" ht="15" customHeight="1" x14ac:dyDescent="0.25">
      <c r="A15" s="11">
        <v>7</v>
      </c>
      <c r="B15" s="48">
        <v>10320</v>
      </c>
      <c r="C15" s="19" t="s">
        <v>10</v>
      </c>
      <c r="D15" s="171"/>
      <c r="E15" s="151"/>
      <c r="F15" s="151"/>
      <c r="G15" s="151"/>
      <c r="H15" s="151"/>
      <c r="I15" s="146"/>
      <c r="J15" s="43"/>
      <c r="K15" s="21"/>
      <c r="L15" s="95"/>
      <c r="M15" s="96"/>
      <c r="N15" s="97"/>
      <c r="O15" s="96"/>
      <c r="P15" s="98"/>
      <c r="Q15" s="61"/>
    </row>
    <row r="16" spans="1:17" s="1" customFormat="1" ht="15" customHeight="1" thickBot="1" x14ac:dyDescent="0.3">
      <c r="A16" s="12">
        <v>8</v>
      </c>
      <c r="B16" s="52">
        <v>10860</v>
      </c>
      <c r="C16" s="20" t="s">
        <v>112</v>
      </c>
      <c r="D16" s="323">
        <v>1</v>
      </c>
      <c r="E16" s="294"/>
      <c r="F16" s="294"/>
      <c r="G16" s="294"/>
      <c r="H16" s="294"/>
      <c r="I16" s="294"/>
      <c r="J16" s="305">
        <v>68</v>
      </c>
      <c r="K16" s="21"/>
      <c r="L16" s="99">
        <f>D16</f>
        <v>1</v>
      </c>
      <c r="M16" s="100"/>
      <c r="N16" s="101"/>
      <c r="O16" s="100">
        <f t="shared" si="5"/>
        <v>0</v>
      </c>
      <c r="P16" s="102">
        <f>E16</f>
        <v>0</v>
      </c>
      <c r="Q16" s="61"/>
    </row>
    <row r="17" spans="1:17" s="1" customFormat="1" ht="15" customHeight="1" thickBot="1" x14ac:dyDescent="0.3">
      <c r="A17" s="35"/>
      <c r="B17" s="51"/>
      <c r="C17" s="37" t="s">
        <v>102</v>
      </c>
      <c r="D17" s="180">
        <f>SUM(D18:D29)</f>
        <v>2</v>
      </c>
      <c r="E17" s="38">
        <v>0</v>
      </c>
      <c r="F17" s="38">
        <v>0</v>
      </c>
      <c r="G17" s="38">
        <v>50</v>
      </c>
      <c r="H17" s="38">
        <v>0</v>
      </c>
      <c r="I17" s="38">
        <v>0</v>
      </c>
      <c r="J17" s="39">
        <f>AVERAGE(J18:J29)</f>
        <v>63</v>
      </c>
      <c r="K17" s="21"/>
      <c r="L17" s="336">
        <f>D17</f>
        <v>2</v>
      </c>
      <c r="M17" s="337">
        <f>SUM(M18:M29)</f>
        <v>1</v>
      </c>
      <c r="N17" s="344">
        <f t="shared" si="2"/>
        <v>50</v>
      </c>
      <c r="O17" s="337">
        <f>SUM(O18:O29)</f>
        <v>0</v>
      </c>
      <c r="P17" s="345">
        <f>E17</f>
        <v>0</v>
      </c>
      <c r="Q17" s="61"/>
    </row>
    <row r="18" spans="1:17" s="1" customFormat="1" ht="15" customHeight="1" x14ac:dyDescent="0.25">
      <c r="A18" s="10">
        <v>1</v>
      </c>
      <c r="B18" s="49">
        <v>20040</v>
      </c>
      <c r="C18" s="13" t="s">
        <v>11</v>
      </c>
      <c r="D18" s="171"/>
      <c r="E18" s="127"/>
      <c r="F18" s="127"/>
      <c r="G18" s="127"/>
      <c r="H18" s="127"/>
      <c r="I18" s="127"/>
      <c r="J18" s="42"/>
      <c r="K18" s="21"/>
      <c r="L18" s="91"/>
      <c r="M18" s="92"/>
      <c r="N18" s="93"/>
      <c r="O18" s="92"/>
      <c r="P18" s="94"/>
      <c r="Q18" s="61"/>
    </row>
    <row r="19" spans="1:17" s="1" customFormat="1" ht="15" customHeight="1" x14ac:dyDescent="0.25">
      <c r="A19" s="16">
        <v>2</v>
      </c>
      <c r="B19" s="48">
        <v>20061</v>
      </c>
      <c r="C19" s="19" t="s">
        <v>13</v>
      </c>
      <c r="D19" s="178"/>
      <c r="E19" s="127"/>
      <c r="F19" s="127"/>
      <c r="G19" s="127"/>
      <c r="H19" s="127"/>
      <c r="I19" s="127"/>
      <c r="J19" s="43"/>
      <c r="K19" s="21"/>
      <c r="L19" s="95"/>
      <c r="M19" s="96"/>
      <c r="N19" s="97"/>
      <c r="O19" s="96"/>
      <c r="P19" s="98"/>
      <c r="Q19" s="61"/>
    </row>
    <row r="20" spans="1:17" s="1" customFormat="1" ht="15" customHeight="1" x14ac:dyDescent="0.25">
      <c r="A20" s="16">
        <v>3</v>
      </c>
      <c r="B20" s="48">
        <v>21020</v>
      </c>
      <c r="C20" s="19" t="s">
        <v>21</v>
      </c>
      <c r="D20" s="171"/>
      <c r="E20" s="127"/>
      <c r="F20" s="127"/>
      <c r="G20" s="127"/>
      <c r="H20" s="127"/>
      <c r="I20" s="127"/>
      <c r="J20" s="43"/>
      <c r="K20" s="21"/>
      <c r="L20" s="95"/>
      <c r="M20" s="96"/>
      <c r="N20" s="97"/>
      <c r="O20" s="96"/>
      <c r="P20" s="98"/>
      <c r="Q20" s="61"/>
    </row>
    <row r="21" spans="1:17" s="1" customFormat="1" ht="15" customHeight="1" x14ac:dyDescent="0.25">
      <c r="A21" s="11">
        <v>4</v>
      </c>
      <c r="B21" s="48">
        <v>20060</v>
      </c>
      <c r="C21" s="19" t="s">
        <v>12</v>
      </c>
      <c r="D21" s="171"/>
      <c r="E21" s="151"/>
      <c r="F21" s="151"/>
      <c r="G21" s="151"/>
      <c r="H21" s="151"/>
      <c r="I21" s="151"/>
      <c r="J21" s="43"/>
      <c r="K21" s="21"/>
      <c r="L21" s="95"/>
      <c r="M21" s="96"/>
      <c r="N21" s="97"/>
      <c r="O21" s="96"/>
      <c r="P21" s="98"/>
      <c r="Q21" s="61"/>
    </row>
    <row r="22" spans="1:17" s="1" customFormat="1" ht="15" customHeight="1" x14ac:dyDescent="0.25">
      <c r="A22" s="11">
        <v>5</v>
      </c>
      <c r="B22" s="48">
        <v>20400</v>
      </c>
      <c r="C22" s="19" t="s">
        <v>15</v>
      </c>
      <c r="D22" s="323">
        <v>1</v>
      </c>
      <c r="E22" s="294"/>
      <c r="F22" s="294"/>
      <c r="G22" s="294"/>
      <c r="H22" s="294"/>
      <c r="I22" s="294"/>
      <c r="J22" s="303">
        <v>52</v>
      </c>
      <c r="K22" s="21"/>
      <c r="L22" s="95">
        <f>D22</f>
        <v>1</v>
      </c>
      <c r="M22" s="96"/>
      <c r="N22" s="97"/>
      <c r="O22" s="96">
        <f t="shared" si="5"/>
        <v>0</v>
      </c>
      <c r="P22" s="98">
        <f>E22</f>
        <v>0</v>
      </c>
      <c r="Q22" s="61"/>
    </row>
    <row r="23" spans="1:17" s="1" customFormat="1" ht="15" customHeight="1" x14ac:dyDescent="0.25">
      <c r="A23" s="11">
        <v>6</v>
      </c>
      <c r="B23" s="48">
        <v>20080</v>
      </c>
      <c r="C23" s="19" t="s">
        <v>14</v>
      </c>
      <c r="D23" s="171"/>
      <c r="E23" s="149"/>
      <c r="F23" s="149"/>
      <c r="G23" s="149"/>
      <c r="H23" s="149"/>
      <c r="I23" s="138"/>
      <c r="J23" s="43"/>
      <c r="K23" s="21"/>
      <c r="L23" s="95"/>
      <c r="M23" s="96"/>
      <c r="N23" s="97"/>
      <c r="O23" s="96"/>
      <c r="P23" s="98"/>
    </row>
    <row r="24" spans="1:17" s="1" customFormat="1" ht="15" customHeight="1" x14ac:dyDescent="0.25">
      <c r="A24" s="11">
        <v>7</v>
      </c>
      <c r="B24" s="48">
        <v>20460</v>
      </c>
      <c r="C24" s="19" t="s">
        <v>16</v>
      </c>
      <c r="D24" s="171"/>
      <c r="E24" s="127"/>
      <c r="F24" s="127"/>
      <c r="G24" s="127"/>
      <c r="H24" s="127"/>
      <c r="I24" s="127"/>
      <c r="J24" s="43"/>
      <c r="K24" s="21"/>
      <c r="L24" s="95"/>
      <c r="M24" s="96"/>
      <c r="N24" s="97"/>
      <c r="O24" s="96"/>
      <c r="P24" s="98"/>
    </row>
    <row r="25" spans="1:17" s="1" customFormat="1" ht="15" customHeight="1" x14ac:dyDescent="0.25">
      <c r="A25" s="11">
        <v>8</v>
      </c>
      <c r="B25" s="48">
        <v>20550</v>
      </c>
      <c r="C25" s="19" t="s">
        <v>17</v>
      </c>
      <c r="D25" s="139"/>
      <c r="E25" s="151"/>
      <c r="F25" s="151"/>
      <c r="G25" s="151"/>
      <c r="H25" s="151"/>
      <c r="I25" s="127"/>
      <c r="J25" s="43"/>
      <c r="K25" s="21"/>
      <c r="L25" s="95"/>
      <c r="M25" s="96"/>
      <c r="N25" s="97"/>
      <c r="O25" s="109"/>
      <c r="P25" s="98"/>
    </row>
    <row r="26" spans="1:17" s="1" customFormat="1" ht="15" customHeight="1" x14ac:dyDescent="0.25">
      <c r="A26" s="11">
        <v>9</v>
      </c>
      <c r="B26" s="48">
        <v>20630</v>
      </c>
      <c r="C26" s="19" t="s">
        <v>18</v>
      </c>
      <c r="D26" s="150"/>
      <c r="E26" s="151"/>
      <c r="F26" s="151"/>
      <c r="G26" s="151"/>
      <c r="H26" s="151"/>
      <c r="I26" s="127"/>
      <c r="J26" s="43"/>
      <c r="K26" s="21"/>
      <c r="L26" s="95"/>
      <c r="M26" s="96"/>
      <c r="N26" s="97"/>
      <c r="O26" s="109"/>
      <c r="P26" s="98"/>
    </row>
    <row r="27" spans="1:17" s="1" customFormat="1" ht="15" customHeight="1" x14ac:dyDescent="0.25">
      <c r="A27" s="11">
        <v>10</v>
      </c>
      <c r="B27" s="48">
        <v>20810</v>
      </c>
      <c r="C27" s="19" t="s">
        <v>19</v>
      </c>
      <c r="D27" s="126"/>
      <c r="E27" s="127"/>
      <c r="F27" s="127"/>
      <c r="G27" s="127"/>
      <c r="H27" s="127"/>
      <c r="I27" s="127"/>
      <c r="J27" s="43"/>
      <c r="K27" s="21"/>
      <c r="L27" s="95"/>
      <c r="M27" s="96"/>
      <c r="N27" s="97"/>
      <c r="O27" s="109"/>
      <c r="P27" s="98"/>
    </row>
    <row r="28" spans="1:17" s="1" customFormat="1" ht="15" customHeight="1" x14ac:dyDescent="0.25">
      <c r="A28" s="11">
        <v>11</v>
      </c>
      <c r="B28" s="48">
        <v>20900</v>
      </c>
      <c r="C28" s="19" t="s">
        <v>20</v>
      </c>
      <c r="D28" s="126"/>
      <c r="E28" s="127"/>
      <c r="F28" s="127"/>
      <c r="G28" s="127"/>
      <c r="H28" s="127"/>
      <c r="I28" s="127"/>
      <c r="J28" s="43"/>
      <c r="K28" s="21"/>
      <c r="L28" s="95"/>
      <c r="M28" s="96"/>
      <c r="N28" s="97"/>
      <c r="O28" s="109"/>
      <c r="P28" s="98"/>
    </row>
    <row r="29" spans="1:17" s="1" customFormat="1" ht="15" customHeight="1" thickBot="1" x14ac:dyDescent="0.3">
      <c r="A29" s="12">
        <v>12</v>
      </c>
      <c r="B29" s="52">
        <v>21350</v>
      </c>
      <c r="C29" s="20" t="s">
        <v>22</v>
      </c>
      <c r="D29" s="313">
        <v>1</v>
      </c>
      <c r="E29" s="314"/>
      <c r="F29" s="314"/>
      <c r="G29" s="314">
        <v>100</v>
      </c>
      <c r="H29" s="314"/>
      <c r="I29" s="315"/>
      <c r="J29" s="305">
        <v>74</v>
      </c>
      <c r="K29" s="21"/>
      <c r="L29" s="99">
        <f>D29</f>
        <v>1</v>
      </c>
      <c r="M29" s="100">
        <f t="shared" ref="M29" si="6">N29*L29/100</f>
        <v>1</v>
      </c>
      <c r="N29" s="101">
        <f t="shared" si="2"/>
        <v>100</v>
      </c>
      <c r="O29" s="132">
        <f t="shared" ref="O29" si="7">P29*L29/100</f>
        <v>0</v>
      </c>
      <c r="P29" s="102">
        <f>E29</f>
        <v>0</v>
      </c>
    </row>
    <row r="30" spans="1:17" s="1" customFormat="1" ht="15" customHeight="1" thickBot="1" x14ac:dyDescent="0.3">
      <c r="A30" s="35"/>
      <c r="B30" s="51"/>
      <c r="C30" s="37" t="s">
        <v>103</v>
      </c>
      <c r="D30" s="36">
        <f>SUM(D31:D47)</f>
        <v>5</v>
      </c>
      <c r="E30" s="38">
        <v>0</v>
      </c>
      <c r="F30" s="38">
        <v>0</v>
      </c>
      <c r="G30" s="38">
        <v>0</v>
      </c>
      <c r="H30" s="38">
        <v>33.333333333333336</v>
      </c>
      <c r="I30" s="38">
        <v>0</v>
      </c>
      <c r="J30" s="39">
        <f>AVERAGE(J31:J47)</f>
        <v>65.333333333333329</v>
      </c>
      <c r="K30" s="21"/>
      <c r="L30" s="336">
        <f>D30</f>
        <v>5</v>
      </c>
      <c r="M30" s="337">
        <f>SUM(M31:M47)</f>
        <v>2</v>
      </c>
      <c r="N30" s="344">
        <f t="shared" si="2"/>
        <v>33.333333333333336</v>
      </c>
      <c r="O30" s="337">
        <f>SUM(O31:O47)</f>
        <v>0</v>
      </c>
      <c r="P30" s="345">
        <f>E30</f>
        <v>0</v>
      </c>
    </row>
    <row r="31" spans="1:17" s="1" customFormat="1" ht="15" customHeight="1" x14ac:dyDescent="0.25">
      <c r="A31" s="10">
        <v>1</v>
      </c>
      <c r="B31" s="49">
        <v>30070</v>
      </c>
      <c r="C31" s="13" t="s">
        <v>24</v>
      </c>
      <c r="D31" s="150"/>
      <c r="E31" s="151"/>
      <c r="F31" s="151"/>
      <c r="G31" s="151"/>
      <c r="H31" s="151"/>
      <c r="I31" s="151"/>
      <c r="J31" s="42"/>
      <c r="K31" s="7"/>
      <c r="L31" s="91"/>
      <c r="M31" s="92"/>
      <c r="N31" s="93"/>
      <c r="O31" s="92"/>
      <c r="P31" s="94"/>
    </row>
    <row r="32" spans="1:17" s="1" customFormat="1" ht="15" customHeight="1" x14ac:dyDescent="0.25">
      <c r="A32" s="11">
        <v>2</v>
      </c>
      <c r="B32" s="48">
        <v>30480</v>
      </c>
      <c r="C32" s="19" t="s">
        <v>111</v>
      </c>
      <c r="D32" s="126"/>
      <c r="E32" s="127"/>
      <c r="F32" s="127"/>
      <c r="G32" s="127"/>
      <c r="H32" s="127"/>
      <c r="I32" s="127"/>
      <c r="J32" s="43"/>
      <c r="K32" s="7"/>
      <c r="L32" s="95"/>
      <c r="M32" s="96"/>
      <c r="N32" s="97"/>
      <c r="O32" s="96"/>
      <c r="P32" s="98"/>
    </row>
    <row r="33" spans="1:16" s="1" customFormat="1" ht="15" customHeight="1" x14ac:dyDescent="0.25">
      <c r="A33" s="11">
        <v>3</v>
      </c>
      <c r="B33" s="50">
        <v>30460</v>
      </c>
      <c r="C33" s="22" t="s">
        <v>29</v>
      </c>
      <c r="D33" s="150"/>
      <c r="E33" s="151"/>
      <c r="F33" s="151"/>
      <c r="G33" s="151"/>
      <c r="H33" s="151"/>
      <c r="I33" s="151"/>
      <c r="J33" s="46"/>
      <c r="K33" s="7"/>
      <c r="L33" s="95"/>
      <c r="M33" s="96"/>
      <c r="N33" s="97"/>
      <c r="O33" s="96"/>
      <c r="P33" s="98"/>
    </row>
    <row r="34" spans="1:16" s="1" customFormat="1" ht="15" customHeight="1" x14ac:dyDescent="0.25">
      <c r="A34" s="11">
        <v>4</v>
      </c>
      <c r="B34" s="48">
        <v>30030</v>
      </c>
      <c r="C34" s="19" t="s">
        <v>23</v>
      </c>
      <c r="D34" s="150"/>
      <c r="E34" s="151"/>
      <c r="F34" s="151"/>
      <c r="G34" s="151"/>
      <c r="H34" s="151"/>
      <c r="I34" s="141"/>
      <c r="J34" s="43"/>
      <c r="K34" s="7"/>
      <c r="L34" s="95"/>
      <c r="M34" s="96"/>
      <c r="N34" s="97"/>
      <c r="O34" s="96"/>
      <c r="P34" s="98"/>
    </row>
    <row r="35" spans="1:16" s="1" customFormat="1" ht="15" customHeight="1" x14ac:dyDescent="0.25">
      <c r="A35" s="11">
        <v>5</v>
      </c>
      <c r="B35" s="48">
        <v>31000</v>
      </c>
      <c r="C35" s="19" t="s">
        <v>37</v>
      </c>
      <c r="D35" s="150"/>
      <c r="E35" s="151"/>
      <c r="F35" s="151"/>
      <c r="G35" s="151"/>
      <c r="H35" s="151"/>
      <c r="I35" s="146"/>
      <c r="J35" s="43"/>
      <c r="K35" s="7"/>
      <c r="L35" s="95"/>
      <c r="M35" s="96"/>
      <c r="N35" s="97"/>
      <c r="O35" s="96"/>
      <c r="P35" s="98"/>
    </row>
    <row r="36" spans="1:16" s="1" customFormat="1" ht="15" customHeight="1" x14ac:dyDescent="0.25">
      <c r="A36" s="11">
        <v>6</v>
      </c>
      <c r="B36" s="48">
        <v>30130</v>
      </c>
      <c r="C36" s="19" t="s">
        <v>25</v>
      </c>
      <c r="D36" s="113"/>
      <c r="E36" s="127"/>
      <c r="F36" s="127"/>
      <c r="G36" s="127"/>
      <c r="H36" s="127"/>
      <c r="I36" s="127"/>
      <c r="J36" s="43"/>
      <c r="K36" s="7"/>
      <c r="L36" s="95"/>
      <c r="M36" s="96"/>
      <c r="N36" s="97"/>
      <c r="O36" s="96"/>
      <c r="P36" s="98"/>
    </row>
    <row r="37" spans="1:16" s="1" customFormat="1" ht="15" customHeight="1" x14ac:dyDescent="0.25">
      <c r="A37" s="11">
        <v>7</v>
      </c>
      <c r="B37" s="48">
        <v>30160</v>
      </c>
      <c r="C37" s="19" t="s">
        <v>26</v>
      </c>
      <c r="D37" s="150"/>
      <c r="E37" s="151"/>
      <c r="F37" s="151"/>
      <c r="G37" s="151"/>
      <c r="H37" s="151"/>
      <c r="I37" s="127"/>
      <c r="J37" s="43"/>
      <c r="K37" s="7"/>
      <c r="L37" s="95"/>
      <c r="M37" s="96"/>
      <c r="N37" s="97"/>
      <c r="O37" s="109"/>
      <c r="P37" s="98"/>
    </row>
    <row r="38" spans="1:16" s="1" customFormat="1" ht="15" customHeight="1" x14ac:dyDescent="0.25">
      <c r="A38" s="11">
        <v>8</v>
      </c>
      <c r="B38" s="48">
        <v>30310</v>
      </c>
      <c r="C38" s="19" t="s">
        <v>27</v>
      </c>
      <c r="D38" s="312">
        <v>1</v>
      </c>
      <c r="E38" s="317"/>
      <c r="F38" s="317"/>
      <c r="G38" s="317"/>
      <c r="H38" s="317"/>
      <c r="I38" s="317"/>
      <c r="J38" s="303">
        <v>47</v>
      </c>
      <c r="K38" s="7"/>
      <c r="L38" s="95">
        <f>D38</f>
        <v>1</v>
      </c>
      <c r="M38" s="96"/>
      <c r="N38" s="97"/>
      <c r="O38" s="109">
        <f t="shared" ref="O38:O39" si="8">P38*L38/100</f>
        <v>0</v>
      </c>
      <c r="P38" s="98">
        <f>E38</f>
        <v>0</v>
      </c>
    </row>
    <row r="39" spans="1:16" s="1" customFormat="1" ht="15" customHeight="1" x14ac:dyDescent="0.25">
      <c r="A39" s="11">
        <v>9</v>
      </c>
      <c r="B39" s="48">
        <v>30440</v>
      </c>
      <c r="C39" s="19" t="s">
        <v>28</v>
      </c>
      <c r="D39" s="312">
        <v>2</v>
      </c>
      <c r="E39" s="317"/>
      <c r="F39" s="317"/>
      <c r="G39" s="317"/>
      <c r="H39" s="317">
        <v>100</v>
      </c>
      <c r="I39" s="317"/>
      <c r="J39" s="303">
        <v>82.5</v>
      </c>
      <c r="K39" s="7"/>
      <c r="L39" s="95">
        <f>D39</f>
        <v>2</v>
      </c>
      <c r="M39" s="96">
        <f t="shared" ref="M39" si="9">N39*L39/100</f>
        <v>2</v>
      </c>
      <c r="N39" s="97">
        <f t="shared" si="2"/>
        <v>100</v>
      </c>
      <c r="O39" s="109">
        <f t="shared" si="8"/>
        <v>0</v>
      </c>
      <c r="P39" s="98">
        <f>E39</f>
        <v>0</v>
      </c>
    </row>
    <row r="40" spans="1:16" s="1" customFormat="1" ht="15" customHeight="1" x14ac:dyDescent="0.25">
      <c r="A40" s="11">
        <v>10</v>
      </c>
      <c r="B40" s="48">
        <v>30500</v>
      </c>
      <c r="C40" s="19" t="s">
        <v>30</v>
      </c>
      <c r="D40" s="126"/>
      <c r="E40" s="127"/>
      <c r="F40" s="127"/>
      <c r="G40" s="127"/>
      <c r="H40" s="127"/>
      <c r="I40" s="127"/>
      <c r="J40" s="43"/>
      <c r="K40" s="7"/>
      <c r="L40" s="95"/>
      <c r="M40" s="96"/>
      <c r="N40" s="97"/>
      <c r="O40" s="109"/>
      <c r="P40" s="98"/>
    </row>
    <row r="41" spans="1:16" s="1" customFormat="1" ht="15" customHeight="1" x14ac:dyDescent="0.25">
      <c r="A41" s="11">
        <v>11</v>
      </c>
      <c r="B41" s="48">
        <v>30530</v>
      </c>
      <c r="C41" s="19" t="s">
        <v>31</v>
      </c>
      <c r="D41" s="150"/>
      <c r="E41" s="151"/>
      <c r="F41" s="151"/>
      <c r="G41" s="151"/>
      <c r="H41" s="151"/>
      <c r="I41" s="151"/>
      <c r="J41" s="43"/>
      <c r="K41" s="7"/>
      <c r="L41" s="95"/>
      <c r="M41" s="96"/>
      <c r="N41" s="97"/>
      <c r="O41" s="109"/>
      <c r="P41" s="98"/>
    </row>
    <row r="42" spans="1:16" s="1" customFormat="1" ht="15" customHeight="1" x14ac:dyDescent="0.25">
      <c r="A42" s="11">
        <v>12</v>
      </c>
      <c r="B42" s="48">
        <v>30640</v>
      </c>
      <c r="C42" s="19" t="s">
        <v>32</v>
      </c>
      <c r="D42" s="126"/>
      <c r="E42" s="127"/>
      <c r="F42" s="127"/>
      <c r="G42" s="127"/>
      <c r="H42" s="127"/>
      <c r="I42" s="127"/>
      <c r="J42" s="43"/>
      <c r="K42" s="7"/>
      <c r="L42" s="95"/>
      <c r="M42" s="96"/>
      <c r="N42" s="97"/>
      <c r="O42" s="96"/>
      <c r="P42" s="98"/>
    </row>
    <row r="43" spans="1:16" s="1" customFormat="1" ht="15" customHeight="1" x14ac:dyDescent="0.25">
      <c r="A43" s="11">
        <v>13</v>
      </c>
      <c r="B43" s="48">
        <v>30650</v>
      </c>
      <c r="C43" s="19" t="s">
        <v>33</v>
      </c>
      <c r="D43" s="142"/>
      <c r="E43" s="151"/>
      <c r="F43" s="151"/>
      <c r="G43" s="151"/>
      <c r="H43" s="151"/>
      <c r="I43" s="151"/>
      <c r="J43" s="43"/>
      <c r="K43" s="7"/>
      <c r="L43" s="95"/>
      <c r="M43" s="96"/>
      <c r="N43" s="97"/>
      <c r="O43" s="96"/>
      <c r="P43" s="98"/>
    </row>
    <row r="44" spans="1:16" s="1" customFormat="1" ht="15" customHeight="1" x14ac:dyDescent="0.25">
      <c r="A44" s="11">
        <v>14</v>
      </c>
      <c r="B44" s="48">
        <v>30790</v>
      </c>
      <c r="C44" s="19" t="s">
        <v>34</v>
      </c>
      <c r="D44" s="113"/>
      <c r="E44" s="127"/>
      <c r="F44" s="127"/>
      <c r="G44" s="127"/>
      <c r="H44" s="127"/>
      <c r="I44" s="127"/>
      <c r="J44" s="43"/>
      <c r="K44" s="7"/>
      <c r="L44" s="95"/>
      <c r="M44" s="96"/>
      <c r="N44" s="97"/>
      <c r="O44" s="109"/>
      <c r="P44" s="98"/>
    </row>
    <row r="45" spans="1:16" s="1" customFormat="1" ht="15" customHeight="1" x14ac:dyDescent="0.25">
      <c r="A45" s="11">
        <v>15</v>
      </c>
      <c r="B45" s="48">
        <v>30890</v>
      </c>
      <c r="C45" s="19" t="s">
        <v>35</v>
      </c>
      <c r="D45" s="126"/>
      <c r="E45" s="127"/>
      <c r="F45" s="127"/>
      <c r="G45" s="127"/>
      <c r="H45" s="127"/>
      <c r="I45" s="127"/>
      <c r="J45" s="43"/>
      <c r="K45" s="7"/>
      <c r="L45" s="95"/>
      <c r="M45" s="96"/>
      <c r="N45" s="97"/>
      <c r="O45" s="96"/>
      <c r="P45" s="98"/>
    </row>
    <row r="46" spans="1:16" s="1" customFormat="1" ht="15" customHeight="1" x14ac:dyDescent="0.25">
      <c r="A46" s="11">
        <v>16</v>
      </c>
      <c r="B46" s="48">
        <v>30940</v>
      </c>
      <c r="C46" s="19" t="s">
        <v>36</v>
      </c>
      <c r="D46" s="148"/>
      <c r="E46" s="149"/>
      <c r="F46" s="149"/>
      <c r="G46" s="149"/>
      <c r="H46" s="149"/>
      <c r="I46" s="127"/>
      <c r="J46" s="43"/>
      <c r="K46" s="7"/>
      <c r="L46" s="95"/>
      <c r="M46" s="96"/>
      <c r="N46" s="97"/>
      <c r="O46" s="96"/>
      <c r="P46" s="98"/>
    </row>
    <row r="47" spans="1:16" s="1" customFormat="1" ht="15" customHeight="1" thickBot="1" x14ac:dyDescent="0.3">
      <c r="A47" s="11">
        <v>17</v>
      </c>
      <c r="B47" s="52">
        <v>31480</v>
      </c>
      <c r="C47" s="20" t="s">
        <v>38</v>
      </c>
      <c r="D47" s="313">
        <v>2</v>
      </c>
      <c r="E47" s="314"/>
      <c r="F47" s="314"/>
      <c r="G47" s="314"/>
      <c r="H47" s="314"/>
      <c r="I47" s="315"/>
      <c r="J47" s="305">
        <v>66.5</v>
      </c>
      <c r="K47" s="7"/>
      <c r="L47" s="99">
        <f>D47</f>
        <v>2</v>
      </c>
      <c r="M47" s="100"/>
      <c r="N47" s="101"/>
      <c r="O47" s="100">
        <f t="shared" ref="O47" si="10">P47*L47/100</f>
        <v>0</v>
      </c>
      <c r="P47" s="102">
        <f>E47</f>
        <v>0</v>
      </c>
    </row>
    <row r="48" spans="1:16" s="1" customFormat="1" ht="15" customHeight="1" thickBot="1" x14ac:dyDescent="0.3">
      <c r="A48" s="35"/>
      <c r="B48" s="51"/>
      <c r="C48" s="37" t="s">
        <v>104</v>
      </c>
      <c r="D48" s="36">
        <f>SUM(D49:D67)</f>
        <v>10</v>
      </c>
      <c r="E48" s="81">
        <v>7.1428571428571432</v>
      </c>
      <c r="F48" s="81">
        <v>0</v>
      </c>
      <c r="G48" s="81">
        <v>0</v>
      </c>
      <c r="H48" s="81">
        <v>0</v>
      </c>
      <c r="I48" s="81">
        <v>16.666666666666668</v>
      </c>
      <c r="J48" s="41">
        <f>AVERAGE(J49:J67)</f>
        <v>56.571428571428569</v>
      </c>
      <c r="K48" s="21"/>
      <c r="L48" s="336">
        <f>D48</f>
        <v>10</v>
      </c>
      <c r="M48" s="337">
        <f>SUM(M49:M67)</f>
        <v>1</v>
      </c>
      <c r="N48" s="344">
        <f t="shared" si="2"/>
        <v>16.666666666666668</v>
      </c>
      <c r="O48" s="337">
        <f>SUM(O49:O67)</f>
        <v>1</v>
      </c>
      <c r="P48" s="345">
        <f>E48</f>
        <v>7.1428571428571432</v>
      </c>
    </row>
    <row r="49" spans="1:16" s="1" customFormat="1" ht="15" customHeight="1" x14ac:dyDescent="0.25">
      <c r="A49" s="59">
        <v>1</v>
      </c>
      <c r="B49" s="49">
        <v>40010</v>
      </c>
      <c r="C49" s="13" t="s">
        <v>39</v>
      </c>
      <c r="D49" s="150"/>
      <c r="E49" s="151"/>
      <c r="F49" s="151"/>
      <c r="G49" s="151"/>
      <c r="H49" s="151"/>
      <c r="I49" s="151"/>
      <c r="J49" s="42"/>
      <c r="K49" s="21"/>
      <c r="L49" s="91"/>
      <c r="M49" s="92"/>
      <c r="N49" s="93"/>
      <c r="O49" s="92"/>
      <c r="P49" s="94"/>
    </row>
    <row r="50" spans="1:16" s="1" customFormat="1" ht="15" customHeight="1" x14ac:dyDescent="0.25">
      <c r="A50" s="23">
        <v>2</v>
      </c>
      <c r="B50" s="48">
        <v>40030</v>
      </c>
      <c r="C50" s="19" t="s">
        <v>41</v>
      </c>
      <c r="D50" s="126"/>
      <c r="E50" s="127"/>
      <c r="F50" s="127"/>
      <c r="G50" s="127"/>
      <c r="H50" s="127"/>
      <c r="I50" s="127"/>
      <c r="J50" s="43"/>
      <c r="K50" s="21"/>
      <c r="L50" s="95"/>
      <c r="M50" s="96"/>
      <c r="N50" s="97"/>
      <c r="O50" s="96"/>
      <c r="P50" s="98"/>
    </row>
    <row r="51" spans="1:16" s="1" customFormat="1" ht="15" customHeight="1" x14ac:dyDescent="0.25">
      <c r="A51" s="23">
        <v>3</v>
      </c>
      <c r="B51" s="48">
        <v>40410</v>
      </c>
      <c r="C51" s="19" t="s">
        <v>48</v>
      </c>
      <c r="D51" s="312">
        <v>1</v>
      </c>
      <c r="E51" s="317"/>
      <c r="F51" s="317"/>
      <c r="G51" s="317"/>
      <c r="H51" s="317"/>
      <c r="I51" s="317">
        <v>100</v>
      </c>
      <c r="J51" s="303">
        <v>100</v>
      </c>
      <c r="K51" s="21"/>
      <c r="L51" s="95">
        <f>D51</f>
        <v>1</v>
      </c>
      <c r="M51" s="96">
        <f t="shared" ref="M51" si="11">N51*L51/100</f>
        <v>1</v>
      </c>
      <c r="N51" s="97">
        <f t="shared" si="2"/>
        <v>100</v>
      </c>
      <c r="O51" s="96">
        <f t="shared" ref="O51:O56" si="12">P51*L51/100</f>
        <v>0</v>
      </c>
      <c r="P51" s="98">
        <f>E51</f>
        <v>0</v>
      </c>
    </row>
    <row r="52" spans="1:16" s="1" customFormat="1" ht="15" customHeight="1" x14ac:dyDescent="0.25">
      <c r="A52" s="23">
        <v>4</v>
      </c>
      <c r="B52" s="48">
        <v>40011</v>
      </c>
      <c r="C52" s="19" t="s">
        <v>40</v>
      </c>
      <c r="D52" s="312">
        <v>1</v>
      </c>
      <c r="E52" s="317"/>
      <c r="F52" s="317"/>
      <c r="G52" s="317"/>
      <c r="H52" s="317"/>
      <c r="I52" s="317"/>
      <c r="J52" s="303">
        <v>52</v>
      </c>
      <c r="K52" s="21"/>
      <c r="L52" s="95">
        <f>D52</f>
        <v>1</v>
      </c>
      <c r="M52" s="96"/>
      <c r="N52" s="97"/>
      <c r="O52" s="96">
        <f t="shared" si="12"/>
        <v>0</v>
      </c>
      <c r="P52" s="98">
        <f>E52</f>
        <v>0</v>
      </c>
    </row>
    <row r="53" spans="1:16" s="1" customFormat="1" ht="15" customHeight="1" x14ac:dyDescent="0.25">
      <c r="A53" s="23">
        <v>5</v>
      </c>
      <c r="B53" s="48">
        <v>40080</v>
      </c>
      <c r="C53" s="19" t="s">
        <v>96</v>
      </c>
      <c r="D53" s="150"/>
      <c r="E53" s="151"/>
      <c r="F53" s="151"/>
      <c r="G53" s="151"/>
      <c r="H53" s="151"/>
      <c r="I53" s="151"/>
      <c r="J53" s="43"/>
      <c r="K53" s="21"/>
      <c r="L53" s="95"/>
      <c r="M53" s="96"/>
      <c r="N53" s="97"/>
      <c r="O53" s="96"/>
      <c r="P53" s="98"/>
    </row>
    <row r="54" spans="1:16" s="1" customFormat="1" ht="15" customHeight="1" x14ac:dyDescent="0.25">
      <c r="A54" s="23">
        <v>6</v>
      </c>
      <c r="B54" s="48">
        <v>40100</v>
      </c>
      <c r="C54" s="19" t="s">
        <v>42</v>
      </c>
      <c r="D54" s="291">
        <v>2</v>
      </c>
      <c r="E54" s="294"/>
      <c r="F54" s="294"/>
      <c r="G54" s="294"/>
      <c r="H54" s="294"/>
      <c r="I54" s="294"/>
      <c r="J54" s="303">
        <v>66</v>
      </c>
      <c r="K54" s="21"/>
      <c r="L54" s="95">
        <f>D54</f>
        <v>2</v>
      </c>
      <c r="M54" s="96"/>
      <c r="N54" s="97"/>
      <c r="O54" s="96">
        <f t="shared" si="12"/>
        <v>0</v>
      </c>
      <c r="P54" s="98">
        <f>E54</f>
        <v>0</v>
      </c>
    </row>
    <row r="55" spans="1:16" s="1" customFormat="1" ht="15" customHeight="1" x14ac:dyDescent="0.25">
      <c r="A55" s="23">
        <v>7</v>
      </c>
      <c r="B55" s="48">
        <v>40020</v>
      </c>
      <c r="C55" s="19" t="s">
        <v>110</v>
      </c>
      <c r="D55" s="126"/>
      <c r="E55" s="127"/>
      <c r="F55" s="127"/>
      <c r="G55" s="127"/>
      <c r="H55" s="127"/>
      <c r="I55" s="127"/>
      <c r="J55" s="43"/>
      <c r="K55" s="21"/>
      <c r="L55" s="95"/>
      <c r="M55" s="96"/>
      <c r="N55" s="97"/>
      <c r="O55" s="109"/>
      <c r="P55" s="98"/>
    </row>
    <row r="56" spans="1:16" s="1" customFormat="1" ht="15" customHeight="1" x14ac:dyDescent="0.25">
      <c r="A56" s="23">
        <v>8</v>
      </c>
      <c r="B56" s="48">
        <v>40031</v>
      </c>
      <c r="C56" s="19" t="s">
        <v>113</v>
      </c>
      <c r="D56" s="312">
        <v>2</v>
      </c>
      <c r="E56" s="317"/>
      <c r="F56" s="317"/>
      <c r="G56" s="317"/>
      <c r="H56" s="317"/>
      <c r="I56" s="317"/>
      <c r="J56" s="303">
        <v>63.5</v>
      </c>
      <c r="K56" s="21"/>
      <c r="L56" s="95">
        <f>D56</f>
        <v>2</v>
      </c>
      <c r="M56" s="96"/>
      <c r="N56" s="97"/>
      <c r="O56" s="96">
        <f t="shared" si="12"/>
        <v>0</v>
      </c>
      <c r="P56" s="98">
        <f>E56</f>
        <v>0</v>
      </c>
    </row>
    <row r="57" spans="1:16" s="1" customFormat="1" ht="15" customHeight="1" x14ac:dyDescent="0.25">
      <c r="A57" s="23">
        <v>9</v>
      </c>
      <c r="B57" s="48">
        <v>40210</v>
      </c>
      <c r="C57" s="19" t="s">
        <v>44</v>
      </c>
      <c r="D57" s="291">
        <v>2</v>
      </c>
      <c r="E57" s="294">
        <v>50</v>
      </c>
      <c r="F57" s="294"/>
      <c r="G57" s="294"/>
      <c r="H57" s="294"/>
      <c r="I57" s="317"/>
      <c r="J57" s="303">
        <v>42.5</v>
      </c>
      <c r="K57" s="21"/>
      <c r="L57" s="95">
        <f>D57</f>
        <v>2</v>
      </c>
      <c r="M57" s="96">
        <f t="shared" ref="M57" si="13">N57*L57/100</f>
        <v>0</v>
      </c>
      <c r="N57" s="97">
        <f t="shared" si="2"/>
        <v>0</v>
      </c>
      <c r="O57" s="109">
        <f t="shared" si="5"/>
        <v>1</v>
      </c>
      <c r="P57" s="98">
        <f>E57</f>
        <v>50</v>
      </c>
    </row>
    <row r="58" spans="1:16" s="1" customFormat="1" ht="15" customHeight="1" x14ac:dyDescent="0.25">
      <c r="A58" s="23">
        <v>10</v>
      </c>
      <c r="B58" s="48">
        <v>40300</v>
      </c>
      <c r="C58" s="19" t="s">
        <v>45</v>
      </c>
      <c r="D58" s="150"/>
      <c r="E58" s="151"/>
      <c r="F58" s="151"/>
      <c r="G58" s="151"/>
      <c r="H58" s="151"/>
      <c r="I58" s="127"/>
      <c r="J58" s="43"/>
      <c r="K58" s="21"/>
      <c r="L58" s="95"/>
      <c r="M58" s="96"/>
      <c r="N58" s="97"/>
      <c r="O58" s="96"/>
      <c r="P58" s="98"/>
    </row>
    <row r="59" spans="1:16" s="1" customFormat="1" ht="15" customHeight="1" x14ac:dyDescent="0.25">
      <c r="A59" s="23">
        <v>11</v>
      </c>
      <c r="B59" s="48">
        <v>40360</v>
      </c>
      <c r="C59" s="19" t="s">
        <v>46</v>
      </c>
      <c r="D59" s="114"/>
      <c r="E59" s="127"/>
      <c r="F59" s="127"/>
      <c r="G59" s="127"/>
      <c r="H59" s="127"/>
      <c r="I59" s="127"/>
      <c r="J59" s="43"/>
      <c r="K59" s="21"/>
      <c r="L59" s="95"/>
      <c r="M59" s="96"/>
      <c r="N59" s="97"/>
      <c r="O59" s="96"/>
      <c r="P59" s="98"/>
    </row>
    <row r="60" spans="1:16" s="1" customFormat="1" ht="15" customHeight="1" x14ac:dyDescent="0.25">
      <c r="A60" s="23">
        <v>12</v>
      </c>
      <c r="B60" s="48">
        <v>40390</v>
      </c>
      <c r="C60" s="19" t="s">
        <v>47</v>
      </c>
      <c r="D60" s="114"/>
      <c r="E60" s="127"/>
      <c r="F60" s="127"/>
      <c r="G60" s="127"/>
      <c r="H60" s="127"/>
      <c r="I60" s="127"/>
      <c r="J60" s="43"/>
      <c r="K60" s="21"/>
      <c r="L60" s="95"/>
      <c r="M60" s="96"/>
      <c r="N60" s="97"/>
      <c r="O60" s="96"/>
      <c r="P60" s="98"/>
    </row>
    <row r="61" spans="1:16" s="1" customFormat="1" ht="15" customHeight="1" x14ac:dyDescent="0.25">
      <c r="A61" s="23">
        <v>13</v>
      </c>
      <c r="B61" s="48">
        <v>40720</v>
      </c>
      <c r="C61" s="19" t="s">
        <v>109</v>
      </c>
      <c r="D61" s="126"/>
      <c r="E61" s="127"/>
      <c r="F61" s="127"/>
      <c r="G61" s="127"/>
      <c r="H61" s="127"/>
      <c r="I61" s="127"/>
      <c r="J61" s="43"/>
      <c r="K61" s="21"/>
      <c r="L61" s="95"/>
      <c r="M61" s="96"/>
      <c r="N61" s="97"/>
      <c r="O61" s="96"/>
      <c r="P61" s="98"/>
    </row>
    <row r="62" spans="1:16" s="1" customFormat="1" ht="15" customHeight="1" x14ac:dyDescent="0.25">
      <c r="A62" s="23">
        <v>14</v>
      </c>
      <c r="B62" s="48">
        <v>40730</v>
      </c>
      <c r="C62" s="19" t="s">
        <v>49</v>
      </c>
      <c r="D62" s="150"/>
      <c r="E62" s="151"/>
      <c r="F62" s="151"/>
      <c r="G62" s="151"/>
      <c r="H62" s="127"/>
      <c r="I62" s="127"/>
      <c r="J62" s="43"/>
      <c r="K62" s="21"/>
      <c r="L62" s="95"/>
      <c r="M62" s="96"/>
      <c r="N62" s="97"/>
      <c r="O62" s="109"/>
      <c r="P62" s="98"/>
    </row>
    <row r="63" spans="1:16" s="1" customFormat="1" ht="15" customHeight="1" x14ac:dyDescent="0.25">
      <c r="A63" s="23">
        <v>15</v>
      </c>
      <c r="B63" s="48">
        <v>40820</v>
      </c>
      <c r="C63" s="19" t="s">
        <v>50</v>
      </c>
      <c r="D63" s="126"/>
      <c r="E63" s="127"/>
      <c r="F63" s="127"/>
      <c r="G63" s="127"/>
      <c r="H63" s="127"/>
      <c r="I63" s="127"/>
      <c r="J63" s="43"/>
      <c r="K63" s="21"/>
      <c r="L63" s="95"/>
      <c r="M63" s="96"/>
      <c r="N63" s="97"/>
      <c r="O63" s="109"/>
      <c r="P63" s="98"/>
    </row>
    <row r="64" spans="1:16" s="1" customFormat="1" ht="15" customHeight="1" x14ac:dyDescent="0.25">
      <c r="A64" s="23">
        <v>16</v>
      </c>
      <c r="B64" s="48">
        <v>40840</v>
      </c>
      <c r="C64" s="19" t="s">
        <v>51</v>
      </c>
      <c r="D64" s="291">
        <v>1</v>
      </c>
      <c r="E64" s="294"/>
      <c r="F64" s="297"/>
      <c r="G64" s="295"/>
      <c r="H64" s="321"/>
      <c r="I64" s="321"/>
      <c r="J64" s="303">
        <v>31</v>
      </c>
      <c r="K64" s="21"/>
      <c r="L64" s="95">
        <f>D64</f>
        <v>1</v>
      </c>
      <c r="M64" s="96"/>
      <c r="N64" s="97"/>
      <c r="O64" s="109">
        <f t="shared" si="5"/>
        <v>0</v>
      </c>
      <c r="P64" s="98">
        <f>E64</f>
        <v>0</v>
      </c>
    </row>
    <row r="65" spans="1:16" s="1" customFormat="1" ht="15" customHeight="1" x14ac:dyDescent="0.25">
      <c r="A65" s="23">
        <v>17</v>
      </c>
      <c r="B65" s="48">
        <v>40950</v>
      </c>
      <c r="C65" s="19" t="s">
        <v>52</v>
      </c>
      <c r="D65" s="150"/>
      <c r="E65" s="151"/>
      <c r="F65" s="151"/>
      <c r="G65" s="151"/>
      <c r="H65" s="151"/>
      <c r="I65" s="146"/>
      <c r="J65" s="43"/>
      <c r="K65" s="21"/>
      <c r="L65" s="95"/>
      <c r="M65" s="96"/>
      <c r="N65" s="97"/>
      <c r="O65" s="109"/>
      <c r="P65" s="98"/>
    </row>
    <row r="66" spans="1:16" s="1" customFormat="1" ht="15" customHeight="1" x14ac:dyDescent="0.25">
      <c r="A66" s="23">
        <v>18</v>
      </c>
      <c r="B66" s="50">
        <v>40990</v>
      </c>
      <c r="C66" s="22" t="s">
        <v>53</v>
      </c>
      <c r="D66" s="150"/>
      <c r="E66" s="151"/>
      <c r="F66" s="151"/>
      <c r="G66" s="151"/>
      <c r="H66" s="151"/>
      <c r="I66" s="151"/>
      <c r="J66" s="46"/>
      <c r="K66" s="21"/>
      <c r="L66" s="95"/>
      <c r="M66" s="96"/>
      <c r="N66" s="97"/>
      <c r="O66" s="109"/>
      <c r="P66" s="98"/>
    </row>
    <row r="67" spans="1:16" s="1" customFormat="1" ht="15" customHeight="1" thickBot="1" x14ac:dyDescent="0.3">
      <c r="A67" s="24">
        <v>19</v>
      </c>
      <c r="B67" s="48">
        <v>40133</v>
      </c>
      <c r="C67" s="19" t="s">
        <v>43</v>
      </c>
      <c r="D67" s="291">
        <v>1</v>
      </c>
      <c r="E67" s="294"/>
      <c r="F67" s="294"/>
      <c r="G67" s="294"/>
      <c r="H67" s="294"/>
      <c r="I67" s="294"/>
      <c r="J67" s="303">
        <v>41</v>
      </c>
      <c r="K67" s="21"/>
      <c r="L67" s="99">
        <f>D67</f>
        <v>1</v>
      </c>
      <c r="M67" s="100"/>
      <c r="N67" s="101"/>
      <c r="O67" s="132">
        <f t="shared" si="5"/>
        <v>0</v>
      </c>
      <c r="P67" s="102">
        <f>E67</f>
        <v>0</v>
      </c>
    </row>
    <row r="68" spans="1:16" s="1" customFormat="1" ht="15" customHeight="1" thickBot="1" x14ac:dyDescent="0.3">
      <c r="A68" s="35"/>
      <c r="B68" s="51"/>
      <c r="C68" s="37" t="s">
        <v>105</v>
      </c>
      <c r="D68" s="36">
        <f>SUM(D69:D82)</f>
        <v>10</v>
      </c>
      <c r="E68" s="38">
        <v>12.5</v>
      </c>
      <c r="F68" s="38">
        <v>0</v>
      </c>
      <c r="G68" s="38">
        <v>0</v>
      </c>
      <c r="H68" s="38">
        <v>25</v>
      </c>
      <c r="I68" s="38">
        <v>0</v>
      </c>
      <c r="J68" s="39">
        <f>AVERAGE(J69:J82)</f>
        <v>64.25</v>
      </c>
      <c r="K68" s="21"/>
      <c r="L68" s="336">
        <f>D68</f>
        <v>10</v>
      </c>
      <c r="M68" s="337">
        <f>SUM(M69:M82)</f>
        <v>1</v>
      </c>
      <c r="N68" s="344">
        <f t="shared" si="2"/>
        <v>25</v>
      </c>
      <c r="O68" s="346">
        <f>SUM(O69:O82)</f>
        <v>1</v>
      </c>
      <c r="P68" s="345">
        <f>E68</f>
        <v>12.5</v>
      </c>
    </row>
    <row r="69" spans="1:16" s="1" customFormat="1" ht="15" customHeight="1" x14ac:dyDescent="0.25">
      <c r="A69" s="16">
        <v>1</v>
      </c>
      <c r="B69" s="48">
        <v>50040</v>
      </c>
      <c r="C69" s="19" t="s">
        <v>54</v>
      </c>
      <c r="D69" s="150"/>
      <c r="E69" s="151"/>
      <c r="F69" s="151"/>
      <c r="G69" s="151"/>
      <c r="H69" s="151"/>
      <c r="I69" s="151"/>
      <c r="J69" s="43"/>
      <c r="K69" s="21"/>
      <c r="L69" s="91"/>
      <c r="M69" s="92"/>
      <c r="N69" s="93"/>
      <c r="O69" s="173"/>
      <c r="P69" s="94"/>
    </row>
    <row r="70" spans="1:16" s="1" customFormat="1" ht="15" customHeight="1" x14ac:dyDescent="0.25">
      <c r="A70" s="11">
        <v>2</v>
      </c>
      <c r="B70" s="48">
        <v>50003</v>
      </c>
      <c r="C70" s="19" t="s">
        <v>97</v>
      </c>
      <c r="D70" s="291">
        <v>6</v>
      </c>
      <c r="E70" s="294"/>
      <c r="F70" s="294"/>
      <c r="G70" s="294"/>
      <c r="H70" s="294"/>
      <c r="I70" s="321"/>
      <c r="J70" s="303">
        <v>62.5</v>
      </c>
      <c r="K70" s="21"/>
      <c r="L70" s="95">
        <f>D70</f>
        <v>6</v>
      </c>
      <c r="M70" s="96"/>
      <c r="N70" s="97"/>
      <c r="O70" s="96">
        <f t="shared" ref="O70:O76" si="14">P70*L70/100</f>
        <v>0</v>
      </c>
      <c r="P70" s="98">
        <f>E70</f>
        <v>0</v>
      </c>
    </row>
    <row r="71" spans="1:16" s="1" customFormat="1" ht="15" customHeight="1" x14ac:dyDescent="0.25">
      <c r="A71" s="11">
        <v>3</v>
      </c>
      <c r="B71" s="48">
        <v>50060</v>
      </c>
      <c r="C71" s="19" t="s">
        <v>56</v>
      </c>
      <c r="D71" s="312">
        <v>1</v>
      </c>
      <c r="E71" s="317"/>
      <c r="F71" s="317"/>
      <c r="G71" s="317"/>
      <c r="H71" s="317">
        <v>100</v>
      </c>
      <c r="I71" s="317"/>
      <c r="J71" s="303">
        <v>92</v>
      </c>
      <c r="K71" s="21"/>
      <c r="L71" s="95">
        <f>D71</f>
        <v>1</v>
      </c>
      <c r="M71" s="96">
        <f t="shared" ref="M71:M76" si="15">N71*L71/100</f>
        <v>1</v>
      </c>
      <c r="N71" s="97">
        <f t="shared" ref="N71:N76" si="16">G71+H71+I71</f>
        <v>100</v>
      </c>
      <c r="O71" s="96">
        <f t="shared" si="14"/>
        <v>0</v>
      </c>
      <c r="P71" s="98">
        <f>E71</f>
        <v>0</v>
      </c>
    </row>
    <row r="72" spans="1:16" s="1" customFormat="1" ht="15" customHeight="1" x14ac:dyDescent="0.25">
      <c r="A72" s="11">
        <v>4</v>
      </c>
      <c r="B72" s="54">
        <v>50170</v>
      </c>
      <c r="C72" s="19" t="s">
        <v>57</v>
      </c>
      <c r="D72" s="126"/>
      <c r="E72" s="127"/>
      <c r="F72" s="127"/>
      <c r="G72" s="127"/>
      <c r="H72" s="127"/>
      <c r="I72" s="127"/>
      <c r="J72" s="43"/>
      <c r="K72" s="21"/>
      <c r="L72" s="95"/>
      <c r="M72" s="96"/>
      <c r="N72" s="97"/>
      <c r="O72" s="109"/>
      <c r="P72" s="98"/>
    </row>
    <row r="73" spans="1:16" s="1" customFormat="1" ht="15" customHeight="1" x14ac:dyDescent="0.25">
      <c r="A73" s="11">
        <v>5</v>
      </c>
      <c r="B73" s="48">
        <v>50230</v>
      </c>
      <c r="C73" s="19" t="s">
        <v>58</v>
      </c>
      <c r="D73" s="150"/>
      <c r="E73" s="151"/>
      <c r="F73" s="151"/>
      <c r="G73" s="151"/>
      <c r="H73" s="151"/>
      <c r="I73" s="127"/>
      <c r="J73" s="43"/>
      <c r="K73" s="21"/>
      <c r="L73" s="95"/>
      <c r="M73" s="96"/>
      <c r="N73" s="97"/>
      <c r="O73" s="96"/>
      <c r="P73" s="98"/>
    </row>
    <row r="74" spans="1:16" s="1" customFormat="1" ht="15" customHeight="1" x14ac:dyDescent="0.25">
      <c r="A74" s="11">
        <v>6</v>
      </c>
      <c r="B74" s="48">
        <v>50340</v>
      </c>
      <c r="C74" s="19" t="s">
        <v>59</v>
      </c>
      <c r="D74" s="126"/>
      <c r="E74" s="127"/>
      <c r="F74" s="127"/>
      <c r="G74" s="127"/>
      <c r="H74" s="127"/>
      <c r="I74" s="127"/>
      <c r="J74" s="43"/>
      <c r="K74" s="21"/>
      <c r="L74" s="95"/>
      <c r="M74" s="96"/>
      <c r="N74" s="97"/>
      <c r="O74" s="96"/>
      <c r="P74" s="98"/>
    </row>
    <row r="75" spans="1:16" s="1" customFormat="1" ht="15" customHeight="1" x14ac:dyDescent="0.25">
      <c r="A75" s="11">
        <v>7</v>
      </c>
      <c r="B75" s="48">
        <v>50420</v>
      </c>
      <c r="C75" s="19" t="s">
        <v>60</v>
      </c>
      <c r="D75" s="126"/>
      <c r="E75" s="127"/>
      <c r="F75" s="127"/>
      <c r="G75" s="127"/>
      <c r="H75" s="127"/>
      <c r="I75" s="127"/>
      <c r="J75" s="43"/>
      <c r="K75" s="21"/>
      <c r="L75" s="95"/>
      <c r="M75" s="96"/>
      <c r="N75" s="97"/>
      <c r="O75" s="96"/>
      <c r="P75" s="98"/>
    </row>
    <row r="76" spans="1:16" s="1" customFormat="1" ht="15" customHeight="1" x14ac:dyDescent="0.25">
      <c r="A76" s="11">
        <v>8</v>
      </c>
      <c r="B76" s="48">
        <v>50450</v>
      </c>
      <c r="C76" s="19" t="s">
        <v>61</v>
      </c>
      <c r="D76" s="320">
        <v>2</v>
      </c>
      <c r="E76" s="322">
        <v>50</v>
      </c>
      <c r="F76" s="322"/>
      <c r="G76" s="322"/>
      <c r="H76" s="322"/>
      <c r="I76" s="321"/>
      <c r="J76" s="303">
        <v>45.5</v>
      </c>
      <c r="K76" s="21"/>
      <c r="L76" s="95">
        <f>D76</f>
        <v>2</v>
      </c>
      <c r="M76" s="96">
        <f t="shared" si="15"/>
        <v>0</v>
      </c>
      <c r="N76" s="97">
        <f t="shared" si="16"/>
        <v>0</v>
      </c>
      <c r="O76" s="96">
        <f t="shared" si="14"/>
        <v>1</v>
      </c>
      <c r="P76" s="98">
        <f>E76</f>
        <v>50</v>
      </c>
    </row>
    <row r="77" spans="1:16" s="1" customFormat="1" ht="15" customHeight="1" x14ac:dyDescent="0.25">
      <c r="A77" s="11">
        <v>9</v>
      </c>
      <c r="B77" s="48">
        <v>50620</v>
      </c>
      <c r="C77" s="19" t="s">
        <v>62</v>
      </c>
      <c r="D77" s="148"/>
      <c r="E77" s="149"/>
      <c r="F77" s="149"/>
      <c r="G77" s="149"/>
      <c r="H77" s="149"/>
      <c r="I77" s="149"/>
      <c r="J77" s="43"/>
      <c r="K77" s="21"/>
      <c r="L77" s="95"/>
      <c r="M77" s="96"/>
      <c r="N77" s="97"/>
      <c r="O77" s="96"/>
      <c r="P77" s="98"/>
    </row>
    <row r="78" spans="1:16" s="1" customFormat="1" ht="15" customHeight="1" x14ac:dyDescent="0.25">
      <c r="A78" s="11">
        <v>10</v>
      </c>
      <c r="B78" s="48">
        <v>50760</v>
      </c>
      <c r="C78" s="19" t="s">
        <v>63</v>
      </c>
      <c r="D78" s="148"/>
      <c r="E78" s="149"/>
      <c r="F78" s="149"/>
      <c r="G78" s="149"/>
      <c r="H78" s="149"/>
      <c r="I78" s="146"/>
      <c r="J78" s="43"/>
      <c r="K78" s="21"/>
      <c r="L78" s="95"/>
      <c r="M78" s="96"/>
      <c r="N78" s="97"/>
      <c r="O78" s="109"/>
      <c r="P78" s="98"/>
    </row>
    <row r="79" spans="1:16" s="1" customFormat="1" ht="15" customHeight="1" x14ac:dyDescent="0.25">
      <c r="A79" s="11">
        <v>11</v>
      </c>
      <c r="B79" s="48">
        <v>50780</v>
      </c>
      <c r="C79" s="19" t="s">
        <v>64</v>
      </c>
      <c r="D79" s="115"/>
      <c r="E79" s="127"/>
      <c r="F79" s="127"/>
      <c r="G79" s="127"/>
      <c r="H79" s="127"/>
      <c r="I79" s="127"/>
      <c r="J79" s="43"/>
      <c r="K79" s="21"/>
      <c r="L79" s="95"/>
      <c r="M79" s="96"/>
      <c r="N79" s="97"/>
      <c r="O79" s="109"/>
      <c r="P79" s="98"/>
    </row>
    <row r="80" spans="1:16" s="1" customFormat="1" ht="15" customHeight="1" x14ac:dyDescent="0.25">
      <c r="A80" s="11">
        <v>12</v>
      </c>
      <c r="B80" s="48">
        <v>50930</v>
      </c>
      <c r="C80" s="19" t="s">
        <v>65</v>
      </c>
      <c r="D80" s="126"/>
      <c r="E80" s="127"/>
      <c r="F80" s="127"/>
      <c r="G80" s="127"/>
      <c r="H80" s="127"/>
      <c r="I80" s="127"/>
      <c r="J80" s="43"/>
      <c r="K80" s="21"/>
      <c r="L80" s="95"/>
      <c r="M80" s="96"/>
      <c r="N80" s="97"/>
      <c r="O80" s="96"/>
      <c r="P80" s="98"/>
    </row>
    <row r="81" spans="1:16" s="1" customFormat="1" ht="15" customHeight="1" x14ac:dyDescent="0.25">
      <c r="A81" s="15">
        <v>13</v>
      </c>
      <c r="B81" s="50">
        <v>51370</v>
      </c>
      <c r="C81" s="22" t="s">
        <v>66</v>
      </c>
      <c r="D81" s="312">
        <v>1</v>
      </c>
      <c r="E81" s="317"/>
      <c r="F81" s="317"/>
      <c r="G81" s="317"/>
      <c r="H81" s="317"/>
      <c r="I81" s="317"/>
      <c r="J81" s="306">
        <v>57</v>
      </c>
      <c r="K81" s="21"/>
      <c r="L81" s="95">
        <f>D81</f>
        <v>1</v>
      </c>
      <c r="M81" s="96"/>
      <c r="N81" s="97"/>
      <c r="O81" s="96">
        <f t="shared" ref="O81" si="17">P81*L81/100</f>
        <v>0</v>
      </c>
      <c r="P81" s="98">
        <f>E81</f>
        <v>0</v>
      </c>
    </row>
    <row r="82" spans="1:16" s="1" customFormat="1" ht="15" customHeight="1" thickBot="1" x14ac:dyDescent="0.3">
      <c r="A82" s="15">
        <v>14</v>
      </c>
      <c r="B82" s="347">
        <v>51400</v>
      </c>
      <c r="C82" s="348" t="s">
        <v>144</v>
      </c>
      <c r="D82" s="116"/>
      <c r="E82" s="117"/>
      <c r="F82" s="117"/>
      <c r="G82" s="117"/>
      <c r="H82" s="117"/>
      <c r="I82" s="118"/>
      <c r="J82" s="46"/>
      <c r="K82" s="21"/>
      <c r="L82" s="99"/>
      <c r="M82" s="100"/>
      <c r="N82" s="101"/>
      <c r="O82" s="100"/>
      <c r="P82" s="102"/>
    </row>
    <row r="83" spans="1:16" s="1" customFormat="1" ht="15" customHeight="1" thickBot="1" x14ac:dyDescent="0.3">
      <c r="A83" s="35"/>
      <c r="B83" s="51"/>
      <c r="C83" s="37" t="s">
        <v>106</v>
      </c>
      <c r="D83" s="36">
        <f>SUM(D84:D114)</f>
        <v>16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9">
        <f>AVERAGE(J84:J114)</f>
        <v>59.424545454545452</v>
      </c>
      <c r="K83" s="21"/>
      <c r="L83" s="336">
        <f>D83</f>
        <v>16</v>
      </c>
      <c r="M83" s="337">
        <f>SUM(M84:M114)</f>
        <v>0</v>
      </c>
      <c r="N83" s="344">
        <f>G83+H83+I83</f>
        <v>0</v>
      </c>
      <c r="O83" s="337">
        <f>SUM(O84:O114)</f>
        <v>0</v>
      </c>
      <c r="P83" s="345">
        <f>E83</f>
        <v>0</v>
      </c>
    </row>
    <row r="84" spans="1:16" s="1" customFormat="1" ht="15" customHeight="1" x14ac:dyDescent="0.25">
      <c r="A84" s="59">
        <v>1</v>
      </c>
      <c r="B84" s="53">
        <v>60010</v>
      </c>
      <c r="C84" s="19" t="s">
        <v>68</v>
      </c>
      <c r="D84" s="150"/>
      <c r="E84" s="151"/>
      <c r="F84" s="151"/>
      <c r="G84" s="151"/>
      <c r="H84" s="151"/>
      <c r="I84" s="151"/>
      <c r="J84" s="43"/>
      <c r="K84" s="21"/>
      <c r="L84" s="91"/>
      <c r="M84" s="92"/>
      <c r="N84" s="93"/>
      <c r="O84" s="92"/>
      <c r="P84" s="94"/>
    </row>
    <row r="85" spans="1:16" s="1" customFormat="1" ht="15" customHeight="1" x14ac:dyDescent="0.25">
      <c r="A85" s="23">
        <v>2</v>
      </c>
      <c r="B85" s="48">
        <v>60020</v>
      </c>
      <c r="C85" s="19" t="s">
        <v>69</v>
      </c>
      <c r="D85" s="119"/>
      <c r="E85" s="127"/>
      <c r="F85" s="127"/>
      <c r="G85" s="127"/>
      <c r="H85" s="127"/>
      <c r="I85" s="127"/>
      <c r="J85" s="43"/>
      <c r="K85" s="21"/>
      <c r="L85" s="95"/>
      <c r="M85" s="96"/>
      <c r="N85" s="97"/>
      <c r="O85" s="109"/>
      <c r="P85" s="98"/>
    </row>
    <row r="86" spans="1:16" s="1" customFormat="1" ht="15" customHeight="1" x14ac:dyDescent="0.25">
      <c r="A86" s="23">
        <v>3</v>
      </c>
      <c r="B86" s="48">
        <v>60050</v>
      </c>
      <c r="C86" s="19" t="s">
        <v>70</v>
      </c>
      <c r="D86" s="126"/>
      <c r="E86" s="127"/>
      <c r="F86" s="127"/>
      <c r="G86" s="127"/>
      <c r="H86" s="127"/>
      <c r="I86" s="127"/>
      <c r="J86" s="43"/>
      <c r="K86" s="21"/>
      <c r="L86" s="95"/>
      <c r="M86" s="96"/>
      <c r="N86" s="97"/>
      <c r="O86" s="96"/>
      <c r="P86" s="98"/>
    </row>
    <row r="87" spans="1:16" s="1" customFormat="1" ht="15" customHeight="1" x14ac:dyDescent="0.25">
      <c r="A87" s="23">
        <v>4</v>
      </c>
      <c r="B87" s="48">
        <v>60070</v>
      </c>
      <c r="C87" s="19" t="s">
        <v>71</v>
      </c>
      <c r="D87" s="126"/>
      <c r="E87" s="127"/>
      <c r="F87" s="127"/>
      <c r="G87" s="127"/>
      <c r="H87" s="127"/>
      <c r="I87" s="127"/>
      <c r="J87" s="43"/>
      <c r="K87" s="21"/>
      <c r="L87" s="95"/>
      <c r="M87" s="96"/>
      <c r="N87" s="97"/>
      <c r="O87" s="96"/>
      <c r="P87" s="98"/>
    </row>
    <row r="88" spans="1:16" s="1" customFormat="1" ht="15" customHeight="1" x14ac:dyDescent="0.25">
      <c r="A88" s="23">
        <v>5</v>
      </c>
      <c r="B88" s="48">
        <v>60180</v>
      </c>
      <c r="C88" s="19" t="s">
        <v>72</v>
      </c>
      <c r="D88" s="312">
        <v>1</v>
      </c>
      <c r="E88" s="317"/>
      <c r="F88" s="317"/>
      <c r="G88" s="317"/>
      <c r="H88" s="317"/>
      <c r="I88" s="317"/>
      <c r="J88" s="303">
        <v>64</v>
      </c>
      <c r="K88" s="21"/>
      <c r="L88" s="95">
        <f>D88</f>
        <v>1</v>
      </c>
      <c r="M88" s="96"/>
      <c r="N88" s="97"/>
      <c r="O88" s="96">
        <f t="shared" ref="O88" si="18">P88*L88/100</f>
        <v>0</v>
      </c>
      <c r="P88" s="98">
        <f>E88</f>
        <v>0</v>
      </c>
    </row>
    <row r="89" spans="1:16" s="1" customFormat="1" ht="15" customHeight="1" x14ac:dyDescent="0.25">
      <c r="A89" s="23">
        <v>6</v>
      </c>
      <c r="B89" s="48">
        <v>60240</v>
      </c>
      <c r="C89" s="19" t="s">
        <v>73</v>
      </c>
      <c r="D89" s="126"/>
      <c r="E89" s="127"/>
      <c r="F89" s="127"/>
      <c r="G89" s="127"/>
      <c r="H89" s="127"/>
      <c r="I89" s="127"/>
      <c r="J89" s="43"/>
      <c r="K89" s="21"/>
      <c r="L89" s="95"/>
      <c r="M89" s="96"/>
      <c r="N89" s="97"/>
      <c r="O89" s="109"/>
      <c r="P89" s="98"/>
    </row>
    <row r="90" spans="1:16" s="1" customFormat="1" ht="15" customHeight="1" x14ac:dyDescent="0.25">
      <c r="A90" s="23">
        <v>7</v>
      </c>
      <c r="B90" s="48">
        <v>60560</v>
      </c>
      <c r="C90" s="19" t="s">
        <v>74</v>
      </c>
      <c r="D90" s="148"/>
      <c r="E90" s="149"/>
      <c r="F90" s="149"/>
      <c r="G90" s="149"/>
      <c r="H90" s="149"/>
      <c r="I90" s="149"/>
      <c r="J90" s="43"/>
      <c r="K90" s="21"/>
      <c r="L90" s="95"/>
      <c r="M90" s="96"/>
      <c r="N90" s="97"/>
      <c r="O90" s="96"/>
      <c r="P90" s="98"/>
    </row>
    <row r="91" spans="1:16" s="1" customFormat="1" ht="15" customHeight="1" x14ac:dyDescent="0.25">
      <c r="A91" s="23">
        <v>8</v>
      </c>
      <c r="B91" s="48">
        <v>60660</v>
      </c>
      <c r="C91" s="19" t="s">
        <v>75</v>
      </c>
      <c r="D91" s="148"/>
      <c r="E91" s="149"/>
      <c r="F91" s="149"/>
      <c r="G91" s="149"/>
      <c r="H91" s="149"/>
      <c r="I91" s="146"/>
      <c r="J91" s="43"/>
      <c r="K91" s="21"/>
      <c r="L91" s="95"/>
      <c r="M91" s="96"/>
      <c r="N91" s="97"/>
      <c r="O91" s="109"/>
      <c r="P91" s="98"/>
    </row>
    <row r="92" spans="1:16" s="1" customFormat="1" ht="15" customHeight="1" x14ac:dyDescent="0.25">
      <c r="A92" s="23">
        <v>9</v>
      </c>
      <c r="B92" s="55">
        <v>60001</v>
      </c>
      <c r="C92" s="14" t="s">
        <v>67</v>
      </c>
      <c r="D92" s="148"/>
      <c r="E92" s="149"/>
      <c r="F92" s="149"/>
      <c r="G92" s="149"/>
      <c r="H92" s="149"/>
      <c r="I92" s="146"/>
      <c r="J92" s="43"/>
      <c r="K92" s="21"/>
      <c r="L92" s="95"/>
      <c r="M92" s="96"/>
      <c r="N92" s="97"/>
      <c r="O92" s="109"/>
      <c r="P92" s="98"/>
    </row>
    <row r="93" spans="1:16" s="1" customFormat="1" ht="15" customHeight="1" x14ac:dyDescent="0.25">
      <c r="A93" s="23">
        <v>10</v>
      </c>
      <c r="B93" s="48">
        <v>60701</v>
      </c>
      <c r="C93" s="19" t="s">
        <v>76</v>
      </c>
      <c r="D93" s="320">
        <v>1</v>
      </c>
      <c r="E93" s="322"/>
      <c r="F93" s="322"/>
      <c r="G93" s="322"/>
      <c r="H93" s="322"/>
      <c r="I93" s="321"/>
      <c r="J93" s="304">
        <v>57</v>
      </c>
      <c r="K93" s="21"/>
      <c r="L93" s="95">
        <f>D93</f>
        <v>1</v>
      </c>
      <c r="M93" s="96"/>
      <c r="N93" s="97"/>
      <c r="O93" s="109">
        <f t="shared" ref="O93:O111" si="19">P93*L93/100</f>
        <v>0</v>
      </c>
      <c r="P93" s="98">
        <f>E93</f>
        <v>0</v>
      </c>
    </row>
    <row r="94" spans="1:16" s="1" customFormat="1" ht="15" customHeight="1" x14ac:dyDescent="0.25">
      <c r="A94" s="23">
        <v>11</v>
      </c>
      <c r="B94" s="48">
        <v>60850</v>
      </c>
      <c r="C94" s="19" t="s">
        <v>77</v>
      </c>
      <c r="D94" s="148"/>
      <c r="E94" s="149"/>
      <c r="F94" s="149"/>
      <c r="G94" s="149"/>
      <c r="H94" s="149"/>
      <c r="I94" s="146"/>
      <c r="J94" s="43"/>
      <c r="K94" s="21"/>
      <c r="L94" s="95"/>
      <c r="M94" s="96"/>
      <c r="N94" s="97"/>
      <c r="O94" s="109"/>
      <c r="P94" s="98"/>
    </row>
    <row r="95" spans="1:16" s="1" customFormat="1" ht="15" customHeight="1" x14ac:dyDescent="0.25">
      <c r="A95" s="23">
        <v>12</v>
      </c>
      <c r="B95" s="48">
        <v>60910</v>
      </c>
      <c r="C95" s="19" t="s">
        <v>78</v>
      </c>
      <c r="D95" s="126"/>
      <c r="E95" s="127"/>
      <c r="F95" s="127"/>
      <c r="G95" s="127"/>
      <c r="H95" s="127"/>
      <c r="I95" s="127"/>
      <c r="J95" s="43"/>
      <c r="K95" s="21"/>
      <c r="L95" s="95"/>
      <c r="M95" s="96"/>
      <c r="N95" s="97"/>
      <c r="O95" s="96"/>
      <c r="P95" s="98"/>
    </row>
    <row r="96" spans="1:16" s="1" customFormat="1" ht="15" customHeight="1" x14ac:dyDescent="0.25">
      <c r="A96" s="23">
        <v>13</v>
      </c>
      <c r="B96" s="48">
        <v>60980</v>
      </c>
      <c r="C96" s="19" t="s">
        <v>79</v>
      </c>
      <c r="D96" s="148"/>
      <c r="E96" s="149"/>
      <c r="F96" s="149"/>
      <c r="G96" s="149"/>
      <c r="H96" s="149"/>
      <c r="I96" s="149"/>
      <c r="J96" s="43"/>
      <c r="K96" s="21"/>
      <c r="L96" s="95"/>
      <c r="M96" s="96"/>
      <c r="N96" s="97"/>
      <c r="O96" s="96"/>
      <c r="P96" s="98"/>
    </row>
    <row r="97" spans="1:16" s="1" customFormat="1" ht="15" customHeight="1" x14ac:dyDescent="0.25">
      <c r="A97" s="23">
        <v>14</v>
      </c>
      <c r="B97" s="48">
        <v>61080</v>
      </c>
      <c r="C97" s="19" t="s">
        <v>80</v>
      </c>
      <c r="D97" s="150"/>
      <c r="E97" s="151"/>
      <c r="F97" s="151"/>
      <c r="G97" s="151"/>
      <c r="H97" s="151"/>
      <c r="I97" s="151"/>
      <c r="J97" s="43"/>
      <c r="K97" s="21"/>
      <c r="L97" s="95"/>
      <c r="M97" s="96"/>
      <c r="N97" s="97"/>
      <c r="O97" s="96"/>
      <c r="P97" s="98"/>
    </row>
    <row r="98" spans="1:16" s="1" customFormat="1" ht="15" customHeight="1" x14ac:dyDescent="0.25">
      <c r="A98" s="23">
        <v>15</v>
      </c>
      <c r="B98" s="48">
        <v>61150</v>
      </c>
      <c r="C98" s="19" t="s">
        <v>81</v>
      </c>
      <c r="D98" s="126"/>
      <c r="E98" s="127"/>
      <c r="F98" s="127"/>
      <c r="G98" s="127"/>
      <c r="H98" s="127"/>
      <c r="I98" s="127"/>
      <c r="J98" s="43"/>
      <c r="K98" s="21"/>
      <c r="L98" s="95"/>
      <c r="M98" s="96"/>
      <c r="N98" s="97"/>
      <c r="O98" s="96"/>
      <c r="P98" s="98"/>
    </row>
    <row r="99" spans="1:16" s="1" customFormat="1" ht="15" customHeight="1" x14ac:dyDescent="0.25">
      <c r="A99" s="23">
        <v>16</v>
      </c>
      <c r="B99" s="48">
        <v>61210</v>
      </c>
      <c r="C99" s="19" t="s">
        <v>82</v>
      </c>
      <c r="D99" s="126"/>
      <c r="E99" s="127"/>
      <c r="F99" s="127"/>
      <c r="G99" s="127"/>
      <c r="H99" s="127"/>
      <c r="I99" s="127"/>
      <c r="J99" s="43"/>
      <c r="K99" s="21"/>
      <c r="L99" s="95"/>
      <c r="M99" s="96"/>
      <c r="N99" s="97"/>
      <c r="O99" s="96"/>
      <c r="P99" s="98"/>
    </row>
    <row r="100" spans="1:16" s="1" customFormat="1" ht="15" customHeight="1" x14ac:dyDescent="0.25">
      <c r="A100" s="23">
        <v>17</v>
      </c>
      <c r="B100" s="48">
        <v>61290</v>
      </c>
      <c r="C100" s="19" t="s">
        <v>83</v>
      </c>
      <c r="D100" s="312">
        <v>1</v>
      </c>
      <c r="E100" s="317"/>
      <c r="F100" s="317"/>
      <c r="G100" s="317"/>
      <c r="H100" s="317"/>
      <c r="I100" s="317"/>
      <c r="J100" s="303">
        <v>46</v>
      </c>
      <c r="K100" s="21"/>
      <c r="L100" s="95">
        <f>D100</f>
        <v>1</v>
      </c>
      <c r="M100" s="96"/>
      <c r="N100" s="97"/>
      <c r="O100" s="109">
        <f t="shared" si="19"/>
        <v>0</v>
      </c>
      <c r="P100" s="98">
        <f>E100</f>
        <v>0</v>
      </c>
    </row>
    <row r="101" spans="1:16" s="1" customFormat="1" ht="15" customHeight="1" x14ac:dyDescent="0.25">
      <c r="A101" s="23">
        <v>18</v>
      </c>
      <c r="B101" s="48">
        <v>61340</v>
      </c>
      <c r="C101" s="19" t="s">
        <v>84</v>
      </c>
      <c r="D101" s="312">
        <v>1</v>
      </c>
      <c r="E101" s="317"/>
      <c r="F101" s="317"/>
      <c r="G101" s="317"/>
      <c r="H101" s="317"/>
      <c r="I101" s="317"/>
      <c r="J101" s="303">
        <v>68</v>
      </c>
      <c r="K101" s="21"/>
      <c r="L101" s="95">
        <f>D101</f>
        <v>1</v>
      </c>
      <c r="M101" s="96"/>
      <c r="N101" s="97"/>
      <c r="O101" s="109">
        <f t="shared" si="19"/>
        <v>0</v>
      </c>
      <c r="P101" s="98">
        <f>E101</f>
        <v>0</v>
      </c>
    </row>
    <row r="102" spans="1:16" s="1" customFormat="1" ht="15" customHeight="1" x14ac:dyDescent="0.25">
      <c r="A102" s="59">
        <v>19</v>
      </c>
      <c r="B102" s="48">
        <v>61390</v>
      </c>
      <c r="C102" s="19" t="s">
        <v>85</v>
      </c>
      <c r="D102" s="150"/>
      <c r="E102" s="151"/>
      <c r="F102" s="151"/>
      <c r="G102" s="151"/>
      <c r="H102" s="151"/>
      <c r="I102" s="127"/>
      <c r="J102" s="43"/>
      <c r="K102" s="21"/>
      <c r="L102" s="95"/>
      <c r="M102" s="96"/>
      <c r="N102" s="97"/>
      <c r="O102" s="96"/>
      <c r="P102" s="98"/>
    </row>
    <row r="103" spans="1:16" s="1" customFormat="1" ht="15" customHeight="1" x14ac:dyDescent="0.25">
      <c r="A103" s="16">
        <v>20</v>
      </c>
      <c r="B103" s="48">
        <v>61410</v>
      </c>
      <c r="C103" s="19" t="s">
        <v>86</v>
      </c>
      <c r="D103" s="312">
        <v>1</v>
      </c>
      <c r="E103" s="317"/>
      <c r="F103" s="317"/>
      <c r="G103" s="317"/>
      <c r="H103" s="317"/>
      <c r="I103" s="317"/>
      <c r="J103" s="303">
        <v>69</v>
      </c>
      <c r="K103" s="21"/>
      <c r="L103" s="95">
        <f>D103</f>
        <v>1</v>
      </c>
      <c r="M103" s="96"/>
      <c r="N103" s="97"/>
      <c r="O103" s="96">
        <f t="shared" si="19"/>
        <v>0</v>
      </c>
      <c r="P103" s="98">
        <f>E103</f>
        <v>0</v>
      </c>
    </row>
    <row r="104" spans="1:16" s="1" customFormat="1" ht="15" customHeight="1" x14ac:dyDescent="0.25">
      <c r="A104" s="11">
        <v>21</v>
      </c>
      <c r="B104" s="48">
        <v>61430</v>
      </c>
      <c r="C104" s="19" t="s">
        <v>114</v>
      </c>
      <c r="D104" s="150"/>
      <c r="E104" s="151"/>
      <c r="F104" s="151"/>
      <c r="G104" s="151"/>
      <c r="H104" s="151"/>
      <c r="I104" s="151"/>
      <c r="J104" s="43"/>
      <c r="K104" s="21"/>
      <c r="L104" s="95"/>
      <c r="M104" s="96"/>
      <c r="N104" s="97"/>
      <c r="O104" s="96"/>
      <c r="P104" s="98"/>
    </row>
    <row r="105" spans="1:16" s="1" customFormat="1" ht="15" customHeight="1" x14ac:dyDescent="0.25">
      <c r="A105" s="11">
        <v>22</v>
      </c>
      <c r="B105" s="48">
        <v>61440</v>
      </c>
      <c r="C105" s="19" t="s">
        <v>87</v>
      </c>
      <c r="D105" s="126"/>
      <c r="E105" s="127"/>
      <c r="F105" s="127"/>
      <c r="G105" s="127"/>
      <c r="H105" s="127"/>
      <c r="I105" s="127"/>
      <c r="J105" s="43"/>
      <c r="K105" s="21"/>
      <c r="L105" s="95"/>
      <c r="M105" s="96"/>
      <c r="N105" s="97"/>
      <c r="O105" s="96"/>
      <c r="P105" s="98"/>
    </row>
    <row r="106" spans="1:16" s="1" customFormat="1" ht="15" customHeight="1" x14ac:dyDescent="0.25">
      <c r="A106" s="11">
        <v>23</v>
      </c>
      <c r="B106" s="48">
        <v>61450</v>
      </c>
      <c r="C106" s="19" t="s">
        <v>115</v>
      </c>
      <c r="D106" s="312">
        <v>1</v>
      </c>
      <c r="E106" s="317"/>
      <c r="F106" s="317"/>
      <c r="G106" s="317"/>
      <c r="H106" s="317"/>
      <c r="I106" s="317"/>
      <c r="J106" s="303">
        <v>52</v>
      </c>
      <c r="K106" s="21"/>
      <c r="L106" s="95">
        <f t="shared" ref="L106:L111" si="20">D106</f>
        <v>1</v>
      </c>
      <c r="M106" s="96"/>
      <c r="N106" s="97"/>
      <c r="O106" s="96">
        <f t="shared" si="19"/>
        <v>0</v>
      </c>
      <c r="P106" s="98">
        <f t="shared" ref="P106:P111" si="21">E106</f>
        <v>0</v>
      </c>
    </row>
    <row r="107" spans="1:16" s="1" customFormat="1" ht="15" customHeight="1" x14ac:dyDescent="0.25">
      <c r="A107" s="11">
        <v>24</v>
      </c>
      <c r="B107" s="48">
        <v>61470</v>
      </c>
      <c r="C107" s="19" t="s">
        <v>88</v>
      </c>
      <c r="D107" s="312">
        <v>2</v>
      </c>
      <c r="E107" s="317"/>
      <c r="F107" s="317"/>
      <c r="G107" s="317"/>
      <c r="H107" s="317"/>
      <c r="I107" s="317"/>
      <c r="J107" s="303">
        <v>40.5</v>
      </c>
      <c r="K107" s="21"/>
      <c r="L107" s="95">
        <f t="shared" si="20"/>
        <v>2</v>
      </c>
      <c r="M107" s="96"/>
      <c r="N107" s="97"/>
      <c r="O107" s="96">
        <f t="shared" si="19"/>
        <v>0</v>
      </c>
      <c r="P107" s="98">
        <f t="shared" si="21"/>
        <v>0</v>
      </c>
    </row>
    <row r="108" spans="1:16" s="1" customFormat="1" ht="15" customHeight="1" x14ac:dyDescent="0.25">
      <c r="A108" s="11">
        <v>25</v>
      </c>
      <c r="B108" s="48">
        <v>61490</v>
      </c>
      <c r="C108" s="19" t="s">
        <v>116</v>
      </c>
      <c r="D108" s="291">
        <v>1</v>
      </c>
      <c r="E108" s="294"/>
      <c r="F108" s="294"/>
      <c r="G108" s="294"/>
      <c r="H108" s="294"/>
      <c r="I108" s="321"/>
      <c r="J108" s="303">
        <v>58</v>
      </c>
      <c r="K108" s="21"/>
      <c r="L108" s="95">
        <f t="shared" si="20"/>
        <v>1</v>
      </c>
      <c r="M108" s="96"/>
      <c r="N108" s="97"/>
      <c r="O108" s="96">
        <f t="shared" si="19"/>
        <v>0</v>
      </c>
      <c r="P108" s="98">
        <f t="shared" si="21"/>
        <v>0</v>
      </c>
    </row>
    <row r="109" spans="1:16" s="1" customFormat="1" ht="15" customHeight="1" x14ac:dyDescent="0.25">
      <c r="A109" s="11">
        <v>26</v>
      </c>
      <c r="B109" s="48">
        <v>61500</v>
      </c>
      <c r="C109" s="19" t="s">
        <v>117</v>
      </c>
      <c r="D109" s="291">
        <v>2</v>
      </c>
      <c r="E109" s="294"/>
      <c r="F109" s="294"/>
      <c r="G109" s="294"/>
      <c r="H109" s="294"/>
      <c r="I109" s="294"/>
      <c r="J109" s="303">
        <v>60</v>
      </c>
      <c r="K109" s="21"/>
      <c r="L109" s="95">
        <f t="shared" si="20"/>
        <v>2</v>
      </c>
      <c r="M109" s="96"/>
      <c r="N109" s="97"/>
      <c r="O109" s="96">
        <f t="shared" si="19"/>
        <v>0</v>
      </c>
      <c r="P109" s="98">
        <f t="shared" si="21"/>
        <v>0</v>
      </c>
    </row>
    <row r="110" spans="1:16" s="1" customFormat="1" ht="15" customHeight="1" x14ac:dyDescent="0.25">
      <c r="A110" s="11">
        <v>27</v>
      </c>
      <c r="B110" s="48">
        <v>61510</v>
      </c>
      <c r="C110" s="19" t="s">
        <v>89</v>
      </c>
      <c r="D110" s="291">
        <v>3</v>
      </c>
      <c r="E110" s="294"/>
      <c r="F110" s="294"/>
      <c r="G110" s="294"/>
      <c r="H110" s="294"/>
      <c r="I110" s="321"/>
      <c r="J110" s="307">
        <v>66.67</v>
      </c>
      <c r="K110" s="21"/>
      <c r="L110" s="95">
        <f t="shared" si="20"/>
        <v>3</v>
      </c>
      <c r="M110" s="96"/>
      <c r="N110" s="97"/>
      <c r="O110" s="96">
        <f t="shared" si="19"/>
        <v>0</v>
      </c>
      <c r="P110" s="98">
        <f t="shared" si="21"/>
        <v>0</v>
      </c>
    </row>
    <row r="111" spans="1:16" s="1" customFormat="1" ht="15" customHeight="1" x14ac:dyDescent="0.25">
      <c r="A111" s="11">
        <v>28</v>
      </c>
      <c r="B111" s="50">
        <v>61520</v>
      </c>
      <c r="C111" s="22" t="s">
        <v>118</v>
      </c>
      <c r="D111" s="291">
        <v>2</v>
      </c>
      <c r="E111" s="294"/>
      <c r="F111" s="294"/>
      <c r="G111" s="294"/>
      <c r="H111" s="294"/>
      <c r="I111" s="319"/>
      <c r="J111" s="303">
        <v>72.5</v>
      </c>
      <c r="K111" s="21"/>
      <c r="L111" s="95">
        <f t="shared" si="20"/>
        <v>2</v>
      </c>
      <c r="M111" s="96"/>
      <c r="N111" s="97"/>
      <c r="O111" s="96">
        <f t="shared" si="19"/>
        <v>0</v>
      </c>
      <c r="P111" s="98">
        <f t="shared" si="21"/>
        <v>0</v>
      </c>
    </row>
    <row r="112" spans="1:16" s="1" customFormat="1" ht="15" customHeight="1" x14ac:dyDescent="0.25">
      <c r="A112" s="15">
        <v>29</v>
      </c>
      <c r="B112" s="50">
        <v>61540</v>
      </c>
      <c r="C112" s="22" t="s">
        <v>119</v>
      </c>
      <c r="D112" s="120"/>
      <c r="E112" s="121"/>
      <c r="F112" s="121"/>
      <c r="G112" s="121"/>
      <c r="H112" s="121"/>
      <c r="I112" s="122"/>
      <c r="J112" s="46"/>
      <c r="K112" s="21"/>
      <c r="L112" s="95"/>
      <c r="M112" s="96"/>
      <c r="N112" s="97"/>
      <c r="O112" s="96"/>
      <c r="P112" s="98"/>
    </row>
    <row r="113" spans="1:16" s="1" customFormat="1" ht="15" customHeight="1" x14ac:dyDescent="0.25">
      <c r="A113" s="15">
        <v>30</v>
      </c>
      <c r="B113" s="50">
        <v>61560</v>
      </c>
      <c r="C113" s="22" t="s">
        <v>121</v>
      </c>
      <c r="D113" s="144"/>
      <c r="E113" s="151"/>
      <c r="F113" s="151"/>
      <c r="G113" s="151"/>
      <c r="H113" s="151"/>
      <c r="I113" s="146"/>
      <c r="J113" s="46"/>
      <c r="K113" s="21"/>
      <c r="L113" s="95"/>
      <c r="M113" s="96"/>
      <c r="N113" s="97"/>
      <c r="O113" s="109"/>
      <c r="P113" s="98"/>
    </row>
    <row r="114" spans="1:16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145"/>
      <c r="E114" s="149"/>
      <c r="F114" s="149"/>
      <c r="G114" s="149"/>
      <c r="H114" s="149"/>
      <c r="I114" s="149"/>
      <c r="J114" s="45"/>
      <c r="K114" s="21"/>
      <c r="L114" s="99"/>
      <c r="M114" s="100"/>
      <c r="N114" s="101"/>
      <c r="O114" s="100"/>
      <c r="P114" s="102"/>
    </row>
    <row r="115" spans="1:16" s="1" customFormat="1" ht="15" customHeight="1" thickBot="1" x14ac:dyDescent="0.3">
      <c r="A115" s="40"/>
      <c r="B115" s="56"/>
      <c r="C115" s="37" t="s">
        <v>107</v>
      </c>
      <c r="D115" s="75">
        <f>SUM(D116:D124)</f>
        <v>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9">
        <f>AVERAGE(J116:J124)</f>
        <v>59.166666666666664</v>
      </c>
      <c r="K115" s="21"/>
      <c r="L115" s="336">
        <f>D115</f>
        <v>5</v>
      </c>
      <c r="M115" s="337">
        <f>SUM(M116:M124)</f>
        <v>0</v>
      </c>
      <c r="N115" s="344">
        <f>G115+H115+I115</f>
        <v>0</v>
      </c>
      <c r="O115" s="337">
        <f>SUM(O116:O124)</f>
        <v>0</v>
      </c>
      <c r="P115" s="345">
        <f>E115</f>
        <v>0</v>
      </c>
    </row>
    <row r="116" spans="1:16" s="1" customFormat="1" ht="15" customHeight="1" x14ac:dyDescent="0.25">
      <c r="A116" s="10">
        <v>1</v>
      </c>
      <c r="B116" s="49">
        <v>70020</v>
      </c>
      <c r="C116" s="13" t="s">
        <v>90</v>
      </c>
      <c r="D116" s="130"/>
      <c r="E116" s="131"/>
      <c r="F116" s="131"/>
      <c r="G116" s="131"/>
      <c r="H116" s="131"/>
      <c r="I116" s="131"/>
      <c r="J116" s="42"/>
      <c r="K116" s="21"/>
      <c r="L116" s="91"/>
      <c r="M116" s="92"/>
      <c r="N116" s="93"/>
      <c r="O116" s="92"/>
      <c r="P116" s="94"/>
    </row>
    <row r="117" spans="1:16" s="1" customFormat="1" ht="15" customHeight="1" x14ac:dyDescent="0.25">
      <c r="A117" s="16">
        <v>2</v>
      </c>
      <c r="B117" s="48">
        <v>70110</v>
      </c>
      <c r="C117" s="19" t="s">
        <v>93</v>
      </c>
      <c r="D117" s="126"/>
      <c r="E117" s="127"/>
      <c r="F117" s="127"/>
      <c r="G117" s="127"/>
      <c r="H117" s="127"/>
      <c r="I117" s="127"/>
      <c r="J117" s="43"/>
      <c r="K117" s="21"/>
      <c r="L117" s="95"/>
      <c r="M117" s="96"/>
      <c r="N117" s="97"/>
      <c r="O117" s="96"/>
      <c r="P117" s="98"/>
    </row>
    <row r="118" spans="1:16" s="1" customFormat="1" ht="15" customHeight="1" x14ac:dyDescent="0.25">
      <c r="A118" s="11">
        <v>3</v>
      </c>
      <c r="B118" s="48">
        <v>70021</v>
      </c>
      <c r="C118" s="19" t="s">
        <v>91</v>
      </c>
      <c r="D118" s="291">
        <v>2</v>
      </c>
      <c r="E118" s="294"/>
      <c r="F118" s="294"/>
      <c r="G118" s="294"/>
      <c r="H118" s="294"/>
      <c r="I118" s="294"/>
      <c r="J118" s="303">
        <v>78</v>
      </c>
      <c r="K118" s="21"/>
      <c r="L118" s="95">
        <f>D118</f>
        <v>2</v>
      </c>
      <c r="M118" s="96"/>
      <c r="N118" s="97"/>
      <c r="O118" s="96">
        <f t="shared" ref="O118:O120" si="22">P118*L118/100</f>
        <v>0</v>
      </c>
      <c r="P118" s="98">
        <f>E118</f>
        <v>0</v>
      </c>
    </row>
    <row r="119" spans="1:16" s="1" customFormat="1" ht="15" customHeight="1" x14ac:dyDescent="0.25">
      <c r="A119" s="11">
        <v>4</v>
      </c>
      <c r="B119" s="48">
        <v>70040</v>
      </c>
      <c r="C119" s="19" t="s">
        <v>92</v>
      </c>
      <c r="D119" s="126"/>
      <c r="E119" s="127"/>
      <c r="F119" s="127"/>
      <c r="G119" s="127"/>
      <c r="H119" s="127"/>
      <c r="I119" s="127"/>
      <c r="J119" s="43"/>
      <c r="K119" s="21"/>
      <c r="L119" s="95"/>
      <c r="M119" s="96"/>
      <c r="N119" s="97"/>
      <c r="O119" s="96"/>
      <c r="P119" s="98"/>
    </row>
    <row r="120" spans="1:16" s="1" customFormat="1" ht="15" customHeight="1" x14ac:dyDescent="0.25">
      <c r="A120" s="11">
        <v>5</v>
      </c>
      <c r="B120" s="48">
        <v>70100</v>
      </c>
      <c r="C120" s="19" t="s">
        <v>108</v>
      </c>
      <c r="D120" s="312">
        <v>2</v>
      </c>
      <c r="E120" s="317"/>
      <c r="F120" s="317"/>
      <c r="G120" s="317"/>
      <c r="H120" s="317"/>
      <c r="I120" s="317"/>
      <c r="J120" s="303">
        <v>62.5</v>
      </c>
      <c r="K120" s="21"/>
      <c r="L120" s="95">
        <f>D120</f>
        <v>2</v>
      </c>
      <c r="M120" s="96"/>
      <c r="N120" s="97"/>
      <c r="O120" s="96">
        <f t="shared" si="22"/>
        <v>0</v>
      </c>
      <c r="P120" s="98">
        <f>E120</f>
        <v>0</v>
      </c>
    </row>
    <row r="121" spans="1:16" s="1" customFormat="1" ht="15" customHeight="1" x14ac:dyDescent="0.25">
      <c r="A121" s="11">
        <v>6</v>
      </c>
      <c r="B121" s="48">
        <v>70270</v>
      </c>
      <c r="C121" s="19" t="s">
        <v>94</v>
      </c>
      <c r="D121" s="150"/>
      <c r="E121" s="151"/>
      <c r="F121" s="151"/>
      <c r="G121" s="151"/>
      <c r="H121" s="151"/>
      <c r="I121" s="146"/>
      <c r="J121" s="43"/>
      <c r="K121" s="21"/>
      <c r="L121" s="95"/>
      <c r="M121" s="96"/>
      <c r="N121" s="97"/>
      <c r="O121" s="96"/>
      <c r="P121" s="98"/>
    </row>
    <row r="122" spans="1:16" s="1" customFormat="1" ht="15" customHeight="1" x14ac:dyDescent="0.25">
      <c r="A122" s="11">
        <v>7</v>
      </c>
      <c r="B122" s="48">
        <v>70510</v>
      </c>
      <c r="C122" s="19" t="s">
        <v>95</v>
      </c>
      <c r="D122" s="147"/>
      <c r="E122" s="151"/>
      <c r="F122" s="151"/>
      <c r="G122" s="151"/>
      <c r="H122" s="151"/>
      <c r="I122" s="146"/>
      <c r="J122" s="43"/>
      <c r="K122" s="21"/>
      <c r="L122" s="95"/>
      <c r="M122" s="96"/>
      <c r="N122" s="97"/>
      <c r="O122" s="96"/>
      <c r="P122" s="103"/>
    </row>
    <row r="123" spans="1:16" s="1" customFormat="1" ht="15" customHeight="1" x14ac:dyDescent="0.25">
      <c r="A123" s="15">
        <v>8</v>
      </c>
      <c r="B123" s="50">
        <v>10880</v>
      </c>
      <c r="C123" s="22" t="s">
        <v>120</v>
      </c>
      <c r="D123" s="148"/>
      <c r="E123" s="149"/>
      <c r="F123" s="149"/>
      <c r="G123" s="149"/>
      <c r="H123" s="149"/>
      <c r="I123" s="146"/>
      <c r="J123" s="46"/>
      <c r="K123" s="21"/>
      <c r="L123" s="95"/>
      <c r="M123" s="96"/>
      <c r="N123" s="97"/>
      <c r="O123" s="96"/>
      <c r="P123" s="98"/>
    </row>
    <row r="124" spans="1:16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92">
        <v>1</v>
      </c>
      <c r="E124" s="293"/>
      <c r="F124" s="293"/>
      <c r="G124" s="293"/>
      <c r="H124" s="293"/>
      <c r="I124" s="293"/>
      <c r="J124" s="305">
        <v>37</v>
      </c>
      <c r="K124" s="21"/>
      <c r="L124" s="104"/>
      <c r="M124" s="105"/>
      <c r="N124" s="106"/>
      <c r="O124" s="105"/>
      <c r="P124" s="107"/>
    </row>
    <row r="125" spans="1:16" ht="15" customHeight="1" x14ac:dyDescent="0.25">
      <c r="A125" s="6"/>
      <c r="B125" s="6"/>
      <c r="C125" s="6"/>
      <c r="D125" s="576" t="s">
        <v>98</v>
      </c>
      <c r="E125" s="576"/>
      <c r="F125" s="576"/>
      <c r="G125" s="576"/>
      <c r="H125" s="576"/>
      <c r="I125" s="576"/>
      <c r="J125" s="57">
        <f>AVERAGE(J7,J9:J16,J18:J29,J31:J47,J49:J67,J69:J82,J84:J114,J116:J124)</f>
        <v>62.049117647058829</v>
      </c>
      <c r="K125" s="4"/>
      <c r="N125" s="108"/>
      <c r="O125" s="108"/>
      <c r="P125" s="108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C2:D2"/>
    <mergeCell ref="J4:J5"/>
    <mergeCell ref="D125:I125"/>
    <mergeCell ref="A4:A5"/>
    <mergeCell ref="B4:B5"/>
    <mergeCell ref="C4:C5"/>
    <mergeCell ref="D4:D5"/>
    <mergeCell ref="E4:I4"/>
  </mergeCells>
  <conditionalFormatting sqref="J6:J125">
    <cfRule type="cellIs" dxfId="136" priority="9" stopIfTrue="1" operator="equal">
      <formula>$J$125</formula>
    </cfRule>
    <cfRule type="containsBlanks" dxfId="135" priority="411" stopIfTrue="1">
      <formula>LEN(TRIM(J6))=0</formula>
    </cfRule>
    <cfRule type="cellIs" dxfId="134" priority="412" stopIfTrue="1" operator="lessThan">
      <formula>50</formula>
    </cfRule>
    <cfRule type="cellIs" dxfId="133" priority="413" stopIfTrue="1" operator="between">
      <formula>$J$125</formula>
      <formula>50</formula>
    </cfRule>
    <cfRule type="cellIs" dxfId="132" priority="414" stopIfTrue="1" operator="between">
      <formula>75</formula>
      <formula>$J$125</formula>
    </cfRule>
    <cfRule type="cellIs" dxfId="131" priority="424" stopIfTrue="1" operator="greaterThanOrEqual">
      <formula>75</formula>
    </cfRule>
  </conditionalFormatting>
  <conditionalFormatting sqref="N7:N124">
    <cfRule type="containsBlanks" dxfId="130" priority="1">
      <formula>LEN(TRIM(N7))=0</formula>
    </cfRule>
    <cfRule type="cellIs" dxfId="129" priority="3" operator="lessThan">
      <formula>50</formula>
    </cfRule>
    <cfRule type="cellIs" dxfId="128" priority="4" operator="between">
      <formula>50</formula>
      <formula>50.004</formula>
    </cfRule>
    <cfRule type="cellIs" dxfId="127" priority="10" operator="between">
      <formula>90</formula>
      <formula>50</formula>
    </cfRule>
    <cfRule type="cellIs" dxfId="126" priority="420" operator="between">
      <formula>100</formula>
      <formula>90</formula>
    </cfRule>
  </conditionalFormatting>
  <conditionalFormatting sqref="O7:P124">
    <cfRule type="containsBlanks" dxfId="125" priority="5">
      <formula>LEN(TRIM(O7))=0</formula>
    </cfRule>
    <cfRule type="cellIs" dxfId="124" priority="14" operator="equal">
      <formula>0</formula>
    </cfRule>
    <cfRule type="cellIs" dxfId="123" priority="16" operator="between">
      <formula>0.1</formula>
      <formula>10</formula>
    </cfRule>
    <cfRule type="cellIs" dxfId="122" priority="17" operator="greaterThanOrEqual">
      <formula>10</formula>
    </cfRule>
  </conditionalFormatting>
  <conditionalFormatting sqref="N8 N83 N115">
    <cfRule type="cellIs" dxfId="121" priority="2" operator="equal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25" t="s">
        <v>133</v>
      </c>
    </row>
    <row r="2" spans="1:17" ht="18" customHeight="1" x14ac:dyDescent="0.25">
      <c r="A2" s="4"/>
      <c r="B2" s="4"/>
      <c r="C2" s="565" t="s">
        <v>143</v>
      </c>
      <c r="D2" s="565"/>
      <c r="E2" s="65"/>
      <c r="F2" s="65"/>
      <c r="G2" s="65"/>
      <c r="H2" s="65"/>
      <c r="I2" s="65"/>
      <c r="J2" s="26">
        <v>2021</v>
      </c>
      <c r="K2" s="4"/>
      <c r="L2" s="27"/>
      <c r="M2" s="325" t="s">
        <v>134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214"/>
      <c r="M3" s="325" t="s">
        <v>135</v>
      </c>
    </row>
    <row r="4" spans="1:17" ht="18" customHeight="1" thickBot="1" x14ac:dyDescent="0.3">
      <c r="A4" s="568" t="s">
        <v>0</v>
      </c>
      <c r="B4" s="570" t="s">
        <v>1</v>
      </c>
      <c r="C4" s="570" t="s">
        <v>2</v>
      </c>
      <c r="D4" s="577" t="s">
        <v>3</v>
      </c>
      <c r="E4" s="579" t="s">
        <v>129</v>
      </c>
      <c r="F4" s="580"/>
      <c r="G4" s="580"/>
      <c r="H4" s="580"/>
      <c r="I4" s="581"/>
      <c r="J4" s="574" t="s">
        <v>99</v>
      </c>
      <c r="K4" s="4"/>
      <c r="L4" s="18"/>
      <c r="M4" s="325" t="s">
        <v>136</v>
      </c>
    </row>
    <row r="5" spans="1:17" ht="43.5" customHeight="1" thickBot="1" x14ac:dyDescent="0.3">
      <c r="A5" s="569"/>
      <c r="B5" s="571"/>
      <c r="C5" s="571"/>
      <c r="D5" s="578"/>
      <c r="E5" s="172" t="s">
        <v>125</v>
      </c>
      <c r="F5" s="3" t="s">
        <v>141</v>
      </c>
      <c r="G5" s="3" t="s">
        <v>140</v>
      </c>
      <c r="H5" s="3" t="s">
        <v>126</v>
      </c>
      <c r="I5" s="3">
        <v>100</v>
      </c>
      <c r="J5" s="575"/>
      <c r="K5" s="4"/>
      <c r="L5" s="85" t="s">
        <v>124</v>
      </c>
      <c r="M5" s="86" t="s">
        <v>137</v>
      </c>
      <c r="N5" s="86" t="s">
        <v>139</v>
      </c>
      <c r="O5" s="86" t="s">
        <v>127</v>
      </c>
      <c r="P5" s="86" t="s">
        <v>128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103</v>
      </c>
      <c r="E6" s="156">
        <v>15.53</v>
      </c>
      <c r="F6" s="177">
        <v>62.14</v>
      </c>
      <c r="G6" s="177">
        <v>7.77</v>
      </c>
      <c r="H6" s="179">
        <v>13.59</v>
      </c>
      <c r="I6" s="174">
        <v>0.97</v>
      </c>
      <c r="J6" s="311">
        <v>59.7</v>
      </c>
      <c r="K6" s="21"/>
      <c r="L6" s="330">
        <f>D6</f>
        <v>103</v>
      </c>
      <c r="M6" s="331">
        <f>M7+M8+M17+M30+M48+M68+M83+M115</f>
        <v>23</v>
      </c>
      <c r="N6" s="177">
        <f>H6+I6+G6</f>
        <v>22.33</v>
      </c>
      <c r="O6" s="331">
        <f>O7+O8+O17+O30+O48+O68+O83+O115</f>
        <v>16.0001</v>
      </c>
      <c r="P6" s="343">
        <f>E6</f>
        <v>15.53</v>
      </c>
      <c r="Q6" s="58"/>
    </row>
    <row r="7" spans="1:17" ht="15" customHeight="1" thickBot="1" x14ac:dyDescent="0.3">
      <c r="A7" s="47">
        <v>1</v>
      </c>
      <c r="B7" s="62">
        <v>50050</v>
      </c>
      <c r="C7" s="28" t="s">
        <v>55</v>
      </c>
      <c r="D7" s="68"/>
      <c r="E7" s="161"/>
      <c r="F7" s="135"/>
      <c r="G7" s="135"/>
      <c r="H7" s="161"/>
      <c r="I7" s="164"/>
      <c r="J7" s="63"/>
      <c r="K7" s="64"/>
      <c r="L7" s="87"/>
      <c r="M7" s="88"/>
      <c r="N7" s="89"/>
      <c r="O7" s="88"/>
      <c r="P7" s="90"/>
      <c r="Q7" s="60"/>
    </row>
    <row r="8" spans="1:17" ht="15" customHeight="1" thickBot="1" x14ac:dyDescent="0.3">
      <c r="A8" s="32"/>
      <c r="B8" s="25"/>
      <c r="C8" s="33" t="s">
        <v>101</v>
      </c>
      <c r="D8" s="34">
        <f>SUM(D9:D16)</f>
        <v>15</v>
      </c>
      <c r="E8" s="140">
        <v>2.7783333333333338</v>
      </c>
      <c r="F8" s="80">
        <v>76.388333333333335</v>
      </c>
      <c r="G8" s="80">
        <v>0</v>
      </c>
      <c r="H8" s="163">
        <v>20.833333333333332</v>
      </c>
      <c r="I8" s="80">
        <v>0</v>
      </c>
      <c r="J8" s="41">
        <f>AVERAGE(J9:J16)</f>
        <v>61.291666666666664</v>
      </c>
      <c r="K8" s="21"/>
      <c r="L8" s="336">
        <f t="shared" ref="L8:L13" si="0">D8</f>
        <v>15</v>
      </c>
      <c r="M8" s="337">
        <f>SUM(M9:M16)</f>
        <v>2</v>
      </c>
      <c r="N8" s="344">
        <f t="shared" ref="N8:N70" si="1">H8+I8+G8</f>
        <v>20.833333333333332</v>
      </c>
      <c r="O8" s="337">
        <f>SUM(O9:O16)</f>
        <v>1.0002000000000002</v>
      </c>
      <c r="P8" s="345">
        <f t="shared" ref="P8:P13" si="2">E8</f>
        <v>2.7783333333333338</v>
      </c>
      <c r="Q8" s="67"/>
    </row>
    <row r="9" spans="1:17" s="1" customFormat="1" ht="15" customHeight="1" x14ac:dyDescent="0.25">
      <c r="A9" s="11">
        <v>1</v>
      </c>
      <c r="B9" s="48">
        <v>10002</v>
      </c>
      <c r="C9" s="19" t="s">
        <v>5</v>
      </c>
      <c r="D9" s="159">
        <v>6</v>
      </c>
      <c r="E9" s="162">
        <v>16.670000000000002</v>
      </c>
      <c r="F9" s="135">
        <v>83.33</v>
      </c>
      <c r="G9" s="135"/>
      <c r="H9" s="162"/>
      <c r="I9" s="135"/>
      <c r="J9" s="303">
        <v>45</v>
      </c>
      <c r="K9" s="21"/>
      <c r="L9" s="95">
        <f t="shared" si="0"/>
        <v>6</v>
      </c>
      <c r="M9" s="96">
        <f t="shared" ref="M9:M64" si="3">N9*L9/100</f>
        <v>0</v>
      </c>
      <c r="N9" s="97">
        <f t="shared" si="1"/>
        <v>0</v>
      </c>
      <c r="O9" s="96">
        <f t="shared" ref="O9:O64" si="4">P9*L9/100</f>
        <v>1.0002000000000002</v>
      </c>
      <c r="P9" s="98">
        <f t="shared" si="2"/>
        <v>16.670000000000002</v>
      </c>
      <c r="Q9" s="61"/>
    </row>
    <row r="10" spans="1:17" s="1" customFormat="1" ht="15" customHeight="1" x14ac:dyDescent="0.25">
      <c r="A10" s="11">
        <v>2</v>
      </c>
      <c r="B10" s="48">
        <v>10090</v>
      </c>
      <c r="C10" s="19" t="s">
        <v>7</v>
      </c>
      <c r="D10" s="159">
        <v>4</v>
      </c>
      <c r="E10" s="165"/>
      <c r="F10" s="165">
        <v>75</v>
      </c>
      <c r="G10" s="165"/>
      <c r="H10" s="176">
        <v>25</v>
      </c>
      <c r="I10" s="165"/>
      <c r="J10" s="303">
        <v>65.75</v>
      </c>
      <c r="K10" s="21"/>
      <c r="L10" s="95">
        <f t="shared" si="0"/>
        <v>4</v>
      </c>
      <c r="M10" s="96">
        <f t="shared" si="3"/>
        <v>1</v>
      </c>
      <c r="N10" s="97">
        <f t="shared" si="1"/>
        <v>25</v>
      </c>
      <c r="O10" s="96">
        <f t="shared" si="4"/>
        <v>0</v>
      </c>
      <c r="P10" s="98">
        <f t="shared" si="2"/>
        <v>0</v>
      </c>
      <c r="Q10" s="61"/>
    </row>
    <row r="11" spans="1:17" s="1" customFormat="1" ht="15" customHeight="1" x14ac:dyDescent="0.25">
      <c r="A11" s="11">
        <v>3</v>
      </c>
      <c r="B11" s="50">
        <v>10004</v>
      </c>
      <c r="C11" s="22" t="s">
        <v>6</v>
      </c>
      <c r="D11" s="169">
        <v>1</v>
      </c>
      <c r="E11" s="165"/>
      <c r="F11" s="165"/>
      <c r="G11" s="165"/>
      <c r="H11" s="176">
        <v>100</v>
      </c>
      <c r="I11" s="165"/>
      <c r="J11" s="306">
        <v>87</v>
      </c>
      <c r="K11" s="21"/>
      <c r="L11" s="95">
        <f t="shared" si="0"/>
        <v>1</v>
      </c>
      <c r="M11" s="96">
        <f t="shared" si="3"/>
        <v>1</v>
      </c>
      <c r="N11" s="97">
        <f t="shared" si="1"/>
        <v>100</v>
      </c>
      <c r="O11" s="96">
        <f t="shared" si="4"/>
        <v>0</v>
      </c>
      <c r="P11" s="98">
        <f t="shared" si="2"/>
        <v>0</v>
      </c>
      <c r="Q11" s="61"/>
    </row>
    <row r="12" spans="1:17" s="1" customFormat="1" ht="14.25" customHeight="1" x14ac:dyDescent="0.25">
      <c r="A12" s="11">
        <v>4</v>
      </c>
      <c r="B12" s="48">
        <v>10001</v>
      </c>
      <c r="C12" s="19" t="s">
        <v>4</v>
      </c>
      <c r="D12" s="159">
        <v>1</v>
      </c>
      <c r="E12" s="165"/>
      <c r="F12" s="165">
        <v>100</v>
      </c>
      <c r="G12" s="165"/>
      <c r="H12" s="176"/>
      <c r="I12" s="165"/>
      <c r="J12" s="303">
        <v>67</v>
      </c>
      <c r="K12" s="21"/>
      <c r="L12" s="95">
        <f t="shared" si="0"/>
        <v>1</v>
      </c>
      <c r="M12" s="96">
        <f t="shared" si="3"/>
        <v>0</v>
      </c>
      <c r="N12" s="97">
        <f t="shared" si="1"/>
        <v>0</v>
      </c>
      <c r="O12" s="96">
        <f t="shared" si="4"/>
        <v>0</v>
      </c>
      <c r="P12" s="98">
        <f t="shared" si="2"/>
        <v>0</v>
      </c>
      <c r="Q12" s="61"/>
    </row>
    <row r="13" spans="1:17" s="1" customFormat="1" ht="15" customHeight="1" x14ac:dyDescent="0.25">
      <c r="A13" s="11">
        <v>5</v>
      </c>
      <c r="B13" s="48">
        <v>10120</v>
      </c>
      <c r="C13" s="19" t="s">
        <v>8</v>
      </c>
      <c r="D13" s="159">
        <v>2</v>
      </c>
      <c r="E13" s="165"/>
      <c r="F13" s="165">
        <v>100</v>
      </c>
      <c r="G13" s="165"/>
      <c r="H13" s="176"/>
      <c r="I13" s="165"/>
      <c r="J13" s="303">
        <v>66</v>
      </c>
      <c r="K13" s="21"/>
      <c r="L13" s="95">
        <f t="shared" si="0"/>
        <v>2</v>
      </c>
      <c r="M13" s="96">
        <f t="shared" si="3"/>
        <v>0</v>
      </c>
      <c r="N13" s="97">
        <f t="shared" si="1"/>
        <v>0</v>
      </c>
      <c r="O13" s="96">
        <f t="shared" si="4"/>
        <v>0</v>
      </c>
      <c r="P13" s="98">
        <f t="shared" si="2"/>
        <v>0</v>
      </c>
      <c r="Q13" s="61"/>
    </row>
    <row r="14" spans="1:17" s="1" customFormat="1" ht="15" customHeight="1" x14ac:dyDescent="0.25">
      <c r="A14" s="11">
        <v>6</v>
      </c>
      <c r="B14" s="48">
        <v>10190</v>
      </c>
      <c r="C14" s="19" t="s">
        <v>9</v>
      </c>
      <c r="D14" s="159"/>
      <c r="E14" s="165"/>
      <c r="F14" s="165"/>
      <c r="G14" s="165"/>
      <c r="H14" s="176"/>
      <c r="I14" s="165"/>
      <c r="J14" s="43"/>
      <c r="K14" s="21"/>
      <c r="L14" s="95"/>
      <c r="M14" s="96"/>
      <c r="N14" s="97"/>
      <c r="O14" s="96"/>
      <c r="P14" s="98"/>
      <c r="Q14" s="66"/>
    </row>
    <row r="15" spans="1:17" s="1" customFormat="1" ht="15" customHeight="1" x14ac:dyDescent="0.25">
      <c r="A15" s="11">
        <v>7</v>
      </c>
      <c r="B15" s="48">
        <v>10320</v>
      </c>
      <c r="C15" s="19" t="s">
        <v>10</v>
      </c>
      <c r="D15" s="159"/>
      <c r="E15" s="165"/>
      <c r="F15" s="165"/>
      <c r="G15" s="165"/>
      <c r="H15" s="176"/>
      <c r="I15" s="165"/>
      <c r="J15" s="43"/>
      <c r="K15" s="21"/>
      <c r="L15" s="95"/>
      <c r="M15" s="96"/>
      <c r="N15" s="97"/>
      <c r="O15" s="96"/>
      <c r="P15" s="98"/>
      <c r="Q15" s="61"/>
    </row>
    <row r="16" spans="1:17" s="1" customFormat="1" ht="15" customHeight="1" thickBot="1" x14ac:dyDescent="0.3">
      <c r="A16" s="12">
        <v>8</v>
      </c>
      <c r="B16" s="52">
        <v>10860</v>
      </c>
      <c r="C16" s="20" t="s">
        <v>112</v>
      </c>
      <c r="D16" s="169">
        <v>1</v>
      </c>
      <c r="E16" s="162"/>
      <c r="F16" s="136">
        <v>100</v>
      </c>
      <c r="G16" s="136"/>
      <c r="H16" s="162"/>
      <c r="I16" s="136"/>
      <c r="J16" s="305">
        <v>37</v>
      </c>
      <c r="K16" s="21"/>
      <c r="L16" s="99">
        <f>D16</f>
        <v>1</v>
      </c>
      <c r="M16" s="100">
        <f t="shared" si="3"/>
        <v>0</v>
      </c>
      <c r="N16" s="101">
        <f t="shared" si="1"/>
        <v>0</v>
      </c>
      <c r="O16" s="100">
        <f t="shared" si="4"/>
        <v>0</v>
      </c>
      <c r="P16" s="102">
        <f>E16</f>
        <v>0</v>
      </c>
      <c r="Q16" s="61"/>
    </row>
    <row r="17" spans="1:17" s="1" customFormat="1" ht="15" customHeight="1" thickBot="1" x14ac:dyDescent="0.3">
      <c r="A17" s="35"/>
      <c r="B17" s="51"/>
      <c r="C17" s="37" t="s">
        <v>102</v>
      </c>
      <c r="D17" s="36">
        <f>SUM(D18:D29)</f>
        <v>10</v>
      </c>
      <c r="E17" s="38">
        <v>0</v>
      </c>
      <c r="F17" s="38">
        <v>65</v>
      </c>
      <c r="G17" s="38">
        <v>30</v>
      </c>
      <c r="H17" s="38">
        <v>5</v>
      </c>
      <c r="I17" s="38">
        <v>0</v>
      </c>
      <c r="J17" s="39">
        <f>AVERAGE(J18:J29)</f>
        <v>59.9</v>
      </c>
      <c r="K17" s="21"/>
      <c r="L17" s="336">
        <f>D17</f>
        <v>10</v>
      </c>
      <c r="M17" s="337">
        <f>SUM(M18:M29)</f>
        <v>3</v>
      </c>
      <c r="N17" s="344">
        <f t="shared" si="1"/>
        <v>35</v>
      </c>
      <c r="O17" s="337">
        <f>SUM(O18:O29)</f>
        <v>0</v>
      </c>
      <c r="P17" s="345">
        <f>E17</f>
        <v>0</v>
      </c>
      <c r="Q17" s="61"/>
    </row>
    <row r="18" spans="1:17" s="1" customFormat="1" ht="15" customHeight="1" x14ac:dyDescent="0.25">
      <c r="A18" s="16">
        <v>1</v>
      </c>
      <c r="B18" s="53">
        <v>20040</v>
      </c>
      <c r="C18" s="14" t="s">
        <v>11</v>
      </c>
      <c r="D18" s="170"/>
      <c r="E18" s="168"/>
      <c r="F18" s="168"/>
      <c r="G18" s="168"/>
      <c r="H18" s="168"/>
      <c r="I18" s="168"/>
      <c r="J18" s="44"/>
      <c r="K18" s="21"/>
      <c r="L18" s="91"/>
      <c r="M18" s="92"/>
      <c r="N18" s="93"/>
      <c r="O18" s="92"/>
      <c r="P18" s="94"/>
      <c r="Q18" s="61"/>
    </row>
    <row r="19" spans="1:17" s="1" customFormat="1" ht="15" customHeight="1" x14ac:dyDescent="0.25">
      <c r="A19" s="16">
        <v>2</v>
      </c>
      <c r="B19" s="48">
        <v>20061</v>
      </c>
      <c r="C19" s="19" t="s">
        <v>13</v>
      </c>
      <c r="D19" s="159"/>
      <c r="E19" s="165"/>
      <c r="F19" s="165"/>
      <c r="G19" s="165"/>
      <c r="H19" s="165"/>
      <c r="I19" s="165"/>
      <c r="J19" s="43"/>
      <c r="K19" s="21"/>
      <c r="L19" s="95"/>
      <c r="M19" s="96"/>
      <c r="N19" s="97"/>
      <c r="O19" s="96"/>
      <c r="P19" s="98"/>
      <c r="Q19" s="61"/>
    </row>
    <row r="20" spans="1:17" s="1" customFormat="1" ht="15" customHeight="1" x14ac:dyDescent="0.25">
      <c r="A20" s="16">
        <v>3</v>
      </c>
      <c r="B20" s="48">
        <v>21020</v>
      </c>
      <c r="C20" s="19" t="s">
        <v>21</v>
      </c>
      <c r="D20" s="159"/>
      <c r="E20" s="165"/>
      <c r="F20" s="165"/>
      <c r="G20" s="165"/>
      <c r="H20" s="165"/>
      <c r="I20" s="165"/>
      <c r="J20" s="43"/>
      <c r="K20" s="21"/>
      <c r="L20" s="95"/>
      <c r="M20" s="96"/>
      <c r="N20" s="97"/>
      <c r="O20" s="96"/>
      <c r="P20" s="98"/>
      <c r="Q20" s="61"/>
    </row>
    <row r="21" spans="1:17" s="1" customFormat="1" ht="15" customHeight="1" x14ac:dyDescent="0.25">
      <c r="A21" s="11">
        <v>4</v>
      </c>
      <c r="B21" s="48">
        <v>20060</v>
      </c>
      <c r="C21" s="19" t="s">
        <v>12</v>
      </c>
      <c r="D21" s="159">
        <v>2</v>
      </c>
      <c r="E21" s="165"/>
      <c r="F21" s="165">
        <v>100</v>
      </c>
      <c r="G21" s="165"/>
      <c r="H21" s="165"/>
      <c r="I21" s="165"/>
      <c r="J21" s="303">
        <v>64</v>
      </c>
      <c r="K21" s="21"/>
      <c r="L21" s="95">
        <f>D21</f>
        <v>2</v>
      </c>
      <c r="M21" s="96">
        <f t="shared" si="3"/>
        <v>0</v>
      </c>
      <c r="N21" s="97">
        <f t="shared" si="1"/>
        <v>0</v>
      </c>
      <c r="O21" s="96">
        <f t="shared" si="4"/>
        <v>0</v>
      </c>
      <c r="P21" s="98">
        <f>E21</f>
        <v>0</v>
      </c>
      <c r="Q21" s="61"/>
    </row>
    <row r="22" spans="1:17" s="1" customFormat="1" ht="15" customHeight="1" x14ac:dyDescent="0.25">
      <c r="A22" s="11">
        <v>5</v>
      </c>
      <c r="B22" s="48">
        <v>20400</v>
      </c>
      <c r="C22" s="19" t="s">
        <v>15</v>
      </c>
      <c r="D22" s="159">
        <v>1</v>
      </c>
      <c r="E22" s="165"/>
      <c r="F22" s="165"/>
      <c r="G22" s="165">
        <v>100</v>
      </c>
      <c r="H22" s="165"/>
      <c r="I22" s="165"/>
      <c r="J22" s="303">
        <v>74</v>
      </c>
      <c r="K22" s="21"/>
      <c r="L22" s="95">
        <f>D22</f>
        <v>1</v>
      </c>
      <c r="M22" s="96">
        <f t="shared" si="3"/>
        <v>1</v>
      </c>
      <c r="N22" s="97">
        <f t="shared" si="1"/>
        <v>100</v>
      </c>
      <c r="O22" s="96">
        <f t="shared" si="4"/>
        <v>0</v>
      </c>
      <c r="P22" s="98">
        <f>E22</f>
        <v>0</v>
      </c>
      <c r="Q22" s="61"/>
    </row>
    <row r="23" spans="1:17" s="1" customFormat="1" ht="15" customHeight="1" x14ac:dyDescent="0.25">
      <c r="A23" s="11">
        <v>6</v>
      </c>
      <c r="B23" s="48">
        <v>20080</v>
      </c>
      <c r="C23" s="19" t="s">
        <v>14</v>
      </c>
      <c r="D23" s="159"/>
      <c r="E23" s="165"/>
      <c r="F23" s="165"/>
      <c r="G23" s="165"/>
      <c r="H23" s="165"/>
      <c r="I23" s="165"/>
      <c r="J23" s="43"/>
      <c r="K23" s="21"/>
      <c r="L23" s="95"/>
      <c r="M23" s="96"/>
      <c r="N23" s="97"/>
      <c r="O23" s="96"/>
      <c r="P23" s="98"/>
    </row>
    <row r="24" spans="1:17" s="1" customFormat="1" ht="15" customHeight="1" x14ac:dyDescent="0.25">
      <c r="A24" s="11">
        <v>7</v>
      </c>
      <c r="B24" s="48">
        <v>20460</v>
      </c>
      <c r="C24" s="19" t="s">
        <v>16</v>
      </c>
      <c r="D24" s="159">
        <v>4</v>
      </c>
      <c r="E24" s="165"/>
      <c r="F24" s="165">
        <v>75</v>
      </c>
      <c r="G24" s="165"/>
      <c r="H24" s="165">
        <v>25</v>
      </c>
      <c r="I24" s="165"/>
      <c r="J24" s="303">
        <v>54.5</v>
      </c>
      <c r="K24" s="21"/>
      <c r="L24" s="95">
        <f>D24</f>
        <v>4</v>
      </c>
      <c r="M24" s="96">
        <f t="shared" si="3"/>
        <v>1</v>
      </c>
      <c r="N24" s="97">
        <f t="shared" si="1"/>
        <v>25</v>
      </c>
      <c r="O24" s="96">
        <f t="shared" si="4"/>
        <v>0</v>
      </c>
      <c r="P24" s="98">
        <f>E24</f>
        <v>0</v>
      </c>
    </row>
    <row r="25" spans="1:17" s="1" customFormat="1" ht="15" customHeight="1" x14ac:dyDescent="0.25">
      <c r="A25" s="11">
        <v>8</v>
      </c>
      <c r="B25" s="48">
        <v>20550</v>
      </c>
      <c r="C25" s="19" t="s">
        <v>17</v>
      </c>
      <c r="D25" s="159">
        <v>1</v>
      </c>
      <c r="E25" s="165"/>
      <c r="F25" s="165">
        <v>100</v>
      </c>
      <c r="G25" s="165"/>
      <c r="H25" s="165"/>
      <c r="I25" s="165"/>
      <c r="J25" s="303">
        <v>53</v>
      </c>
      <c r="K25" s="21"/>
      <c r="L25" s="95">
        <f>D25</f>
        <v>1</v>
      </c>
      <c r="M25" s="96">
        <f t="shared" si="3"/>
        <v>0</v>
      </c>
      <c r="N25" s="97">
        <f t="shared" si="1"/>
        <v>0</v>
      </c>
      <c r="O25" s="96">
        <f t="shared" ref="O25" si="5">P25*L25/100</f>
        <v>0</v>
      </c>
      <c r="P25" s="98">
        <f>E25</f>
        <v>0</v>
      </c>
    </row>
    <row r="26" spans="1:17" s="1" customFormat="1" ht="15" customHeight="1" x14ac:dyDescent="0.25">
      <c r="A26" s="11">
        <v>9</v>
      </c>
      <c r="B26" s="48">
        <v>20630</v>
      </c>
      <c r="C26" s="19" t="s">
        <v>18</v>
      </c>
      <c r="D26" s="159"/>
      <c r="E26" s="166"/>
      <c r="F26" s="166"/>
      <c r="G26" s="166"/>
      <c r="H26" s="166"/>
      <c r="I26" s="166"/>
      <c r="J26" s="43"/>
      <c r="K26" s="21"/>
      <c r="L26" s="95"/>
      <c r="M26" s="96"/>
      <c r="N26" s="97"/>
      <c r="O26" s="96"/>
      <c r="P26" s="98"/>
    </row>
    <row r="27" spans="1:17" s="1" customFormat="1" ht="15" customHeight="1" x14ac:dyDescent="0.25">
      <c r="A27" s="11">
        <v>10</v>
      </c>
      <c r="B27" s="48">
        <v>20810</v>
      </c>
      <c r="C27" s="19" t="s">
        <v>19</v>
      </c>
      <c r="D27" s="159"/>
      <c r="E27" s="165"/>
      <c r="F27" s="165"/>
      <c r="G27" s="165"/>
      <c r="H27" s="165"/>
      <c r="I27" s="165"/>
      <c r="J27" s="43"/>
      <c r="K27" s="21"/>
      <c r="L27" s="95"/>
      <c r="M27" s="96"/>
      <c r="N27" s="97"/>
      <c r="O27" s="96"/>
      <c r="P27" s="98"/>
    </row>
    <row r="28" spans="1:17" s="1" customFormat="1" ht="15" customHeight="1" x14ac:dyDescent="0.25">
      <c r="A28" s="11">
        <v>11</v>
      </c>
      <c r="B28" s="48">
        <v>20900</v>
      </c>
      <c r="C28" s="19" t="s">
        <v>20</v>
      </c>
      <c r="D28" s="159">
        <v>2</v>
      </c>
      <c r="E28" s="165"/>
      <c r="F28" s="165">
        <v>50</v>
      </c>
      <c r="G28" s="165">
        <v>50</v>
      </c>
      <c r="H28" s="165"/>
      <c r="I28" s="165"/>
      <c r="J28" s="303">
        <v>54</v>
      </c>
      <c r="K28" s="21"/>
      <c r="L28" s="95">
        <f>D28</f>
        <v>2</v>
      </c>
      <c r="M28" s="96">
        <f t="shared" si="3"/>
        <v>1</v>
      </c>
      <c r="N28" s="97">
        <f t="shared" si="1"/>
        <v>50</v>
      </c>
      <c r="O28" s="96">
        <f t="shared" si="4"/>
        <v>0</v>
      </c>
      <c r="P28" s="98">
        <f>E28</f>
        <v>0</v>
      </c>
    </row>
    <row r="29" spans="1:17" s="1" customFormat="1" ht="15" customHeight="1" thickBot="1" x14ac:dyDescent="0.3">
      <c r="A29" s="15">
        <v>12</v>
      </c>
      <c r="B29" s="50">
        <v>21350</v>
      </c>
      <c r="C29" s="22" t="s">
        <v>22</v>
      </c>
      <c r="D29" s="169"/>
      <c r="E29" s="167"/>
      <c r="F29" s="167"/>
      <c r="G29" s="167"/>
      <c r="H29" s="167"/>
      <c r="I29" s="167"/>
      <c r="J29" s="46"/>
      <c r="K29" s="21"/>
      <c r="L29" s="99"/>
      <c r="M29" s="100"/>
      <c r="N29" s="101"/>
      <c r="O29" s="100"/>
      <c r="P29" s="102"/>
    </row>
    <row r="30" spans="1:17" s="1" customFormat="1" ht="15" customHeight="1" thickBot="1" x14ac:dyDescent="0.3">
      <c r="A30" s="35"/>
      <c r="B30" s="51"/>
      <c r="C30" s="37" t="s">
        <v>103</v>
      </c>
      <c r="D30" s="36">
        <f>SUM(D31:D47)</f>
        <v>7</v>
      </c>
      <c r="E30" s="38">
        <v>16.666666666666668</v>
      </c>
      <c r="F30" s="38">
        <v>50</v>
      </c>
      <c r="G30" s="38">
        <v>0</v>
      </c>
      <c r="H30" s="38">
        <v>33.333333333333336</v>
      </c>
      <c r="I30" s="38">
        <v>0</v>
      </c>
      <c r="J30" s="39">
        <f>AVERAGE(J31:J47)</f>
        <v>62.5</v>
      </c>
      <c r="K30" s="21"/>
      <c r="L30" s="336">
        <f>D30</f>
        <v>7</v>
      </c>
      <c r="M30" s="337">
        <f>SUM(M31:M47)</f>
        <v>2</v>
      </c>
      <c r="N30" s="344">
        <f t="shared" si="1"/>
        <v>33.333333333333336</v>
      </c>
      <c r="O30" s="337">
        <f>SUM(O31:O47)</f>
        <v>1</v>
      </c>
      <c r="P30" s="345">
        <f>E30</f>
        <v>16.666666666666668</v>
      </c>
    </row>
    <row r="31" spans="1:17" s="1" customFormat="1" ht="15" customHeight="1" x14ac:dyDescent="0.25">
      <c r="A31" s="10">
        <v>1</v>
      </c>
      <c r="B31" s="49">
        <v>30070</v>
      </c>
      <c r="C31" s="13" t="s">
        <v>24</v>
      </c>
      <c r="D31" s="170"/>
      <c r="E31" s="74"/>
      <c r="F31" s="74"/>
      <c r="G31" s="74"/>
      <c r="H31" s="74"/>
      <c r="I31" s="74"/>
      <c r="J31" s="42"/>
      <c r="K31" s="7"/>
      <c r="L31" s="91"/>
      <c r="M31" s="92"/>
      <c r="N31" s="93"/>
      <c r="O31" s="92"/>
      <c r="P31" s="94"/>
    </row>
    <row r="32" spans="1:17" s="1" customFormat="1" ht="15" customHeight="1" x14ac:dyDescent="0.25">
      <c r="A32" s="11">
        <v>2</v>
      </c>
      <c r="B32" s="48">
        <v>30480</v>
      </c>
      <c r="C32" s="19" t="s">
        <v>111</v>
      </c>
      <c r="D32" s="159">
        <v>1</v>
      </c>
      <c r="E32" s="69"/>
      <c r="F32" s="69"/>
      <c r="G32" s="69"/>
      <c r="H32" s="69">
        <v>100</v>
      </c>
      <c r="I32" s="69"/>
      <c r="J32" s="303">
        <v>92</v>
      </c>
      <c r="K32" s="7"/>
      <c r="L32" s="95">
        <f>D32</f>
        <v>1</v>
      </c>
      <c r="M32" s="96">
        <f t="shared" si="3"/>
        <v>1</v>
      </c>
      <c r="N32" s="97">
        <f t="shared" si="1"/>
        <v>100</v>
      </c>
      <c r="O32" s="96">
        <f t="shared" si="4"/>
        <v>0</v>
      </c>
      <c r="P32" s="98">
        <f>E32</f>
        <v>0</v>
      </c>
    </row>
    <row r="33" spans="1:16" s="1" customFormat="1" ht="15" customHeight="1" x14ac:dyDescent="0.25">
      <c r="A33" s="11">
        <v>3</v>
      </c>
      <c r="B33" s="50">
        <v>30460</v>
      </c>
      <c r="C33" s="22" t="s">
        <v>29</v>
      </c>
      <c r="D33" s="159">
        <v>1</v>
      </c>
      <c r="E33" s="69"/>
      <c r="F33" s="69">
        <v>100</v>
      </c>
      <c r="G33" s="69"/>
      <c r="H33" s="69"/>
      <c r="I33" s="69"/>
      <c r="J33" s="306">
        <v>68</v>
      </c>
      <c r="K33" s="7"/>
      <c r="L33" s="95">
        <f>D33</f>
        <v>1</v>
      </c>
      <c r="M33" s="96">
        <f t="shared" si="3"/>
        <v>0</v>
      </c>
      <c r="N33" s="97">
        <f t="shared" si="1"/>
        <v>0</v>
      </c>
      <c r="O33" s="96">
        <f t="shared" si="4"/>
        <v>0</v>
      </c>
      <c r="P33" s="98">
        <f>E33</f>
        <v>0</v>
      </c>
    </row>
    <row r="34" spans="1:16" s="1" customFormat="1" ht="15" customHeight="1" x14ac:dyDescent="0.25">
      <c r="A34" s="11">
        <v>4</v>
      </c>
      <c r="B34" s="48">
        <v>30030</v>
      </c>
      <c r="C34" s="19" t="s">
        <v>23</v>
      </c>
      <c r="D34" s="170">
        <v>1</v>
      </c>
      <c r="E34" s="69"/>
      <c r="F34" s="69"/>
      <c r="G34" s="69"/>
      <c r="H34" s="69">
        <v>100</v>
      </c>
      <c r="I34" s="69"/>
      <c r="J34" s="303">
        <v>87</v>
      </c>
      <c r="K34" s="7"/>
      <c r="L34" s="95">
        <f>D34</f>
        <v>1</v>
      </c>
      <c r="M34" s="96">
        <f t="shared" si="3"/>
        <v>1</v>
      </c>
      <c r="N34" s="97">
        <f t="shared" si="1"/>
        <v>100</v>
      </c>
      <c r="O34" s="96">
        <f t="shared" si="4"/>
        <v>0</v>
      </c>
      <c r="P34" s="98">
        <f>E34</f>
        <v>0</v>
      </c>
    </row>
    <row r="35" spans="1:16" s="1" customFormat="1" ht="15" customHeight="1" x14ac:dyDescent="0.25">
      <c r="A35" s="11">
        <v>5</v>
      </c>
      <c r="B35" s="48">
        <v>31000</v>
      </c>
      <c r="C35" s="19" t="s">
        <v>37</v>
      </c>
      <c r="D35" s="159">
        <v>1</v>
      </c>
      <c r="E35" s="69">
        <v>100</v>
      </c>
      <c r="F35" s="69"/>
      <c r="G35" s="69"/>
      <c r="H35" s="69"/>
      <c r="I35" s="69"/>
      <c r="J35" s="303">
        <v>34</v>
      </c>
      <c r="K35" s="7"/>
      <c r="L35" s="95">
        <f>D35</f>
        <v>1</v>
      </c>
      <c r="M35" s="96">
        <f t="shared" si="3"/>
        <v>0</v>
      </c>
      <c r="N35" s="97">
        <f t="shared" si="1"/>
        <v>0</v>
      </c>
      <c r="O35" s="96">
        <f t="shared" si="4"/>
        <v>1</v>
      </c>
      <c r="P35" s="98">
        <f>E35</f>
        <v>100</v>
      </c>
    </row>
    <row r="36" spans="1:16" s="1" customFormat="1" ht="15" customHeight="1" x14ac:dyDescent="0.25">
      <c r="A36" s="11">
        <v>6</v>
      </c>
      <c r="B36" s="48">
        <v>30130</v>
      </c>
      <c r="C36" s="19" t="s">
        <v>25</v>
      </c>
      <c r="D36" s="152"/>
      <c r="E36" s="69"/>
      <c r="F36" s="69"/>
      <c r="G36" s="69"/>
      <c r="H36" s="69"/>
      <c r="I36" s="69"/>
      <c r="J36" s="43"/>
      <c r="K36" s="7"/>
      <c r="L36" s="175"/>
      <c r="M36" s="109"/>
      <c r="N36" s="181"/>
      <c r="O36" s="109"/>
      <c r="P36" s="182"/>
    </row>
    <row r="37" spans="1:16" s="1" customFormat="1" ht="15" customHeight="1" x14ac:dyDescent="0.25">
      <c r="A37" s="11">
        <v>7</v>
      </c>
      <c r="B37" s="48">
        <v>30160</v>
      </c>
      <c r="C37" s="19" t="s">
        <v>26</v>
      </c>
      <c r="D37" s="159">
        <v>1</v>
      </c>
      <c r="E37" s="69">
        <v>0</v>
      </c>
      <c r="F37" s="69">
        <v>100</v>
      </c>
      <c r="G37" s="69"/>
      <c r="H37" s="69"/>
      <c r="I37" s="69"/>
      <c r="J37" s="303">
        <v>41</v>
      </c>
      <c r="K37" s="7"/>
      <c r="L37" s="95">
        <f>D37</f>
        <v>1</v>
      </c>
      <c r="M37" s="96">
        <f t="shared" si="3"/>
        <v>0</v>
      </c>
      <c r="N37" s="97">
        <f t="shared" si="1"/>
        <v>0</v>
      </c>
      <c r="O37" s="96">
        <f t="shared" si="4"/>
        <v>0</v>
      </c>
      <c r="P37" s="98">
        <f>E37</f>
        <v>0</v>
      </c>
    </row>
    <row r="38" spans="1:16" s="1" customFormat="1" ht="15" customHeight="1" x14ac:dyDescent="0.25">
      <c r="A38" s="11">
        <v>8</v>
      </c>
      <c r="B38" s="48">
        <v>30310</v>
      </c>
      <c r="C38" s="19" t="s">
        <v>27</v>
      </c>
      <c r="D38" s="152"/>
      <c r="E38" s="69"/>
      <c r="F38" s="69"/>
      <c r="G38" s="69"/>
      <c r="H38" s="69"/>
      <c r="I38" s="69"/>
      <c r="J38" s="43"/>
      <c r="K38" s="7"/>
      <c r="L38" s="95"/>
      <c r="M38" s="96"/>
      <c r="N38" s="97"/>
      <c r="O38" s="96"/>
      <c r="P38" s="98"/>
    </row>
    <row r="39" spans="1:16" s="1" customFormat="1" ht="15" customHeight="1" x14ac:dyDescent="0.25">
      <c r="A39" s="11">
        <v>9</v>
      </c>
      <c r="B39" s="48">
        <v>30440</v>
      </c>
      <c r="C39" s="19" t="s">
        <v>28</v>
      </c>
      <c r="D39" s="159"/>
      <c r="E39" s="69"/>
      <c r="F39" s="69"/>
      <c r="G39" s="69"/>
      <c r="H39" s="69"/>
      <c r="I39" s="69"/>
      <c r="J39" s="43"/>
      <c r="K39" s="7"/>
      <c r="L39" s="95"/>
      <c r="M39" s="96"/>
      <c r="N39" s="97"/>
      <c r="O39" s="96"/>
      <c r="P39" s="98"/>
    </row>
    <row r="40" spans="1:16" s="1" customFormat="1" ht="15" customHeight="1" x14ac:dyDescent="0.25">
      <c r="A40" s="11">
        <v>10</v>
      </c>
      <c r="B40" s="48">
        <v>30500</v>
      </c>
      <c r="C40" s="19" t="s">
        <v>30</v>
      </c>
      <c r="D40" s="159"/>
      <c r="E40" s="69"/>
      <c r="F40" s="69"/>
      <c r="G40" s="69"/>
      <c r="H40" s="69"/>
      <c r="I40" s="69"/>
      <c r="J40" s="43"/>
      <c r="K40" s="7"/>
      <c r="L40" s="95"/>
      <c r="M40" s="96"/>
      <c r="N40" s="97"/>
      <c r="O40" s="96"/>
      <c r="P40" s="98"/>
    </row>
    <row r="41" spans="1:16" s="1" customFormat="1" ht="15" customHeight="1" x14ac:dyDescent="0.25">
      <c r="A41" s="11">
        <v>11</v>
      </c>
      <c r="B41" s="48">
        <v>30530</v>
      </c>
      <c r="C41" s="19" t="s">
        <v>31</v>
      </c>
      <c r="D41" s="159"/>
      <c r="E41" s="69"/>
      <c r="F41" s="69"/>
      <c r="G41" s="69"/>
      <c r="H41" s="69"/>
      <c r="I41" s="69"/>
      <c r="J41" s="43"/>
      <c r="K41" s="7"/>
      <c r="L41" s="95"/>
      <c r="M41" s="96"/>
      <c r="N41" s="97"/>
      <c r="O41" s="109"/>
      <c r="P41" s="98"/>
    </row>
    <row r="42" spans="1:16" s="1" customFormat="1" ht="15" customHeight="1" x14ac:dyDescent="0.25">
      <c r="A42" s="11">
        <v>12</v>
      </c>
      <c r="B42" s="48">
        <v>30640</v>
      </c>
      <c r="C42" s="19" t="s">
        <v>32</v>
      </c>
      <c r="D42" s="159"/>
      <c r="E42" s="69"/>
      <c r="F42" s="69"/>
      <c r="G42" s="69"/>
      <c r="H42" s="69"/>
      <c r="I42" s="69"/>
      <c r="J42" s="43"/>
      <c r="K42" s="7"/>
      <c r="L42" s="95"/>
      <c r="M42" s="96"/>
      <c r="N42" s="97"/>
      <c r="O42" s="96"/>
      <c r="P42" s="98"/>
    </row>
    <row r="43" spans="1:16" s="1" customFormat="1" ht="15" customHeight="1" x14ac:dyDescent="0.25">
      <c r="A43" s="11">
        <v>13</v>
      </c>
      <c r="B43" s="48">
        <v>30650</v>
      </c>
      <c r="C43" s="19" t="s">
        <v>33</v>
      </c>
      <c r="D43" s="159">
        <v>2</v>
      </c>
      <c r="E43" s="69"/>
      <c r="F43" s="69">
        <v>100</v>
      </c>
      <c r="G43" s="69"/>
      <c r="H43" s="69"/>
      <c r="I43" s="69"/>
      <c r="J43" s="303">
        <v>53</v>
      </c>
      <c r="K43" s="7"/>
      <c r="L43" s="95">
        <f>D43</f>
        <v>2</v>
      </c>
      <c r="M43" s="96">
        <f t="shared" si="3"/>
        <v>0</v>
      </c>
      <c r="N43" s="97">
        <f t="shared" si="1"/>
        <v>0</v>
      </c>
      <c r="O43" s="96">
        <f t="shared" si="4"/>
        <v>0</v>
      </c>
      <c r="P43" s="98">
        <f>E43</f>
        <v>0</v>
      </c>
    </row>
    <row r="44" spans="1:16" s="1" customFormat="1" ht="15" customHeight="1" x14ac:dyDescent="0.25">
      <c r="A44" s="11">
        <v>14</v>
      </c>
      <c r="B44" s="48">
        <v>30790</v>
      </c>
      <c r="C44" s="19" t="s">
        <v>34</v>
      </c>
      <c r="D44" s="159"/>
      <c r="E44" s="69"/>
      <c r="F44" s="69"/>
      <c r="G44" s="69"/>
      <c r="H44" s="69"/>
      <c r="I44" s="69"/>
      <c r="J44" s="43"/>
      <c r="K44" s="7"/>
      <c r="L44" s="95"/>
      <c r="M44" s="96"/>
      <c r="N44" s="97"/>
      <c r="O44" s="96"/>
      <c r="P44" s="98"/>
    </row>
    <row r="45" spans="1:16" s="1" customFormat="1" ht="15" customHeight="1" x14ac:dyDescent="0.25">
      <c r="A45" s="11">
        <v>15</v>
      </c>
      <c r="B45" s="48">
        <v>30890</v>
      </c>
      <c r="C45" s="19" t="s">
        <v>35</v>
      </c>
      <c r="D45" s="159"/>
      <c r="E45" s="69"/>
      <c r="F45" s="69"/>
      <c r="G45" s="69"/>
      <c r="H45" s="69"/>
      <c r="I45" s="69"/>
      <c r="J45" s="43"/>
      <c r="K45" s="7"/>
      <c r="L45" s="95"/>
      <c r="M45" s="96"/>
      <c r="N45" s="97"/>
      <c r="O45" s="96"/>
      <c r="P45" s="98"/>
    </row>
    <row r="46" spans="1:16" s="1" customFormat="1" ht="15" customHeight="1" x14ac:dyDescent="0.25">
      <c r="A46" s="11">
        <v>16</v>
      </c>
      <c r="B46" s="48">
        <v>30940</v>
      </c>
      <c r="C46" s="19" t="s">
        <v>36</v>
      </c>
      <c r="D46" s="159"/>
      <c r="E46" s="69"/>
      <c r="F46" s="69"/>
      <c r="G46" s="69"/>
      <c r="H46" s="69"/>
      <c r="I46" s="69"/>
      <c r="J46" s="43"/>
      <c r="K46" s="7"/>
      <c r="L46" s="95"/>
      <c r="M46" s="96"/>
      <c r="N46" s="97"/>
      <c r="O46" s="96"/>
      <c r="P46" s="98"/>
    </row>
    <row r="47" spans="1:16" s="1" customFormat="1" ht="15" customHeight="1" thickBot="1" x14ac:dyDescent="0.3">
      <c r="A47" s="11">
        <v>17</v>
      </c>
      <c r="B47" s="52">
        <v>31480</v>
      </c>
      <c r="C47" s="20" t="s">
        <v>38</v>
      </c>
      <c r="D47" s="153"/>
      <c r="E47" s="72"/>
      <c r="F47" s="72"/>
      <c r="G47" s="72"/>
      <c r="H47" s="72"/>
      <c r="I47" s="73"/>
      <c r="J47" s="45"/>
      <c r="K47" s="7"/>
      <c r="L47" s="99"/>
      <c r="M47" s="100"/>
      <c r="N47" s="101"/>
      <c r="O47" s="100"/>
      <c r="P47" s="102"/>
    </row>
    <row r="48" spans="1:16" s="1" customFormat="1" ht="15" customHeight="1" thickBot="1" x14ac:dyDescent="0.3">
      <c r="A48" s="35"/>
      <c r="B48" s="51"/>
      <c r="C48" s="37" t="s">
        <v>104</v>
      </c>
      <c r="D48" s="36">
        <f>SUM(D49:D67)</f>
        <v>13</v>
      </c>
      <c r="E48" s="81">
        <v>11.904285714285715</v>
      </c>
      <c r="F48" s="81">
        <v>45.238571428571433</v>
      </c>
      <c r="G48" s="81">
        <v>0</v>
      </c>
      <c r="H48" s="81">
        <v>42.857142857142854</v>
      </c>
      <c r="I48" s="81">
        <v>0</v>
      </c>
      <c r="J48" s="41">
        <f>AVERAGE(J49:J67)</f>
        <v>64.357142857142861</v>
      </c>
      <c r="K48" s="21"/>
      <c r="L48" s="336">
        <f>D48</f>
        <v>13</v>
      </c>
      <c r="M48" s="337">
        <f>SUM(M49:M67)</f>
        <v>6</v>
      </c>
      <c r="N48" s="344">
        <f t="shared" si="1"/>
        <v>42.857142857142854</v>
      </c>
      <c r="O48" s="337">
        <f>SUM(O49:O67)</f>
        <v>1.9998999999999998</v>
      </c>
      <c r="P48" s="345">
        <f>E48</f>
        <v>11.904285714285715</v>
      </c>
    </row>
    <row r="49" spans="1:16" s="1" customFormat="1" ht="15" customHeight="1" x14ac:dyDescent="0.25">
      <c r="A49" s="59">
        <v>1</v>
      </c>
      <c r="B49" s="49">
        <v>40010</v>
      </c>
      <c r="C49" s="13" t="s">
        <v>39</v>
      </c>
      <c r="D49" s="170">
        <v>3</v>
      </c>
      <c r="E49" s="74">
        <v>33.33</v>
      </c>
      <c r="F49" s="74">
        <v>66.67</v>
      </c>
      <c r="G49" s="74"/>
      <c r="H49" s="74"/>
      <c r="I49" s="74"/>
      <c r="J49" s="302">
        <v>45</v>
      </c>
      <c r="K49" s="21"/>
      <c r="L49" s="91">
        <f>D49</f>
        <v>3</v>
      </c>
      <c r="M49" s="92">
        <f t="shared" si="3"/>
        <v>0</v>
      </c>
      <c r="N49" s="93">
        <f t="shared" si="1"/>
        <v>0</v>
      </c>
      <c r="O49" s="92">
        <f t="shared" si="4"/>
        <v>0.9998999999999999</v>
      </c>
      <c r="P49" s="94">
        <f>E49</f>
        <v>33.33</v>
      </c>
    </row>
    <row r="50" spans="1:16" s="1" customFormat="1" ht="15" customHeight="1" x14ac:dyDescent="0.25">
      <c r="A50" s="23">
        <v>2</v>
      </c>
      <c r="B50" s="48">
        <v>40030</v>
      </c>
      <c r="C50" s="19" t="s">
        <v>41</v>
      </c>
      <c r="D50" s="159"/>
      <c r="E50" s="69"/>
      <c r="F50" s="69"/>
      <c r="G50" s="69"/>
      <c r="H50" s="69"/>
      <c r="I50" s="69"/>
      <c r="J50" s="43"/>
      <c r="K50" s="21"/>
      <c r="L50" s="95"/>
      <c r="M50" s="96"/>
      <c r="N50" s="97"/>
      <c r="O50" s="96"/>
      <c r="P50" s="98"/>
    </row>
    <row r="51" spans="1:16" s="1" customFormat="1" ht="15" customHeight="1" x14ac:dyDescent="0.25">
      <c r="A51" s="23">
        <v>3</v>
      </c>
      <c r="B51" s="48">
        <v>40410</v>
      </c>
      <c r="C51" s="19" t="s">
        <v>48</v>
      </c>
      <c r="D51" s="159">
        <v>2</v>
      </c>
      <c r="E51" s="69"/>
      <c r="F51" s="69"/>
      <c r="G51" s="69"/>
      <c r="H51" s="69">
        <v>100</v>
      </c>
      <c r="I51" s="69"/>
      <c r="J51" s="303">
        <v>96</v>
      </c>
      <c r="K51" s="21"/>
      <c r="L51" s="95">
        <f>D51</f>
        <v>2</v>
      </c>
      <c r="M51" s="96">
        <f t="shared" si="3"/>
        <v>2</v>
      </c>
      <c r="N51" s="97">
        <f t="shared" si="1"/>
        <v>100</v>
      </c>
      <c r="O51" s="96">
        <f t="shared" si="4"/>
        <v>0</v>
      </c>
      <c r="P51" s="98">
        <f>E51</f>
        <v>0</v>
      </c>
    </row>
    <row r="52" spans="1:16" s="1" customFormat="1" ht="15" customHeight="1" x14ac:dyDescent="0.25">
      <c r="A52" s="23">
        <v>4</v>
      </c>
      <c r="B52" s="48">
        <v>40011</v>
      </c>
      <c r="C52" s="19" t="s">
        <v>40</v>
      </c>
      <c r="D52" s="159">
        <v>1</v>
      </c>
      <c r="E52" s="69"/>
      <c r="F52" s="69">
        <v>100</v>
      </c>
      <c r="G52" s="69"/>
      <c r="H52" s="69"/>
      <c r="I52" s="69"/>
      <c r="J52" s="303">
        <v>39</v>
      </c>
      <c r="K52" s="21"/>
      <c r="L52" s="95">
        <f>D52</f>
        <v>1</v>
      </c>
      <c r="M52" s="96">
        <f t="shared" si="3"/>
        <v>0</v>
      </c>
      <c r="N52" s="97">
        <f t="shared" si="1"/>
        <v>0</v>
      </c>
      <c r="O52" s="96">
        <f t="shared" si="4"/>
        <v>0</v>
      </c>
      <c r="P52" s="98">
        <f>E52</f>
        <v>0</v>
      </c>
    </row>
    <row r="53" spans="1:16" s="1" customFormat="1" ht="15" customHeight="1" x14ac:dyDescent="0.25">
      <c r="A53" s="23">
        <v>5</v>
      </c>
      <c r="B53" s="48">
        <v>40080</v>
      </c>
      <c r="C53" s="19" t="s">
        <v>96</v>
      </c>
      <c r="D53" s="159"/>
      <c r="E53" s="69"/>
      <c r="F53" s="69"/>
      <c r="G53" s="69"/>
      <c r="H53" s="69"/>
      <c r="I53" s="69"/>
      <c r="J53" s="43"/>
      <c r="K53" s="21"/>
      <c r="L53" s="95"/>
      <c r="M53" s="96"/>
      <c r="N53" s="97"/>
      <c r="O53" s="96"/>
      <c r="P53" s="98"/>
    </row>
    <row r="54" spans="1:16" s="1" customFormat="1" ht="15" customHeight="1" x14ac:dyDescent="0.25">
      <c r="A54" s="23">
        <v>6</v>
      </c>
      <c r="B54" s="48">
        <v>40100</v>
      </c>
      <c r="C54" s="19" t="s">
        <v>42</v>
      </c>
      <c r="D54" s="159">
        <v>3</v>
      </c>
      <c r="E54" s="69"/>
      <c r="F54" s="69"/>
      <c r="G54" s="69"/>
      <c r="H54" s="69">
        <v>100</v>
      </c>
      <c r="I54" s="69"/>
      <c r="J54" s="303">
        <v>92</v>
      </c>
      <c r="K54" s="21"/>
      <c r="L54" s="95">
        <f>D54</f>
        <v>3</v>
      </c>
      <c r="M54" s="96">
        <f t="shared" si="3"/>
        <v>3</v>
      </c>
      <c r="N54" s="97">
        <f t="shared" si="1"/>
        <v>100</v>
      </c>
      <c r="O54" s="96">
        <f t="shared" si="4"/>
        <v>0</v>
      </c>
      <c r="P54" s="98">
        <f>E54</f>
        <v>0</v>
      </c>
    </row>
    <row r="55" spans="1:16" s="1" customFormat="1" ht="15" customHeight="1" x14ac:dyDescent="0.25">
      <c r="A55" s="23">
        <v>7</v>
      </c>
      <c r="B55" s="48">
        <v>40020</v>
      </c>
      <c r="C55" s="19" t="s">
        <v>110</v>
      </c>
      <c r="D55" s="159"/>
      <c r="E55" s="69"/>
      <c r="F55" s="69"/>
      <c r="G55" s="69"/>
      <c r="H55" s="69"/>
      <c r="I55" s="69"/>
      <c r="J55" s="43"/>
      <c r="K55" s="21"/>
      <c r="L55" s="95"/>
      <c r="M55" s="96"/>
      <c r="N55" s="97"/>
      <c r="O55" s="96"/>
      <c r="P55" s="98"/>
    </row>
    <row r="56" spans="1:16" s="1" customFormat="1" ht="15" customHeight="1" x14ac:dyDescent="0.25">
      <c r="A56" s="23">
        <v>8</v>
      </c>
      <c r="B56" s="48">
        <v>40031</v>
      </c>
      <c r="C56" s="19" t="s">
        <v>113</v>
      </c>
      <c r="D56" s="159"/>
      <c r="E56" s="69"/>
      <c r="F56" s="69"/>
      <c r="G56" s="69"/>
      <c r="H56" s="69"/>
      <c r="I56" s="69"/>
      <c r="J56" s="43"/>
      <c r="K56" s="21"/>
      <c r="L56" s="95"/>
      <c r="M56" s="96"/>
      <c r="N56" s="97"/>
      <c r="O56" s="96"/>
      <c r="P56" s="98"/>
    </row>
    <row r="57" spans="1:16" s="1" customFormat="1" ht="15" customHeight="1" x14ac:dyDescent="0.25">
      <c r="A57" s="23">
        <v>9</v>
      </c>
      <c r="B57" s="48">
        <v>40210</v>
      </c>
      <c r="C57" s="19" t="s">
        <v>44</v>
      </c>
      <c r="D57" s="154"/>
      <c r="E57" s="69"/>
      <c r="F57" s="69"/>
      <c r="G57" s="69"/>
      <c r="H57" s="69"/>
      <c r="I57" s="69"/>
      <c r="J57" s="43"/>
      <c r="K57" s="21"/>
      <c r="L57" s="95"/>
      <c r="M57" s="96"/>
      <c r="N57" s="97"/>
      <c r="O57" s="109"/>
      <c r="P57" s="98"/>
    </row>
    <row r="58" spans="1:16" s="1" customFormat="1" ht="15" customHeight="1" x14ac:dyDescent="0.25">
      <c r="A58" s="23">
        <v>10</v>
      </c>
      <c r="B58" s="48">
        <v>40300</v>
      </c>
      <c r="C58" s="19" t="s">
        <v>45</v>
      </c>
      <c r="D58" s="159"/>
      <c r="E58" s="69"/>
      <c r="F58" s="69"/>
      <c r="G58" s="69"/>
      <c r="H58" s="69"/>
      <c r="I58" s="69"/>
      <c r="J58" s="43"/>
      <c r="K58" s="21"/>
      <c r="L58" s="95"/>
      <c r="M58" s="96"/>
      <c r="N58" s="97"/>
      <c r="O58" s="96"/>
      <c r="P58" s="98"/>
    </row>
    <row r="59" spans="1:16" s="1" customFormat="1" ht="15" customHeight="1" x14ac:dyDescent="0.25">
      <c r="A59" s="23">
        <v>11</v>
      </c>
      <c r="B59" s="48">
        <v>40360</v>
      </c>
      <c r="C59" s="19" t="s">
        <v>46</v>
      </c>
      <c r="D59" s="159"/>
      <c r="E59" s="69"/>
      <c r="F59" s="69"/>
      <c r="G59" s="69"/>
      <c r="H59" s="69"/>
      <c r="I59" s="69"/>
      <c r="J59" s="43"/>
      <c r="K59" s="21"/>
      <c r="L59" s="95"/>
      <c r="M59" s="96"/>
      <c r="N59" s="97"/>
      <c r="O59" s="96"/>
      <c r="P59" s="98"/>
    </row>
    <row r="60" spans="1:16" s="1" customFormat="1" ht="15" customHeight="1" x14ac:dyDescent="0.25">
      <c r="A60" s="23">
        <v>12</v>
      </c>
      <c r="B60" s="48">
        <v>40390</v>
      </c>
      <c r="C60" s="19" t="s">
        <v>47</v>
      </c>
      <c r="D60" s="159">
        <v>1</v>
      </c>
      <c r="E60" s="69"/>
      <c r="F60" s="69">
        <v>100</v>
      </c>
      <c r="G60" s="69"/>
      <c r="H60" s="69"/>
      <c r="I60" s="69"/>
      <c r="J60" s="303">
        <v>61</v>
      </c>
      <c r="K60" s="21"/>
      <c r="L60" s="95">
        <f>D60</f>
        <v>1</v>
      </c>
      <c r="M60" s="96">
        <f t="shared" si="3"/>
        <v>0</v>
      </c>
      <c r="N60" s="97">
        <f t="shared" si="1"/>
        <v>0</v>
      </c>
      <c r="O60" s="96">
        <f t="shared" si="4"/>
        <v>0</v>
      </c>
      <c r="P60" s="98">
        <f>E60</f>
        <v>0</v>
      </c>
    </row>
    <row r="61" spans="1:16" s="1" customFormat="1" ht="15" customHeight="1" x14ac:dyDescent="0.25">
      <c r="A61" s="23">
        <v>13</v>
      </c>
      <c r="B61" s="48">
        <v>40720</v>
      </c>
      <c r="C61" s="19" t="s">
        <v>109</v>
      </c>
      <c r="D61" s="159">
        <v>1</v>
      </c>
      <c r="E61" s="69"/>
      <c r="F61" s="69"/>
      <c r="G61" s="69"/>
      <c r="H61" s="69">
        <v>100</v>
      </c>
      <c r="I61" s="69"/>
      <c r="J61" s="303">
        <v>92</v>
      </c>
      <c r="K61" s="21"/>
      <c r="L61" s="95">
        <f>D61</f>
        <v>1</v>
      </c>
      <c r="M61" s="96">
        <f t="shared" si="3"/>
        <v>1</v>
      </c>
      <c r="N61" s="97">
        <f t="shared" si="1"/>
        <v>100</v>
      </c>
      <c r="O61" s="96">
        <f t="shared" si="4"/>
        <v>0</v>
      </c>
      <c r="P61" s="98">
        <f>E61</f>
        <v>0</v>
      </c>
    </row>
    <row r="62" spans="1:16" s="1" customFormat="1" ht="15" customHeight="1" x14ac:dyDescent="0.25">
      <c r="A62" s="23">
        <v>14</v>
      </c>
      <c r="B62" s="48">
        <v>40730</v>
      </c>
      <c r="C62" s="19" t="s">
        <v>49</v>
      </c>
      <c r="D62" s="154"/>
      <c r="E62" s="69"/>
      <c r="F62" s="69"/>
      <c r="G62" s="69"/>
      <c r="H62" s="69"/>
      <c r="I62" s="69"/>
      <c r="J62" s="43"/>
      <c r="K62" s="21"/>
      <c r="L62" s="95"/>
      <c r="M62" s="96"/>
      <c r="N62" s="97"/>
      <c r="O62" s="96"/>
      <c r="P62" s="98"/>
    </row>
    <row r="63" spans="1:16" s="1" customFormat="1" ht="15" customHeight="1" x14ac:dyDescent="0.25">
      <c r="A63" s="23">
        <v>15</v>
      </c>
      <c r="B63" s="48">
        <v>40820</v>
      </c>
      <c r="C63" s="19" t="s">
        <v>50</v>
      </c>
      <c r="D63" s="159"/>
      <c r="E63" s="69"/>
      <c r="F63" s="69"/>
      <c r="G63" s="69"/>
      <c r="H63" s="69"/>
      <c r="I63" s="69"/>
      <c r="J63" s="43"/>
      <c r="K63" s="21"/>
      <c r="L63" s="95"/>
      <c r="M63" s="96"/>
      <c r="N63" s="97"/>
      <c r="O63" s="96"/>
      <c r="P63" s="98"/>
    </row>
    <row r="64" spans="1:16" s="1" customFormat="1" ht="15" customHeight="1" x14ac:dyDescent="0.25">
      <c r="A64" s="23">
        <v>16</v>
      </c>
      <c r="B64" s="48">
        <v>40840</v>
      </c>
      <c r="C64" s="19" t="s">
        <v>51</v>
      </c>
      <c r="D64" s="159">
        <v>2</v>
      </c>
      <c r="E64" s="69">
        <v>50</v>
      </c>
      <c r="F64" s="69">
        <v>50</v>
      </c>
      <c r="G64" s="69"/>
      <c r="H64" s="69"/>
      <c r="I64" s="69"/>
      <c r="J64" s="303">
        <v>25.5</v>
      </c>
      <c r="K64" s="21"/>
      <c r="L64" s="95">
        <f>D64</f>
        <v>2</v>
      </c>
      <c r="M64" s="96">
        <f t="shared" si="3"/>
        <v>0</v>
      </c>
      <c r="N64" s="97">
        <f t="shared" si="1"/>
        <v>0</v>
      </c>
      <c r="O64" s="96">
        <f t="shared" si="4"/>
        <v>1</v>
      </c>
      <c r="P64" s="98">
        <f>E64</f>
        <v>50</v>
      </c>
    </row>
    <row r="65" spans="1:16" s="1" customFormat="1" ht="15" customHeight="1" x14ac:dyDescent="0.25">
      <c r="A65" s="23">
        <v>17</v>
      </c>
      <c r="B65" s="48">
        <v>40950</v>
      </c>
      <c r="C65" s="19" t="s">
        <v>52</v>
      </c>
      <c r="D65" s="159"/>
      <c r="E65" s="69"/>
      <c r="F65" s="69"/>
      <c r="G65" s="69"/>
      <c r="H65" s="69"/>
      <c r="I65" s="69"/>
      <c r="J65" s="43"/>
      <c r="K65" s="21"/>
      <c r="L65" s="95"/>
      <c r="M65" s="96"/>
      <c r="N65" s="97"/>
      <c r="O65" s="110"/>
      <c r="P65" s="98"/>
    </row>
    <row r="66" spans="1:16" s="1" customFormat="1" ht="15" customHeight="1" x14ac:dyDescent="0.25">
      <c r="A66" s="23">
        <v>18</v>
      </c>
      <c r="B66" s="50">
        <v>40990</v>
      </c>
      <c r="C66" s="22" t="s">
        <v>53</v>
      </c>
      <c r="D66" s="159"/>
      <c r="E66" s="69"/>
      <c r="F66" s="69"/>
      <c r="G66" s="69"/>
      <c r="H66" s="69"/>
      <c r="I66" s="69"/>
      <c r="J66" s="46"/>
      <c r="K66" s="21"/>
      <c r="L66" s="95"/>
      <c r="M66" s="96"/>
      <c r="N66" s="97"/>
      <c r="O66" s="96"/>
      <c r="P66" s="98"/>
    </row>
    <row r="67" spans="1:16" s="1" customFormat="1" ht="15" customHeight="1" thickBot="1" x14ac:dyDescent="0.3">
      <c r="A67" s="24">
        <v>19</v>
      </c>
      <c r="B67" s="48">
        <v>40133</v>
      </c>
      <c r="C67" s="19" t="s">
        <v>43</v>
      </c>
      <c r="D67" s="159"/>
      <c r="E67" s="72"/>
      <c r="F67" s="72"/>
      <c r="G67" s="72"/>
      <c r="H67" s="72"/>
      <c r="I67" s="73"/>
      <c r="J67" s="43"/>
      <c r="K67" s="21"/>
      <c r="L67" s="99"/>
      <c r="M67" s="100"/>
      <c r="N67" s="101"/>
      <c r="O67" s="100"/>
      <c r="P67" s="102"/>
    </row>
    <row r="68" spans="1:16" s="1" customFormat="1" ht="15" customHeight="1" thickBot="1" x14ac:dyDescent="0.3">
      <c r="A68" s="35"/>
      <c r="B68" s="51"/>
      <c r="C68" s="37" t="s">
        <v>105</v>
      </c>
      <c r="D68" s="36">
        <f>SUM(D69:D82)</f>
        <v>12</v>
      </c>
      <c r="E68" s="38">
        <v>20</v>
      </c>
      <c r="F68" s="38">
        <v>65</v>
      </c>
      <c r="G68" s="38">
        <v>0</v>
      </c>
      <c r="H68" s="38">
        <v>15</v>
      </c>
      <c r="I68" s="38">
        <v>0</v>
      </c>
      <c r="J68" s="39">
        <f>AVERAGE(J69:J82)</f>
        <v>60.35</v>
      </c>
      <c r="K68" s="21"/>
      <c r="L68" s="336">
        <f>D68</f>
        <v>12</v>
      </c>
      <c r="M68" s="337">
        <f>SUM(M69:M82)</f>
        <v>3</v>
      </c>
      <c r="N68" s="344">
        <f t="shared" si="1"/>
        <v>15</v>
      </c>
      <c r="O68" s="337">
        <f>SUM(O69:O82)</f>
        <v>4</v>
      </c>
      <c r="P68" s="345">
        <f>E68</f>
        <v>20</v>
      </c>
    </row>
    <row r="69" spans="1:16" s="1" customFormat="1" ht="15" customHeight="1" x14ac:dyDescent="0.25">
      <c r="A69" s="16">
        <v>1</v>
      </c>
      <c r="B69" s="48">
        <v>50040</v>
      </c>
      <c r="C69" s="19" t="s">
        <v>54</v>
      </c>
      <c r="D69" s="159"/>
      <c r="E69" s="74"/>
      <c r="F69" s="74"/>
      <c r="G69" s="74"/>
      <c r="H69" s="74"/>
      <c r="I69" s="74"/>
      <c r="J69" s="43"/>
      <c r="K69" s="21"/>
      <c r="L69" s="91"/>
      <c r="M69" s="92"/>
      <c r="N69" s="93"/>
      <c r="O69" s="92"/>
      <c r="P69" s="94"/>
    </row>
    <row r="70" spans="1:16" s="1" customFormat="1" ht="15" customHeight="1" x14ac:dyDescent="0.25">
      <c r="A70" s="11">
        <v>2</v>
      </c>
      <c r="B70" s="48">
        <v>50003</v>
      </c>
      <c r="C70" s="19" t="s">
        <v>97</v>
      </c>
      <c r="D70" s="159">
        <v>5</v>
      </c>
      <c r="E70" s="69"/>
      <c r="F70" s="69">
        <v>40</v>
      </c>
      <c r="G70" s="69"/>
      <c r="H70" s="69">
        <v>60</v>
      </c>
      <c r="I70" s="69"/>
      <c r="J70" s="303">
        <v>78</v>
      </c>
      <c r="K70" s="21"/>
      <c r="L70" s="95">
        <f>D70</f>
        <v>5</v>
      </c>
      <c r="M70" s="96">
        <f t="shared" ref="M70:M124" si="6">N70*L70/100</f>
        <v>3</v>
      </c>
      <c r="N70" s="97">
        <f t="shared" si="1"/>
        <v>60</v>
      </c>
      <c r="O70" s="96">
        <f t="shared" ref="O70:O80" si="7">P70*L70/100</f>
        <v>0</v>
      </c>
      <c r="P70" s="98">
        <f>E70</f>
        <v>0</v>
      </c>
    </row>
    <row r="71" spans="1:16" s="1" customFormat="1" ht="15" customHeight="1" x14ac:dyDescent="0.25">
      <c r="A71" s="11">
        <v>3</v>
      </c>
      <c r="B71" s="48">
        <v>50060</v>
      </c>
      <c r="C71" s="19" t="s">
        <v>56</v>
      </c>
      <c r="D71" s="159"/>
      <c r="E71" s="69"/>
      <c r="F71" s="69"/>
      <c r="G71" s="69"/>
      <c r="H71" s="69"/>
      <c r="I71" s="69"/>
      <c r="J71" s="43"/>
      <c r="K71" s="21"/>
      <c r="L71" s="95"/>
      <c r="M71" s="96"/>
      <c r="N71" s="97"/>
      <c r="O71" s="96"/>
      <c r="P71" s="98"/>
    </row>
    <row r="72" spans="1:16" s="1" customFormat="1" ht="15" customHeight="1" x14ac:dyDescent="0.25">
      <c r="A72" s="11">
        <v>4</v>
      </c>
      <c r="B72" s="54">
        <v>50170</v>
      </c>
      <c r="C72" s="19" t="s">
        <v>57</v>
      </c>
      <c r="D72" s="159">
        <v>1</v>
      </c>
      <c r="E72" s="69"/>
      <c r="F72" s="69">
        <v>100</v>
      </c>
      <c r="G72" s="69"/>
      <c r="H72" s="69"/>
      <c r="I72" s="69"/>
      <c r="J72" s="303">
        <v>68</v>
      </c>
      <c r="K72" s="21"/>
      <c r="L72" s="95">
        <f>D72</f>
        <v>1</v>
      </c>
      <c r="M72" s="96">
        <f t="shared" si="6"/>
        <v>0</v>
      </c>
      <c r="N72" s="97">
        <f t="shared" ref="N72:N124" si="8">H72+I72+G72</f>
        <v>0</v>
      </c>
      <c r="O72" s="109">
        <f t="shared" si="7"/>
        <v>0</v>
      </c>
      <c r="P72" s="98">
        <f>E72</f>
        <v>0</v>
      </c>
    </row>
    <row r="73" spans="1:16" s="1" customFormat="1" ht="15" customHeight="1" x14ac:dyDescent="0.25">
      <c r="A73" s="11">
        <v>5</v>
      </c>
      <c r="B73" s="48">
        <v>50230</v>
      </c>
      <c r="C73" s="19" t="s">
        <v>58</v>
      </c>
      <c r="D73" s="159">
        <v>1</v>
      </c>
      <c r="E73" s="69"/>
      <c r="F73" s="69">
        <v>100</v>
      </c>
      <c r="G73" s="69"/>
      <c r="H73" s="69"/>
      <c r="I73" s="69"/>
      <c r="J73" s="303">
        <v>67</v>
      </c>
      <c r="K73" s="21"/>
      <c r="L73" s="95">
        <f>D73</f>
        <v>1</v>
      </c>
      <c r="M73" s="96">
        <f t="shared" si="6"/>
        <v>0</v>
      </c>
      <c r="N73" s="97">
        <f t="shared" si="8"/>
        <v>0</v>
      </c>
      <c r="O73" s="96">
        <f t="shared" si="7"/>
        <v>0</v>
      </c>
      <c r="P73" s="98">
        <f>E73</f>
        <v>0</v>
      </c>
    </row>
    <row r="74" spans="1:16" s="1" customFormat="1" ht="15" customHeight="1" x14ac:dyDescent="0.25">
      <c r="A74" s="11">
        <v>6</v>
      </c>
      <c r="B74" s="48">
        <v>50340</v>
      </c>
      <c r="C74" s="19" t="s">
        <v>59</v>
      </c>
      <c r="D74" s="159"/>
      <c r="E74" s="69"/>
      <c r="F74" s="69"/>
      <c r="G74" s="69"/>
      <c r="H74" s="69"/>
      <c r="I74" s="69"/>
      <c r="J74" s="43"/>
      <c r="K74" s="21"/>
      <c r="L74" s="95"/>
      <c r="M74" s="96"/>
      <c r="N74" s="97"/>
      <c r="O74" s="96"/>
      <c r="P74" s="98"/>
    </row>
    <row r="75" spans="1:16" s="1" customFormat="1" ht="15" customHeight="1" x14ac:dyDescent="0.25">
      <c r="A75" s="11">
        <v>7</v>
      </c>
      <c r="B75" s="48">
        <v>50420</v>
      </c>
      <c r="C75" s="19" t="s">
        <v>60</v>
      </c>
      <c r="D75" s="159"/>
      <c r="E75" s="69"/>
      <c r="F75" s="69"/>
      <c r="G75" s="69"/>
      <c r="H75" s="69"/>
      <c r="I75" s="69"/>
      <c r="J75" s="43"/>
      <c r="K75" s="21"/>
      <c r="L75" s="95"/>
      <c r="M75" s="96"/>
      <c r="N75" s="97"/>
      <c r="O75" s="96"/>
      <c r="P75" s="98"/>
    </row>
    <row r="76" spans="1:16" s="1" customFormat="1" ht="15" customHeight="1" x14ac:dyDescent="0.25">
      <c r="A76" s="11">
        <v>8</v>
      </c>
      <c r="B76" s="48">
        <v>50450</v>
      </c>
      <c r="C76" s="19" t="s">
        <v>61</v>
      </c>
      <c r="D76" s="159"/>
      <c r="E76" s="69"/>
      <c r="F76" s="69"/>
      <c r="G76" s="69"/>
      <c r="H76" s="69"/>
      <c r="I76" s="69"/>
      <c r="J76" s="43"/>
      <c r="K76" s="21"/>
      <c r="L76" s="95"/>
      <c r="M76" s="96"/>
      <c r="N76" s="97"/>
      <c r="O76" s="96"/>
      <c r="P76" s="98"/>
    </row>
    <row r="77" spans="1:16" s="1" customFormat="1" ht="15" customHeight="1" x14ac:dyDescent="0.25">
      <c r="A77" s="11">
        <v>9</v>
      </c>
      <c r="B77" s="48">
        <v>50620</v>
      </c>
      <c r="C77" s="19" t="s">
        <v>62</v>
      </c>
      <c r="D77" s="155"/>
      <c r="E77" s="69"/>
      <c r="F77" s="69"/>
      <c r="G77" s="69"/>
      <c r="H77" s="69"/>
      <c r="I77" s="69"/>
      <c r="J77" s="43"/>
      <c r="K77" s="21"/>
      <c r="L77" s="95"/>
      <c r="M77" s="96"/>
      <c r="N77" s="97"/>
      <c r="O77" s="96"/>
      <c r="P77" s="98"/>
    </row>
    <row r="78" spans="1:16" s="1" customFormat="1" ht="15" customHeight="1" x14ac:dyDescent="0.25">
      <c r="A78" s="11">
        <v>10</v>
      </c>
      <c r="B78" s="48">
        <v>50760</v>
      </c>
      <c r="C78" s="19" t="s">
        <v>63</v>
      </c>
      <c r="D78" s="159"/>
      <c r="E78" s="69"/>
      <c r="F78" s="69"/>
      <c r="G78" s="69"/>
      <c r="H78" s="69"/>
      <c r="I78" s="69"/>
      <c r="J78" s="43"/>
      <c r="K78" s="21"/>
      <c r="L78" s="95"/>
      <c r="M78" s="96"/>
      <c r="N78" s="97"/>
      <c r="O78" s="96"/>
      <c r="P78" s="98"/>
    </row>
    <row r="79" spans="1:16" s="1" customFormat="1" ht="15" customHeight="1" x14ac:dyDescent="0.25">
      <c r="A79" s="11">
        <v>11</v>
      </c>
      <c r="B79" s="48">
        <v>50780</v>
      </c>
      <c r="C79" s="19" t="s">
        <v>64</v>
      </c>
      <c r="D79" s="155"/>
      <c r="E79" s="69"/>
      <c r="F79" s="69"/>
      <c r="G79" s="69"/>
      <c r="H79" s="69"/>
      <c r="I79" s="69"/>
      <c r="J79" s="43"/>
      <c r="K79" s="21"/>
      <c r="L79" s="95"/>
      <c r="M79" s="96"/>
      <c r="N79" s="97"/>
      <c r="O79" s="109"/>
      <c r="P79" s="98"/>
    </row>
    <row r="80" spans="1:16" s="1" customFormat="1" ht="15" customHeight="1" x14ac:dyDescent="0.25">
      <c r="A80" s="11">
        <v>12</v>
      </c>
      <c r="B80" s="48">
        <v>50930</v>
      </c>
      <c r="C80" s="19" t="s">
        <v>65</v>
      </c>
      <c r="D80" s="159">
        <v>5</v>
      </c>
      <c r="E80" s="69">
        <v>80</v>
      </c>
      <c r="F80" s="69">
        <v>20</v>
      </c>
      <c r="G80" s="69"/>
      <c r="H80" s="69"/>
      <c r="I80" s="69"/>
      <c r="J80" s="303">
        <v>28.4</v>
      </c>
      <c r="K80" s="21"/>
      <c r="L80" s="95">
        <f>D80</f>
        <v>5</v>
      </c>
      <c r="M80" s="96">
        <f t="shared" si="6"/>
        <v>0</v>
      </c>
      <c r="N80" s="97">
        <f t="shared" si="8"/>
        <v>0</v>
      </c>
      <c r="O80" s="109">
        <f t="shared" si="7"/>
        <v>4</v>
      </c>
      <c r="P80" s="98">
        <f>E80</f>
        <v>80</v>
      </c>
    </row>
    <row r="81" spans="1:16" s="1" customFormat="1" ht="15" customHeight="1" x14ac:dyDescent="0.25">
      <c r="A81" s="15">
        <v>13</v>
      </c>
      <c r="B81" s="50">
        <v>51370</v>
      </c>
      <c r="C81" s="22" t="s">
        <v>66</v>
      </c>
      <c r="D81" s="159"/>
      <c r="E81" s="82"/>
      <c r="F81" s="82"/>
      <c r="G81" s="82"/>
      <c r="H81" s="82"/>
      <c r="I81" s="83"/>
      <c r="J81" s="46"/>
      <c r="K81" s="21"/>
      <c r="L81" s="95"/>
      <c r="M81" s="96"/>
      <c r="N81" s="97"/>
      <c r="O81" s="109"/>
      <c r="P81" s="98"/>
    </row>
    <row r="82" spans="1:16" s="1" customFormat="1" ht="15" customHeight="1" thickBot="1" x14ac:dyDescent="0.3">
      <c r="A82" s="15">
        <v>14</v>
      </c>
      <c r="B82" s="347">
        <v>51400</v>
      </c>
      <c r="C82" s="348" t="s">
        <v>144</v>
      </c>
      <c r="D82" s="70"/>
      <c r="E82" s="71"/>
      <c r="F82" s="71"/>
      <c r="G82" s="71"/>
      <c r="H82" s="71"/>
      <c r="I82" s="77"/>
      <c r="J82" s="46"/>
      <c r="K82" s="21"/>
      <c r="L82" s="99"/>
      <c r="M82" s="100"/>
      <c r="N82" s="101"/>
      <c r="O82" s="132"/>
      <c r="P82" s="102"/>
    </row>
    <row r="83" spans="1:16" s="1" customFormat="1" ht="15" customHeight="1" thickBot="1" x14ac:dyDescent="0.3">
      <c r="A83" s="35"/>
      <c r="B83" s="51"/>
      <c r="C83" s="37" t="s">
        <v>106</v>
      </c>
      <c r="D83" s="36">
        <f>SUM(D84:D114)</f>
        <v>37</v>
      </c>
      <c r="E83" s="38">
        <v>14.880952380952381</v>
      </c>
      <c r="F83" s="38">
        <v>66.071428571428569</v>
      </c>
      <c r="G83" s="38">
        <v>19.047619047619047</v>
      </c>
      <c r="H83" s="38">
        <v>0</v>
      </c>
      <c r="I83" s="38">
        <v>0</v>
      </c>
      <c r="J83" s="39">
        <f>AVERAGE(J84:J114)</f>
        <v>50.228571428571428</v>
      </c>
      <c r="K83" s="21"/>
      <c r="L83" s="336">
        <f>D83</f>
        <v>37</v>
      </c>
      <c r="M83" s="337">
        <f>SUM(M84:M114)</f>
        <v>4</v>
      </c>
      <c r="N83" s="344">
        <f t="shared" si="8"/>
        <v>19.047619047619047</v>
      </c>
      <c r="O83" s="337">
        <f>SUM(O84:O114)</f>
        <v>7</v>
      </c>
      <c r="P83" s="345">
        <f>E83</f>
        <v>14.880952380952381</v>
      </c>
    </row>
    <row r="84" spans="1:16" s="1" customFormat="1" ht="15" customHeight="1" x14ac:dyDescent="0.25">
      <c r="A84" s="59">
        <v>1</v>
      </c>
      <c r="B84" s="53">
        <v>60010</v>
      </c>
      <c r="C84" s="19" t="s">
        <v>68</v>
      </c>
      <c r="D84" s="159">
        <v>2</v>
      </c>
      <c r="E84" s="74"/>
      <c r="F84" s="74">
        <v>100</v>
      </c>
      <c r="G84" s="74"/>
      <c r="H84" s="74"/>
      <c r="I84" s="74"/>
      <c r="J84" s="303">
        <v>60.5</v>
      </c>
      <c r="K84" s="21"/>
      <c r="L84" s="91">
        <f>D84</f>
        <v>2</v>
      </c>
      <c r="M84" s="92">
        <f t="shared" si="6"/>
        <v>0</v>
      </c>
      <c r="N84" s="93">
        <f t="shared" si="8"/>
        <v>0</v>
      </c>
      <c r="O84" s="92">
        <f t="shared" ref="O84:O113" si="9">P84*L84/100</f>
        <v>0</v>
      </c>
      <c r="P84" s="94">
        <f>E84</f>
        <v>0</v>
      </c>
    </row>
    <row r="85" spans="1:16" s="1" customFormat="1" ht="15" customHeight="1" x14ac:dyDescent="0.25">
      <c r="A85" s="23">
        <v>2</v>
      </c>
      <c r="B85" s="48">
        <v>60020</v>
      </c>
      <c r="C85" s="19" t="s">
        <v>69</v>
      </c>
      <c r="D85" s="157"/>
      <c r="E85" s="69"/>
      <c r="F85" s="69"/>
      <c r="G85" s="69"/>
      <c r="H85" s="69"/>
      <c r="I85" s="69"/>
      <c r="J85" s="43"/>
      <c r="K85" s="21"/>
      <c r="L85" s="95"/>
      <c r="M85" s="96"/>
      <c r="N85" s="97"/>
      <c r="O85" s="96"/>
      <c r="P85" s="98"/>
    </row>
    <row r="86" spans="1:16" s="1" customFormat="1" ht="15" customHeight="1" x14ac:dyDescent="0.25">
      <c r="A86" s="23">
        <v>3</v>
      </c>
      <c r="B86" s="48">
        <v>60050</v>
      </c>
      <c r="C86" s="19" t="s">
        <v>70</v>
      </c>
      <c r="D86" s="159"/>
      <c r="E86" s="69"/>
      <c r="F86" s="69"/>
      <c r="G86" s="69"/>
      <c r="H86" s="69"/>
      <c r="I86" s="69"/>
      <c r="J86" s="43"/>
      <c r="K86" s="21"/>
      <c r="L86" s="95"/>
      <c r="M86" s="96"/>
      <c r="N86" s="97"/>
      <c r="O86" s="96"/>
      <c r="P86" s="98"/>
    </row>
    <row r="87" spans="1:16" s="1" customFormat="1" ht="15" customHeight="1" x14ac:dyDescent="0.25">
      <c r="A87" s="23">
        <v>4</v>
      </c>
      <c r="B87" s="48">
        <v>60070</v>
      </c>
      <c r="C87" s="19" t="s">
        <v>71</v>
      </c>
      <c r="D87" s="159">
        <v>2</v>
      </c>
      <c r="E87" s="69"/>
      <c r="F87" s="69">
        <v>100</v>
      </c>
      <c r="G87" s="69"/>
      <c r="H87" s="69"/>
      <c r="I87" s="69"/>
      <c r="J87" s="303">
        <v>60</v>
      </c>
      <c r="K87" s="21"/>
      <c r="L87" s="95">
        <f>D87</f>
        <v>2</v>
      </c>
      <c r="M87" s="96">
        <f t="shared" si="6"/>
        <v>0</v>
      </c>
      <c r="N87" s="97">
        <f t="shared" si="8"/>
        <v>0</v>
      </c>
      <c r="O87" s="96">
        <f t="shared" si="9"/>
        <v>0</v>
      </c>
      <c r="P87" s="98">
        <f>E87</f>
        <v>0</v>
      </c>
    </row>
    <row r="88" spans="1:16" s="1" customFormat="1" ht="15" customHeight="1" x14ac:dyDescent="0.25">
      <c r="A88" s="23">
        <v>5</v>
      </c>
      <c r="B88" s="48">
        <v>60180</v>
      </c>
      <c r="C88" s="19" t="s">
        <v>72</v>
      </c>
      <c r="D88" s="159">
        <v>1</v>
      </c>
      <c r="E88" s="69">
        <v>100</v>
      </c>
      <c r="F88" s="69"/>
      <c r="G88" s="69"/>
      <c r="H88" s="69"/>
      <c r="I88" s="69"/>
      <c r="J88" s="303">
        <v>31</v>
      </c>
      <c r="K88" s="21"/>
      <c r="L88" s="95">
        <f>D88</f>
        <v>1</v>
      </c>
      <c r="M88" s="96">
        <f t="shared" si="6"/>
        <v>0</v>
      </c>
      <c r="N88" s="97">
        <f t="shared" si="8"/>
        <v>0</v>
      </c>
      <c r="O88" s="96">
        <f t="shared" si="9"/>
        <v>1</v>
      </c>
      <c r="P88" s="98">
        <f>E88</f>
        <v>100</v>
      </c>
    </row>
    <row r="89" spans="1:16" s="1" customFormat="1" ht="15" customHeight="1" x14ac:dyDescent="0.25">
      <c r="A89" s="23">
        <v>6</v>
      </c>
      <c r="B89" s="48">
        <v>60240</v>
      </c>
      <c r="C89" s="19" t="s">
        <v>73</v>
      </c>
      <c r="D89" s="159">
        <v>1</v>
      </c>
      <c r="E89" s="69"/>
      <c r="F89" s="69"/>
      <c r="G89" s="69">
        <v>100</v>
      </c>
      <c r="H89" s="69"/>
      <c r="I89" s="69"/>
      <c r="J89" s="303">
        <v>61</v>
      </c>
      <c r="K89" s="21"/>
      <c r="L89" s="95">
        <f>D89</f>
        <v>1</v>
      </c>
      <c r="M89" s="96">
        <f t="shared" si="6"/>
        <v>1</v>
      </c>
      <c r="N89" s="97">
        <f t="shared" si="8"/>
        <v>100</v>
      </c>
      <c r="O89" s="110">
        <f t="shared" si="9"/>
        <v>0</v>
      </c>
      <c r="P89" s="98">
        <f>E89</f>
        <v>0</v>
      </c>
    </row>
    <row r="90" spans="1:16" s="1" customFormat="1" ht="15" customHeight="1" x14ac:dyDescent="0.25">
      <c r="A90" s="23">
        <v>7</v>
      </c>
      <c r="B90" s="48">
        <v>60560</v>
      </c>
      <c r="C90" s="19" t="s">
        <v>74</v>
      </c>
      <c r="D90" s="159">
        <v>1</v>
      </c>
      <c r="E90" s="69"/>
      <c r="F90" s="69">
        <v>100</v>
      </c>
      <c r="G90" s="69"/>
      <c r="H90" s="69"/>
      <c r="I90" s="69"/>
      <c r="J90" s="303">
        <v>45</v>
      </c>
      <c r="K90" s="21"/>
      <c r="L90" s="95">
        <f>D90</f>
        <v>1</v>
      </c>
      <c r="M90" s="96">
        <f t="shared" si="6"/>
        <v>0</v>
      </c>
      <c r="N90" s="97">
        <f t="shared" si="8"/>
        <v>0</v>
      </c>
      <c r="O90" s="96">
        <f t="shared" si="9"/>
        <v>0</v>
      </c>
      <c r="P90" s="98">
        <f>E90</f>
        <v>0</v>
      </c>
    </row>
    <row r="91" spans="1:16" s="1" customFormat="1" ht="15" customHeight="1" x14ac:dyDescent="0.25">
      <c r="A91" s="23">
        <v>8</v>
      </c>
      <c r="B91" s="48">
        <v>60660</v>
      </c>
      <c r="C91" s="19" t="s">
        <v>75</v>
      </c>
      <c r="D91" s="159">
        <v>1</v>
      </c>
      <c r="E91" s="69"/>
      <c r="F91" s="69">
        <v>100</v>
      </c>
      <c r="G91" s="69"/>
      <c r="H91" s="69"/>
      <c r="I91" s="69"/>
      <c r="J91" s="303">
        <v>50</v>
      </c>
      <c r="K91" s="21"/>
      <c r="L91" s="95">
        <f>D91</f>
        <v>1</v>
      </c>
      <c r="M91" s="96">
        <f t="shared" si="6"/>
        <v>0</v>
      </c>
      <c r="N91" s="97">
        <f t="shared" si="8"/>
        <v>0</v>
      </c>
      <c r="O91" s="109">
        <f t="shared" si="9"/>
        <v>0</v>
      </c>
      <c r="P91" s="98">
        <f>E91</f>
        <v>0</v>
      </c>
    </row>
    <row r="92" spans="1:16" s="1" customFormat="1" ht="15" customHeight="1" x14ac:dyDescent="0.25">
      <c r="A92" s="23">
        <v>9</v>
      </c>
      <c r="B92" s="55">
        <v>60001</v>
      </c>
      <c r="C92" s="14" t="s">
        <v>67</v>
      </c>
      <c r="D92" s="159"/>
      <c r="E92" s="69"/>
      <c r="F92" s="69"/>
      <c r="G92" s="69"/>
      <c r="H92" s="69"/>
      <c r="I92" s="69"/>
      <c r="J92" s="43"/>
      <c r="K92" s="21"/>
      <c r="L92" s="95"/>
      <c r="M92" s="96"/>
      <c r="N92" s="97"/>
      <c r="O92" s="110"/>
      <c r="P92" s="98"/>
    </row>
    <row r="93" spans="1:16" s="1" customFormat="1" ht="15" customHeight="1" x14ac:dyDescent="0.25">
      <c r="A93" s="23">
        <v>10</v>
      </c>
      <c r="B93" s="48">
        <v>60701</v>
      </c>
      <c r="C93" s="19" t="s">
        <v>76</v>
      </c>
      <c r="D93" s="159"/>
      <c r="E93" s="69"/>
      <c r="F93" s="69"/>
      <c r="G93" s="69"/>
      <c r="H93" s="69"/>
      <c r="I93" s="69"/>
      <c r="J93" s="44"/>
      <c r="K93" s="21"/>
      <c r="L93" s="95"/>
      <c r="M93" s="96"/>
      <c r="N93" s="97"/>
      <c r="O93" s="96"/>
      <c r="P93" s="98"/>
    </row>
    <row r="94" spans="1:16" s="1" customFormat="1" ht="15" customHeight="1" x14ac:dyDescent="0.25">
      <c r="A94" s="23">
        <v>11</v>
      </c>
      <c r="B94" s="48">
        <v>60850</v>
      </c>
      <c r="C94" s="19" t="s">
        <v>77</v>
      </c>
      <c r="D94" s="159">
        <v>1</v>
      </c>
      <c r="E94" s="69"/>
      <c r="F94" s="69">
        <v>100</v>
      </c>
      <c r="G94" s="69"/>
      <c r="H94" s="69"/>
      <c r="I94" s="69"/>
      <c r="J94" s="303">
        <v>61</v>
      </c>
      <c r="K94" s="21"/>
      <c r="L94" s="95">
        <f>D94</f>
        <v>1</v>
      </c>
      <c r="M94" s="96">
        <f t="shared" si="6"/>
        <v>0</v>
      </c>
      <c r="N94" s="97">
        <f t="shared" si="8"/>
        <v>0</v>
      </c>
      <c r="O94" s="96">
        <f t="shared" si="9"/>
        <v>0</v>
      </c>
      <c r="P94" s="98">
        <f>E94</f>
        <v>0</v>
      </c>
    </row>
    <row r="95" spans="1:16" s="1" customFormat="1" ht="15" customHeight="1" x14ac:dyDescent="0.25">
      <c r="A95" s="23">
        <v>12</v>
      </c>
      <c r="B95" s="48">
        <v>60910</v>
      </c>
      <c r="C95" s="19" t="s">
        <v>78</v>
      </c>
      <c r="D95" s="159"/>
      <c r="E95" s="69"/>
      <c r="F95" s="69"/>
      <c r="G95" s="69"/>
      <c r="H95" s="69"/>
      <c r="I95" s="69"/>
      <c r="J95" s="43"/>
      <c r="K95" s="21"/>
      <c r="L95" s="95"/>
      <c r="M95" s="96"/>
      <c r="N95" s="97"/>
      <c r="O95" s="96"/>
      <c r="P95" s="98"/>
    </row>
    <row r="96" spans="1:16" s="1" customFormat="1" ht="15" customHeight="1" x14ac:dyDescent="0.25">
      <c r="A96" s="23">
        <v>13</v>
      </c>
      <c r="B96" s="48">
        <v>60980</v>
      </c>
      <c r="C96" s="19" t="s">
        <v>79</v>
      </c>
      <c r="D96" s="159"/>
      <c r="E96" s="69"/>
      <c r="F96" s="69"/>
      <c r="G96" s="69"/>
      <c r="H96" s="69"/>
      <c r="I96" s="69"/>
      <c r="J96" s="43"/>
      <c r="K96" s="21"/>
      <c r="L96" s="95"/>
      <c r="M96" s="96"/>
      <c r="N96" s="97"/>
      <c r="O96" s="96"/>
      <c r="P96" s="98"/>
    </row>
    <row r="97" spans="1:16" s="1" customFormat="1" ht="15" customHeight="1" x14ac:dyDescent="0.25">
      <c r="A97" s="23">
        <v>14</v>
      </c>
      <c r="B97" s="48">
        <v>61080</v>
      </c>
      <c r="C97" s="19" t="s">
        <v>80</v>
      </c>
      <c r="D97" s="159"/>
      <c r="E97" s="69"/>
      <c r="F97" s="69"/>
      <c r="G97" s="69"/>
      <c r="H97" s="69"/>
      <c r="I97" s="69"/>
      <c r="J97" s="43"/>
      <c r="K97" s="21"/>
      <c r="L97" s="95"/>
      <c r="M97" s="96"/>
      <c r="N97" s="97"/>
      <c r="O97" s="96"/>
      <c r="P97" s="98"/>
    </row>
    <row r="98" spans="1:16" s="1" customFormat="1" ht="15" customHeight="1" x14ac:dyDescent="0.25">
      <c r="A98" s="23">
        <v>15</v>
      </c>
      <c r="B98" s="48">
        <v>61150</v>
      </c>
      <c r="C98" s="19" t="s">
        <v>81</v>
      </c>
      <c r="D98" s="159">
        <v>1</v>
      </c>
      <c r="E98" s="69">
        <v>100</v>
      </c>
      <c r="F98" s="69"/>
      <c r="G98" s="69"/>
      <c r="H98" s="69"/>
      <c r="I98" s="69"/>
      <c r="J98" s="303">
        <v>14</v>
      </c>
      <c r="K98" s="21"/>
      <c r="L98" s="95">
        <f>D98</f>
        <v>1</v>
      </c>
      <c r="M98" s="96">
        <f t="shared" si="6"/>
        <v>0</v>
      </c>
      <c r="N98" s="97">
        <f t="shared" si="8"/>
        <v>0</v>
      </c>
      <c r="O98" s="96">
        <f t="shared" si="9"/>
        <v>1</v>
      </c>
      <c r="P98" s="98">
        <f>E98</f>
        <v>100</v>
      </c>
    </row>
    <row r="99" spans="1:16" s="1" customFormat="1" ht="15" customHeight="1" x14ac:dyDescent="0.25">
      <c r="A99" s="23">
        <v>16</v>
      </c>
      <c r="B99" s="48">
        <v>61210</v>
      </c>
      <c r="C99" s="19" t="s">
        <v>82</v>
      </c>
      <c r="D99" s="159">
        <v>1</v>
      </c>
      <c r="E99" s="69"/>
      <c r="F99" s="69">
        <v>100</v>
      </c>
      <c r="G99" s="69"/>
      <c r="H99" s="69"/>
      <c r="I99" s="69"/>
      <c r="J99" s="303">
        <v>43</v>
      </c>
      <c r="K99" s="21"/>
      <c r="L99" s="95">
        <f>D99</f>
        <v>1</v>
      </c>
      <c r="M99" s="96">
        <f t="shared" si="6"/>
        <v>0</v>
      </c>
      <c r="N99" s="97">
        <f t="shared" si="8"/>
        <v>0</v>
      </c>
      <c r="O99" s="96">
        <f t="shared" si="9"/>
        <v>0</v>
      </c>
      <c r="P99" s="98">
        <f>E99</f>
        <v>0</v>
      </c>
    </row>
    <row r="100" spans="1:16" s="1" customFormat="1" ht="15" customHeight="1" x14ac:dyDescent="0.25">
      <c r="A100" s="23">
        <v>17</v>
      </c>
      <c r="B100" s="48">
        <v>61290</v>
      </c>
      <c r="C100" s="19" t="s">
        <v>83</v>
      </c>
      <c r="D100" s="159">
        <v>2</v>
      </c>
      <c r="E100" s="69">
        <v>50</v>
      </c>
      <c r="F100" s="69">
        <v>50</v>
      </c>
      <c r="G100" s="69"/>
      <c r="H100" s="69"/>
      <c r="I100" s="69"/>
      <c r="J100" s="303">
        <v>48</v>
      </c>
      <c r="K100" s="21"/>
      <c r="L100" s="95">
        <f>D100</f>
        <v>2</v>
      </c>
      <c r="M100" s="96">
        <f t="shared" si="6"/>
        <v>0</v>
      </c>
      <c r="N100" s="97">
        <f t="shared" si="8"/>
        <v>0</v>
      </c>
      <c r="O100" s="96">
        <f t="shared" si="9"/>
        <v>1</v>
      </c>
      <c r="P100" s="98">
        <f>E100</f>
        <v>50</v>
      </c>
    </row>
    <row r="101" spans="1:16" s="1" customFormat="1" ht="15" customHeight="1" x14ac:dyDescent="0.25">
      <c r="A101" s="23">
        <v>18</v>
      </c>
      <c r="B101" s="48">
        <v>61340</v>
      </c>
      <c r="C101" s="19" t="s">
        <v>84</v>
      </c>
      <c r="D101" s="159">
        <v>4</v>
      </c>
      <c r="E101" s="69">
        <v>25</v>
      </c>
      <c r="F101" s="69">
        <v>75</v>
      </c>
      <c r="G101" s="69"/>
      <c r="H101" s="69"/>
      <c r="I101" s="69"/>
      <c r="J101" s="303">
        <v>47</v>
      </c>
      <c r="K101" s="21"/>
      <c r="L101" s="95">
        <f>D101</f>
        <v>4</v>
      </c>
      <c r="M101" s="96">
        <f t="shared" si="6"/>
        <v>0</v>
      </c>
      <c r="N101" s="97">
        <f t="shared" si="8"/>
        <v>0</v>
      </c>
      <c r="O101" s="96">
        <f t="shared" si="9"/>
        <v>1</v>
      </c>
      <c r="P101" s="98">
        <f>E101</f>
        <v>25</v>
      </c>
    </row>
    <row r="102" spans="1:16" s="1" customFormat="1" ht="15" customHeight="1" x14ac:dyDescent="0.25">
      <c r="A102" s="59">
        <v>19</v>
      </c>
      <c r="B102" s="48">
        <v>61390</v>
      </c>
      <c r="C102" s="19" t="s">
        <v>85</v>
      </c>
      <c r="D102" s="159">
        <v>2</v>
      </c>
      <c r="E102" s="69"/>
      <c r="F102" s="69">
        <v>100</v>
      </c>
      <c r="G102" s="69"/>
      <c r="H102" s="69"/>
      <c r="I102" s="69"/>
      <c r="J102" s="303">
        <v>53.5</v>
      </c>
      <c r="K102" s="21"/>
      <c r="L102" s="95">
        <f>D102</f>
        <v>2</v>
      </c>
      <c r="M102" s="96">
        <f t="shared" si="6"/>
        <v>0</v>
      </c>
      <c r="N102" s="97">
        <f t="shared" si="8"/>
        <v>0</v>
      </c>
      <c r="O102" s="96">
        <f t="shared" si="9"/>
        <v>0</v>
      </c>
      <c r="P102" s="98">
        <f>E102</f>
        <v>0</v>
      </c>
    </row>
    <row r="103" spans="1:16" s="1" customFormat="1" ht="15" customHeight="1" x14ac:dyDescent="0.25">
      <c r="A103" s="16">
        <v>20</v>
      </c>
      <c r="B103" s="48">
        <v>61410</v>
      </c>
      <c r="C103" s="19" t="s">
        <v>86</v>
      </c>
      <c r="D103" s="159"/>
      <c r="E103" s="69"/>
      <c r="F103" s="69"/>
      <c r="G103" s="69"/>
      <c r="H103" s="69"/>
      <c r="I103" s="69"/>
      <c r="J103" s="43"/>
      <c r="K103" s="21"/>
      <c r="L103" s="95"/>
      <c r="M103" s="96"/>
      <c r="N103" s="97"/>
      <c r="O103" s="96"/>
      <c r="P103" s="98"/>
    </row>
    <row r="104" spans="1:16" s="1" customFormat="1" ht="15" customHeight="1" x14ac:dyDescent="0.25">
      <c r="A104" s="11">
        <v>21</v>
      </c>
      <c r="B104" s="48">
        <v>61430</v>
      </c>
      <c r="C104" s="19" t="s">
        <v>114</v>
      </c>
      <c r="D104" s="159">
        <v>3</v>
      </c>
      <c r="E104" s="69"/>
      <c r="F104" s="69">
        <v>100</v>
      </c>
      <c r="G104" s="69"/>
      <c r="H104" s="69"/>
      <c r="I104" s="69"/>
      <c r="J104" s="303">
        <v>40.5</v>
      </c>
      <c r="K104" s="21"/>
      <c r="L104" s="95">
        <f>D104</f>
        <v>3</v>
      </c>
      <c r="M104" s="96">
        <f t="shared" si="6"/>
        <v>0</v>
      </c>
      <c r="N104" s="97">
        <f t="shared" si="8"/>
        <v>0</v>
      </c>
      <c r="O104" s="96">
        <f t="shared" si="9"/>
        <v>0</v>
      </c>
      <c r="P104" s="98">
        <f>E104</f>
        <v>0</v>
      </c>
    </row>
    <row r="105" spans="1:16" s="1" customFormat="1" ht="15" customHeight="1" x14ac:dyDescent="0.25">
      <c r="A105" s="11">
        <v>22</v>
      </c>
      <c r="B105" s="48">
        <v>61440</v>
      </c>
      <c r="C105" s="19" t="s">
        <v>87</v>
      </c>
      <c r="D105" s="159">
        <v>1</v>
      </c>
      <c r="E105" s="69"/>
      <c r="F105" s="69">
        <v>100</v>
      </c>
      <c r="G105" s="69"/>
      <c r="H105" s="69"/>
      <c r="I105" s="69"/>
      <c r="J105" s="303">
        <v>52</v>
      </c>
      <c r="K105" s="21"/>
      <c r="L105" s="95">
        <f>D105</f>
        <v>1</v>
      </c>
      <c r="M105" s="96">
        <f t="shared" si="6"/>
        <v>0</v>
      </c>
      <c r="N105" s="97">
        <f t="shared" si="8"/>
        <v>0</v>
      </c>
      <c r="O105" s="96">
        <f t="shared" si="9"/>
        <v>0</v>
      </c>
      <c r="P105" s="98">
        <f>E105</f>
        <v>0</v>
      </c>
    </row>
    <row r="106" spans="1:16" s="1" customFormat="1" ht="15" customHeight="1" x14ac:dyDescent="0.25">
      <c r="A106" s="11">
        <v>23</v>
      </c>
      <c r="B106" s="48">
        <v>61450</v>
      </c>
      <c r="C106" s="19" t="s">
        <v>115</v>
      </c>
      <c r="D106" s="159">
        <v>1</v>
      </c>
      <c r="E106" s="69"/>
      <c r="F106" s="69">
        <v>100</v>
      </c>
      <c r="G106" s="69"/>
      <c r="H106" s="69"/>
      <c r="I106" s="69"/>
      <c r="J106" s="303">
        <v>44</v>
      </c>
      <c r="K106" s="21"/>
      <c r="L106" s="95">
        <f>D106</f>
        <v>1</v>
      </c>
      <c r="M106" s="96">
        <f t="shared" si="6"/>
        <v>0</v>
      </c>
      <c r="N106" s="97">
        <f t="shared" si="8"/>
        <v>0</v>
      </c>
      <c r="O106" s="96">
        <f t="shared" si="9"/>
        <v>0</v>
      </c>
      <c r="P106" s="98">
        <f>E106</f>
        <v>0</v>
      </c>
    </row>
    <row r="107" spans="1:16" s="1" customFormat="1" ht="15" customHeight="1" x14ac:dyDescent="0.25">
      <c r="A107" s="11">
        <v>24</v>
      </c>
      <c r="B107" s="48">
        <v>61470</v>
      </c>
      <c r="C107" s="19" t="s">
        <v>88</v>
      </c>
      <c r="D107" s="159">
        <v>1</v>
      </c>
      <c r="E107" s="69"/>
      <c r="F107" s="69">
        <v>100</v>
      </c>
      <c r="G107" s="69"/>
      <c r="H107" s="69"/>
      <c r="I107" s="69"/>
      <c r="J107" s="303">
        <v>41</v>
      </c>
      <c r="K107" s="21"/>
      <c r="L107" s="95">
        <f>D107</f>
        <v>1</v>
      </c>
      <c r="M107" s="96">
        <f t="shared" si="6"/>
        <v>0</v>
      </c>
      <c r="N107" s="97">
        <f t="shared" si="8"/>
        <v>0</v>
      </c>
      <c r="O107" s="96">
        <f t="shared" si="9"/>
        <v>0</v>
      </c>
      <c r="P107" s="98">
        <f>E107</f>
        <v>0</v>
      </c>
    </row>
    <row r="108" spans="1:16" s="1" customFormat="1" ht="15" customHeight="1" x14ac:dyDescent="0.25">
      <c r="A108" s="11">
        <v>25</v>
      </c>
      <c r="B108" s="48">
        <v>61490</v>
      </c>
      <c r="C108" s="19" t="s">
        <v>116</v>
      </c>
      <c r="D108" s="159"/>
      <c r="E108" s="69"/>
      <c r="F108" s="69"/>
      <c r="G108" s="69"/>
      <c r="H108" s="69"/>
      <c r="I108" s="69"/>
      <c r="J108" s="43"/>
      <c r="K108" s="21"/>
      <c r="L108" s="95"/>
      <c r="M108" s="96"/>
      <c r="N108" s="97"/>
      <c r="O108" s="96"/>
      <c r="P108" s="98"/>
    </row>
    <row r="109" spans="1:16" s="1" customFormat="1" ht="15" customHeight="1" x14ac:dyDescent="0.25">
      <c r="A109" s="11">
        <v>26</v>
      </c>
      <c r="B109" s="48">
        <v>61500</v>
      </c>
      <c r="C109" s="19" t="s">
        <v>117</v>
      </c>
      <c r="D109" s="159">
        <v>1</v>
      </c>
      <c r="E109" s="69"/>
      <c r="F109" s="69"/>
      <c r="G109" s="69">
        <v>100</v>
      </c>
      <c r="H109" s="69"/>
      <c r="I109" s="69"/>
      <c r="J109" s="303">
        <v>62</v>
      </c>
      <c r="K109" s="21"/>
      <c r="L109" s="95">
        <f>D109</f>
        <v>1</v>
      </c>
      <c r="M109" s="96">
        <f t="shared" si="6"/>
        <v>1</v>
      </c>
      <c r="N109" s="97">
        <f t="shared" si="8"/>
        <v>100</v>
      </c>
      <c r="O109" s="96">
        <f t="shared" si="9"/>
        <v>0</v>
      </c>
      <c r="P109" s="98">
        <f>E109</f>
        <v>0</v>
      </c>
    </row>
    <row r="110" spans="1:16" s="1" customFormat="1" ht="15" customHeight="1" x14ac:dyDescent="0.25">
      <c r="A110" s="11">
        <v>27</v>
      </c>
      <c r="B110" s="48">
        <v>61510</v>
      </c>
      <c r="C110" s="19" t="s">
        <v>89</v>
      </c>
      <c r="D110" s="159">
        <v>1</v>
      </c>
      <c r="E110" s="69"/>
      <c r="F110" s="69">
        <v>100</v>
      </c>
      <c r="G110" s="69"/>
      <c r="H110" s="69"/>
      <c r="I110" s="69"/>
      <c r="J110" s="307">
        <v>64</v>
      </c>
      <c r="K110" s="21"/>
      <c r="L110" s="95">
        <f>D110</f>
        <v>1</v>
      </c>
      <c r="M110" s="96">
        <f t="shared" si="6"/>
        <v>0</v>
      </c>
      <c r="N110" s="97">
        <f t="shared" si="8"/>
        <v>0</v>
      </c>
      <c r="O110" s="96">
        <f t="shared" si="9"/>
        <v>0</v>
      </c>
      <c r="P110" s="98">
        <f>E110</f>
        <v>0</v>
      </c>
    </row>
    <row r="111" spans="1:16" s="1" customFormat="1" ht="15" customHeight="1" x14ac:dyDescent="0.25">
      <c r="A111" s="11">
        <v>28</v>
      </c>
      <c r="B111" s="50">
        <v>61520</v>
      </c>
      <c r="C111" s="22" t="s">
        <v>118</v>
      </c>
      <c r="D111" s="159">
        <v>1</v>
      </c>
      <c r="E111" s="69"/>
      <c r="F111" s="69"/>
      <c r="G111" s="69">
        <v>100</v>
      </c>
      <c r="H111" s="69"/>
      <c r="I111" s="69"/>
      <c r="J111" s="303">
        <v>74</v>
      </c>
      <c r="K111" s="21"/>
      <c r="L111" s="95">
        <f>D111</f>
        <v>1</v>
      </c>
      <c r="M111" s="96">
        <f t="shared" si="6"/>
        <v>1</v>
      </c>
      <c r="N111" s="97">
        <f t="shared" si="8"/>
        <v>100</v>
      </c>
      <c r="O111" s="96">
        <f t="shared" si="9"/>
        <v>0</v>
      </c>
      <c r="P111" s="98">
        <f>E111</f>
        <v>0</v>
      </c>
    </row>
    <row r="112" spans="1:16" s="1" customFormat="1" ht="15" customHeight="1" x14ac:dyDescent="0.25">
      <c r="A112" s="15">
        <v>29</v>
      </c>
      <c r="B112" s="50">
        <v>61540</v>
      </c>
      <c r="C112" s="22" t="s">
        <v>119</v>
      </c>
      <c r="D112" s="169">
        <v>1</v>
      </c>
      <c r="E112" s="78"/>
      <c r="F112" s="78"/>
      <c r="G112" s="78">
        <v>100</v>
      </c>
      <c r="H112" s="78"/>
      <c r="I112" s="79"/>
      <c r="J112" s="306">
        <v>69</v>
      </c>
      <c r="K112" s="21"/>
      <c r="L112" s="95">
        <f>D112</f>
        <v>1</v>
      </c>
      <c r="M112" s="96">
        <f t="shared" si="6"/>
        <v>1</v>
      </c>
      <c r="N112" s="97">
        <f t="shared" si="8"/>
        <v>100</v>
      </c>
      <c r="O112" s="96">
        <f t="shared" si="9"/>
        <v>0</v>
      </c>
      <c r="P112" s="98">
        <f>E112</f>
        <v>0</v>
      </c>
    </row>
    <row r="113" spans="1:16" s="1" customFormat="1" ht="15" customHeight="1" x14ac:dyDescent="0.25">
      <c r="A113" s="15">
        <v>30</v>
      </c>
      <c r="B113" s="50">
        <v>61560</v>
      </c>
      <c r="C113" s="22" t="s">
        <v>121</v>
      </c>
      <c r="D113" s="159">
        <v>8</v>
      </c>
      <c r="E113" s="124">
        <v>37.5</v>
      </c>
      <c r="F113" s="124">
        <v>62.5</v>
      </c>
      <c r="G113" s="124"/>
      <c r="H113" s="123"/>
      <c r="I113" s="123"/>
      <c r="J113" s="306">
        <v>34.299999999999997</v>
      </c>
      <c r="K113" s="21"/>
      <c r="L113" s="95">
        <f>D113</f>
        <v>8</v>
      </c>
      <c r="M113" s="96">
        <f t="shared" si="6"/>
        <v>0</v>
      </c>
      <c r="N113" s="97">
        <f t="shared" si="8"/>
        <v>0</v>
      </c>
      <c r="O113" s="110">
        <f t="shared" si="9"/>
        <v>3</v>
      </c>
      <c r="P113" s="98">
        <f>E113</f>
        <v>37.5</v>
      </c>
    </row>
    <row r="114" spans="1:16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158"/>
      <c r="E114" s="125"/>
      <c r="F114" s="129"/>
      <c r="G114" s="129"/>
      <c r="H114" s="125"/>
      <c r="I114" s="84"/>
      <c r="J114" s="45"/>
      <c r="K114" s="21"/>
      <c r="L114" s="99"/>
      <c r="M114" s="100"/>
      <c r="N114" s="101"/>
      <c r="O114" s="100"/>
      <c r="P114" s="102"/>
    </row>
    <row r="115" spans="1:16" s="1" customFormat="1" ht="15" customHeight="1" thickBot="1" x14ac:dyDescent="0.3">
      <c r="A115" s="40"/>
      <c r="B115" s="56"/>
      <c r="C115" s="37" t="s">
        <v>107</v>
      </c>
      <c r="D115" s="75">
        <f>SUM(D116:D124)</f>
        <v>9</v>
      </c>
      <c r="E115" s="38">
        <v>6.25</v>
      </c>
      <c r="F115" s="38">
        <v>62.5</v>
      </c>
      <c r="G115" s="38">
        <v>18.75</v>
      </c>
      <c r="H115" s="38">
        <v>0</v>
      </c>
      <c r="I115" s="38">
        <v>12.5</v>
      </c>
      <c r="J115" s="39">
        <f>AVERAGE(J116:J124)</f>
        <v>60.45</v>
      </c>
      <c r="K115" s="21"/>
      <c r="L115" s="336">
        <f>D115</f>
        <v>9</v>
      </c>
      <c r="M115" s="337">
        <f>SUM(M116:M124)</f>
        <v>3</v>
      </c>
      <c r="N115" s="344">
        <f t="shared" si="8"/>
        <v>31.25</v>
      </c>
      <c r="O115" s="337">
        <f>SUM(O116:O124)</f>
        <v>1</v>
      </c>
      <c r="P115" s="345">
        <f>E115</f>
        <v>6.25</v>
      </c>
    </row>
    <row r="116" spans="1:16" s="1" customFormat="1" ht="15" customHeight="1" x14ac:dyDescent="0.25">
      <c r="A116" s="10">
        <v>1</v>
      </c>
      <c r="B116" s="49">
        <v>70020</v>
      </c>
      <c r="C116" s="13" t="s">
        <v>90</v>
      </c>
      <c r="D116" s="170">
        <v>2</v>
      </c>
      <c r="E116" s="76"/>
      <c r="F116" s="76">
        <v>50</v>
      </c>
      <c r="G116" s="76">
        <v>50</v>
      </c>
      <c r="H116" s="76"/>
      <c r="I116" s="76"/>
      <c r="J116" s="302">
        <v>65.5</v>
      </c>
      <c r="K116" s="21"/>
      <c r="L116" s="91">
        <f>D116</f>
        <v>2</v>
      </c>
      <c r="M116" s="92">
        <f t="shared" si="6"/>
        <v>1</v>
      </c>
      <c r="N116" s="93">
        <f t="shared" si="8"/>
        <v>50</v>
      </c>
      <c r="O116" s="92">
        <f t="shared" ref="O116:O124" si="10">P116*L116/100</f>
        <v>0</v>
      </c>
      <c r="P116" s="94">
        <f>E116</f>
        <v>0</v>
      </c>
    </row>
    <row r="117" spans="1:16" s="1" customFormat="1" ht="15" customHeight="1" x14ac:dyDescent="0.25">
      <c r="A117" s="16">
        <v>2</v>
      </c>
      <c r="B117" s="48">
        <v>70110</v>
      </c>
      <c r="C117" s="19" t="s">
        <v>93</v>
      </c>
      <c r="D117" s="159">
        <v>4</v>
      </c>
      <c r="E117" s="69">
        <v>25</v>
      </c>
      <c r="F117" s="69">
        <v>50</v>
      </c>
      <c r="G117" s="69">
        <v>25</v>
      </c>
      <c r="H117" s="69"/>
      <c r="I117" s="69"/>
      <c r="J117" s="303">
        <v>52.8</v>
      </c>
      <c r="K117" s="21"/>
      <c r="L117" s="95">
        <f>D117</f>
        <v>4</v>
      </c>
      <c r="M117" s="96">
        <f t="shared" si="6"/>
        <v>1</v>
      </c>
      <c r="N117" s="97">
        <f t="shared" si="8"/>
        <v>25</v>
      </c>
      <c r="O117" s="96">
        <f t="shared" si="10"/>
        <v>1</v>
      </c>
      <c r="P117" s="98">
        <f>E117</f>
        <v>25</v>
      </c>
    </row>
    <row r="118" spans="1:16" s="1" customFormat="1" ht="15" customHeight="1" x14ac:dyDescent="0.25">
      <c r="A118" s="11">
        <v>3</v>
      </c>
      <c r="B118" s="48">
        <v>70021</v>
      </c>
      <c r="C118" s="19" t="s">
        <v>91</v>
      </c>
      <c r="D118" s="159">
        <v>2</v>
      </c>
      <c r="E118" s="69"/>
      <c r="F118" s="69">
        <v>50</v>
      </c>
      <c r="G118" s="69"/>
      <c r="H118" s="69"/>
      <c r="I118" s="69">
        <v>50</v>
      </c>
      <c r="J118" s="303">
        <v>82.5</v>
      </c>
      <c r="K118" s="21"/>
      <c r="L118" s="95">
        <f>D118</f>
        <v>2</v>
      </c>
      <c r="M118" s="96">
        <f t="shared" si="6"/>
        <v>1</v>
      </c>
      <c r="N118" s="97">
        <f t="shared" si="8"/>
        <v>50</v>
      </c>
      <c r="O118" s="96">
        <f t="shared" si="10"/>
        <v>0</v>
      </c>
      <c r="P118" s="98">
        <f>E118</f>
        <v>0</v>
      </c>
    </row>
    <row r="119" spans="1:16" s="1" customFormat="1" ht="15" customHeight="1" x14ac:dyDescent="0.25">
      <c r="A119" s="11">
        <v>4</v>
      </c>
      <c r="B119" s="48">
        <v>70040</v>
      </c>
      <c r="C119" s="19" t="s">
        <v>92</v>
      </c>
      <c r="D119" s="159"/>
      <c r="E119" s="69"/>
      <c r="F119" s="69"/>
      <c r="G119" s="69"/>
      <c r="H119" s="69"/>
      <c r="I119" s="69"/>
      <c r="J119" s="43"/>
      <c r="K119" s="21"/>
      <c r="L119" s="95"/>
      <c r="M119" s="96"/>
      <c r="N119" s="97"/>
      <c r="O119" s="96"/>
      <c r="P119" s="98"/>
    </row>
    <row r="120" spans="1:16" s="1" customFormat="1" ht="15" customHeight="1" x14ac:dyDescent="0.25">
      <c r="A120" s="11">
        <v>5</v>
      </c>
      <c r="B120" s="48">
        <v>70100</v>
      </c>
      <c r="C120" s="19" t="s">
        <v>108</v>
      </c>
      <c r="D120" s="159"/>
      <c r="E120" s="69"/>
      <c r="F120" s="69"/>
      <c r="G120" s="69"/>
      <c r="H120" s="69"/>
      <c r="I120" s="69"/>
      <c r="J120" s="43"/>
      <c r="K120" s="21"/>
      <c r="L120" s="95"/>
      <c r="M120" s="96"/>
      <c r="N120" s="97"/>
      <c r="O120" s="96"/>
      <c r="P120" s="98"/>
    </row>
    <row r="121" spans="1:16" s="1" customFormat="1" ht="15" customHeight="1" x14ac:dyDescent="0.25">
      <c r="A121" s="11">
        <v>6</v>
      </c>
      <c r="B121" s="48">
        <v>70270</v>
      </c>
      <c r="C121" s="19" t="s">
        <v>94</v>
      </c>
      <c r="D121" s="159"/>
      <c r="E121" s="69"/>
      <c r="F121" s="69"/>
      <c r="G121" s="69"/>
      <c r="H121" s="69"/>
      <c r="I121" s="69"/>
      <c r="J121" s="43"/>
      <c r="K121" s="21"/>
      <c r="L121" s="95"/>
      <c r="M121" s="96"/>
      <c r="N121" s="97"/>
      <c r="O121" s="96"/>
      <c r="P121" s="98"/>
    </row>
    <row r="122" spans="1:16" s="1" customFormat="1" ht="15" customHeight="1" x14ac:dyDescent="0.25">
      <c r="A122" s="11">
        <v>7</v>
      </c>
      <c r="B122" s="48">
        <v>70510</v>
      </c>
      <c r="C122" s="19" t="s">
        <v>95</v>
      </c>
      <c r="D122" s="159"/>
      <c r="E122" s="69"/>
      <c r="F122" s="69"/>
      <c r="G122" s="69"/>
      <c r="H122" s="69"/>
      <c r="I122" s="69"/>
      <c r="J122" s="43"/>
      <c r="K122" s="21"/>
      <c r="L122" s="95"/>
      <c r="M122" s="96"/>
      <c r="N122" s="97"/>
      <c r="O122" s="96"/>
      <c r="P122" s="103"/>
    </row>
    <row r="123" spans="1:16" s="1" customFormat="1" ht="15" customHeight="1" x14ac:dyDescent="0.25">
      <c r="A123" s="15">
        <v>8</v>
      </c>
      <c r="B123" s="50">
        <v>10880</v>
      </c>
      <c r="C123" s="22" t="s">
        <v>120</v>
      </c>
      <c r="D123" s="159"/>
      <c r="E123" s="128"/>
      <c r="F123" s="128"/>
      <c r="G123" s="128"/>
      <c r="H123" s="128"/>
      <c r="I123" s="128"/>
      <c r="J123" s="46"/>
      <c r="K123" s="21"/>
      <c r="L123" s="95"/>
      <c r="M123" s="96"/>
      <c r="N123" s="97"/>
      <c r="O123" s="96"/>
      <c r="P123" s="98"/>
    </row>
    <row r="124" spans="1:16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160">
        <v>1</v>
      </c>
      <c r="E124" s="125"/>
      <c r="F124" s="125">
        <v>100</v>
      </c>
      <c r="G124" s="125"/>
      <c r="H124" s="125"/>
      <c r="I124" s="84"/>
      <c r="J124" s="305">
        <v>41</v>
      </c>
      <c r="K124" s="21"/>
      <c r="L124" s="104">
        <f>D124</f>
        <v>1</v>
      </c>
      <c r="M124" s="105">
        <f t="shared" si="6"/>
        <v>0</v>
      </c>
      <c r="N124" s="106">
        <f t="shared" si="8"/>
        <v>0</v>
      </c>
      <c r="O124" s="105">
        <f t="shared" si="10"/>
        <v>0</v>
      </c>
      <c r="P124" s="107">
        <f>E124</f>
        <v>0</v>
      </c>
    </row>
    <row r="125" spans="1:16" ht="15" customHeight="1" x14ac:dyDescent="0.25">
      <c r="A125" s="6"/>
      <c r="B125" s="6"/>
      <c r="C125" s="6"/>
      <c r="D125" s="576" t="s">
        <v>98</v>
      </c>
      <c r="E125" s="576"/>
      <c r="F125" s="576"/>
      <c r="G125" s="576"/>
      <c r="H125" s="576"/>
      <c r="I125" s="576"/>
      <c r="J125" s="57">
        <f>AVERAGE(J7,J9:J16,J18:J29,J31:J47,J49:J67,J69:J82,J84:J114,J116:J124)</f>
        <v>57.183962264150949</v>
      </c>
      <c r="K125" s="4"/>
      <c r="N125" s="108"/>
      <c r="O125" s="108"/>
      <c r="P125" s="108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ellIs" dxfId="120" priority="1" stopIfTrue="1" operator="equal">
      <formula>$J$125</formula>
    </cfRule>
    <cfRule type="containsBlanks" dxfId="119" priority="426" stopIfTrue="1">
      <formula>LEN(TRIM(J6))=0</formula>
    </cfRule>
    <cfRule type="cellIs" dxfId="118" priority="427" stopIfTrue="1" operator="lessThan">
      <formula>50</formula>
    </cfRule>
    <cfRule type="cellIs" dxfId="117" priority="428" stopIfTrue="1" operator="between">
      <formula>$J$125</formula>
      <formula>50</formula>
    </cfRule>
    <cfRule type="cellIs" dxfId="116" priority="429" stopIfTrue="1" operator="between">
      <formula>75</formula>
      <formula>$J$125</formula>
    </cfRule>
    <cfRule type="cellIs" dxfId="115" priority="439" stopIfTrue="1" operator="greaterThanOrEqual">
      <formula>75</formula>
    </cfRule>
  </conditionalFormatting>
  <conditionalFormatting sqref="O7:P124">
    <cfRule type="containsBlanks" dxfId="114" priority="10">
      <formula>LEN(TRIM(O7))=0</formula>
    </cfRule>
    <cfRule type="cellIs" dxfId="113" priority="11" operator="equal">
      <formula>10</formula>
    </cfRule>
    <cfRule type="cellIs" dxfId="112" priority="13" operator="equal">
      <formula>0</formula>
    </cfRule>
    <cfRule type="cellIs" dxfId="111" priority="15" operator="between">
      <formula>0.09</formula>
      <formula>10</formula>
    </cfRule>
    <cfRule type="cellIs" dxfId="110" priority="16" operator="greaterThanOrEqual">
      <formula>10</formula>
    </cfRule>
  </conditionalFormatting>
  <conditionalFormatting sqref="N7:N124">
    <cfRule type="containsBlanks" dxfId="109" priority="9">
      <formula>LEN(TRIM(N7))=0</formula>
    </cfRule>
    <cfRule type="cellIs" dxfId="108" priority="435" operator="lessThan">
      <formula>50</formula>
    </cfRule>
    <cfRule type="cellIs" dxfId="107" priority="436" operator="between">
      <formula>50</formula>
      <formula>50.004</formula>
    </cfRule>
    <cfRule type="cellIs" dxfId="106" priority="437" operator="between">
      <formula>50</formula>
      <formula>90</formula>
    </cfRule>
    <cfRule type="cellIs" dxfId="105" priority="438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15" customWidth="1"/>
    <col min="2" max="2" width="9.7109375" style="215" customWidth="1"/>
    <col min="3" max="3" width="31.7109375" style="215" customWidth="1"/>
    <col min="4" max="4" width="8.7109375" style="215" customWidth="1"/>
    <col min="5" max="9" width="7.28515625" style="215" customWidth="1"/>
    <col min="10" max="10" width="8.7109375" style="217" customWidth="1"/>
    <col min="11" max="11" width="7.85546875" style="215" customWidth="1"/>
    <col min="12" max="13" width="10.7109375" style="215" customWidth="1"/>
    <col min="14" max="14" width="9.7109375" style="215" customWidth="1"/>
    <col min="15" max="15" width="10.7109375" style="215" customWidth="1"/>
    <col min="16" max="16" width="9.5703125" style="215" customWidth="1"/>
    <col min="17" max="17" width="9.28515625" style="215" customWidth="1"/>
    <col min="18" max="16384" width="9.140625" style="215"/>
  </cols>
  <sheetData>
    <row r="1" spans="1:17" ht="18" customHeight="1" x14ac:dyDescent="0.25">
      <c r="L1" s="310"/>
      <c r="M1" s="325" t="s">
        <v>133</v>
      </c>
    </row>
    <row r="2" spans="1:17" ht="18" customHeight="1" x14ac:dyDescent="0.25">
      <c r="A2" s="219"/>
      <c r="B2" s="219"/>
      <c r="C2" s="565" t="s">
        <v>143</v>
      </c>
      <c r="D2" s="565"/>
      <c r="E2" s="263"/>
      <c r="F2" s="263"/>
      <c r="G2" s="263"/>
      <c r="H2" s="263"/>
      <c r="I2" s="263"/>
      <c r="J2" s="240">
        <v>2022</v>
      </c>
      <c r="K2" s="219"/>
      <c r="L2" s="298"/>
      <c r="M2" s="325" t="s">
        <v>134</v>
      </c>
    </row>
    <row r="3" spans="1:17" ht="18" customHeight="1" thickBot="1" x14ac:dyDescent="0.3">
      <c r="A3" s="219"/>
      <c r="B3" s="219"/>
      <c r="C3" s="219"/>
      <c r="D3" s="219"/>
      <c r="E3" s="219"/>
      <c r="F3" s="219"/>
      <c r="G3" s="219"/>
      <c r="H3" s="219"/>
      <c r="I3" s="219"/>
      <c r="J3" s="220"/>
      <c r="K3" s="219"/>
      <c r="L3" s="214"/>
      <c r="M3" s="325" t="s">
        <v>135</v>
      </c>
    </row>
    <row r="4" spans="1:17" ht="18" customHeight="1" thickBot="1" x14ac:dyDescent="0.3">
      <c r="A4" s="568" t="s">
        <v>0</v>
      </c>
      <c r="B4" s="570" t="s">
        <v>1</v>
      </c>
      <c r="C4" s="570" t="s">
        <v>2</v>
      </c>
      <c r="D4" s="577" t="s">
        <v>3</v>
      </c>
      <c r="E4" s="579" t="s">
        <v>129</v>
      </c>
      <c r="F4" s="580"/>
      <c r="G4" s="580"/>
      <c r="H4" s="580"/>
      <c r="I4" s="581"/>
      <c r="J4" s="574" t="s">
        <v>99</v>
      </c>
      <c r="K4" s="219"/>
      <c r="L4" s="232"/>
      <c r="M4" s="325" t="s">
        <v>136</v>
      </c>
    </row>
    <row r="5" spans="1:17" ht="43.5" customHeight="1" thickBot="1" x14ac:dyDescent="0.3">
      <c r="A5" s="569"/>
      <c r="B5" s="571"/>
      <c r="C5" s="571"/>
      <c r="D5" s="578"/>
      <c r="E5" s="296" t="s">
        <v>125</v>
      </c>
      <c r="F5" s="218" t="s">
        <v>141</v>
      </c>
      <c r="G5" s="218" t="s">
        <v>140</v>
      </c>
      <c r="H5" s="218" t="s">
        <v>126</v>
      </c>
      <c r="I5" s="218">
        <v>100</v>
      </c>
      <c r="J5" s="575"/>
      <c r="K5" s="219"/>
      <c r="L5" s="268" t="s">
        <v>124</v>
      </c>
      <c r="M5" s="269" t="s">
        <v>137</v>
      </c>
      <c r="N5" s="269" t="s">
        <v>139</v>
      </c>
      <c r="O5" s="269" t="s">
        <v>127</v>
      </c>
      <c r="P5" s="269" t="s">
        <v>128</v>
      </c>
    </row>
    <row r="6" spans="1:17" ht="15" customHeight="1" thickBot="1" x14ac:dyDescent="0.3">
      <c r="A6" s="241"/>
      <c r="B6" s="242"/>
      <c r="C6" s="242" t="s">
        <v>100</v>
      </c>
      <c r="D6" s="243">
        <f>D7+D16+D29+D47+D67+D82+D113</f>
        <v>109</v>
      </c>
      <c r="E6" s="156">
        <v>12.952380952380953</v>
      </c>
      <c r="F6" s="177">
        <v>77.761904761904759</v>
      </c>
      <c r="G6" s="177">
        <v>3</v>
      </c>
      <c r="H6" s="179">
        <v>6.2857142857142856</v>
      </c>
      <c r="I6" s="174">
        <v>0</v>
      </c>
      <c r="J6" s="311">
        <v>49.73</v>
      </c>
      <c r="K6" s="235"/>
      <c r="L6" s="330">
        <f>D6</f>
        <v>109</v>
      </c>
      <c r="M6" s="331">
        <f>M7+M16+M29+M47+M67+M82+M113</f>
        <v>7</v>
      </c>
      <c r="N6" s="177">
        <f>H6+I6+G6</f>
        <v>9.2857142857142847</v>
      </c>
      <c r="O6" s="331">
        <f>O7+O16+O29+O47+O67+O82+O113</f>
        <v>15</v>
      </c>
      <c r="P6" s="343">
        <f>E6</f>
        <v>12.952380952380953</v>
      </c>
      <c r="Q6" s="260"/>
    </row>
    <row r="7" spans="1:17" ht="15" customHeight="1" thickBot="1" x14ac:dyDescent="0.3">
      <c r="A7" s="244"/>
      <c r="B7" s="239"/>
      <c r="C7" s="245" t="s">
        <v>101</v>
      </c>
      <c r="D7" s="34">
        <f>SUM(D8:D15)</f>
        <v>10</v>
      </c>
      <c r="E7" s="140">
        <v>16.666666666666668</v>
      </c>
      <c r="F7" s="308">
        <v>58.333333333333336</v>
      </c>
      <c r="G7" s="308">
        <v>0</v>
      </c>
      <c r="H7" s="163">
        <v>25</v>
      </c>
      <c r="I7" s="308">
        <v>0</v>
      </c>
      <c r="J7" s="301">
        <f>AVERAGE(J8:J15)</f>
        <v>63.033333333333331</v>
      </c>
      <c r="K7" s="235"/>
      <c r="L7" s="336">
        <f>D7</f>
        <v>10</v>
      </c>
      <c r="M7" s="337">
        <f>SUM(M8:M15)</f>
        <v>2</v>
      </c>
      <c r="N7" s="344">
        <f>H7+I7+G7</f>
        <v>25</v>
      </c>
      <c r="O7" s="337">
        <f>SUM(O8:O15)</f>
        <v>1</v>
      </c>
      <c r="P7" s="345">
        <f>E7</f>
        <v>16.666666666666668</v>
      </c>
      <c r="Q7" s="265"/>
    </row>
    <row r="8" spans="1:17" s="216" customFormat="1" ht="15" customHeight="1" x14ac:dyDescent="0.25">
      <c r="A8" s="226">
        <v>1</v>
      </c>
      <c r="B8" s="250">
        <v>10002</v>
      </c>
      <c r="C8" s="233" t="s">
        <v>175</v>
      </c>
      <c r="D8" s="159">
        <v>2</v>
      </c>
      <c r="E8" s="162"/>
      <c r="F8" s="135">
        <v>50</v>
      </c>
      <c r="G8" s="135"/>
      <c r="H8" s="162">
        <v>50</v>
      </c>
      <c r="I8" s="135"/>
      <c r="J8" s="303">
        <v>81.5</v>
      </c>
      <c r="K8" s="235"/>
      <c r="L8" s="274">
        <f>D8</f>
        <v>2</v>
      </c>
      <c r="M8" s="275">
        <f t="shared" ref="M8:M60" si="0">N8*L8/100</f>
        <v>1</v>
      </c>
      <c r="N8" s="276">
        <f>H8+I8+G8</f>
        <v>50</v>
      </c>
      <c r="O8" s="275">
        <f t="shared" ref="O8:O60" si="1">P8*L8/100</f>
        <v>0</v>
      </c>
      <c r="P8" s="277">
        <f>E8</f>
        <v>0</v>
      </c>
      <c r="Q8" s="262"/>
    </row>
    <row r="9" spans="1:17" s="216" customFormat="1" ht="15" customHeight="1" x14ac:dyDescent="0.25">
      <c r="A9" s="226">
        <v>2</v>
      </c>
      <c r="B9" s="250">
        <v>10090</v>
      </c>
      <c r="C9" s="233" t="s">
        <v>7</v>
      </c>
      <c r="D9" s="159">
        <v>1</v>
      </c>
      <c r="E9" s="165">
        <v>100</v>
      </c>
      <c r="F9" s="165"/>
      <c r="G9" s="165"/>
      <c r="H9" s="176"/>
      <c r="I9" s="165"/>
      <c r="J9" s="303">
        <v>34</v>
      </c>
      <c r="K9" s="235"/>
      <c r="L9" s="274">
        <f>D9</f>
        <v>1</v>
      </c>
      <c r="M9" s="275">
        <f t="shared" si="0"/>
        <v>0</v>
      </c>
      <c r="N9" s="276">
        <f>H9+I9+G9</f>
        <v>0</v>
      </c>
      <c r="O9" s="275">
        <f t="shared" si="1"/>
        <v>1</v>
      </c>
      <c r="P9" s="277">
        <f>E9</f>
        <v>100</v>
      </c>
      <c r="Q9" s="262"/>
    </row>
    <row r="10" spans="1:17" s="216" customFormat="1" ht="15" customHeight="1" x14ac:dyDescent="0.25">
      <c r="A10" s="226">
        <v>3</v>
      </c>
      <c r="B10" s="252">
        <v>10004</v>
      </c>
      <c r="C10" s="236" t="s">
        <v>6</v>
      </c>
      <c r="D10" s="169"/>
      <c r="E10" s="165"/>
      <c r="F10" s="165"/>
      <c r="G10" s="165"/>
      <c r="H10" s="176"/>
      <c r="I10" s="165"/>
      <c r="J10" s="306"/>
      <c r="K10" s="235"/>
      <c r="L10" s="274"/>
      <c r="M10" s="275"/>
      <c r="N10" s="276"/>
      <c r="O10" s="275"/>
      <c r="P10" s="277"/>
      <c r="Q10" s="262"/>
    </row>
    <row r="11" spans="1:17" s="216" customFormat="1" ht="14.25" customHeight="1" x14ac:dyDescent="0.25">
      <c r="A11" s="226">
        <v>4</v>
      </c>
      <c r="B11" s="250">
        <v>10001</v>
      </c>
      <c r="C11" s="233" t="s">
        <v>4</v>
      </c>
      <c r="D11" s="159">
        <v>1</v>
      </c>
      <c r="E11" s="165"/>
      <c r="F11" s="165"/>
      <c r="G11" s="165"/>
      <c r="H11" s="176">
        <v>100</v>
      </c>
      <c r="I11" s="165"/>
      <c r="J11" s="303">
        <v>80</v>
      </c>
      <c r="K11" s="235"/>
      <c r="L11" s="274">
        <f>D11</f>
        <v>1</v>
      </c>
      <c r="M11" s="275">
        <f t="shared" si="0"/>
        <v>1</v>
      </c>
      <c r="N11" s="276">
        <f>H11+I11+G11</f>
        <v>100</v>
      </c>
      <c r="O11" s="275">
        <f t="shared" si="1"/>
        <v>0</v>
      </c>
      <c r="P11" s="277">
        <f>E11</f>
        <v>0</v>
      </c>
      <c r="Q11" s="262"/>
    </row>
    <row r="12" spans="1:17" s="216" customFormat="1" ht="15" customHeight="1" x14ac:dyDescent="0.25">
      <c r="A12" s="226">
        <v>5</v>
      </c>
      <c r="B12" s="250">
        <v>10120</v>
      </c>
      <c r="C12" s="233" t="s">
        <v>176</v>
      </c>
      <c r="D12" s="159">
        <v>1</v>
      </c>
      <c r="E12" s="165"/>
      <c r="F12" s="165">
        <v>100</v>
      </c>
      <c r="G12" s="165"/>
      <c r="H12" s="176"/>
      <c r="I12" s="165"/>
      <c r="J12" s="303">
        <v>62</v>
      </c>
      <c r="K12" s="235"/>
      <c r="L12" s="274">
        <f>D12</f>
        <v>1</v>
      </c>
      <c r="M12" s="275">
        <f t="shared" si="0"/>
        <v>0</v>
      </c>
      <c r="N12" s="276">
        <f>H12+I12+G12</f>
        <v>0</v>
      </c>
      <c r="O12" s="275">
        <f t="shared" si="1"/>
        <v>0</v>
      </c>
      <c r="P12" s="277">
        <f>E12</f>
        <v>0</v>
      </c>
      <c r="Q12" s="262"/>
    </row>
    <row r="13" spans="1:17" s="216" customFormat="1" ht="15" customHeight="1" x14ac:dyDescent="0.25">
      <c r="A13" s="226">
        <v>6</v>
      </c>
      <c r="B13" s="250">
        <v>10190</v>
      </c>
      <c r="C13" s="233" t="s">
        <v>177</v>
      </c>
      <c r="D13" s="159"/>
      <c r="E13" s="165"/>
      <c r="F13" s="165"/>
      <c r="G13" s="165"/>
      <c r="H13" s="176"/>
      <c r="I13" s="165"/>
      <c r="J13" s="303"/>
      <c r="K13" s="235"/>
      <c r="L13" s="274"/>
      <c r="M13" s="275"/>
      <c r="N13" s="276"/>
      <c r="O13" s="275"/>
      <c r="P13" s="277"/>
      <c r="Q13" s="264"/>
    </row>
    <row r="14" spans="1:17" s="216" customFormat="1" ht="15" customHeight="1" x14ac:dyDescent="0.25">
      <c r="A14" s="226">
        <v>7</v>
      </c>
      <c r="B14" s="250">
        <v>10320</v>
      </c>
      <c r="C14" s="233" t="s">
        <v>10</v>
      </c>
      <c r="D14" s="159">
        <v>2</v>
      </c>
      <c r="E14" s="165"/>
      <c r="F14" s="165">
        <v>100</v>
      </c>
      <c r="G14" s="165"/>
      <c r="H14" s="176"/>
      <c r="I14" s="165"/>
      <c r="J14" s="303">
        <v>61.7</v>
      </c>
      <c r="K14" s="235"/>
      <c r="L14" s="274">
        <f>D14</f>
        <v>2</v>
      </c>
      <c r="M14" s="275">
        <f t="shared" ref="M14" si="2">N14*L14/100</f>
        <v>0</v>
      </c>
      <c r="N14" s="276">
        <f>H14+I14+G14</f>
        <v>0</v>
      </c>
      <c r="O14" s="275">
        <f t="shared" ref="O14" si="3">P14*L14/100</f>
        <v>0</v>
      </c>
      <c r="P14" s="277">
        <f>E14</f>
        <v>0</v>
      </c>
      <c r="Q14" s="262"/>
    </row>
    <row r="15" spans="1:17" s="216" customFormat="1" ht="15" customHeight="1" thickBot="1" x14ac:dyDescent="0.3">
      <c r="A15" s="227">
        <v>8</v>
      </c>
      <c r="B15" s="254">
        <v>10860</v>
      </c>
      <c r="C15" s="234" t="s">
        <v>112</v>
      </c>
      <c r="D15" s="169">
        <v>3</v>
      </c>
      <c r="E15" s="162"/>
      <c r="F15" s="136">
        <v>100</v>
      </c>
      <c r="G15" s="136"/>
      <c r="H15" s="162"/>
      <c r="I15" s="136"/>
      <c r="J15" s="305">
        <v>59</v>
      </c>
      <c r="K15" s="235"/>
      <c r="L15" s="278">
        <f>D15</f>
        <v>3</v>
      </c>
      <c r="M15" s="279">
        <f t="shared" si="0"/>
        <v>0</v>
      </c>
      <c r="N15" s="280">
        <f>H15+I15+G15</f>
        <v>0</v>
      </c>
      <c r="O15" s="279">
        <f t="shared" si="1"/>
        <v>0</v>
      </c>
      <c r="P15" s="281">
        <f>E15</f>
        <v>0</v>
      </c>
      <c r="Q15" s="262"/>
    </row>
    <row r="16" spans="1:17" s="216" customFormat="1" ht="15" customHeight="1" thickBot="1" x14ac:dyDescent="0.3">
      <c r="A16" s="246"/>
      <c r="B16" s="253"/>
      <c r="C16" s="248" t="s">
        <v>102</v>
      </c>
      <c r="D16" s="247">
        <f>SUM(D17:D28)</f>
        <v>9</v>
      </c>
      <c r="E16" s="299">
        <v>16.666666666666668</v>
      </c>
      <c r="F16" s="299">
        <v>83.333333333333343</v>
      </c>
      <c r="G16" s="299">
        <v>0</v>
      </c>
      <c r="H16" s="299">
        <v>0</v>
      </c>
      <c r="I16" s="299">
        <v>0</v>
      </c>
      <c r="J16" s="300">
        <f>AVERAGE(J17:J28)</f>
        <v>47.924999999999997</v>
      </c>
      <c r="K16" s="235"/>
      <c r="L16" s="336">
        <f>D16</f>
        <v>9</v>
      </c>
      <c r="M16" s="337">
        <f>SUM(M17:M28)</f>
        <v>0</v>
      </c>
      <c r="N16" s="344">
        <f>H16+I16+G16</f>
        <v>0</v>
      </c>
      <c r="O16" s="337">
        <f>SUM(O17:O28)</f>
        <v>2</v>
      </c>
      <c r="P16" s="345">
        <f>E16</f>
        <v>16.666666666666668</v>
      </c>
      <c r="Q16" s="262"/>
    </row>
    <row r="17" spans="1:17" s="216" customFormat="1" ht="15" customHeight="1" x14ac:dyDescent="0.25">
      <c r="A17" s="231">
        <v>1</v>
      </c>
      <c r="B17" s="255">
        <v>20040</v>
      </c>
      <c r="C17" s="229" t="s">
        <v>11</v>
      </c>
      <c r="D17" s="170">
        <v>3</v>
      </c>
      <c r="E17" s="168">
        <v>66.666666666666671</v>
      </c>
      <c r="F17" s="168">
        <v>33.333333333333336</v>
      </c>
      <c r="G17" s="168"/>
      <c r="H17" s="168"/>
      <c r="I17" s="168"/>
      <c r="J17" s="304">
        <v>36.700000000000003</v>
      </c>
      <c r="K17" s="235"/>
      <c r="L17" s="270">
        <f>D17</f>
        <v>3</v>
      </c>
      <c r="M17" s="271">
        <f t="shared" ref="M17:M18" si="4">N17*L17/100</f>
        <v>0</v>
      </c>
      <c r="N17" s="272">
        <f>H17+I17+G17</f>
        <v>0</v>
      </c>
      <c r="O17" s="271">
        <f t="shared" ref="O17:O18" si="5">P17*L17/100</f>
        <v>2</v>
      </c>
      <c r="P17" s="273">
        <f>E17</f>
        <v>66.666666666666671</v>
      </c>
      <c r="Q17" s="262"/>
    </row>
    <row r="18" spans="1:17" s="216" customFormat="1" ht="15" customHeight="1" x14ac:dyDescent="0.25">
      <c r="A18" s="231">
        <v>2</v>
      </c>
      <c r="B18" s="250">
        <v>20061</v>
      </c>
      <c r="C18" s="233" t="s">
        <v>13</v>
      </c>
      <c r="D18" s="159">
        <v>1</v>
      </c>
      <c r="E18" s="165"/>
      <c r="F18" s="165">
        <v>100</v>
      </c>
      <c r="G18" s="165"/>
      <c r="H18" s="165"/>
      <c r="I18" s="165"/>
      <c r="J18" s="303">
        <v>65</v>
      </c>
      <c r="K18" s="235"/>
      <c r="L18" s="274">
        <f>D18</f>
        <v>1</v>
      </c>
      <c r="M18" s="275">
        <f t="shared" si="4"/>
        <v>0</v>
      </c>
      <c r="N18" s="276">
        <f>H18+I18+G18</f>
        <v>0</v>
      </c>
      <c r="O18" s="275">
        <f t="shared" si="5"/>
        <v>0</v>
      </c>
      <c r="P18" s="277">
        <f>E18</f>
        <v>0</v>
      </c>
      <c r="Q18" s="262"/>
    </row>
    <row r="19" spans="1:17" s="216" customFormat="1" ht="15" customHeight="1" x14ac:dyDescent="0.25">
      <c r="A19" s="231">
        <v>3</v>
      </c>
      <c r="B19" s="250">
        <v>21020</v>
      </c>
      <c r="C19" s="233" t="s">
        <v>21</v>
      </c>
      <c r="D19" s="159"/>
      <c r="E19" s="165"/>
      <c r="F19" s="165"/>
      <c r="G19" s="165"/>
      <c r="H19" s="165"/>
      <c r="I19" s="165"/>
      <c r="J19" s="303"/>
      <c r="K19" s="235"/>
      <c r="L19" s="274"/>
      <c r="M19" s="275"/>
      <c r="N19" s="276"/>
      <c r="O19" s="275"/>
      <c r="P19" s="277"/>
      <c r="Q19" s="262"/>
    </row>
    <row r="20" spans="1:17" s="216" customFormat="1" ht="15" customHeight="1" x14ac:dyDescent="0.25">
      <c r="A20" s="226">
        <v>4</v>
      </c>
      <c r="B20" s="250">
        <v>20060</v>
      </c>
      <c r="C20" s="233" t="s">
        <v>12</v>
      </c>
      <c r="D20" s="159">
        <v>3</v>
      </c>
      <c r="E20" s="165"/>
      <c r="F20" s="165">
        <v>100</v>
      </c>
      <c r="G20" s="165"/>
      <c r="H20" s="165"/>
      <c r="I20" s="165"/>
      <c r="J20" s="303">
        <v>45</v>
      </c>
      <c r="K20" s="235"/>
      <c r="L20" s="274">
        <f>D20</f>
        <v>3</v>
      </c>
      <c r="M20" s="275">
        <f t="shared" si="0"/>
        <v>0</v>
      </c>
      <c r="N20" s="276">
        <f>H20+I20+G20</f>
        <v>0</v>
      </c>
      <c r="O20" s="275">
        <f t="shared" si="1"/>
        <v>0</v>
      </c>
      <c r="P20" s="277">
        <f>E20</f>
        <v>0</v>
      </c>
      <c r="Q20" s="262"/>
    </row>
    <row r="21" spans="1:17" s="216" customFormat="1" ht="15" customHeight="1" x14ac:dyDescent="0.25">
      <c r="A21" s="226">
        <v>5</v>
      </c>
      <c r="B21" s="250">
        <v>20400</v>
      </c>
      <c r="C21" s="233" t="s">
        <v>15</v>
      </c>
      <c r="D21" s="159"/>
      <c r="E21" s="165"/>
      <c r="F21" s="165"/>
      <c r="G21" s="165"/>
      <c r="H21" s="165"/>
      <c r="I21" s="165"/>
      <c r="J21" s="303"/>
      <c r="K21" s="235"/>
      <c r="L21" s="274"/>
      <c r="M21" s="275"/>
      <c r="N21" s="276"/>
      <c r="O21" s="275"/>
      <c r="P21" s="277"/>
      <c r="Q21" s="262"/>
    </row>
    <row r="22" spans="1:17" s="216" customFormat="1" ht="15" customHeight="1" x14ac:dyDescent="0.25">
      <c r="A22" s="226">
        <v>6</v>
      </c>
      <c r="B22" s="250">
        <v>20080</v>
      </c>
      <c r="C22" s="233" t="s">
        <v>173</v>
      </c>
      <c r="D22" s="159"/>
      <c r="E22" s="165"/>
      <c r="F22" s="165"/>
      <c r="G22" s="165"/>
      <c r="H22" s="165"/>
      <c r="I22" s="165"/>
      <c r="J22" s="303"/>
      <c r="K22" s="235"/>
      <c r="L22" s="274"/>
      <c r="M22" s="275"/>
      <c r="N22" s="276"/>
      <c r="O22" s="275"/>
      <c r="P22" s="277"/>
    </row>
    <row r="23" spans="1:17" s="216" customFormat="1" ht="15" customHeight="1" x14ac:dyDescent="0.25">
      <c r="A23" s="226">
        <v>7</v>
      </c>
      <c r="B23" s="250">
        <v>20460</v>
      </c>
      <c r="C23" s="233" t="s">
        <v>16</v>
      </c>
      <c r="D23" s="159"/>
      <c r="E23" s="165"/>
      <c r="F23" s="165"/>
      <c r="G23" s="165"/>
      <c r="H23" s="165"/>
      <c r="I23" s="165"/>
      <c r="J23" s="303"/>
      <c r="K23" s="235"/>
      <c r="L23" s="274"/>
      <c r="M23" s="275"/>
      <c r="N23" s="276"/>
      <c r="O23" s="275"/>
      <c r="P23" s="277"/>
    </row>
    <row r="24" spans="1:17" s="216" customFormat="1" ht="15" customHeight="1" x14ac:dyDescent="0.25">
      <c r="A24" s="226">
        <v>8</v>
      </c>
      <c r="B24" s="250">
        <v>20550</v>
      </c>
      <c r="C24" s="233" t="s">
        <v>17</v>
      </c>
      <c r="D24" s="159"/>
      <c r="E24" s="165"/>
      <c r="F24" s="165"/>
      <c r="G24" s="165"/>
      <c r="H24" s="165"/>
      <c r="I24" s="165"/>
      <c r="J24" s="303"/>
      <c r="K24" s="235"/>
      <c r="L24" s="274"/>
      <c r="M24" s="275"/>
      <c r="N24" s="276"/>
      <c r="O24" s="275"/>
      <c r="P24" s="277"/>
    </row>
    <row r="25" spans="1:17" s="216" customFormat="1" ht="15" customHeight="1" x14ac:dyDescent="0.25">
      <c r="A25" s="226">
        <v>9</v>
      </c>
      <c r="B25" s="250">
        <v>20630</v>
      </c>
      <c r="C25" s="233" t="s">
        <v>18</v>
      </c>
      <c r="D25" s="159"/>
      <c r="E25" s="166"/>
      <c r="F25" s="166"/>
      <c r="G25" s="166"/>
      <c r="H25" s="166"/>
      <c r="I25" s="166"/>
      <c r="J25" s="303"/>
      <c r="K25" s="235"/>
      <c r="L25" s="274"/>
      <c r="M25" s="275"/>
      <c r="N25" s="276"/>
      <c r="O25" s="275"/>
      <c r="P25" s="277"/>
    </row>
    <row r="26" spans="1:17" s="216" customFormat="1" ht="15" customHeight="1" x14ac:dyDescent="0.25">
      <c r="A26" s="226">
        <v>10</v>
      </c>
      <c r="B26" s="250">
        <v>20810</v>
      </c>
      <c r="C26" s="233" t="s">
        <v>19</v>
      </c>
      <c r="D26" s="159"/>
      <c r="E26" s="165"/>
      <c r="F26" s="165"/>
      <c r="G26" s="165"/>
      <c r="H26" s="165"/>
      <c r="I26" s="165"/>
      <c r="J26" s="303"/>
      <c r="K26" s="235"/>
      <c r="L26" s="274"/>
      <c r="M26" s="275"/>
      <c r="N26" s="276"/>
      <c r="O26" s="275"/>
      <c r="P26" s="277"/>
    </row>
    <row r="27" spans="1:17" s="216" customFormat="1" ht="15" customHeight="1" x14ac:dyDescent="0.25">
      <c r="A27" s="226">
        <v>11</v>
      </c>
      <c r="B27" s="250">
        <v>20900</v>
      </c>
      <c r="C27" s="233" t="s">
        <v>20</v>
      </c>
      <c r="D27" s="159">
        <v>2</v>
      </c>
      <c r="E27" s="165"/>
      <c r="F27" s="165">
        <v>100</v>
      </c>
      <c r="G27" s="165"/>
      <c r="H27" s="165"/>
      <c r="I27" s="165"/>
      <c r="J27" s="303">
        <v>45</v>
      </c>
      <c r="K27" s="235"/>
      <c r="L27" s="274">
        <f>D27</f>
        <v>2</v>
      </c>
      <c r="M27" s="275">
        <f t="shared" si="0"/>
        <v>0</v>
      </c>
      <c r="N27" s="276">
        <f>H27+I27+G27</f>
        <v>0</v>
      </c>
      <c r="O27" s="275">
        <f t="shared" si="1"/>
        <v>0</v>
      </c>
      <c r="P27" s="277">
        <f>E27</f>
        <v>0</v>
      </c>
    </row>
    <row r="28" spans="1:17" s="216" customFormat="1" ht="15" customHeight="1" thickBot="1" x14ac:dyDescent="0.3">
      <c r="A28" s="230">
        <v>12</v>
      </c>
      <c r="B28" s="252">
        <v>21350</v>
      </c>
      <c r="C28" s="236" t="s">
        <v>22</v>
      </c>
      <c r="D28" s="169"/>
      <c r="E28" s="167"/>
      <c r="F28" s="167"/>
      <c r="G28" s="167"/>
      <c r="H28" s="167"/>
      <c r="I28" s="167"/>
      <c r="J28" s="306"/>
      <c r="K28" s="235"/>
      <c r="L28" s="278"/>
      <c r="M28" s="279"/>
      <c r="N28" s="280"/>
      <c r="O28" s="279"/>
      <c r="P28" s="281"/>
    </row>
    <row r="29" spans="1:17" s="216" customFormat="1" ht="15" customHeight="1" thickBot="1" x14ac:dyDescent="0.3">
      <c r="A29" s="246"/>
      <c r="B29" s="253"/>
      <c r="C29" s="248" t="s">
        <v>103</v>
      </c>
      <c r="D29" s="247">
        <f>SUM(D30:D46)</f>
        <v>9</v>
      </c>
      <c r="E29" s="299">
        <v>0</v>
      </c>
      <c r="F29" s="299">
        <v>80</v>
      </c>
      <c r="G29" s="299">
        <v>20</v>
      </c>
      <c r="H29" s="299">
        <v>0</v>
      </c>
      <c r="I29" s="299">
        <v>0</v>
      </c>
      <c r="J29" s="300">
        <f>AVERAGE(J30:J46)</f>
        <v>58.1</v>
      </c>
      <c r="K29" s="235"/>
      <c r="L29" s="336">
        <f>D29</f>
        <v>9</v>
      </c>
      <c r="M29" s="337">
        <f>SUM(M30:M46)</f>
        <v>1</v>
      </c>
      <c r="N29" s="344">
        <f>H29+I29+G29</f>
        <v>20</v>
      </c>
      <c r="O29" s="337">
        <f>SUM(O30:O46)</f>
        <v>0</v>
      </c>
      <c r="P29" s="345">
        <f>E29</f>
        <v>0</v>
      </c>
    </row>
    <row r="30" spans="1:17" s="216" customFormat="1" ht="15" customHeight="1" x14ac:dyDescent="0.25">
      <c r="A30" s="225">
        <v>1</v>
      </c>
      <c r="B30" s="251">
        <v>30070</v>
      </c>
      <c r="C30" s="228" t="s">
        <v>24</v>
      </c>
      <c r="D30" s="170">
        <v>1</v>
      </c>
      <c r="E30" s="74"/>
      <c r="F30" s="74">
        <v>100</v>
      </c>
      <c r="G30" s="74"/>
      <c r="H30" s="74"/>
      <c r="I30" s="74"/>
      <c r="J30" s="302">
        <v>64</v>
      </c>
      <c r="K30" s="222"/>
      <c r="L30" s="270">
        <f>D30</f>
        <v>1</v>
      </c>
      <c r="M30" s="271">
        <f t="shared" ref="M30" si="6">N30*L30/100</f>
        <v>0</v>
      </c>
      <c r="N30" s="272">
        <f>H30+I30+G30</f>
        <v>0</v>
      </c>
      <c r="O30" s="271">
        <f t="shared" ref="O30" si="7">P30*L30/100</f>
        <v>0</v>
      </c>
      <c r="P30" s="273">
        <f>E30</f>
        <v>0</v>
      </c>
    </row>
    <row r="31" spans="1:17" s="216" customFormat="1" ht="15" customHeight="1" x14ac:dyDescent="0.25">
      <c r="A31" s="226">
        <v>2</v>
      </c>
      <c r="B31" s="250">
        <v>30480</v>
      </c>
      <c r="C31" s="233" t="s">
        <v>111</v>
      </c>
      <c r="D31" s="159">
        <v>2</v>
      </c>
      <c r="E31" s="69"/>
      <c r="F31" s="69">
        <v>100</v>
      </c>
      <c r="G31" s="69"/>
      <c r="H31" s="69"/>
      <c r="I31" s="69"/>
      <c r="J31" s="303">
        <v>55.5</v>
      </c>
      <c r="K31" s="222"/>
      <c r="L31" s="274">
        <f>D31</f>
        <v>2</v>
      </c>
      <c r="M31" s="275">
        <f t="shared" si="0"/>
        <v>0</v>
      </c>
      <c r="N31" s="276">
        <f>H31+I31+G31</f>
        <v>0</v>
      </c>
      <c r="O31" s="275">
        <f t="shared" si="1"/>
        <v>0</v>
      </c>
      <c r="P31" s="277">
        <f>E31</f>
        <v>0</v>
      </c>
    </row>
    <row r="32" spans="1:17" s="216" customFormat="1" ht="15" customHeight="1" x14ac:dyDescent="0.25">
      <c r="A32" s="226">
        <v>3</v>
      </c>
      <c r="B32" s="252">
        <v>30460</v>
      </c>
      <c r="C32" s="236" t="s">
        <v>29</v>
      </c>
      <c r="D32" s="159"/>
      <c r="E32" s="69"/>
      <c r="F32" s="69"/>
      <c r="G32" s="69"/>
      <c r="H32" s="69"/>
      <c r="I32" s="69"/>
      <c r="J32" s="306"/>
      <c r="K32" s="222"/>
      <c r="L32" s="274"/>
      <c r="M32" s="275"/>
      <c r="N32" s="276"/>
      <c r="O32" s="275"/>
      <c r="P32" s="277"/>
    </row>
    <row r="33" spans="1:16" s="216" customFormat="1" ht="15" customHeight="1" x14ac:dyDescent="0.25">
      <c r="A33" s="226">
        <v>4</v>
      </c>
      <c r="B33" s="250">
        <v>30030</v>
      </c>
      <c r="C33" s="233" t="s">
        <v>172</v>
      </c>
      <c r="D33" s="170">
        <v>1</v>
      </c>
      <c r="E33" s="69"/>
      <c r="F33" s="69"/>
      <c r="G33" s="69">
        <v>100</v>
      </c>
      <c r="H33" s="69"/>
      <c r="I33" s="69"/>
      <c r="J33" s="303">
        <v>72</v>
      </c>
      <c r="K33" s="222"/>
      <c r="L33" s="274">
        <f>D33</f>
        <v>1</v>
      </c>
      <c r="M33" s="275">
        <f t="shared" si="0"/>
        <v>1</v>
      </c>
      <c r="N33" s="276">
        <f>H33+I33+G33</f>
        <v>100</v>
      </c>
      <c r="O33" s="275">
        <f t="shared" si="1"/>
        <v>0</v>
      </c>
      <c r="P33" s="277">
        <f>E33</f>
        <v>0</v>
      </c>
    </row>
    <row r="34" spans="1:16" s="216" customFormat="1" ht="15" customHeight="1" x14ac:dyDescent="0.25">
      <c r="A34" s="226">
        <v>5</v>
      </c>
      <c r="B34" s="250">
        <v>31000</v>
      </c>
      <c r="C34" s="233" t="s">
        <v>37</v>
      </c>
      <c r="D34" s="159">
        <v>3</v>
      </c>
      <c r="E34" s="69"/>
      <c r="F34" s="69">
        <v>100</v>
      </c>
      <c r="G34" s="69"/>
      <c r="H34" s="69"/>
      <c r="I34" s="69"/>
      <c r="J34" s="303">
        <v>50</v>
      </c>
      <c r="K34" s="222"/>
      <c r="L34" s="274">
        <f>D34</f>
        <v>3</v>
      </c>
      <c r="M34" s="275">
        <f t="shared" si="0"/>
        <v>0</v>
      </c>
      <c r="N34" s="276">
        <f>H34+I34+G34</f>
        <v>0</v>
      </c>
      <c r="O34" s="275">
        <f t="shared" si="1"/>
        <v>0</v>
      </c>
      <c r="P34" s="277">
        <f>E34</f>
        <v>0</v>
      </c>
    </row>
    <row r="35" spans="1:16" s="216" customFormat="1" ht="15" customHeight="1" x14ac:dyDescent="0.25">
      <c r="A35" s="226">
        <v>6</v>
      </c>
      <c r="B35" s="250">
        <v>30130</v>
      </c>
      <c r="C35" s="233" t="s">
        <v>25</v>
      </c>
      <c r="D35" s="159"/>
      <c r="E35" s="69"/>
      <c r="F35" s="69"/>
      <c r="G35" s="69"/>
      <c r="H35" s="69"/>
      <c r="I35" s="69"/>
      <c r="J35" s="303"/>
      <c r="K35" s="222"/>
      <c r="L35" s="175"/>
      <c r="M35" s="288"/>
      <c r="N35" s="181"/>
      <c r="O35" s="288"/>
      <c r="P35" s="182"/>
    </row>
    <row r="36" spans="1:16" s="216" customFormat="1" ht="15" customHeight="1" x14ac:dyDescent="0.25">
      <c r="A36" s="226">
        <v>7</v>
      </c>
      <c r="B36" s="250">
        <v>30160</v>
      </c>
      <c r="C36" s="233" t="s">
        <v>26</v>
      </c>
      <c r="D36" s="159"/>
      <c r="E36" s="69"/>
      <c r="F36" s="69"/>
      <c r="G36" s="69"/>
      <c r="H36" s="69"/>
      <c r="I36" s="69"/>
      <c r="J36" s="303"/>
      <c r="K36" s="222"/>
      <c r="L36" s="274"/>
      <c r="M36" s="275"/>
      <c r="N36" s="276"/>
      <c r="O36" s="275"/>
      <c r="P36" s="277"/>
    </row>
    <row r="37" spans="1:16" s="216" customFormat="1" ht="15" customHeight="1" x14ac:dyDescent="0.25">
      <c r="A37" s="226">
        <v>8</v>
      </c>
      <c r="B37" s="250">
        <v>30310</v>
      </c>
      <c r="C37" s="233" t="s">
        <v>27</v>
      </c>
      <c r="D37" s="159"/>
      <c r="E37" s="69"/>
      <c r="F37" s="69"/>
      <c r="G37" s="69"/>
      <c r="H37" s="69"/>
      <c r="I37" s="69"/>
      <c r="J37" s="303"/>
      <c r="K37" s="222"/>
      <c r="L37" s="274"/>
      <c r="M37" s="275"/>
      <c r="N37" s="276"/>
      <c r="O37" s="275"/>
      <c r="P37" s="277"/>
    </row>
    <row r="38" spans="1:16" s="216" customFormat="1" ht="15" customHeight="1" x14ac:dyDescent="0.25">
      <c r="A38" s="226">
        <v>9</v>
      </c>
      <c r="B38" s="250">
        <v>30440</v>
      </c>
      <c r="C38" s="233" t="s">
        <v>28</v>
      </c>
      <c r="D38" s="159"/>
      <c r="E38" s="69"/>
      <c r="F38" s="69"/>
      <c r="G38" s="69"/>
      <c r="H38" s="69"/>
      <c r="I38" s="69"/>
      <c r="J38" s="303"/>
      <c r="K38" s="222"/>
      <c r="L38" s="274"/>
      <c r="M38" s="275"/>
      <c r="N38" s="276"/>
      <c r="O38" s="275"/>
      <c r="P38" s="277"/>
    </row>
    <row r="39" spans="1:16" s="216" customFormat="1" ht="15" customHeight="1" x14ac:dyDescent="0.25">
      <c r="A39" s="226">
        <v>10</v>
      </c>
      <c r="B39" s="250">
        <v>30500</v>
      </c>
      <c r="C39" s="233" t="s">
        <v>168</v>
      </c>
      <c r="D39" s="159"/>
      <c r="E39" s="69"/>
      <c r="F39" s="69"/>
      <c r="G39" s="69"/>
      <c r="H39" s="69"/>
      <c r="I39" s="69"/>
      <c r="J39" s="303"/>
      <c r="K39" s="222"/>
      <c r="L39" s="274"/>
      <c r="M39" s="275"/>
      <c r="N39" s="276"/>
      <c r="O39" s="275"/>
      <c r="P39" s="277"/>
    </row>
    <row r="40" spans="1:16" s="216" customFormat="1" ht="15" customHeight="1" x14ac:dyDescent="0.25">
      <c r="A40" s="226">
        <v>11</v>
      </c>
      <c r="B40" s="250">
        <v>30530</v>
      </c>
      <c r="C40" s="233" t="s">
        <v>169</v>
      </c>
      <c r="D40" s="159">
        <v>2</v>
      </c>
      <c r="E40" s="69"/>
      <c r="F40" s="69">
        <v>100</v>
      </c>
      <c r="G40" s="69"/>
      <c r="H40" s="69"/>
      <c r="I40" s="69"/>
      <c r="J40" s="303">
        <v>49</v>
      </c>
      <c r="K40" s="222"/>
      <c r="L40" s="274">
        <f>D40</f>
        <v>2</v>
      </c>
      <c r="M40" s="275">
        <f t="shared" ref="M40" si="8">N40*L40/100</f>
        <v>0</v>
      </c>
      <c r="N40" s="276">
        <f>H40+I40+G40</f>
        <v>0</v>
      </c>
      <c r="O40" s="288">
        <f t="shared" ref="O40" si="9">P40*L40/100</f>
        <v>0</v>
      </c>
      <c r="P40" s="277">
        <f>E40</f>
        <v>0</v>
      </c>
    </row>
    <row r="41" spans="1:16" s="216" customFormat="1" ht="15" customHeight="1" x14ac:dyDescent="0.25">
      <c r="A41" s="226">
        <v>12</v>
      </c>
      <c r="B41" s="250">
        <v>30640</v>
      </c>
      <c r="C41" s="233" t="s">
        <v>170</v>
      </c>
      <c r="D41" s="159"/>
      <c r="E41" s="69"/>
      <c r="F41" s="69"/>
      <c r="G41" s="69"/>
      <c r="H41" s="69"/>
      <c r="I41" s="69"/>
      <c r="J41" s="303"/>
      <c r="K41" s="222"/>
      <c r="L41" s="274"/>
      <c r="M41" s="275"/>
      <c r="N41" s="276"/>
      <c r="O41" s="275"/>
      <c r="P41" s="277"/>
    </row>
    <row r="42" spans="1:16" s="216" customFormat="1" ht="15" customHeight="1" x14ac:dyDescent="0.25">
      <c r="A42" s="226">
        <v>13</v>
      </c>
      <c r="B42" s="250">
        <v>30650</v>
      </c>
      <c r="C42" s="233" t="s">
        <v>171</v>
      </c>
      <c r="D42" s="159"/>
      <c r="E42" s="69"/>
      <c r="F42" s="69"/>
      <c r="G42" s="69"/>
      <c r="H42" s="69"/>
      <c r="I42" s="69"/>
      <c r="J42" s="303"/>
      <c r="K42" s="222"/>
      <c r="L42" s="274"/>
      <c r="M42" s="275"/>
      <c r="N42" s="276"/>
      <c r="O42" s="275"/>
      <c r="P42" s="277"/>
    </row>
    <row r="43" spans="1:16" s="216" customFormat="1" ht="15" customHeight="1" x14ac:dyDescent="0.25">
      <c r="A43" s="226">
        <v>14</v>
      </c>
      <c r="B43" s="250">
        <v>30790</v>
      </c>
      <c r="C43" s="233" t="s">
        <v>34</v>
      </c>
      <c r="D43" s="159"/>
      <c r="E43" s="69"/>
      <c r="F43" s="69"/>
      <c r="G43" s="69"/>
      <c r="H43" s="69"/>
      <c r="I43" s="69"/>
      <c r="J43" s="303"/>
      <c r="K43" s="222"/>
      <c r="L43" s="274"/>
      <c r="M43" s="275"/>
      <c r="N43" s="276"/>
      <c r="O43" s="275"/>
      <c r="P43" s="277"/>
    </row>
    <row r="44" spans="1:16" s="216" customFormat="1" ht="15" customHeight="1" x14ac:dyDescent="0.25">
      <c r="A44" s="226">
        <v>15</v>
      </c>
      <c r="B44" s="250">
        <v>30890</v>
      </c>
      <c r="C44" s="233" t="s">
        <v>35</v>
      </c>
      <c r="D44" s="159"/>
      <c r="E44" s="69"/>
      <c r="F44" s="69"/>
      <c r="G44" s="69"/>
      <c r="H44" s="69"/>
      <c r="I44" s="69"/>
      <c r="J44" s="303"/>
      <c r="K44" s="222"/>
      <c r="L44" s="274"/>
      <c r="M44" s="275"/>
      <c r="N44" s="276"/>
      <c r="O44" s="275"/>
      <c r="P44" s="277"/>
    </row>
    <row r="45" spans="1:16" s="216" customFormat="1" ht="15" customHeight="1" x14ac:dyDescent="0.25">
      <c r="A45" s="226">
        <v>16</v>
      </c>
      <c r="B45" s="250">
        <v>30940</v>
      </c>
      <c r="C45" s="233" t="s">
        <v>36</v>
      </c>
      <c r="D45" s="159"/>
      <c r="E45" s="69"/>
      <c r="F45" s="69"/>
      <c r="G45" s="69"/>
      <c r="H45" s="69"/>
      <c r="I45" s="69"/>
      <c r="J45" s="303"/>
      <c r="K45" s="222"/>
      <c r="L45" s="274"/>
      <c r="M45" s="275"/>
      <c r="N45" s="276"/>
      <c r="O45" s="275"/>
      <c r="P45" s="277"/>
    </row>
    <row r="46" spans="1:16" s="216" customFormat="1" ht="15" customHeight="1" thickBot="1" x14ac:dyDescent="0.3">
      <c r="A46" s="226">
        <v>17</v>
      </c>
      <c r="B46" s="254">
        <v>31480</v>
      </c>
      <c r="C46" s="234" t="s">
        <v>38</v>
      </c>
      <c r="D46" s="153"/>
      <c r="E46" s="72"/>
      <c r="F46" s="72"/>
      <c r="G46" s="72"/>
      <c r="H46" s="72"/>
      <c r="I46" s="73"/>
      <c r="J46" s="305"/>
      <c r="K46" s="222"/>
      <c r="L46" s="278"/>
      <c r="M46" s="279"/>
      <c r="N46" s="280"/>
      <c r="O46" s="279"/>
      <c r="P46" s="281"/>
    </row>
    <row r="47" spans="1:16" s="216" customFormat="1" ht="15" customHeight="1" thickBot="1" x14ac:dyDescent="0.3">
      <c r="A47" s="246"/>
      <c r="B47" s="253"/>
      <c r="C47" s="248" t="s">
        <v>104</v>
      </c>
      <c r="D47" s="247">
        <f>SUM(D48:D66)</f>
        <v>15</v>
      </c>
      <c r="E47" s="309">
        <v>0</v>
      </c>
      <c r="F47" s="309">
        <v>100</v>
      </c>
      <c r="G47" s="309">
        <v>0</v>
      </c>
      <c r="H47" s="309">
        <v>0</v>
      </c>
      <c r="I47" s="309">
        <v>0</v>
      </c>
      <c r="J47" s="301">
        <f>AVERAGE(J48:J66)</f>
        <v>57.050000000000004</v>
      </c>
      <c r="K47" s="235"/>
      <c r="L47" s="336">
        <f>D47</f>
        <v>15</v>
      </c>
      <c r="M47" s="337">
        <f>SUM(M48:M66)</f>
        <v>0</v>
      </c>
      <c r="N47" s="344">
        <f>H47+I47+G47</f>
        <v>0</v>
      </c>
      <c r="O47" s="337">
        <f>SUM(O48:O66)</f>
        <v>0</v>
      </c>
      <c r="P47" s="345">
        <f>E47</f>
        <v>0</v>
      </c>
    </row>
    <row r="48" spans="1:16" s="216" customFormat="1" ht="15" customHeight="1" x14ac:dyDescent="0.25">
      <c r="A48" s="261">
        <v>1</v>
      </c>
      <c r="B48" s="251">
        <v>40010</v>
      </c>
      <c r="C48" s="228" t="s">
        <v>39</v>
      </c>
      <c r="D48" s="170">
        <v>1</v>
      </c>
      <c r="E48" s="74"/>
      <c r="F48" s="74">
        <v>100</v>
      </c>
      <c r="G48" s="74"/>
      <c r="H48" s="74"/>
      <c r="I48" s="74"/>
      <c r="J48" s="302">
        <v>62</v>
      </c>
      <c r="K48" s="235"/>
      <c r="L48" s="270">
        <f>D48</f>
        <v>1</v>
      </c>
      <c r="M48" s="271">
        <f t="shared" si="0"/>
        <v>0</v>
      </c>
      <c r="N48" s="272">
        <f>H48+I48+G48</f>
        <v>0</v>
      </c>
      <c r="O48" s="271">
        <f t="shared" si="1"/>
        <v>0</v>
      </c>
      <c r="P48" s="273">
        <f>E48</f>
        <v>0</v>
      </c>
    </row>
    <row r="49" spans="1:16" s="216" customFormat="1" ht="15" customHeight="1" x14ac:dyDescent="0.25">
      <c r="A49" s="237">
        <v>2</v>
      </c>
      <c r="B49" s="250">
        <v>40030</v>
      </c>
      <c r="C49" s="233" t="s">
        <v>41</v>
      </c>
      <c r="D49" s="159">
        <v>1</v>
      </c>
      <c r="E49" s="69"/>
      <c r="F49" s="69">
        <v>100</v>
      </c>
      <c r="G49" s="69"/>
      <c r="H49" s="69"/>
      <c r="I49" s="69"/>
      <c r="J49" s="303">
        <v>66</v>
      </c>
      <c r="K49" s="235"/>
      <c r="L49" s="274">
        <f>D49</f>
        <v>1</v>
      </c>
      <c r="M49" s="275">
        <f t="shared" si="0"/>
        <v>0</v>
      </c>
      <c r="N49" s="276">
        <f>H49+I49+G49</f>
        <v>0</v>
      </c>
      <c r="O49" s="275">
        <f t="shared" si="1"/>
        <v>0</v>
      </c>
      <c r="P49" s="277">
        <f>E49</f>
        <v>0</v>
      </c>
    </row>
    <row r="50" spans="1:16" s="216" customFormat="1" ht="15" customHeight="1" x14ac:dyDescent="0.25">
      <c r="A50" s="237">
        <v>3</v>
      </c>
      <c r="B50" s="250">
        <v>40410</v>
      </c>
      <c r="C50" s="233" t="s">
        <v>48</v>
      </c>
      <c r="D50" s="159"/>
      <c r="E50" s="69"/>
      <c r="F50" s="69"/>
      <c r="G50" s="69"/>
      <c r="H50" s="69"/>
      <c r="I50" s="69"/>
      <c r="J50" s="303"/>
      <c r="K50" s="235"/>
      <c r="L50" s="274"/>
      <c r="M50" s="275"/>
      <c r="N50" s="276"/>
      <c r="O50" s="275"/>
      <c r="P50" s="277"/>
    </row>
    <row r="51" spans="1:16" s="216" customFormat="1" ht="15" customHeight="1" x14ac:dyDescent="0.25">
      <c r="A51" s="237">
        <v>4</v>
      </c>
      <c r="B51" s="250">
        <v>40011</v>
      </c>
      <c r="C51" s="233" t="s">
        <v>40</v>
      </c>
      <c r="D51" s="159">
        <v>4</v>
      </c>
      <c r="E51" s="69"/>
      <c r="F51" s="69">
        <v>100</v>
      </c>
      <c r="G51" s="69"/>
      <c r="H51" s="69"/>
      <c r="I51" s="69"/>
      <c r="J51" s="303">
        <v>52.8</v>
      </c>
      <c r="K51" s="235"/>
      <c r="L51" s="274">
        <f>D51</f>
        <v>4</v>
      </c>
      <c r="M51" s="275">
        <f t="shared" si="0"/>
        <v>0</v>
      </c>
      <c r="N51" s="276">
        <f>H51+I51+G51</f>
        <v>0</v>
      </c>
      <c r="O51" s="275">
        <f t="shared" si="1"/>
        <v>0</v>
      </c>
      <c r="P51" s="277">
        <f>E51</f>
        <v>0</v>
      </c>
    </row>
    <row r="52" spans="1:16" s="216" customFormat="1" ht="15" customHeight="1" x14ac:dyDescent="0.25">
      <c r="A52" s="237">
        <v>5</v>
      </c>
      <c r="B52" s="250">
        <v>40080</v>
      </c>
      <c r="C52" s="233" t="s">
        <v>96</v>
      </c>
      <c r="D52" s="159"/>
      <c r="E52" s="69"/>
      <c r="F52" s="69"/>
      <c r="G52" s="69"/>
      <c r="H52" s="69"/>
      <c r="I52" s="69"/>
      <c r="J52" s="303"/>
      <c r="K52" s="235"/>
      <c r="L52" s="274"/>
      <c r="M52" s="275"/>
      <c r="N52" s="276"/>
      <c r="O52" s="275"/>
      <c r="P52" s="277"/>
    </row>
    <row r="53" spans="1:16" s="216" customFormat="1" ht="15" customHeight="1" x14ac:dyDescent="0.25">
      <c r="A53" s="237">
        <v>6</v>
      </c>
      <c r="B53" s="250">
        <v>40100</v>
      </c>
      <c r="C53" s="233" t="s">
        <v>42</v>
      </c>
      <c r="D53" s="159">
        <v>1</v>
      </c>
      <c r="E53" s="69"/>
      <c r="F53" s="69">
        <v>100</v>
      </c>
      <c r="G53" s="69"/>
      <c r="H53" s="69"/>
      <c r="I53" s="69"/>
      <c r="J53" s="303">
        <v>54</v>
      </c>
      <c r="K53" s="235"/>
      <c r="L53" s="274">
        <f>D53</f>
        <v>1</v>
      </c>
      <c r="M53" s="275">
        <f t="shared" si="0"/>
        <v>0</v>
      </c>
      <c r="N53" s="276">
        <f>H53+I53+G53</f>
        <v>0</v>
      </c>
      <c r="O53" s="275">
        <f t="shared" si="1"/>
        <v>0</v>
      </c>
      <c r="P53" s="277">
        <f>E53</f>
        <v>0</v>
      </c>
    </row>
    <row r="54" spans="1:16" s="216" customFormat="1" ht="15" customHeight="1" x14ac:dyDescent="0.25">
      <c r="A54" s="237">
        <v>7</v>
      </c>
      <c r="B54" s="250">
        <v>40020</v>
      </c>
      <c r="C54" s="233" t="s">
        <v>167</v>
      </c>
      <c r="D54" s="159"/>
      <c r="E54" s="69"/>
      <c r="F54" s="69"/>
      <c r="G54" s="69"/>
      <c r="H54" s="69"/>
      <c r="I54" s="69"/>
      <c r="J54" s="303"/>
      <c r="K54" s="235"/>
      <c r="L54" s="274"/>
      <c r="M54" s="275"/>
      <c r="N54" s="276"/>
      <c r="O54" s="275"/>
      <c r="P54" s="277"/>
    </row>
    <row r="55" spans="1:16" s="216" customFormat="1" ht="15" customHeight="1" x14ac:dyDescent="0.25">
      <c r="A55" s="237">
        <v>8</v>
      </c>
      <c r="B55" s="250">
        <v>40031</v>
      </c>
      <c r="C55" s="233" t="s">
        <v>113</v>
      </c>
      <c r="D55" s="159">
        <v>2</v>
      </c>
      <c r="E55" s="69"/>
      <c r="F55" s="69">
        <v>100</v>
      </c>
      <c r="G55" s="69"/>
      <c r="H55" s="69"/>
      <c r="I55" s="69"/>
      <c r="J55" s="303">
        <v>47</v>
      </c>
      <c r="K55" s="235"/>
      <c r="L55" s="274">
        <f>D55</f>
        <v>2</v>
      </c>
      <c r="M55" s="275">
        <f t="shared" ref="M55:M58" si="10">N55*L55/100</f>
        <v>0</v>
      </c>
      <c r="N55" s="276">
        <f>H55+I55+G55</f>
        <v>0</v>
      </c>
      <c r="O55" s="275">
        <f t="shared" ref="O55:O58" si="11">P55*L55/100</f>
        <v>0</v>
      </c>
      <c r="P55" s="277">
        <f>E55</f>
        <v>0</v>
      </c>
    </row>
    <row r="56" spans="1:16" s="216" customFormat="1" ht="15" customHeight="1" x14ac:dyDescent="0.25">
      <c r="A56" s="237">
        <v>9</v>
      </c>
      <c r="B56" s="250">
        <v>40210</v>
      </c>
      <c r="C56" s="233" t="s">
        <v>44</v>
      </c>
      <c r="D56" s="159"/>
      <c r="E56" s="69"/>
      <c r="F56" s="69"/>
      <c r="G56" s="69"/>
      <c r="H56" s="69"/>
      <c r="I56" s="69"/>
      <c r="J56" s="303"/>
      <c r="K56" s="235"/>
      <c r="L56" s="274"/>
      <c r="M56" s="275"/>
      <c r="N56" s="276"/>
      <c r="O56" s="288"/>
      <c r="P56" s="277"/>
    </row>
    <row r="57" spans="1:16" s="216" customFormat="1" ht="15" customHeight="1" x14ac:dyDescent="0.25">
      <c r="A57" s="237">
        <v>10</v>
      </c>
      <c r="B57" s="250">
        <v>40300</v>
      </c>
      <c r="C57" s="233" t="s">
        <v>45</v>
      </c>
      <c r="D57" s="159"/>
      <c r="E57" s="69"/>
      <c r="F57" s="69"/>
      <c r="G57" s="69"/>
      <c r="H57" s="69"/>
      <c r="I57" s="69"/>
      <c r="J57" s="303"/>
      <c r="K57" s="235"/>
      <c r="L57" s="274"/>
      <c r="M57" s="275"/>
      <c r="N57" s="276"/>
      <c r="O57" s="275"/>
      <c r="P57" s="277"/>
    </row>
    <row r="58" spans="1:16" s="216" customFormat="1" ht="15" customHeight="1" x14ac:dyDescent="0.25">
      <c r="A58" s="237">
        <v>11</v>
      </c>
      <c r="B58" s="250">
        <v>40360</v>
      </c>
      <c r="C58" s="233" t="s">
        <v>46</v>
      </c>
      <c r="D58" s="159">
        <v>1</v>
      </c>
      <c r="E58" s="69"/>
      <c r="F58" s="69">
        <v>100</v>
      </c>
      <c r="G58" s="69"/>
      <c r="H58" s="69"/>
      <c r="I58" s="69"/>
      <c r="J58" s="349">
        <v>56</v>
      </c>
      <c r="K58" s="235"/>
      <c r="L58" s="274">
        <f>D58</f>
        <v>1</v>
      </c>
      <c r="M58" s="275">
        <f t="shared" si="10"/>
        <v>0</v>
      </c>
      <c r="N58" s="276">
        <f>H58+I58+G58</f>
        <v>0</v>
      </c>
      <c r="O58" s="275">
        <f t="shared" si="11"/>
        <v>0</v>
      </c>
      <c r="P58" s="277">
        <f>E58</f>
        <v>0</v>
      </c>
    </row>
    <row r="59" spans="1:16" s="216" customFormat="1" ht="15" customHeight="1" x14ac:dyDescent="0.25">
      <c r="A59" s="237">
        <v>12</v>
      </c>
      <c r="B59" s="250">
        <v>40390</v>
      </c>
      <c r="C59" s="233" t="s">
        <v>47</v>
      </c>
      <c r="D59" s="159"/>
      <c r="E59" s="69"/>
      <c r="F59" s="69"/>
      <c r="G59" s="69"/>
      <c r="H59" s="69"/>
      <c r="I59" s="69"/>
      <c r="J59" s="303"/>
      <c r="K59" s="235"/>
      <c r="L59" s="274"/>
      <c r="M59" s="275"/>
      <c r="N59" s="276"/>
      <c r="O59" s="275"/>
      <c r="P59" s="277"/>
    </row>
    <row r="60" spans="1:16" s="216" customFormat="1" ht="15" customHeight="1" x14ac:dyDescent="0.25">
      <c r="A60" s="237">
        <v>13</v>
      </c>
      <c r="B60" s="250">
        <v>40720</v>
      </c>
      <c r="C60" s="233" t="s">
        <v>109</v>
      </c>
      <c r="D60" s="159">
        <v>2</v>
      </c>
      <c r="E60" s="69"/>
      <c r="F60" s="69">
        <v>100</v>
      </c>
      <c r="G60" s="69"/>
      <c r="H60" s="69"/>
      <c r="I60" s="69"/>
      <c r="J60" s="303">
        <v>58</v>
      </c>
      <c r="K60" s="235"/>
      <c r="L60" s="274">
        <f>D60</f>
        <v>2</v>
      </c>
      <c r="M60" s="275">
        <f t="shared" si="0"/>
        <v>0</v>
      </c>
      <c r="N60" s="276">
        <f>H60+I60+G60</f>
        <v>0</v>
      </c>
      <c r="O60" s="275">
        <f t="shared" si="1"/>
        <v>0</v>
      </c>
      <c r="P60" s="277">
        <f>E60</f>
        <v>0</v>
      </c>
    </row>
    <row r="61" spans="1:16" s="216" customFormat="1" ht="15" customHeight="1" x14ac:dyDescent="0.25">
      <c r="A61" s="237">
        <v>14</v>
      </c>
      <c r="B61" s="250">
        <v>40730</v>
      </c>
      <c r="C61" s="233" t="s">
        <v>49</v>
      </c>
      <c r="D61" s="159"/>
      <c r="E61" s="69"/>
      <c r="F61" s="69"/>
      <c r="G61" s="69"/>
      <c r="H61" s="69"/>
      <c r="I61" s="69"/>
      <c r="J61" s="303"/>
      <c r="K61" s="235"/>
      <c r="L61" s="274"/>
      <c r="M61" s="275"/>
      <c r="N61" s="276"/>
      <c r="O61" s="275"/>
      <c r="P61" s="277"/>
    </row>
    <row r="62" spans="1:16" s="216" customFormat="1" ht="15" customHeight="1" x14ac:dyDescent="0.25">
      <c r="A62" s="237">
        <v>15</v>
      </c>
      <c r="B62" s="250">
        <v>40820</v>
      </c>
      <c r="C62" s="233" t="s">
        <v>166</v>
      </c>
      <c r="D62" s="159"/>
      <c r="E62" s="69"/>
      <c r="F62" s="69"/>
      <c r="G62" s="69"/>
      <c r="H62" s="69"/>
      <c r="I62" s="69"/>
      <c r="J62" s="303"/>
      <c r="K62" s="235"/>
      <c r="L62" s="274"/>
      <c r="M62" s="275"/>
      <c r="N62" s="276"/>
      <c r="O62" s="275"/>
      <c r="P62" s="277"/>
    </row>
    <row r="63" spans="1:16" s="216" customFormat="1" ht="15" customHeight="1" x14ac:dyDescent="0.25">
      <c r="A63" s="237">
        <v>16</v>
      </c>
      <c r="B63" s="250">
        <v>40840</v>
      </c>
      <c r="C63" s="233" t="s">
        <v>51</v>
      </c>
      <c r="D63" s="159">
        <v>3</v>
      </c>
      <c r="E63" s="69"/>
      <c r="F63" s="69">
        <v>100</v>
      </c>
      <c r="G63" s="69"/>
      <c r="H63" s="69"/>
      <c r="I63" s="69"/>
      <c r="J63" s="303">
        <v>60.6</v>
      </c>
      <c r="K63" s="235"/>
      <c r="L63" s="274">
        <f>D63</f>
        <v>3</v>
      </c>
      <c r="M63" s="275">
        <f t="shared" ref="M63" si="12">N63*L63/100</f>
        <v>0</v>
      </c>
      <c r="N63" s="276">
        <f>H63+I63+G63</f>
        <v>0</v>
      </c>
      <c r="O63" s="275">
        <f t="shared" ref="O63" si="13">P63*L63/100</f>
        <v>0</v>
      </c>
      <c r="P63" s="277">
        <f>E63</f>
        <v>0</v>
      </c>
    </row>
    <row r="64" spans="1:16" s="216" customFormat="1" ht="15" customHeight="1" x14ac:dyDescent="0.25">
      <c r="A64" s="237">
        <v>17</v>
      </c>
      <c r="B64" s="250">
        <v>40950</v>
      </c>
      <c r="C64" s="233" t="s">
        <v>52</v>
      </c>
      <c r="D64" s="159"/>
      <c r="E64" s="69"/>
      <c r="F64" s="69"/>
      <c r="G64" s="69"/>
      <c r="H64" s="69"/>
      <c r="I64" s="69"/>
      <c r="J64" s="303"/>
      <c r="K64" s="235"/>
      <c r="L64" s="274"/>
      <c r="M64" s="275"/>
      <c r="N64" s="276"/>
      <c r="O64" s="110"/>
      <c r="P64" s="277"/>
    </row>
    <row r="65" spans="1:16" s="216" customFormat="1" ht="15" customHeight="1" x14ac:dyDescent="0.25">
      <c r="A65" s="237">
        <v>18</v>
      </c>
      <c r="B65" s="252">
        <v>40990</v>
      </c>
      <c r="C65" s="236" t="s">
        <v>53</v>
      </c>
      <c r="D65" s="159"/>
      <c r="E65" s="69"/>
      <c r="F65" s="69"/>
      <c r="G65" s="69"/>
      <c r="H65" s="69"/>
      <c r="I65" s="69"/>
      <c r="J65" s="306"/>
      <c r="K65" s="235"/>
      <c r="L65" s="274"/>
      <c r="M65" s="275"/>
      <c r="N65" s="276"/>
      <c r="O65" s="275"/>
      <c r="P65" s="277"/>
    </row>
    <row r="66" spans="1:16" s="216" customFormat="1" ht="15" customHeight="1" thickBot="1" x14ac:dyDescent="0.3">
      <c r="A66" s="238">
        <v>19</v>
      </c>
      <c r="B66" s="250">
        <v>40133</v>
      </c>
      <c r="C66" s="233" t="s">
        <v>43</v>
      </c>
      <c r="D66" s="159"/>
      <c r="E66" s="72"/>
      <c r="F66" s="72"/>
      <c r="G66" s="72"/>
      <c r="H66" s="72"/>
      <c r="I66" s="73"/>
      <c r="J66" s="303"/>
      <c r="K66" s="235"/>
      <c r="L66" s="278"/>
      <c r="M66" s="279"/>
      <c r="N66" s="280"/>
      <c r="O66" s="279"/>
      <c r="P66" s="281"/>
    </row>
    <row r="67" spans="1:16" s="216" customFormat="1" ht="15" customHeight="1" thickBot="1" x14ac:dyDescent="0.3">
      <c r="A67" s="246"/>
      <c r="B67" s="253"/>
      <c r="C67" s="248" t="s">
        <v>105</v>
      </c>
      <c r="D67" s="247">
        <f>SUM(D68:D81)</f>
        <v>8</v>
      </c>
      <c r="E67" s="299">
        <v>20</v>
      </c>
      <c r="F67" s="299">
        <v>80</v>
      </c>
      <c r="G67" s="299">
        <v>0</v>
      </c>
      <c r="H67" s="299">
        <v>0</v>
      </c>
      <c r="I67" s="299">
        <v>0</v>
      </c>
      <c r="J67" s="300">
        <f>AVERAGE(J68:J81)</f>
        <v>47</v>
      </c>
      <c r="K67" s="235"/>
      <c r="L67" s="336">
        <f>D67</f>
        <v>8</v>
      </c>
      <c r="M67" s="337">
        <f>SUM(M68:M81)</f>
        <v>0</v>
      </c>
      <c r="N67" s="344">
        <f>H67+I67+G67</f>
        <v>0</v>
      </c>
      <c r="O67" s="337">
        <f>SUM(O68:O81)</f>
        <v>2</v>
      </c>
      <c r="P67" s="345">
        <f>E67</f>
        <v>20</v>
      </c>
    </row>
    <row r="68" spans="1:16" s="216" customFormat="1" ht="15" customHeight="1" x14ac:dyDescent="0.25">
      <c r="A68" s="231">
        <v>1</v>
      </c>
      <c r="B68" s="250">
        <v>50040</v>
      </c>
      <c r="C68" s="233" t="s">
        <v>54</v>
      </c>
      <c r="D68" s="159"/>
      <c r="E68" s="74"/>
      <c r="F68" s="74"/>
      <c r="G68" s="74"/>
      <c r="H68" s="74"/>
      <c r="I68" s="74"/>
      <c r="J68" s="303"/>
      <c r="K68" s="235"/>
      <c r="L68" s="270"/>
      <c r="M68" s="271"/>
      <c r="N68" s="272"/>
      <c r="O68" s="271"/>
      <c r="P68" s="273"/>
    </row>
    <row r="69" spans="1:16" s="216" customFormat="1" ht="15" customHeight="1" x14ac:dyDescent="0.25">
      <c r="A69" s="226">
        <v>2</v>
      </c>
      <c r="B69" s="250">
        <v>50003</v>
      </c>
      <c r="C69" s="233" t="s">
        <v>97</v>
      </c>
      <c r="D69" s="159"/>
      <c r="E69" s="69"/>
      <c r="F69" s="69"/>
      <c r="G69" s="69"/>
      <c r="H69" s="69"/>
      <c r="I69" s="69"/>
      <c r="J69" s="303"/>
      <c r="K69" s="235"/>
      <c r="L69" s="274"/>
      <c r="M69" s="275"/>
      <c r="N69" s="276"/>
      <c r="O69" s="275"/>
      <c r="P69" s="277"/>
    </row>
    <row r="70" spans="1:16" s="216" customFormat="1" ht="15" customHeight="1" x14ac:dyDescent="0.25">
      <c r="A70" s="226">
        <v>3</v>
      </c>
      <c r="B70" s="250">
        <v>50060</v>
      </c>
      <c r="C70" s="233" t="s">
        <v>56</v>
      </c>
      <c r="D70" s="159">
        <v>1</v>
      </c>
      <c r="E70" s="69"/>
      <c r="F70" s="69">
        <v>100</v>
      </c>
      <c r="G70" s="69"/>
      <c r="H70" s="69"/>
      <c r="I70" s="69"/>
      <c r="J70" s="303">
        <v>46</v>
      </c>
      <c r="K70" s="235"/>
      <c r="L70" s="274">
        <f>D70</f>
        <v>1</v>
      </c>
      <c r="M70" s="275">
        <f t="shared" ref="M70:M122" si="14">N70*L70/100</f>
        <v>0</v>
      </c>
      <c r="N70" s="276">
        <f>H70+I70+G70</f>
        <v>0</v>
      </c>
      <c r="O70" s="275">
        <f t="shared" ref="O70" si="15">P70*L70/100</f>
        <v>0</v>
      </c>
      <c r="P70" s="277">
        <f>E70</f>
        <v>0</v>
      </c>
    </row>
    <row r="71" spans="1:16" s="216" customFormat="1" ht="15" customHeight="1" x14ac:dyDescent="0.25">
      <c r="A71" s="226">
        <v>4</v>
      </c>
      <c r="B71" s="256">
        <v>50170</v>
      </c>
      <c r="C71" s="233" t="s">
        <v>57</v>
      </c>
      <c r="D71" s="159"/>
      <c r="E71" s="69"/>
      <c r="F71" s="69"/>
      <c r="G71" s="69"/>
      <c r="H71" s="69"/>
      <c r="I71" s="69"/>
      <c r="J71" s="303"/>
      <c r="K71" s="235"/>
      <c r="L71" s="274"/>
      <c r="M71" s="275"/>
      <c r="N71" s="276"/>
      <c r="O71" s="288"/>
      <c r="P71" s="277"/>
    </row>
    <row r="72" spans="1:16" s="216" customFormat="1" ht="15" customHeight="1" x14ac:dyDescent="0.25">
      <c r="A72" s="226">
        <v>5</v>
      </c>
      <c r="B72" s="250">
        <v>50230</v>
      </c>
      <c r="C72" s="233" t="s">
        <v>58</v>
      </c>
      <c r="D72" s="159"/>
      <c r="E72" s="69"/>
      <c r="F72" s="69"/>
      <c r="G72" s="69"/>
      <c r="H72" s="69"/>
      <c r="I72" s="69"/>
      <c r="J72" s="303"/>
      <c r="K72" s="235"/>
      <c r="L72" s="274"/>
      <c r="M72" s="275"/>
      <c r="N72" s="276"/>
      <c r="O72" s="275"/>
      <c r="P72" s="277"/>
    </row>
    <row r="73" spans="1:16" s="216" customFormat="1" ht="15" customHeight="1" x14ac:dyDescent="0.25">
      <c r="A73" s="226">
        <v>6</v>
      </c>
      <c r="B73" s="250">
        <v>50340</v>
      </c>
      <c r="C73" s="233" t="s">
        <v>59</v>
      </c>
      <c r="D73" s="159"/>
      <c r="E73" s="69"/>
      <c r="F73" s="69"/>
      <c r="G73" s="69"/>
      <c r="H73" s="69"/>
      <c r="I73" s="69"/>
      <c r="J73" s="303"/>
      <c r="K73" s="235"/>
      <c r="L73" s="274"/>
      <c r="M73" s="275"/>
      <c r="N73" s="276"/>
      <c r="O73" s="275"/>
      <c r="P73" s="277"/>
    </row>
    <row r="74" spans="1:16" s="216" customFormat="1" ht="15" customHeight="1" x14ac:dyDescent="0.25">
      <c r="A74" s="226">
        <v>7</v>
      </c>
      <c r="B74" s="250">
        <v>50420</v>
      </c>
      <c r="C74" s="233" t="s">
        <v>164</v>
      </c>
      <c r="D74" s="159"/>
      <c r="E74" s="69"/>
      <c r="F74" s="69"/>
      <c r="G74" s="69"/>
      <c r="H74" s="69"/>
      <c r="I74" s="69"/>
      <c r="J74" s="303"/>
      <c r="K74" s="235"/>
      <c r="L74" s="274"/>
      <c r="M74" s="275"/>
      <c r="N74" s="276"/>
      <c r="O74" s="275"/>
      <c r="P74" s="277"/>
    </row>
    <row r="75" spans="1:16" s="216" customFormat="1" ht="15" customHeight="1" x14ac:dyDescent="0.25">
      <c r="A75" s="226">
        <v>8</v>
      </c>
      <c r="B75" s="250">
        <v>50450</v>
      </c>
      <c r="C75" s="233" t="s">
        <v>165</v>
      </c>
      <c r="D75" s="159">
        <v>2</v>
      </c>
      <c r="E75" s="69">
        <v>50</v>
      </c>
      <c r="F75" s="69">
        <v>50</v>
      </c>
      <c r="G75" s="69"/>
      <c r="H75" s="69"/>
      <c r="I75" s="69"/>
      <c r="J75" s="303">
        <v>34</v>
      </c>
      <c r="K75" s="235"/>
      <c r="L75" s="274">
        <f>D75</f>
        <v>2</v>
      </c>
      <c r="M75" s="275">
        <f t="shared" ref="M75:M80" si="16">N75*L75/100</f>
        <v>0</v>
      </c>
      <c r="N75" s="276">
        <f>H75+I75+G75</f>
        <v>0</v>
      </c>
      <c r="O75" s="275">
        <f t="shared" ref="O75:O80" si="17">P75*L75/100</f>
        <v>1</v>
      </c>
      <c r="P75" s="277">
        <f>E75</f>
        <v>50</v>
      </c>
    </row>
    <row r="76" spans="1:16" s="216" customFormat="1" ht="15" customHeight="1" x14ac:dyDescent="0.25">
      <c r="A76" s="226">
        <v>9</v>
      </c>
      <c r="B76" s="250">
        <v>50620</v>
      </c>
      <c r="C76" s="233" t="s">
        <v>62</v>
      </c>
      <c r="D76" s="159"/>
      <c r="E76" s="69"/>
      <c r="F76" s="69"/>
      <c r="G76" s="69"/>
      <c r="H76" s="69"/>
      <c r="I76" s="69"/>
      <c r="J76" s="303"/>
      <c r="K76" s="235"/>
      <c r="L76" s="274"/>
      <c r="M76" s="275"/>
      <c r="N76" s="276"/>
      <c r="O76" s="275"/>
      <c r="P76" s="277"/>
    </row>
    <row r="77" spans="1:16" s="216" customFormat="1" ht="15" customHeight="1" x14ac:dyDescent="0.25">
      <c r="A77" s="226">
        <v>10</v>
      </c>
      <c r="B77" s="250">
        <v>50760</v>
      </c>
      <c r="C77" s="233" t="s">
        <v>63</v>
      </c>
      <c r="D77" s="159">
        <v>1</v>
      </c>
      <c r="E77" s="69"/>
      <c r="F77" s="69">
        <v>100</v>
      </c>
      <c r="G77" s="69"/>
      <c r="H77" s="69"/>
      <c r="I77" s="69"/>
      <c r="J77" s="303">
        <v>56</v>
      </c>
      <c r="K77" s="235"/>
      <c r="L77" s="274">
        <f>D77</f>
        <v>1</v>
      </c>
      <c r="M77" s="275">
        <f t="shared" si="16"/>
        <v>0</v>
      </c>
      <c r="N77" s="276">
        <f>H77+I77+G77</f>
        <v>0</v>
      </c>
      <c r="O77" s="275">
        <f t="shared" si="17"/>
        <v>0</v>
      </c>
      <c r="P77" s="277">
        <f>E77</f>
        <v>0</v>
      </c>
    </row>
    <row r="78" spans="1:16" s="216" customFormat="1" ht="15" customHeight="1" x14ac:dyDescent="0.25">
      <c r="A78" s="226">
        <v>11</v>
      </c>
      <c r="B78" s="250">
        <v>50780</v>
      </c>
      <c r="C78" s="233" t="s">
        <v>64</v>
      </c>
      <c r="D78" s="159"/>
      <c r="E78" s="69"/>
      <c r="F78" s="69"/>
      <c r="G78" s="69"/>
      <c r="H78" s="69"/>
      <c r="I78" s="69"/>
      <c r="J78" s="303"/>
      <c r="K78" s="235"/>
      <c r="L78" s="274"/>
      <c r="M78" s="275"/>
      <c r="N78" s="276"/>
      <c r="O78" s="288"/>
      <c r="P78" s="277"/>
    </row>
    <row r="79" spans="1:16" s="216" customFormat="1" ht="15" customHeight="1" x14ac:dyDescent="0.25">
      <c r="A79" s="226">
        <v>12</v>
      </c>
      <c r="B79" s="250">
        <v>50930</v>
      </c>
      <c r="C79" s="233" t="s">
        <v>65</v>
      </c>
      <c r="D79" s="159">
        <v>2</v>
      </c>
      <c r="E79" s="69"/>
      <c r="F79" s="69">
        <v>100</v>
      </c>
      <c r="G79" s="69"/>
      <c r="H79" s="69"/>
      <c r="I79" s="69"/>
      <c r="J79" s="303">
        <v>53</v>
      </c>
      <c r="K79" s="235"/>
      <c r="L79" s="274">
        <f>D79</f>
        <v>2</v>
      </c>
      <c r="M79" s="275">
        <f t="shared" si="16"/>
        <v>0</v>
      </c>
      <c r="N79" s="276">
        <f>H79+I79+G79</f>
        <v>0</v>
      </c>
      <c r="O79" s="288">
        <f t="shared" si="17"/>
        <v>0</v>
      </c>
      <c r="P79" s="277">
        <f>E79</f>
        <v>0</v>
      </c>
    </row>
    <row r="80" spans="1:16" s="216" customFormat="1" ht="15" customHeight="1" x14ac:dyDescent="0.25">
      <c r="A80" s="230">
        <v>13</v>
      </c>
      <c r="B80" s="252">
        <v>51370</v>
      </c>
      <c r="C80" s="236" t="s">
        <v>66</v>
      </c>
      <c r="D80" s="159">
        <v>2</v>
      </c>
      <c r="E80" s="82">
        <v>50</v>
      </c>
      <c r="F80" s="82">
        <v>50</v>
      </c>
      <c r="G80" s="82"/>
      <c r="H80" s="82"/>
      <c r="I80" s="83"/>
      <c r="J80" s="306">
        <v>46</v>
      </c>
      <c r="K80" s="235"/>
      <c r="L80" s="274">
        <f>D80</f>
        <v>2</v>
      </c>
      <c r="M80" s="275">
        <f t="shared" si="16"/>
        <v>0</v>
      </c>
      <c r="N80" s="276">
        <f>H80+I80+G80</f>
        <v>0</v>
      </c>
      <c r="O80" s="288">
        <f t="shared" si="17"/>
        <v>1</v>
      </c>
      <c r="P80" s="277">
        <f>E80</f>
        <v>50</v>
      </c>
    </row>
    <row r="81" spans="1:16" s="216" customFormat="1" ht="15" customHeight="1" thickBot="1" x14ac:dyDescent="0.3">
      <c r="A81" s="230">
        <v>14</v>
      </c>
      <c r="B81" s="347">
        <v>51400</v>
      </c>
      <c r="C81" s="348" t="s">
        <v>144</v>
      </c>
      <c r="D81" s="70"/>
      <c r="E81" s="71"/>
      <c r="F81" s="71"/>
      <c r="G81" s="71"/>
      <c r="H81" s="71"/>
      <c r="I81" s="77"/>
      <c r="J81" s="306"/>
      <c r="K81" s="235"/>
      <c r="L81" s="278"/>
      <c r="M81" s="279"/>
      <c r="N81" s="280"/>
      <c r="O81" s="289"/>
      <c r="P81" s="281"/>
    </row>
    <row r="82" spans="1:16" s="216" customFormat="1" ht="15" customHeight="1" thickBot="1" x14ac:dyDescent="0.3">
      <c r="A82" s="246"/>
      <c r="B82" s="253"/>
      <c r="C82" s="248" t="s">
        <v>106</v>
      </c>
      <c r="D82" s="247">
        <f>SUM(D83:D112)</f>
        <v>43</v>
      </c>
      <c r="E82" s="299">
        <v>14.43452380952381</v>
      </c>
      <c r="F82" s="299">
        <v>75.297619047619051</v>
      </c>
      <c r="G82" s="299">
        <v>0</v>
      </c>
      <c r="H82" s="299">
        <v>10.267857142857142</v>
      </c>
      <c r="I82" s="299">
        <v>0</v>
      </c>
      <c r="J82" s="300">
        <f>AVERAGE(J83:J112)</f>
        <v>47.693749999999994</v>
      </c>
      <c r="K82" s="235"/>
      <c r="L82" s="336">
        <f>D82</f>
        <v>43</v>
      </c>
      <c r="M82" s="337">
        <f>SUM(M83:M112)</f>
        <v>3</v>
      </c>
      <c r="N82" s="344">
        <f>H82+I82+G82</f>
        <v>10.267857142857142</v>
      </c>
      <c r="O82" s="337">
        <f>SUM(O83:O112)</f>
        <v>5</v>
      </c>
      <c r="P82" s="345">
        <f>E82</f>
        <v>14.43452380952381</v>
      </c>
    </row>
    <row r="83" spans="1:16" s="216" customFormat="1" ht="15" customHeight="1" x14ac:dyDescent="0.25">
      <c r="A83" s="261">
        <v>1</v>
      </c>
      <c r="B83" s="255">
        <v>60010</v>
      </c>
      <c r="C83" s="233" t="s">
        <v>145</v>
      </c>
      <c r="D83" s="159">
        <v>2</v>
      </c>
      <c r="E83" s="74"/>
      <c r="F83" s="74">
        <v>50</v>
      </c>
      <c r="G83" s="74"/>
      <c r="H83" s="74">
        <v>50</v>
      </c>
      <c r="I83" s="74"/>
      <c r="J83" s="303">
        <v>70</v>
      </c>
      <c r="K83" s="235"/>
      <c r="L83" s="270">
        <f>D83</f>
        <v>2</v>
      </c>
      <c r="M83" s="271">
        <f t="shared" si="14"/>
        <v>1</v>
      </c>
      <c r="N83" s="272">
        <f>H83+I83+G83</f>
        <v>50</v>
      </c>
      <c r="O83" s="271">
        <f t="shared" ref="O83:O111" si="18">P83*L83/100</f>
        <v>0</v>
      </c>
      <c r="P83" s="273">
        <f>E83</f>
        <v>0</v>
      </c>
    </row>
    <row r="84" spans="1:16" s="216" customFormat="1" ht="15" customHeight="1" x14ac:dyDescent="0.25">
      <c r="A84" s="237">
        <v>2</v>
      </c>
      <c r="B84" s="250">
        <v>60020</v>
      </c>
      <c r="C84" s="233" t="s">
        <v>69</v>
      </c>
      <c r="D84" s="159"/>
      <c r="E84" s="69"/>
      <c r="F84" s="69"/>
      <c r="G84" s="69"/>
      <c r="H84" s="69"/>
      <c r="I84" s="69"/>
      <c r="J84" s="303"/>
      <c r="K84" s="235"/>
      <c r="L84" s="274"/>
      <c r="M84" s="275"/>
      <c r="N84" s="276"/>
      <c r="O84" s="275"/>
      <c r="P84" s="277"/>
    </row>
    <row r="85" spans="1:16" s="216" customFormat="1" ht="15" customHeight="1" x14ac:dyDescent="0.25">
      <c r="A85" s="237">
        <v>3</v>
      </c>
      <c r="B85" s="250">
        <v>60050</v>
      </c>
      <c r="C85" s="233" t="s">
        <v>146</v>
      </c>
      <c r="D85" s="159"/>
      <c r="E85" s="69"/>
      <c r="F85" s="69"/>
      <c r="G85" s="69"/>
      <c r="H85" s="69"/>
      <c r="I85" s="69"/>
      <c r="J85" s="303"/>
      <c r="K85" s="235"/>
      <c r="L85" s="274"/>
      <c r="M85" s="275"/>
      <c r="N85" s="276"/>
      <c r="O85" s="275"/>
      <c r="P85" s="277"/>
    </row>
    <row r="86" spans="1:16" s="216" customFormat="1" ht="15" customHeight="1" x14ac:dyDescent="0.25">
      <c r="A86" s="237">
        <v>4</v>
      </c>
      <c r="B86" s="250">
        <v>60070</v>
      </c>
      <c r="C86" s="233" t="s">
        <v>147</v>
      </c>
      <c r="D86" s="159">
        <v>3</v>
      </c>
      <c r="E86" s="69">
        <v>33.333333333333336</v>
      </c>
      <c r="F86" s="69">
        <v>66.666666666666671</v>
      </c>
      <c r="G86" s="69"/>
      <c r="H86" s="69"/>
      <c r="I86" s="69"/>
      <c r="J86" s="303">
        <v>42.3</v>
      </c>
      <c r="K86" s="235"/>
      <c r="L86" s="274">
        <f>D86</f>
        <v>3</v>
      </c>
      <c r="M86" s="275">
        <f t="shared" si="14"/>
        <v>0</v>
      </c>
      <c r="N86" s="276">
        <f>H86+I86+G86</f>
        <v>0</v>
      </c>
      <c r="O86" s="275">
        <f t="shared" si="18"/>
        <v>1</v>
      </c>
      <c r="P86" s="277">
        <f>E86</f>
        <v>33.333333333333336</v>
      </c>
    </row>
    <row r="87" spans="1:16" s="216" customFormat="1" ht="15" customHeight="1" x14ac:dyDescent="0.25">
      <c r="A87" s="237">
        <v>5</v>
      </c>
      <c r="B87" s="250">
        <v>60180</v>
      </c>
      <c r="C87" s="233" t="s">
        <v>148</v>
      </c>
      <c r="D87" s="159"/>
      <c r="E87" s="69"/>
      <c r="F87" s="69"/>
      <c r="G87" s="69"/>
      <c r="H87" s="69"/>
      <c r="I87" s="69"/>
      <c r="J87" s="303"/>
      <c r="K87" s="235"/>
      <c r="L87" s="274"/>
      <c r="M87" s="275"/>
      <c r="N87" s="276"/>
      <c r="O87" s="275"/>
      <c r="P87" s="277"/>
    </row>
    <row r="88" spans="1:16" s="216" customFormat="1" ht="15" customHeight="1" x14ac:dyDescent="0.25">
      <c r="A88" s="237">
        <v>6</v>
      </c>
      <c r="B88" s="250">
        <v>60240</v>
      </c>
      <c r="C88" s="233" t="s">
        <v>149</v>
      </c>
      <c r="D88" s="159">
        <v>2</v>
      </c>
      <c r="E88" s="69">
        <v>50</v>
      </c>
      <c r="F88" s="69">
        <v>50</v>
      </c>
      <c r="G88" s="69"/>
      <c r="H88" s="69"/>
      <c r="I88" s="69"/>
      <c r="J88" s="303">
        <v>43</v>
      </c>
      <c r="K88" s="235"/>
      <c r="L88" s="274">
        <f>D88</f>
        <v>2</v>
      </c>
      <c r="M88" s="275">
        <f t="shared" si="14"/>
        <v>0</v>
      </c>
      <c r="N88" s="276">
        <f>H88+I88+G88</f>
        <v>0</v>
      </c>
      <c r="O88" s="110">
        <f t="shared" si="18"/>
        <v>1</v>
      </c>
      <c r="P88" s="277">
        <f>E88</f>
        <v>50</v>
      </c>
    </row>
    <row r="89" spans="1:16" s="216" customFormat="1" ht="15" customHeight="1" x14ac:dyDescent="0.25">
      <c r="A89" s="237">
        <v>7</v>
      </c>
      <c r="B89" s="250">
        <v>60560</v>
      </c>
      <c r="C89" s="233" t="s">
        <v>152</v>
      </c>
      <c r="D89" s="159">
        <v>4</v>
      </c>
      <c r="E89" s="69"/>
      <c r="F89" s="69">
        <v>100</v>
      </c>
      <c r="G89" s="69"/>
      <c r="H89" s="69"/>
      <c r="I89" s="69"/>
      <c r="J89" s="303">
        <v>56.5</v>
      </c>
      <c r="K89" s="235"/>
      <c r="L89" s="274">
        <f>D89</f>
        <v>4</v>
      </c>
      <c r="M89" s="275">
        <f t="shared" si="14"/>
        <v>0</v>
      </c>
      <c r="N89" s="276">
        <f>H89+I89+G89</f>
        <v>0</v>
      </c>
      <c r="O89" s="275">
        <f t="shared" si="18"/>
        <v>0</v>
      </c>
      <c r="P89" s="277">
        <f>E89</f>
        <v>0</v>
      </c>
    </row>
    <row r="90" spans="1:16" s="216" customFormat="1" ht="15" customHeight="1" x14ac:dyDescent="0.25">
      <c r="A90" s="237">
        <v>8</v>
      </c>
      <c r="B90" s="250">
        <v>60660</v>
      </c>
      <c r="C90" s="233" t="s">
        <v>151</v>
      </c>
      <c r="D90" s="159">
        <v>1</v>
      </c>
      <c r="E90" s="69"/>
      <c r="F90" s="69"/>
      <c r="G90" s="69"/>
      <c r="H90" s="69">
        <v>100</v>
      </c>
      <c r="I90" s="69"/>
      <c r="J90" s="303">
        <v>80</v>
      </c>
      <c r="K90" s="235"/>
      <c r="L90" s="274">
        <f>D90</f>
        <v>1</v>
      </c>
      <c r="M90" s="275">
        <f t="shared" si="14"/>
        <v>1</v>
      </c>
      <c r="N90" s="276">
        <f>H90+I90+G90</f>
        <v>100</v>
      </c>
      <c r="O90" s="288">
        <f t="shared" si="18"/>
        <v>0</v>
      </c>
      <c r="P90" s="277">
        <f>E90</f>
        <v>0</v>
      </c>
    </row>
    <row r="91" spans="1:16" s="216" customFormat="1" ht="15" customHeight="1" x14ac:dyDescent="0.25">
      <c r="A91" s="237">
        <v>9</v>
      </c>
      <c r="B91" s="257">
        <v>60001</v>
      </c>
      <c r="C91" s="229" t="s">
        <v>150</v>
      </c>
      <c r="D91" s="159"/>
      <c r="E91" s="69"/>
      <c r="F91" s="69"/>
      <c r="G91" s="69"/>
      <c r="H91" s="69"/>
      <c r="I91" s="69"/>
      <c r="J91" s="303"/>
      <c r="K91" s="235"/>
      <c r="L91" s="274"/>
      <c r="M91" s="275"/>
      <c r="N91" s="276"/>
      <c r="O91" s="110"/>
      <c r="P91" s="277"/>
    </row>
    <row r="92" spans="1:16" s="216" customFormat="1" ht="15" customHeight="1" x14ac:dyDescent="0.25">
      <c r="A92" s="237">
        <v>10</v>
      </c>
      <c r="B92" s="250">
        <v>60850</v>
      </c>
      <c r="C92" s="233" t="s">
        <v>178</v>
      </c>
      <c r="D92" s="159"/>
      <c r="E92" s="69"/>
      <c r="F92" s="69"/>
      <c r="G92" s="69"/>
      <c r="H92" s="69"/>
      <c r="I92" s="69"/>
      <c r="J92" s="303"/>
      <c r="K92" s="235"/>
      <c r="L92" s="274"/>
      <c r="M92" s="275"/>
      <c r="N92" s="276"/>
      <c r="O92" s="275"/>
      <c r="P92" s="277"/>
    </row>
    <row r="93" spans="1:16" s="216" customFormat="1" ht="15" customHeight="1" x14ac:dyDescent="0.25">
      <c r="A93" s="237">
        <v>11</v>
      </c>
      <c r="B93" s="250">
        <v>60910</v>
      </c>
      <c r="C93" s="233" t="s">
        <v>78</v>
      </c>
      <c r="D93" s="159"/>
      <c r="E93" s="69"/>
      <c r="F93" s="69"/>
      <c r="G93" s="69"/>
      <c r="H93" s="69"/>
      <c r="I93" s="69"/>
      <c r="J93" s="303"/>
      <c r="K93" s="235"/>
      <c r="L93" s="274"/>
      <c r="M93" s="275"/>
      <c r="N93" s="276"/>
      <c r="O93" s="275"/>
      <c r="P93" s="277"/>
    </row>
    <row r="94" spans="1:16" s="216" customFormat="1" ht="15" customHeight="1" x14ac:dyDescent="0.25">
      <c r="A94" s="237">
        <v>12</v>
      </c>
      <c r="B94" s="250">
        <v>60980</v>
      </c>
      <c r="C94" s="233" t="s">
        <v>79</v>
      </c>
      <c r="D94" s="159">
        <v>1</v>
      </c>
      <c r="E94" s="69"/>
      <c r="F94" s="69">
        <v>100</v>
      </c>
      <c r="G94" s="69"/>
      <c r="H94" s="69"/>
      <c r="I94" s="69"/>
      <c r="J94" s="303">
        <v>49</v>
      </c>
      <c r="K94" s="235"/>
      <c r="L94" s="274">
        <f>D94</f>
        <v>1</v>
      </c>
      <c r="M94" s="275">
        <f t="shared" ref="M94:M95" si="19">N94*L94/100</f>
        <v>0</v>
      </c>
      <c r="N94" s="276">
        <f>H94+I94+G94</f>
        <v>0</v>
      </c>
      <c r="O94" s="275">
        <f t="shared" si="18"/>
        <v>0</v>
      </c>
      <c r="P94" s="277">
        <f>E94</f>
        <v>0</v>
      </c>
    </row>
    <row r="95" spans="1:16" s="216" customFormat="1" ht="15" customHeight="1" x14ac:dyDescent="0.25">
      <c r="A95" s="237">
        <v>13</v>
      </c>
      <c r="B95" s="250">
        <v>61080</v>
      </c>
      <c r="C95" s="233" t="s">
        <v>153</v>
      </c>
      <c r="D95" s="159">
        <v>1</v>
      </c>
      <c r="E95" s="69"/>
      <c r="F95" s="69">
        <v>100</v>
      </c>
      <c r="G95" s="69"/>
      <c r="H95" s="69"/>
      <c r="I95" s="69"/>
      <c r="J95" s="303">
        <v>40</v>
      </c>
      <c r="K95" s="235"/>
      <c r="L95" s="274">
        <f>D95</f>
        <v>1</v>
      </c>
      <c r="M95" s="275">
        <f t="shared" si="19"/>
        <v>0</v>
      </c>
      <c r="N95" s="276">
        <f>H95+I95+G95</f>
        <v>0</v>
      </c>
      <c r="O95" s="275">
        <f t="shared" si="18"/>
        <v>0</v>
      </c>
      <c r="P95" s="277">
        <f>E95</f>
        <v>0</v>
      </c>
    </row>
    <row r="96" spans="1:16" s="216" customFormat="1" ht="15" customHeight="1" x14ac:dyDescent="0.25">
      <c r="A96" s="237">
        <v>14</v>
      </c>
      <c r="B96" s="250">
        <v>61150</v>
      </c>
      <c r="C96" s="233" t="s">
        <v>154</v>
      </c>
      <c r="D96" s="159"/>
      <c r="E96" s="69"/>
      <c r="F96" s="69"/>
      <c r="G96" s="69"/>
      <c r="H96" s="69"/>
      <c r="I96" s="69"/>
      <c r="J96" s="303"/>
      <c r="K96" s="235"/>
      <c r="L96" s="274"/>
      <c r="M96" s="275"/>
      <c r="N96" s="276"/>
      <c r="O96" s="275"/>
      <c r="P96" s="277"/>
    </row>
    <row r="97" spans="1:16" s="216" customFormat="1" ht="15" customHeight="1" x14ac:dyDescent="0.25">
      <c r="A97" s="237">
        <v>15</v>
      </c>
      <c r="B97" s="250">
        <v>61210</v>
      </c>
      <c r="C97" s="233" t="s">
        <v>155</v>
      </c>
      <c r="D97" s="159">
        <v>1</v>
      </c>
      <c r="E97" s="69">
        <v>100</v>
      </c>
      <c r="F97" s="69"/>
      <c r="G97" s="69"/>
      <c r="H97" s="69"/>
      <c r="I97" s="69"/>
      <c r="J97" s="303">
        <v>12</v>
      </c>
      <c r="K97" s="235"/>
      <c r="L97" s="274">
        <f>D97</f>
        <v>1</v>
      </c>
      <c r="M97" s="275">
        <f t="shared" si="14"/>
        <v>0</v>
      </c>
      <c r="N97" s="276">
        <f>H97+I97+G97</f>
        <v>0</v>
      </c>
      <c r="O97" s="275">
        <f t="shared" si="18"/>
        <v>1</v>
      </c>
      <c r="P97" s="277">
        <f>E97</f>
        <v>100</v>
      </c>
    </row>
    <row r="98" spans="1:16" s="216" customFormat="1" ht="15" customHeight="1" x14ac:dyDescent="0.25">
      <c r="A98" s="237">
        <v>16</v>
      </c>
      <c r="B98" s="250">
        <v>61290</v>
      </c>
      <c r="C98" s="233" t="s">
        <v>83</v>
      </c>
      <c r="D98" s="159"/>
      <c r="E98" s="69"/>
      <c r="F98" s="69"/>
      <c r="G98" s="69"/>
      <c r="H98" s="69"/>
      <c r="I98" s="69"/>
      <c r="J98" s="303"/>
      <c r="K98" s="235"/>
      <c r="L98" s="274"/>
      <c r="M98" s="275"/>
      <c r="N98" s="276"/>
      <c r="O98" s="275"/>
      <c r="P98" s="277"/>
    </row>
    <row r="99" spans="1:16" s="216" customFormat="1" ht="15" customHeight="1" x14ac:dyDescent="0.25">
      <c r="A99" s="237">
        <v>17</v>
      </c>
      <c r="B99" s="250">
        <v>61340</v>
      </c>
      <c r="C99" s="233" t="s">
        <v>156</v>
      </c>
      <c r="D99" s="159"/>
      <c r="E99" s="69"/>
      <c r="F99" s="69"/>
      <c r="G99" s="69"/>
      <c r="H99" s="69"/>
      <c r="I99" s="69"/>
      <c r="J99" s="303"/>
      <c r="K99" s="235"/>
      <c r="L99" s="274"/>
      <c r="M99" s="275"/>
      <c r="N99" s="276"/>
      <c r="O99" s="275"/>
      <c r="P99" s="277"/>
    </row>
    <row r="100" spans="1:16" s="216" customFormat="1" ht="15" customHeight="1" x14ac:dyDescent="0.25">
      <c r="A100" s="237">
        <v>18</v>
      </c>
      <c r="B100" s="250">
        <v>61390</v>
      </c>
      <c r="C100" s="233" t="s">
        <v>157</v>
      </c>
      <c r="D100" s="159"/>
      <c r="E100" s="69"/>
      <c r="F100" s="69"/>
      <c r="G100" s="69"/>
      <c r="H100" s="69"/>
      <c r="I100" s="69"/>
      <c r="J100" s="303"/>
      <c r="K100" s="235"/>
      <c r="L100" s="274"/>
      <c r="M100" s="275"/>
      <c r="N100" s="276"/>
      <c r="O100" s="275"/>
      <c r="P100" s="277"/>
    </row>
    <row r="101" spans="1:16" s="216" customFormat="1" ht="15" customHeight="1" x14ac:dyDescent="0.25">
      <c r="A101" s="261">
        <v>19</v>
      </c>
      <c r="B101" s="250">
        <v>61410</v>
      </c>
      <c r="C101" s="233" t="s">
        <v>158</v>
      </c>
      <c r="D101" s="159"/>
      <c r="E101" s="69"/>
      <c r="F101" s="69"/>
      <c r="G101" s="69"/>
      <c r="H101" s="69"/>
      <c r="I101" s="69"/>
      <c r="J101" s="303"/>
      <c r="K101" s="235"/>
      <c r="L101" s="274"/>
      <c r="M101" s="275"/>
      <c r="N101" s="276"/>
      <c r="O101" s="275"/>
      <c r="P101" s="277"/>
    </row>
    <row r="102" spans="1:16" s="216" customFormat="1" ht="15" customHeight="1" x14ac:dyDescent="0.25">
      <c r="A102" s="231">
        <v>20</v>
      </c>
      <c r="B102" s="250">
        <v>61430</v>
      </c>
      <c r="C102" s="233" t="s">
        <v>114</v>
      </c>
      <c r="D102" s="159">
        <v>2</v>
      </c>
      <c r="E102" s="69"/>
      <c r="F102" s="69">
        <v>100</v>
      </c>
      <c r="G102" s="69"/>
      <c r="H102" s="69"/>
      <c r="I102" s="69"/>
      <c r="J102" s="303">
        <v>47</v>
      </c>
      <c r="K102" s="235"/>
      <c r="L102" s="274">
        <f t="shared" ref="L102:L108" si="20">D102</f>
        <v>2</v>
      </c>
      <c r="M102" s="275">
        <f t="shared" si="14"/>
        <v>0</v>
      </c>
      <c r="N102" s="276">
        <f t="shared" ref="N102:N108" si="21">H102+I102+G102</f>
        <v>0</v>
      </c>
      <c r="O102" s="275">
        <f t="shared" si="18"/>
        <v>0</v>
      </c>
      <c r="P102" s="277">
        <f t="shared" ref="P102:P108" si="22">E102</f>
        <v>0</v>
      </c>
    </row>
    <row r="103" spans="1:16" s="216" customFormat="1" ht="15" customHeight="1" x14ac:dyDescent="0.25">
      <c r="A103" s="226">
        <v>21</v>
      </c>
      <c r="B103" s="250">
        <v>61440</v>
      </c>
      <c r="C103" s="233" t="s">
        <v>159</v>
      </c>
      <c r="D103" s="159">
        <v>1</v>
      </c>
      <c r="E103" s="69"/>
      <c r="F103" s="69">
        <v>100</v>
      </c>
      <c r="G103" s="69"/>
      <c r="H103" s="69"/>
      <c r="I103" s="69"/>
      <c r="J103" s="303">
        <v>50</v>
      </c>
      <c r="K103" s="235"/>
      <c r="L103" s="274">
        <f t="shared" si="20"/>
        <v>1</v>
      </c>
      <c r="M103" s="275">
        <f t="shared" si="14"/>
        <v>0</v>
      </c>
      <c r="N103" s="276">
        <f t="shared" si="21"/>
        <v>0</v>
      </c>
      <c r="O103" s="275">
        <f t="shared" si="18"/>
        <v>0</v>
      </c>
      <c r="P103" s="277">
        <f t="shared" si="22"/>
        <v>0</v>
      </c>
    </row>
    <row r="104" spans="1:16" s="216" customFormat="1" ht="15" customHeight="1" x14ac:dyDescent="0.25">
      <c r="A104" s="226">
        <v>22</v>
      </c>
      <c r="B104" s="250">
        <v>61450</v>
      </c>
      <c r="C104" s="233" t="s">
        <v>115</v>
      </c>
      <c r="D104" s="159">
        <v>3</v>
      </c>
      <c r="E104" s="69"/>
      <c r="F104" s="69">
        <v>100</v>
      </c>
      <c r="G104" s="69"/>
      <c r="H104" s="69"/>
      <c r="I104" s="69"/>
      <c r="J104" s="303">
        <v>43</v>
      </c>
      <c r="K104" s="235"/>
      <c r="L104" s="274">
        <f t="shared" si="20"/>
        <v>3</v>
      </c>
      <c r="M104" s="275">
        <f t="shared" si="14"/>
        <v>0</v>
      </c>
      <c r="N104" s="276">
        <f t="shared" si="21"/>
        <v>0</v>
      </c>
      <c r="O104" s="275">
        <f t="shared" si="18"/>
        <v>0</v>
      </c>
      <c r="P104" s="277">
        <f t="shared" si="22"/>
        <v>0</v>
      </c>
    </row>
    <row r="105" spans="1:16" s="216" customFormat="1" ht="15" customHeight="1" x14ac:dyDescent="0.25">
      <c r="A105" s="226">
        <v>23</v>
      </c>
      <c r="B105" s="250">
        <v>61470</v>
      </c>
      <c r="C105" s="233" t="s">
        <v>88</v>
      </c>
      <c r="D105" s="159">
        <v>3</v>
      </c>
      <c r="E105" s="69">
        <v>33.333333333333336</v>
      </c>
      <c r="F105" s="69">
        <v>66.666666666666671</v>
      </c>
      <c r="G105" s="69"/>
      <c r="H105" s="69"/>
      <c r="I105" s="69"/>
      <c r="J105" s="303">
        <v>37</v>
      </c>
      <c r="K105" s="235"/>
      <c r="L105" s="274">
        <f t="shared" si="20"/>
        <v>3</v>
      </c>
      <c r="M105" s="275">
        <f t="shared" si="14"/>
        <v>0</v>
      </c>
      <c r="N105" s="276">
        <f t="shared" si="21"/>
        <v>0</v>
      </c>
      <c r="O105" s="275">
        <f t="shared" si="18"/>
        <v>1</v>
      </c>
      <c r="P105" s="277">
        <f t="shared" si="22"/>
        <v>33.333333333333336</v>
      </c>
    </row>
    <row r="106" spans="1:16" s="216" customFormat="1" ht="15" customHeight="1" x14ac:dyDescent="0.25">
      <c r="A106" s="226">
        <v>24</v>
      </c>
      <c r="B106" s="250">
        <v>61490</v>
      </c>
      <c r="C106" s="233" t="s">
        <v>116</v>
      </c>
      <c r="D106" s="159">
        <v>4</v>
      </c>
      <c r="E106" s="69"/>
      <c r="F106" s="69">
        <v>100</v>
      </c>
      <c r="G106" s="69"/>
      <c r="H106" s="69"/>
      <c r="I106" s="69"/>
      <c r="J106" s="303">
        <v>49</v>
      </c>
      <c r="K106" s="235"/>
      <c r="L106" s="274">
        <f t="shared" si="20"/>
        <v>4</v>
      </c>
      <c r="M106" s="275">
        <f t="shared" si="14"/>
        <v>0</v>
      </c>
      <c r="N106" s="276">
        <f t="shared" si="21"/>
        <v>0</v>
      </c>
      <c r="O106" s="275">
        <f t="shared" si="18"/>
        <v>0</v>
      </c>
      <c r="P106" s="277">
        <f t="shared" si="22"/>
        <v>0</v>
      </c>
    </row>
    <row r="107" spans="1:16" s="216" customFormat="1" ht="15" customHeight="1" x14ac:dyDescent="0.25">
      <c r="A107" s="226">
        <v>25</v>
      </c>
      <c r="B107" s="250">
        <v>61500</v>
      </c>
      <c r="C107" s="233" t="s">
        <v>117</v>
      </c>
      <c r="D107" s="159">
        <v>4</v>
      </c>
      <c r="E107" s="69"/>
      <c r="F107" s="69">
        <v>100</v>
      </c>
      <c r="G107" s="69"/>
      <c r="H107" s="69"/>
      <c r="I107" s="69"/>
      <c r="J107" s="303">
        <v>50</v>
      </c>
      <c r="K107" s="235"/>
      <c r="L107" s="274">
        <f t="shared" si="20"/>
        <v>4</v>
      </c>
      <c r="M107" s="275">
        <f t="shared" si="14"/>
        <v>0</v>
      </c>
      <c r="N107" s="276">
        <f t="shared" si="21"/>
        <v>0</v>
      </c>
      <c r="O107" s="275">
        <f t="shared" si="18"/>
        <v>0</v>
      </c>
      <c r="P107" s="277">
        <f t="shared" si="22"/>
        <v>0</v>
      </c>
    </row>
    <row r="108" spans="1:16" s="216" customFormat="1" ht="15" customHeight="1" x14ac:dyDescent="0.25">
      <c r="A108" s="226">
        <v>26</v>
      </c>
      <c r="B108" s="250">
        <v>61510</v>
      </c>
      <c r="C108" s="233" t="s">
        <v>89</v>
      </c>
      <c r="D108" s="159">
        <v>4</v>
      </c>
      <c r="E108" s="69"/>
      <c r="F108" s="69">
        <v>100</v>
      </c>
      <c r="G108" s="69"/>
      <c r="H108" s="69"/>
      <c r="I108" s="69"/>
      <c r="J108" s="307">
        <v>47</v>
      </c>
      <c r="K108" s="235"/>
      <c r="L108" s="274">
        <f t="shared" si="20"/>
        <v>4</v>
      </c>
      <c r="M108" s="275">
        <f t="shared" si="14"/>
        <v>0</v>
      </c>
      <c r="N108" s="276">
        <f t="shared" si="21"/>
        <v>0</v>
      </c>
      <c r="O108" s="275">
        <f t="shared" si="18"/>
        <v>0</v>
      </c>
      <c r="P108" s="277">
        <f t="shared" si="22"/>
        <v>0</v>
      </c>
    </row>
    <row r="109" spans="1:16" s="216" customFormat="1" ht="15" customHeight="1" x14ac:dyDescent="0.25">
      <c r="A109" s="226">
        <v>27</v>
      </c>
      <c r="B109" s="252">
        <v>61520</v>
      </c>
      <c r="C109" s="236" t="s">
        <v>118</v>
      </c>
      <c r="D109" s="159"/>
      <c r="E109" s="69"/>
      <c r="F109" s="69"/>
      <c r="G109" s="69"/>
      <c r="H109" s="69"/>
      <c r="I109" s="69"/>
      <c r="J109" s="303"/>
      <c r="K109" s="235"/>
      <c r="L109" s="274"/>
      <c r="M109" s="275"/>
      <c r="N109" s="276"/>
      <c r="O109" s="275"/>
      <c r="P109" s="277"/>
    </row>
    <row r="110" spans="1:16" s="216" customFormat="1" ht="15" customHeight="1" x14ac:dyDescent="0.25">
      <c r="A110" s="226">
        <v>28</v>
      </c>
      <c r="B110" s="252">
        <v>61540</v>
      </c>
      <c r="C110" s="236" t="s">
        <v>160</v>
      </c>
      <c r="D110" s="169"/>
      <c r="E110" s="78"/>
      <c r="F110" s="78"/>
      <c r="G110" s="78"/>
      <c r="H110" s="78"/>
      <c r="I110" s="79"/>
      <c r="J110" s="306"/>
      <c r="K110" s="235"/>
      <c r="L110" s="274"/>
      <c r="M110" s="275"/>
      <c r="N110" s="276"/>
      <c r="O110" s="275"/>
      <c r="P110" s="277"/>
    </row>
    <row r="111" spans="1:16" s="216" customFormat="1" ht="15" customHeight="1" x14ac:dyDescent="0.25">
      <c r="A111" s="230">
        <v>29</v>
      </c>
      <c r="B111" s="252">
        <v>61560</v>
      </c>
      <c r="C111" s="236" t="s">
        <v>161</v>
      </c>
      <c r="D111" s="159">
        <v>7</v>
      </c>
      <c r="E111" s="124">
        <v>14.285714285714286</v>
      </c>
      <c r="F111" s="124">
        <v>71.428571428571431</v>
      </c>
      <c r="G111" s="124"/>
      <c r="H111" s="123">
        <v>14.285714285714286</v>
      </c>
      <c r="I111" s="123"/>
      <c r="J111" s="306">
        <v>47.3</v>
      </c>
      <c r="K111" s="235"/>
      <c r="L111" s="274">
        <f>D111</f>
        <v>7</v>
      </c>
      <c r="M111" s="275">
        <f t="shared" si="14"/>
        <v>1</v>
      </c>
      <c r="N111" s="276">
        <f>H111+I111+G111</f>
        <v>14.285714285714286</v>
      </c>
      <c r="O111" s="110">
        <f t="shared" si="18"/>
        <v>1</v>
      </c>
      <c r="P111" s="277">
        <f>E111</f>
        <v>14.285714285714286</v>
      </c>
    </row>
    <row r="112" spans="1:16" s="216" customFormat="1" ht="15" customHeight="1" thickBot="1" x14ac:dyDescent="0.3">
      <c r="A112" s="230">
        <v>30</v>
      </c>
      <c r="B112" s="252">
        <v>61570</v>
      </c>
      <c r="C112" s="236" t="s">
        <v>162</v>
      </c>
      <c r="D112" s="158"/>
      <c r="E112" s="125"/>
      <c r="F112" s="129"/>
      <c r="G112" s="129"/>
      <c r="H112" s="125"/>
      <c r="I112" s="84"/>
      <c r="J112" s="305"/>
      <c r="K112" s="235"/>
      <c r="L112" s="278"/>
      <c r="M112" s="279"/>
      <c r="N112" s="280"/>
      <c r="O112" s="279"/>
      <c r="P112" s="281"/>
    </row>
    <row r="113" spans="1:16" s="216" customFormat="1" ht="15" customHeight="1" thickBot="1" x14ac:dyDescent="0.3">
      <c r="A113" s="249"/>
      <c r="B113" s="258"/>
      <c r="C113" s="248" t="s">
        <v>107</v>
      </c>
      <c r="D113" s="266">
        <f>SUM(D114:D122)</f>
        <v>15</v>
      </c>
      <c r="E113" s="299">
        <v>25</v>
      </c>
      <c r="F113" s="299">
        <v>66.666666666666671</v>
      </c>
      <c r="G113" s="299">
        <v>8.3333333333333339</v>
      </c>
      <c r="H113" s="299">
        <v>0</v>
      </c>
      <c r="I113" s="299">
        <v>0</v>
      </c>
      <c r="J113" s="300">
        <f>AVERAGE(J114:J122)</f>
        <v>42.027777777777779</v>
      </c>
      <c r="K113" s="235"/>
      <c r="L113" s="336">
        <f>D113</f>
        <v>15</v>
      </c>
      <c r="M113" s="337">
        <f>SUM(M114:M122)</f>
        <v>1</v>
      </c>
      <c r="N113" s="344">
        <f>H113+I113+G113</f>
        <v>8.3333333333333339</v>
      </c>
      <c r="O113" s="337">
        <f>SUM(O114:O122)</f>
        <v>5</v>
      </c>
      <c r="P113" s="345">
        <f>E113</f>
        <v>25</v>
      </c>
    </row>
    <row r="114" spans="1:16" s="216" customFormat="1" ht="15" customHeight="1" x14ac:dyDescent="0.25">
      <c r="A114" s="225">
        <v>1</v>
      </c>
      <c r="B114" s="251">
        <v>70020</v>
      </c>
      <c r="C114" s="228" t="s">
        <v>90</v>
      </c>
      <c r="D114" s="170"/>
      <c r="E114" s="76"/>
      <c r="F114" s="76"/>
      <c r="G114" s="76"/>
      <c r="H114" s="76"/>
      <c r="I114" s="76"/>
      <c r="J114" s="302"/>
      <c r="K114" s="235"/>
      <c r="L114" s="270"/>
      <c r="M114" s="271"/>
      <c r="N114" s="272"/>
      <c r="O114" s="271"/>
      <c r="P114" s="273"/>
    </row>
    <row r="115" spans="1:16" s="216" customFormat="1" ht="15" customHeight="1" x14ac:dyDescent="0.25">
      <c r="A115" s="231">
        <v>2</v>
      </c>
      <c r="B115" s="250">
        <v>70110</v>
      </c>
      <c r="C115" s="233" t="s">
        <v>93</v>
      </c>
      <c r="D115" s="159">
        <v>2</v>
      </c>
      <c r="E115" s="69"/>
      <c r="F115" s="69">
        <v>100</v>
      </c>
      <c r="G115" s="69"/>
      <c r="H115" s="69"/>
      <c r="I115" s="69"/>
      <c r="J115" s="303">
        <v>46</v>
      </c>
      <c r="K115" s="235"/>
      <c r="L115" s="274">
        <f>D115</f>
        <v>2</v>
      </c>
      <c r="M115" s="275">
        <f t="shared" si="14"/>
        <v>0</v>
      </c>
      <c r="N115" s="276">
        <f>H115+I115+G115</f>
        <v>0</v>
      </c>
      <c r="O115" s="275">
        <f t="shared" ref="O115:O122" si="23">P115*L115/100</f>
        <v>0</v>
      </c>
      <c r="P115" s="277">
        <f>E115</f>
        <v>0</v>
      </c>
    </row>
    <row r="116" spans="1:16" s="216" customFormat="1" ht="15" customHeight="1" x14ac:dyDescent="0.25">
      <c r="A116" s="226">
        <v>3</v>
      </c>
      <c r="B116" s="250">
        <v>70021</v>
      </c>
      <c r="C116" s="233" t="s">
        <v>91</v>
      </c>
      <c r="D116" s="159"/>
      <c r="E116" s="69"/>
      <c r="F116" s="69"/>
      <c r="G116" s="69"/>
      <c r="H116" s="69"/>
      <c r="I116" s="69"/>
      <c r="J116" s="303"/>
      <c r="K116" s="235"/>
      <c r="L116" s="274"/>
      <c r="M116" s="275"/>
      <c r="N116" s="276"/>
      <c r="O116" s="275"/>
      <c r="P116" s="277"/>
    </row>
    <row r="117" spans="1:16" s="216" customFormat="1" ht="15" customHeight="1" x14ac:dyDescent="0.25">
      <c r="A117" s="226">
        <v>4</v>
      </c>
      <c r="B117" s="250">
        <v>70040</v>
      </c>
      <c r="C117" s="233" t="s">
        <v>92</v>
      </c>
      <c r="D117" s="159"/>
      <c r="E117" s="69"/>
      <c r="F117" s="69"/>
      <c r="G117" s="69"/>
      <c r="H117" s="69"/>
      <c r="I117" s="69"/>
      <c r="J117" s="303"/>
      <c r="K117" s="235"/>
      <c r="L117" s="274"/>
      <c r="M117" s="275"/>
      <c r="N117" s="276"/>
      <c r="O117" s="275"/>
      <c r="P117" s="277"/>
    </row>
    <row r="118" spans="1:16" s="216" customFormat="1" ht="15" customHeight="1" x14ac:dyDescent="0.25">
      <c r="A118" s="226">
        <v>5</v>
      </c>
      <c r="B118" s="250">
        <v>70100</v>
      </c>
      <c r="C118" s="233" t="s">
        <v>108</v>
      </c>
      <c r="D118" s="159">
        <v>1</v>
      </c>
      <c r="E118" s="69"/>
      <c r="F118" s="69">
        <v>100</v>
      </c>
      <c r="G118" s="69"/>
      <c r="H118" s="69"/>
      <c r="I118" s="69"/>
      <c r="J118" s="303">
        <v>52</v>
      </c>
      <c r="K118" s="235"/>
      <c r="L118" s="274">
        <f>D118</f>
        <v>1</v>
      </c>
      <c r="M118" s="275">
        <f t="shared" ref="M118:M121" si="24">N118*L118/100</f>
        <v>0</v>
      </c>
      <c r="N118" s="276">
        <f>H118+I118+G118</f>
        <v>0</v>
      </c>
      <c r="O118" s="275">
        <f t="shared" si="23"/>
        <v>0</v>
      </c>
      <c r="P118" s="277">
        <f>E118</f>
        <v>0</v>
      </c>
    </row>
    <row r="119" spans="1:16" s="216" customFormat="1" ht="15" customHeight="1" x14ac:dyDescent="0.25">
      <c r="A119" s="226">
        <v>6</v>
      </c>
      <c r="B119" s="250">
        <v>70270</v>
      </c>
      <c r="C119" s="233" t="s">
        <v>94</v>
      </c>
      <c r="D119" s="159">
        <v>2</v>
      </c>
      <c r="E119" s="69">
        <v>50</v>
      </c>
      <c r="F119" s="69">
        <v>50</v>
      </c>
      <c r="G119" s="69"/>
      <c r="H119" s="69"/>
      <c r="I119" s="69"/>
      <c r="J119" s="303">
        <v>32</v>
      </c>
      <c r="K119" s="235"/>
      <c r="L119" s="274">
        <f>D119</f>
        <v>2</v>
      </c>
      <c r="M119" s="275">
        <f t="shared" si="24"/>
        <v>0</v>
      </c>
      <c r="N119" s="276">
        <f>H119+I119+G119</f>
        <v>0</v>
      </c>
      <c r="O119" s="275">
        <f t="shared" si="23"/>
        <v>1</v>
      </c>
      <c r="P119" s="277">
        <f>E119</f>
        <v>50</v>
      </c>
    </row>
    <row r="120" spans="1:16" s="216" customFormat="1" ht="15" customHeight="1" x14ac:dyDescent="0.25">
      <c r="A120" s="226">
        <v>7</v>
      </c>
      <c r="B120" s="250">
        <v>70510</v>
      </c>
      <c r="C120" s="233" t="s">
        <v>95</v>
      </c>
      <c r="D120" s="159">
        <v>2</v>
      </c>
      <c r="E120" s="69"/>
      <c r="F120" s="69">
        <v>50</v>
      </c>
      <c r="G120" s="69">
        <v>50</v>
      </c>
      <c r="H120" s="69"/>
      <c r="I120" s="69"/>
      <c r="J120" s="303">
        <v>58</v>
      </c>
      <c r="K120" s="235"/>
      <c r="L120" s="274">
        <f>D120</f>
        <v>2</v>
      </c>
      <c r="M120" s="275">
        <f t="shared" si="24"/>
        <v>1</v>
      </c>
      <c r="N120" s="276">
        <f>H120+I120+G120</f>
        <v>50</v>
      </c>
      <c r="O120" s="275">
        <f t="shared" si="23"/>
        <v>0</v>
      </c>
      <c r="P120" s="282">
        <f>E120</f>
        <v>0</v>
      </c>
    </row>
    <row r="121" spans="1:16" s="216" customFormat="1" ht="15" customHeight="1" x14ac:dyDescent="0.25">
      <c r="A121" s="230">
        <v>8</v>
      </c>
      <c r="B121" s="252">
        <v>10880</v>
      </c>
      <c r="C121" s="236" t="s">
        <v>120</v>
      </c>
      <c r="D121" s="159">
        <v>6</v>
      </c>
      <c r="E121" s="128">
        <v>50</v>
      </c>
      <c r="F121" s="128">
        <v>50</v>
      </c>
      <c r="G121" s="128"/>
      <c r="H121" s="128"/>
      <c r="I121" s="128"/>
      <c r="J121" s="306">
        <v>36.166666666666664</v>
      </c>
      <c r="K121" s="235"/>
      <c r="L121" s="274">
        <f>D121</f>
        <v>6</v>
      </c>
      <c r="M121" s="275">
        <f t="shared" si="24"/>
        <v>0</v>
      </c>
      <c r="N121" s="276">
        <f>H121+I121+G121</f>
        <v>0</v>
      </c>
      <c r="O121" s="275">
        <f t="shared" si="23"/>
        <v>3</v>
      </c>
      <c r="P121" s="277">
        <f>E121</f>
        <v>50</v>
      </c>
    </row>
    <row r="122" spans="1:16" s="216" customFormat="1" ht="15" customHeight="1" thickBot="1" x14ac:dyDescent="0.3">
      <c r="A122" s="227">
        <v>9</v>
      </c>
      <c r="B122" s="254">
        <v>10890</v>
      </c>
      <c r="C122" s="234" t="s">
        <v>122</v>
      </c>
      <c r="D122" s="160">
        <v>2</v>
      </c>
      <c r="E122" s="125">
        <v>50</v>
      </c>
      <c r="F122" s="125">
        <v>50</v>
      </c>
      <c r="G122" s="125"/>
      <c r="H122" s="125"/>
      <c r="I122" s="84"/>
      <c r="J122" s="305">
        <v>28</v>
      </c>
      <c r="K122" s="235"/>
      <c r="L122" s="283">
        <f>D122</f>
        <v>2</v>
      </c>
      <c r="M122" s="284">
        <f t="shared" si="14"/>
        <v>0</v>
      </c>
      <c r="N122" s="285">
        <f>H122+I122+G122</f>
        <v>0</v>
      </c>
      <c r="O122" s="284">
        <f t="shared" si="23"/>
        <v>1</v>
      </c>
      <c r="P122" s="286">
        <f>E122</f>
        <v>50</v>
      </c>
    </row>
    <row r="123" spans="1:16" ht="15" customHeight="1" x14ac:dyDescent="0.25">
      <c r="A123" s="221"/>
      <c r="B123" s="221"/>
      <c r="C123" s="221"/>
      <c r="D123" s="576" t="s">
        <v>98</v>
      </c>
      <c r="E123" s="576"/>
      <c r="F123" s="576"/>
      <c r="G123" s="576"/>
      <c r="H123" s="576"/>
      <c r="I123" s="576"/>
      <c r="J123" s="259">
        <f>AVERAGE(J8:J15,J17:J28,J30:J46,J48:J66,J68:J81,J83:J112,J114:J122)</f>
        <v>51.341333333333331</v>
      </c>
      <c r="K123" s="219"/>
      <c r="N123" s="287"/>
      <c r="O123" s="287"/>
      <c r="P123" s="287"/>
    </row>
    <row r="124" spans="1:16" ht="15" customHeight="1" x14ac:dyDescent="0.25">
      <c r="A124" s="221"/>
      <c r="B124" s="221"/>
      <c r="C124" s="221"/>
      <c r="D124" s="221"/>
      <c r="E124" s="222"/>
      <c r="F124" s="222"/>
      <c r="G124" s="222"/>
      <c r="H124" s="223"/>
      <c r="I124" s="223"/>
      <c r="J124" s="224"/>
      <c r="K124" s="219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O7:P122">
    <cfRule type="containsBlanks" dxfId="104" priority="8">
      <formula>LEN(TRIM(O7))=0</formula>
    </cfRule>
    <cfRule type="cellIs" dxfId="103" priority="9" operator="equal">
      <formula>10</formula>
    </cfRule>
    <cfRule type="cellIs" dxfId="102" priority="10" operator="equal">
      <formula>0</formula>
    </cfRule>
    <cfRule type="cellIs" dxfId="101" priority="11" operator="between">
      <formula>0.09</formula>
      <formula>10</formula>
    </cfRule>
    <cfRule type="cellIs" dxfId="100" priority="12" operator="greaterThanOrEqual">
      <formula>10</formula>
    </cfRule>
  </conditionalFormatting>
  <conditionalFormatting sqref="N7:N122">
    <cfRule type="containsBlanks" dxfId="99" priority="7">
      <formula>LEN(TRIM(N7))=0</formula>
    </cfRule>
    <cfRule type="cellIs" dxfId="98" priority="13" operator="lessThan">
      <formula>50</formula>
    </cfRule>
    <cfRule type="cellIs" dxfId="97" priority="14" operator="between">
      <formula>50</formula>
      <formula>50.004</formula>
    </cfRule>
    <cfRule type="cellIs" dxfId="96" priority="15" operator="between">
      <formula>50</formula>
      <formula>90</formula>
    </cfRule>
    <cfRule type="cellIs" dxfId="95" priority="16" operator="between">
      <formula>100</formula>
      <formula>90</formula>
    </cfRule>
  </conditionalFormatting>
  <conditionalFormatting sqref="J6:J123">
    <cfRule type="containsBlanks" dxfId="94" priority="1">
      <formula>LEN(TRIM(J6))=0</formula>
    </cfRule>
    <cfRule type="cellIs" dxfId="93" priority="2" stopIfTrue="1" operator="equal">
      <formula>$J$123</formula>
    </cfRule>
    <cfRule type="cellIs" dxfId="92" priority="3" stopIfTrue="1" operator="lessThan">
      <formula>50</formula>
    </cfRule>
    <cfRule type="cellIs" dxfId="91" priority="4" stopIfTrue="1" operator="between">
      <formula>$J$123</formula>
      <formula>50</formula>
    </cfRule>
    <cfRule type="cellIs" dxfId="90" priority="5" stopIfTrue="1" operator="between">
      <formula>74.99</formula>
      <formula>$J$123</formula>
    </cfRule>
    <cfRule type="cellIs" dxfId="89" priority="6" stopIfTrue="1" operator="greaterThanOrEqual">
      <formula>75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15" customWidth="1"/>
    <col min="2" max="2" width="9.7109375" style="215" customWidth="1"/>
    <col min="3" max="3" width="31.7109375" style="215" customWidth="1"/>
    <col min="4" max="4" width="8.7109375" style="215" customWidth="1"/>
    <col min="5" max="9" width="7.28515625" style="215" customWidth="1"/>
    <col min="10" max="10" width="8.7109375" style="217" customWidth="1"/>
    <col min="11" max="11" width="7.85546875" style="215" customWidth="1"/>
    <col min="12" max="13" width="10.7109375" style="215" customWidth="1"/>
    <col min="14" max="14" width="9.7109375" style="215" customWidth="1"/>
    <col min="15" max="15" width="10.7109375" style="215" customWidth="1"/>
    <col min="16" max="16" width="9.5703125" style="215" customWidth="1"/>
    <col min="17" max="17" width="9.28515625" style="215" customWidth="1"/>
    <col min="18" max="16384" width="9.140625" style="215"/>
  </cols>
  <sheetData>
    <row r="1" spans="1:17" ht="18" customHeight="1" x14ac:dyDescent="0.25">
      <c r="L1" s="310"/>
      <c r="M1" s="325" t="s">
        <v>133</v>
      </c>
    </row>
    <row r="2" spans="1:17" ht="18" customHeight="1" x14ac:dyDescent="0.25">
      <c r="A2" s="219"/>
      <c r="B2" s="219"/>
      <c r="C2" s="565" t="s">
        <v>143</v>
      </c>
      <c r="D2" s="565"/>
      <c r="E2" s="263"/>
      <c r="F2" s="263"/>
      <c r="G2" s="263"/>
      <c r="H2" s="263"/>
      <c r="I2" s="263"/>
      <c r="J2" s="240">
        <v>2023</v>
      </c>
      <c r="K2" s="219"/>
      <c r="L2" s="298"/>
      <c r="M2" s="325" t="s">
        <v>134</v>
      </c>
    </row>
    <row r="3" spans="1:17" ht="18" customHeight="1" thickBot="1" x14ac:dyDescent="0.3">
      <c r="A3" s="219"/>
      <c r="B3" s="219"/>
      <c r="C3" s="219"/>
      <c r="D3" s="219"/>
      <c r="E3" s="219"/>
      <c r="F3" s="219"/>
      <c r="G3" s="219"/>
      <c r="H3" s="219"/>
      <c r="I3" s="219"/>
      <c r="J3" s="220"/>
      <c r="K3" s="219"/>
      <c r="L3" s="214"/>
      <c r="M3" s="325" t="s">
        <v>135</v>
      </c>
    </row>
    <row r="4" spans="1:17" ht="18" customHeight="1" thickBot="1" x14ac:dyDescent="0.3">
      <c r="A4" s="568" t="s">
        <v>0</v>
      </c>
      <c r="B4" s="570" t="s">
        <v>1</v>
      </c>
      <c r="C4" s="570" t="s">
        <v>2</v>
      </c>
      <c r="D4" s="577" t="s">
        <v>3</v>
      </c>
      <c r="E4" s="579" t="s">
        <v>187</v>
      </c>
      <c r="F4" s="580"/>
      <c r="G4" s="580"/>
      <c r="H4" s="580"/>
      <c r="I4" s="581"/>
      <c r="J4" s="574" t="s">
        <v>99</v>
      </c>
      <c r="K4" s="219"/>
      <c r="L4" s="232"/>
      <c r="M4" s="325" t="s">
        <v>136</v>
      </c>
    </row>
    <row r="5" spans="1:17" ht="43.5" customHeight="1" thickBot="1" x14ac:dyDescent="0.3">
      <c r="A5" s="569"/>
      <c r="B5" s="571"/>
      <c r="C5" s="571"/>
      <c r="D5" s="578"/>
      <c r="E5" s="296" t="s">
        <v>125</v>
      </c>
      <c r="F5" s="218" t="s">
        <v>141</v>
      </c>
      <c r="G5" s="218" t="s">
        <v>140</v>
      </c>
      <c r="H5" s="218" t="s">
        <v>126</v>
      </c>
      <c r="I5" s="218">
        <v>100</v>
      </c>
      <c r="J5" s="575"/>
      <c r="K5" s="219"/>
      <c r="L5" s="268" t="s">
        <v>124</v>
      </c>
      <c r="M5" s="269" t="s">
        <v>137</v>
      </c>
      <c r="N5" s="269" t="s">
        <v>139</v>
      </c>
      <c r="O5" s="269" t="s">
        <v>127</v>
      </c>
      <c r="P5" s="269" t="s">
        <v>128</v>
      </c>
    </row>
    <row r="6" spans="1:17" ht="15" customHeight="1" thickBot="1" x14ac:dyDescent="0.3">
      <c r="A6" s="241"/>
      <c r="B6" s="242"/>
      <c r="C6" s="242" t="s">
        <v>100</v>
      </c>
      <c r="D6" s="243">
        <f>D7+D16+D29+D47+D67+D82+D113</f>
        <v>97</v>
      </c>
      <c r="E6" s="390">
        <f t="shared" ref="E6:I6" si="0">E7+E16+E29+E47+E67+E82+E113</f>
        <v>11</v>
      </c>
      <c r="F6" s="391">
        <f t="shared" si="0"/>
        <v>75</v>
      </c>
      <c r="G6" s="391">
        <f t="shared" si="0"/>
        <v>3</v>
      </c>
      <c r="H6" s="392">
        <f t="shared" si="0"/>
        <v>7</v>
      </c>
      <c r="I6" s="393">
        <f t="shared" si="0"/>
        <v>1</v>
      </c>
      <c r="J6" s="311">
        <v>51.93</v>
      </c>
      <c r="K6" s="235"/>
      <c r="L6" s="330">
        <f>D6</f>
        <v>97</v>
      </c>
      <c r="M6" s="331">
        <f>M7+M16+M29+M47+M67+M82+M113</f>
        <v>11</v>
      </c>
      <c r="N6" s="177">
        <f>M6*100/L6</f>
        <v>11.340206185567011</v>
      </c>
      <c r="O6" s="331">
        <f>O7+O16+O29+O47+O67+O82+O113</f>
        <v>11</v>
      </c>
      <c r="P6" s="343">
        <f>O6*100/L6</f>
        <v>11.340206185567011</v>
      </c>
      <c r="Q6" s="260"/>
    </row>
    <row r="7" spans="1:17" ht="15" customHeight="1" thickBot="1" x14ac:dyDescent="0.3">
      <c r="A7" s="244"/>
      <c r="B7" s="239"/>
      <c r="C7" s="245" t="s">
        <v>101</v>
      </c>
      <c r="D7" s="34">
        <f>SUM(D8:D15)</f>
        <v>6</v>
      </c>
      <c r="E7" s="361">
        <f t="shared" ref="E7:I7" si="1">SUM(E8:E15)</f>
        <v>0</v>
      </c>
      <c r="F7" s="362">
        <f t="shared" si="1"/>
        <v>6</v>
      </c>
      <c r="G7" s="362">
        <f t="shared" si="1"/>
        <v>0</v>
      </c>
      <c r="H7" s="363">
        <f t="shared" si="1"/>
        <v>0</v>
      </c>
      <c r="I7" s="362">
        <f t="shared" si="1"/>
        <v>0</v>
      </c>
      <c r="J7" s="301">
        <f>AVERAGE(J8:J15)</f>
        <v>48.333333333333336</v>
      </c>
      <c r="K7" s="235"/>
      <c r="L7" s="336">
        <f>D7</f>
        <v>6</v>
      </c>
      <c r="M7" s="337">
        <f>I7+H7+G7</f>
        <v>0</v>
      </c>
      <c r="N7" s="344">
        <f>M7*100/L7</f>
        <v>0</v>
      </c>
      <c r="O7" s="337">
        <f>E7</f>
        <v>0</v>
      </c>
      <c r="P7" s="345">
        <f>O7*100/L7</f>
        <v>0</v>
      </c>
      <c r="Q7" s="265"/>
    </row>
    <row r="8" spans="1:17" s="216" customFormat="1" ht="15" customHeight="1" x14ac:dyDescent="0.25">
      <c r="A8" s="226">
        <v>1</v>
      </c>
      <c r="B8" s="250">
        <v>10002</v>
      </c>
      <c r="C8" s="233" t="s">
        <v>175</v>
      </c>
      <c r="D8" s="159"/>
      <c r="E8" s="364"/>
      <c r="F8" s="365"/>
      <c r="G8" s="365"/>
      <c r="H8" s="364"/>
      <c r="I8" s="365"/>
      <c r="J8" s="303"/>
      <c r="K8" s="235"/>
      <c r="L8" s="274"/>
      <c r="M8" s="275"/>
      <c r="N8" s="276"/>
      <c r="O8" s="275"/>
      <c r="P8" s="277"/>
      <c r="Q8" s="262"/>
    </row>
    <row r="9" spans="1:17" s="216" customFormat="1" ht="15" customHeight="1" x14ac:dyDescent="0.25">
      <c r="A9" s="226">
        <v>2</v>
      </c>
      <c r="B9" s="250">
        <v>10090</v>
      </c>
      <c r="C9" s="233" t="s">
        <v>7</v>
      </c>
      <c r="D9" s="159">
        <v>1</v>
      </c>
      <c r="E9" s="366"/>
      <c r="F9" s="366">
        <v>1</v>
      </c>
      <c r="G9" s="366"/>
      <c r="H9" s="367"/>
      <c r="I9" s="366"/>
      <c r="J9" s="303">
        <v>55</v>
      </c>
      <c r="K9" s="235"/>
      <c r="L9" s="274">
        <f>D9</f>
        <v>1</v>
      </c>
      <c r="M9" s="275">
        <f t="shared" ref="M9:M70" si="2">I9+H9+G9</f>
        <v>0</v>
      </c>
      <c r="N9" s="276">
        <f t="shared" ref="N9:N70" si="3">M9*100/L9</f>
        <v>0</v>
      </c>
      <c r="O9" s="275">
        <f t="shared" ref="O9:O70" si="4">E9</f>
        <v>0</v>
      </c>
      <c r="P9" s="277">
        <f t="shared" ref="P9:P70" si="5">O9*100/L9</f>
        <v>0</v>
      </c>
      <c r="Q9" s="262"/>
    </row>
    <row r="10" spans="1:17" s="216" customFormat="1" ht="15" customHeight="1" x14ac:dyDescent="0.25">
      <c r="A10" s="226">
        <v>3</v>
      </c>
      <c r="B10" s="252">
        <v>10004</v>
      </c>
      <c r="C10" s="236" t="s">
        <v>6</v>
      </c>
      <c r="D10" s="169"/>
      <c r="E10" s="366"/>
      <c r="F10" s="366"/>
      <c r="G10" s="366"/>
      <c r="H10" s="367"/>
      <c r="I10" s="366"/>
      <c r="J10" s="306"/>
      <c r="K10" s="235"/>
      <c r="L10" s="274"/>
      <c r="M10" s="275"/>
      <c r="N10" s="276"/>
      <c r="O10" s="275"/>
      <c r="P10" s="277"/>
      <c r="Q10" s="262"/>
    </row>
    <row r="11" spans="1:17" s="216" customFormat="1" ht="14.25" customHeight="1" x14ac:dyDescent="0.25">
      <c r="A11" s="226">
        <v>4</v>
      </c>
      <c r="B11" s="250">
        <v>10001</v>
      </c>
      <c r="C11" s="233" t="s">
        <v>4</v>
      </c>
      <c r="D11" s="159"/>
      <c r="E11" s="366"/>
      <c r="F11" s="366"/>
      <c r="G11" s="366"/>
      <c r="H11" s="367"/>
      <c r="I11" s="366"/>
      <c r="J11" s="303"/>
      <c r="K11" s="235"/>
      <c r="L11" s="274"/>
      <c r="M11" s="275"/>
      <c r="N11" s="276"/>
      <c r="O11" s="275"/>
      <c r="P11" s="277"/>
      <c r="Q11" s="262"/>
    </row>
    <row r="12" spans="1:17" s="216" customFormat="1" ht="15" customHeight="1" x14ac:dyDescent="0.25">
      <c r="A12" s="226">
        <v>5</v>
      </c>
      <c r="B12" s="250">
        <v>10120</v>
      </c>
      <c r="C12" s="233" t="s">
        <v>176</v>
      </c>
      <c r="D12" s="159">
        <v>2</v>
      </c>
      <c r="E12" s="366"/>
      <c r="F12" s="366">
        <v>2</v>
      </c>
      <c r="G12" s="366"/>
      <c r="H12" s="367"/>
      <c r="I12" s="366"/>
      <c r="J12" s="303">
        <v>43</v>
      </c>
      <c r="K12" s="235"/>
      <c r="L12" s="274">
        <f t="shared" ref="L12:L13" si="6">D12</f>
        <v>2</v>
      </c>
      <c r="M12" s="275">
        <f t="shared" si="2"/>
        <v>0</v>
      </c>
      <c r="N12" s="276">
        <f t="shared" si="3"/>
        <v>0</v>
      </c>
      <c r="O12" s="275">
        <f t="shared" si="4"/>
        <v>0</v>
      </c>
      <c r="P12" s="277">
        <f t="shared" si="5"/>
        <v>0</v>
      </c>
      <c r="Q12" s="262"/>
    </row>
    <row r="13" spans="1:17" s="216" customFormat="1" ht="15" customHeight="1" x14ac:dyDescent="0.25">
      <c r="A13" s="226">
        <v>6</v>
      </c>
      <c r="B13" s="250">
        <v>10190</v>
      </c>
      <c r="C13" s="233" t="s">
        <v>177</v>
      </c>
      <c r="D13" s="159">
        <v>3</v>
      </c>
      <c r="E13" s="366"/>
      <c r="F13" s="366">
        <v>3</v>
      </c>
      <c r="G13" s="366"/>
      <c r="H13" s="367"/>
      <c r="I13" s="366"/>
      <c r="J13" s="303">
        <v>47</v>
      </c>
      <c r="K13" s="235"/>
      <c r="L13" s="274">
        <f t="shared" si="6"/>
        <v>3</v>
      </c>
      <c r="M13" s="275">
        <f t="shared" si="2"/>
        <v>0</v>
      </c>
      <c r="N13" s="276">
        <f t="shared" si="3"/>
        <v>0</v>
      </c>
      <c r="O13" s="275">
        <f t="shared" si="4"/>
        <v>0</v>
      </c>
      <c r="P13" s="277">
        <f t="shared" si="5"/>
        <v>0</v>
      </c>
      <c r="Q13" s="264"/>
    </row>
    <row r="14" spans="1:17" s="216" customFormat="1" ht="15" customHeight="1" x14ac:dyDescent="0.25">
      <c r="A14" s="226">
        <v>7</v>
      </c>
      <c r="B14" s="250">
        <v>10320</v>
      </c>
      <c r="C14" s="233" t="s">
        <v>10</v>
      </c>
      <c r="D14" s="159"/>
      <c r="E14" s="366"/>
      <c r="F14" s="366"/>
      <c r="G14" s="366"/>
      <c r="H14" s="367"/>
      <c r="I14" s="366"/>
      <c r="J14" s="303"/>
      <c r="K14" s="235"/>
      <c r="L14" s="274"/>
      <c r="M14" s="275"/>
      <c r="N14" s="276"/>
      <c r="O14" s="275"/>
      <c r="P14" s="277"/>
      <c r="Q14" s="262"/>
    </row>
    <row r="15" spans="1:17" s="216" customFormat="1" ht="15" customHeight="1" thickBot="1" x14ac:dyDescent="0.3">
      <c r="A15" s="227">
        <v>8</v>
      </c>
      <c r="B15" s="254">
        <v>10860</v>
      </c>
      <c r="C15" s="234" t="s">
        <v>112</v>
      </c>
      <c r="D15" s="169"/>
      <c r="E15" s="364"/>
      <c r="F15" s="368"/>
      <c r="G15" s="368"/>
      <c r="H15" s="364"/>
      <c r="I15" s="368"/>
      <c r="J15" s="305"/>
      <c r="K15" s="235"/>
      <c r="L15" s="278"/>
      <c r="M15" s="279"/>
      <c r="N15" s="280"/>
      <c r="O15" s="279"/>
      <c r="P15" s="281"/>
      <c r="Q15" s="262"/>
    </row>
    <row r="16" spans="1:17" s="216" customFormat="1" ht="15" customHeight="1" thickBot="1" x14ac:dyDescent="0.3">
      <c r="A16" s="246"/>
      <c r="B16" s="253"/>
      <c r="C16" s="248" t="s">
        <v>102</v>
      </c>
      <c r="D16" s="247">
        <f>SUM(D17:D28)</f>
        <v>9</v>
      </c>
      <c r="E16" s="369">
        <f t="shared" ref="E16:I16" si="7">SUM(E17:E28)</f>
        <v>2</v>
      </c>
      <c r="F16" s="369">
        <f t="shared" si="7"/>
        <v>7</v>
      </c>
      <c r="G16" s="369">
        <f t="shared" si="7"/>
        <v>0</v>
      </c>
      <c r="H16" s="369">
        <f t="shared" si="7"/>
        <v>0</v>
      </c>
      <c r="I16" s="369">
        <f t="shared" si="7"/>
        <v>0</v>
      </c>
      <c r="J16" s="300">
        <f>AVERAGE(J17:J28)</f>
        <v>45.54</v>
      </c>
      <c r="K16" s="235"/>
      <c r="L16" s="336">
        <f>D16</f>
        <v>9</v>
      </c>
      <c r="M16" s="337">
        <f t="shared" si="2"/>
        <v>0</v>
      </c>
      <c r="N16" s="344">
        <f t="shared" si="3"/>
        <v>0</v>
      </c>
      <c r="O16" s="337">
        <f t="shared" si="4"/>
        <v>2</v>
      </c>
      <c r="P16" s="345">
        <f t="shared" si="5"/>
        <v>22.222222222222221</v>
      </c>
      <c r="Q16" s="262"/>
    </row>
    <row r="17" spans="1:17" s="216" customFormat="1" ht="15" customHeight="1" x14ac:dyDescent="0.25">
      <c r="A17" s="231">
        <v>1</v>
      </c>
      <c r="B17" s="255">
        <v>20040</v>
      </c>
      <c r="C17" s="229" t="s">
        <v>11</v>
      </c>
      <c r="D17" s="170">
        <v>1</v>
      </c>
      <c r="E17" s="370"/>
      <c r="F17" s="370">
        <v>1</v>
      </c>
      <c r="G17" s="370"/>
      <c r="H17" s="370"/>
      <c r="I17" s="370"/>
      <c r="J17" s="304">
        <v>54</v>
      </c>
      <c r="K17" s="235"/>
      <c r="L17" s="270">
        <f>D17</f>
        <v>1</v>
      </c>
      <c r="M17" s="271">
        <f t="shared" si="2"/>
        <v>0</v>
      </c>
      <c r="N17" s="272">
        <f t="shared" si="3"/>
        <v>0</v>
      </c>
      <c r="O17" s="271">
        <f t="shared" si="4"/>
        <v>0</v>
      </c>
      <c r="P17" s="273">
        <f t="shared" si="5"/>
        <v>0</v>
      </c>
      <c r="Q17" s="262"/>
    </row>
    <row r="18" spans="1:17" s="216" customFormat="1" ht="15" customHeight="1" x14ac:dyDescent="0.25">
      <c r="A18" s="231">
        <v>2</v>
      </c>
      <c r="B18" s="250">
        <v>20061</v>
      </c>
      <c r="C18" s="233" t="s">
        <v>13</v>
      </c>
      <c r="D18" s="159"/>
      <c r="E18" s="366"/>
      <c r="F18" s="366"/>
      <c r="G18" s="366"/>
      <c r="H18" s="366"/>
      <c r="I18" s="366"/>
      <c r="J18" s="303"/>
      <c r="K18" s="235"/>
      <c r="L18" s="274"/>
      <c r="M18" s="275"/>
      <c r="N18" s="276"/>
      <c r="O18" s="275"/>
      <c r="P18" s="277"/>
      <c r="Q18" s="262"/>
    </row>
    <row r="19" spans="1:17" s="216" customFormat="1" ht="15" customHeight="1" x14ac:dyDescent="0.25">
      <c r="A19" s="231">
        <v>3</v>
      </c>
      <c r="B19" s="250">
        <v>21020</v>
      </c>
      <c r="C19" s="233" t="s">
        <v>21</v>
      </c>
      <c r="D19" s="159"/>
      <c r="E19" s="366"/>
      <c r="F19" s="366"/>
      <c r="G19" s="366"/>
      <c r="H19" s="366"/>
      <c r="I19" s="366"/>
      <c r="J19" s="303"/>
      <c r="K19" s="235"/>
      <c r="L19" s="274"/>
      <c r="M19" s="275"/>
      <c r="N19" s="276"/>
      <c r="O19" s="275"/>
      <c r="P19" s="277"/>
      <c r="Q19" s="262"/>
    </row>
    <row r="20" spans="1:17" s="216" customFormat="1" ht="15" customHeight="1" x14ac:dyDescent="0.25">
      <c r="A20" s="226">
        <v>4</v>
      </c>
      <c r="B20" s="250">
        <v>20060</v>
      </c>
      <c r="C20" s="233" t="s">
        <v>12</v>
      </c>
      <c r="D20" s="159"/>
      <c r="E20" s="366"/>
      <c r="F20" s="366"/>
      <c r="G20" s="366"/>
      <c r="H20" s="366"/>
      <c r="I20" s="366"/>
      <c r="J20" s="303"/>
      <c r="K20" s="235"/>
      <c r="L20" s="274"/>
      <c r="M20" s="275"/>
      <c r="N20" s="276"/>
      <c r="O20" s="275"/>
      <c r="P20" s="277"/>
      <c r="Q20" s="262"/>
    </row>
    <row r="21" spans="1:17" s="216" customFormat="1" ht="15" customHeight="1" x14ac:dyDescent="0.25">
      <c r="A21" s="226">
        <v>5</v>
      </c>
      <c r="B21" s="250">
        <v>20400</v>
      </c>
      <c r="C21" s="233" t="s">
        <v>15</v>
      </c>
      <c r="D21" s="159"/>
      <c r="E21" s="366"/>
      <c r="F21" s="366"/>
      <c r="G21" s="366"/>
      <c r="H21" s="366"/>
      <c r="I21" s="366"/>
      <c r="J21" s="303"/>
      <c r="K21" s="235"/>
      <c r="L21" s="274"/>
      <c r="M21" s="275"/>
      <c r="N21" s="276"/>
      <c r="O21" s="275"/>
      <c r="P21" s="277"/>
      <c r="Q21" s="262"/>
    </row>
    <row r="22" spans="1:17" s="216" customFormat="1" ht="15" customHeight="1" x14ac:dyDescent="0.25">
      <c r="A22" s="226">
        <v>6</v>
      </c>
      <c r="B22" s="250">
        <v>20080</v>
      </c>
      <c r="C22" s="233" t="s">
        <v>173</v>
      </c>
      <c r="D22" s="159">
        <v>2</v>
      </c>
      <c r="E22" s="366">
        <v>2</v>
      </c>
      <c r="F22" s="366"/>
      <c r="G22" s="366"/>
      <c r="H22" s="366"/>
      <c r="I22" s="366"/>
      <c r="J22" s="303">
        <v>26.5</v>
      </c>
      <c r="K22" s="235"/>
      <c r="L22" s="274">
        <f t="shared" ref="L22:L28" si="8">D22</f>
        <v>2</v>
      </c>
      <c r="M22" s="275">
        <f t="shared" si="2"/>
        <v>0</v>
      </c>
      <c r="N22" s="276">
        <f t="shared" si="3"/>
        <v>0</v>
      </c>
      <c r="O22" s="275">
        <f t="shared" si="4"/>
        <v>2</v>
      </c>
      <c r="P22" s="277">
        <f t="shared" si="5"/>
        <v>100</v>
      </c>
    </row>
    <row r="23" spans="1:17" s="216" customFormat="1" ht="15" customHeight="1" x14ac:dyDescent="0.25">
      <c r="A23" s="226">
        <v>7</v>
      </c>
      <c r="B23" s="250">
        <v>20460</v>
      </c>
      <c r="C23" s="233" t="s">
        <v>174</v>
      </c>
      <c r="D23" s="159"/>
      <c r="E23" s="366"/>
      <c r="F23" s="366"/>
      <c r="G23" s="366"/>
      <c r="H23" s="366"/>
      <c r="I23" s="366"/>
      <c r="J23" s="303"/>
      <c r="K23" s="235"/>
      <c r="L23" s="274"/>
      <c r="M23" s="275"/>
      <c r="N23" s="276"/>
      <c r="O23" s="275"/>
      <c r="P23" s="277"/>
    </row>
    <row r="24" spans="1:17" s="216" customFormat="1" ht="15" customHeight="1" x14ac:dyDescent="0.25">
      <c r="A24" s="226">
        <v>8</v>
      </c>
      <c r="B24" s="250">
        <v>20550</v>
      </c>
      <c r="C24" s="233" t="s">
        <v>17</v>
      </c>
      <c r="D24" s="159"/>
      <c r="E24" s="366"/>
      <c r="F24" s="366"/>
      <c r="G24" s="366"/>
      <c r="H24" s="366"/>
      <c r="I24" s="366"/>
      <c r="J24" s="303"/>
      <c r="K24" s="235"/>
      <c r="L24" s="274"/>
      <c r="M24" s="275"/>
      <c r="N24" s="276"/>
      <c r="O24" s="275"/>
      <c r="P24" s="277"/>
    </row>
    <row r="25" spans="1:17" s="216" customFormat="1" ht="15" customHeight="1" x14ac:dyDescent="0.25">
      <c r="A25" s="226">
        <v>9</v>
      </c>
      <c r="B25" s="250">
        <v>20630</v>
      </c>
      <c r="C25" s="233" t="s">
        <v>18</v>
      </c>
      <c r="D25" s="159">
        <v>1</v>
      </c>
      <c r="E25" s="371"/>
      <c r="F25" s="371">
        <v>1</v>
      </c>
      <c r="G25" s="371"/>
      <c r="H25" s="371"/>
      <c r="I25" s="371"/>
      <c r="J25" s="303">
        <v>40</v>
      </c>
      <c r="K25" s="235"/>
      <c r="L25" s="274">
        <f t="shared" si="8"/>
        <v>1</v>
      </c>
      <c r="M25" s="275">
        <f t="shared" si="2"/>
        <v>0</v>
      </c>
      <c r="N25" s="276">
        <f t="shared" si="3"/>
        <v>0</v>
      </c>
      <c r="O25" s="275">
        <f t="shared" si="4"/>
        <v>0</v>
      </c>
      <c r="P25" s="277">
        <f t="shared" si="5"/>
        <v>0</v>
      </c>
    </row>
    <row r="26" spans="1:17" s="216" customFormat="1" ht="15" customHeight="1" x14ac:dyDescent="0.25">
      <c r="A26" s="226">
        <v>10</v>
      </c>
      <c r="B26" s="250">
        <v>20810</v>
      </c>
      <c r="C26" s="233" t="s">
        <v>190</v>
      </c>
      <c r="D26" s="159"/>
      <c r="E26" s="366"/>
      <c r="F26" s="366"/>
      <c r="G26" s="366"/>
      <c r="H26" s="366"/>
      <c r="I26" s="366"/>
      <c r="J26" s="303"/>
      <c r="K26" s="235"/>
      <c r="L26" s="274"/>
      <c r="M26" s="275"/>
      <c r="N26" s="276"/>
      <c r="O26" s="275"/>
      <c r="P26" s="277"/>
    </row>
    <row r="27" spans="1:17" s="216" customFormat="1" ht="15" customHeight="1" x14ac:dyDescent="0.25">
      <c r="A27" s="226">
        <v>11</v>
      </c>
      <c r="B27" s="250">
        <v>20900</v>
      </c>
      <c r="C27" s="233" t="s">
        <v>179</v>
      </c>
      <c r="D27" s="159">
        <v>3</v>
      </c>
      <c r="E27" s="366"/>
      <c r="F27" s="366">
        <v>3</v>
      </c>
      <c r="G27" s="366"/>
      <c r="H27" s="366"/>
      <c r="I27" s="366"/>
      <c r="J27" s="303">
        <v>43.7</v>
      </c>
      <c r="K27" s="235"/>
      <c r="L27" s="274">
        <f t="shared" si="8"/>
        <v>3</v>
      </c>
      <c r="M27" s="275">
        <f t="shared" si="2"/>
        <v>0</v>
      </c>
      <c r="N27" s="276">
        <f t="shared" si="3"/>
        <v>0</v>
      </c>
      <c r="O27" s="275">
        <f t="shared" si="4"/>
        <v>0</v>
      </c>
      <c r="P27" s="277">
        <f t="shared" si="5"/>
        <v>0</v>
      </c>
    </row>
    <row r="28" spans="1:17" s="216" customFormat="1" ht="15" customHeight="1" thickBot="1" x14ac:dyDescent="0.3">
      <c r="A28" s="230">
        <v>12</v>
      </c>
      <c r="B28" s="252">
        <v>21350</v>
      </c>
      <c r="C28" s="236" t="s">
        <v>180</v>
      </c>
      <c r="D28" s="169">
        <v>2</v>
      </c>
      <c r="E28" s="372"/>
      <c r="F28" s="372">
        <v>2</v>
      </c>
      <c r="G28" s="372"/>
      <c r="H28" s="372"/>
      <c r="I28" s="372"/>
      <c r="J28" s="306">
        <v>63.5</v>
      </c>
      <c r="K28" s="235"/>
      <c r="L28" s="278">
        <f t="shared" si="8"/>
        <v>2</v>
      </c>
      <c r="M28" s="279">
        <f t="shared" si="2"/>
        <v>0</v>
      </c>
      <c r="N28" s="280">
        <f t="shared" si="3"/>
        <v>0</v>
      </c>
      <c r="O28" s="279">
        <f t="shared" si="4"/>
        <v>0</v>
      </c>
      <c r="P28" s="281">
        <f t="shared" si="5"/>
        <v>0</v>
      </c>
    </row>
    <row r="29" spans="1:17" s="216" customFormat="1" ht="15" customHeight="1" thickBot="1" x14ac:dyDescent="0.3">
      <c r="A29" s="246"/>
      <c r="B29" s="253"/>
      <c r="C29" s="248" t="s">
        <v>103</v>
      </c>
      <c r="D29" s="247">
        <f>SUM(D30:D46)</f>
        <v>10</v>
      </c>
      <c r="E29" s="369">
        <f t="shared" ref="E29:I29" si="9">SUM(E30:E46)</f>
        <v>0</v>
      </c>
      <c r="F29" s="369">
        <f t="shared" si="9"/>
        <v>9</v>
      </c>
      <c r="G29" s="369">
        <f t="shared" si="9"/>
        <v>0</v>
      </c>
      <c r="H29" s="369">
        <f t="shared" si="9"/>
        <v>1</v>
      </c>
      <c r="I29" s="369">
        <f t="shared" si="9"/>
        <v>0</v>
      </c>
      <c r="J29" s="300">
        <f>AVERAGE(J30:J46)</f>
        <v>56.9</v>
      </c>
      <c r="K29" s="235"/>
      <c r="L29" s="336">
        <f>D29</f>
        <v>10</v>
      </c>
      <c r="M29" s="337">
        <f t="shared" si="2"/>
        <v>1</v>
      </c>
      <c r="N29" s="344">
        <f t="shared" si="3"/>
        <v>10</v>
      </c>
      <c r="O29" s="337">
        <f t="shared" si="4"/>
        <v>0</v>
      </c>
      <c r="P29" s="345">
        <f t="shared" si="5"/>
        <v>0</v>
      </c>
    </row>
    <row r="30" spans="1:17" s="216" customFormat="1" ht="15" customHeight="1" x14ac:dyDescent="0.25">
      <c r="A30" s="225">
        <v>1</v>
      </c>
      <c r="B30" s="251">
        <v>30070</v>
      </c>
      <c r="C30" s="228" t="s">
        <v>24</v>
      </c>
      <c r="D30" s="170"/>
      <c r="E30" s="373"/>
      <c r="F30" s="373"/>
      <c r="G30" s="373"/>
      <c r="H30" s="373"/>
      <c r="I30" s="373"/>
      <c r="J30" s="302"/>
      <c r="K30" s="222"/>
      <c r="L30" s="270"/>
      <c r="M30" s="271"/>
      <c r="N30" s="272"/>
      <c r="O30" s="271"/>
      <c r="P30" s="273"/>
    </row>
    <row r="31" spans="1:17" s="216" customFormat="1" ht="15" customHeight="1" x14ac:dyDescent="0.25">
      <c r="A31" s="226">
        <v>2</v>
      </c>
      <c r="B31" s="250">
        <v>30480</v>
      </c>
      <c r="C31" s="233" t="s">
        <v>111</v>
      </c>
      <c r="D31" s="159"/>
      <c r="E31" s="374"/>
      <c r="F31" s="374"/>
      <c r="G31" s="374"/>
      <c r="H31" s="374"/>
      <c r="I31" s="374"/>
      <c r="J31" s="303"/>
      <c r="K31" s="222"/>
      <c r="L31" s="274"/>
      <c r="M31" s="275"/>
      <c r="N31" s="276"/>
      <c r="O31" s="275"/>
      <c r="P31" s="277"/>
    </row>
    <row r="32" spans="1:17" s="216" customFormat="1" ht="15" customHeight="1" x14ac:dyDescent="0.25">
      <c r="A32" s="226">
        <v>3</v>
      </c>
      <c r="B32" s="252">
        <v>30460</v>
      </c>
      <c r="C32" s="236" t="s">
        <v>29</v>
      </c>
      <c r="D32" s="159"/>
      <c r="E32" s="374"/>
      <c r="F32" s="374"/>
      <c r="G32" s="374"/>
      <c r="H32" s="374"/>
      <c r="I32" s="374"/>
      <c r="J32" s="306"/>
      <c r="K32" s="222"/>
      <c r="L32" s="274"/>
      <c r="M32" s="275"/>
      <c r="N32" s="276"/>
      <c r="O32" s="275"/>
      <c r="P32" s="277"/>
    </row>
    <row r="33" spans="1:16" s="216" customFormat="1" ht="15" customHeight="1" x14ac:dyDescent="0.25">
      <c r="A33" s="226">
        <v>4</v>
      </c>
      <c r="B33" s="250">
        <v>30030</v>
      </c>
      <c r="C33" s="233" t="s">
        <v>172</v>
      </c>
      <c r="D33" s="170"/>
      <c r="E33" s="374"/>
      <c r="F33" s="374"/>
      <c r="G33" s="374"/>
      <c r="H33" s="374"/>
      <c r="I33" s="374"/>
      <c r="J33" s="303"/>
      <c r="K33" s="222"/>
      <c r="L33" s="274"/>
      <c r="M33" s="275"/>
      <c r="N33" s="276"/>
      <c r="O33" s="275"/>
      <c r="P33" s="277"/>
    </row>
    <row r="34" spans="1:16" s="216" customFormat="1" ht="15" customHeight="1" x14ac:dyDescent="0.25">
      <c r="A34" s="226">
        <v>5</v>
      </c>
      <c r="B34" s="250">
        <v>31000</v>
      </c>
      <c r="C34" s="233" t="s">
        <v>37</v>
      </c>
      <c r="D34" s="159"/>
      <c r="E34" s="374"/>
      <c r="F34" s="374"/>
      <c r="G34" s="374"/>
      <c r="H34" s="374"/>
      <c r="I34" s="374"/>
      <c r="J34" s="303"/>
      <c r="K34" s="222"/>
      <c r="L34" s="274"/>
      <c r="M34" s="275"/>
      <c r="N34" s="276"/>
      <c r="O34" s="275"/>
      <c r="P34" s="277"/>
    </row>
    <row r="35" spans="1:16" s="216" customFormat="1" ht="15" customHeight="1" x14ac:dyDescent="0.25">
      <c r="A35" s="226">
        <v>6</v>
      </c>
      <c r="B35" s="250">
        <v>30130</v>
      </c>
      <c r="C35" s="233" t="s">
        <v>25</v>
      </c>
      <c r="D35" s="159"/>
      <c r="E35" s="374"/>
      <c r="F35" s="374"/>
      <c r="G35" s="374"/>
      <c r="H35" s="374"/>
      <c r="I35" s="374"/>
      <c r="J35" s="303"/>
      <c r="K35" s="222"/>
      <c r="L35" s="175"/>
      <c r="M35" s="288"/>
      <c r="N35" s="181"/>
      <c r="O35" s="288"/>
      <c r="P35" s="182"/>
    </row>
    <row r="36" spans="1:16" s="216" customFormat="1" ht="15" customHeight="1" x14ac:dyDescent="0.25">
      <c r="A36" s="226">
        <v>7</v>
      </c>
      <c r="B36" s="250">
        <v>30160</v>
      </c>
      <c r="C36" s="233" t="s">
        <v>189</v>
      </c>
      <c r="D36" s="159"/>
      <c r="E36" s="374"/>
      <c r="F36" s="374"/>
      <c r="G36" s="374"/>
      <c r="H36" s="374"/>
      <c r="I36" s="374"/>
      <c r="J36" s="303"/>
      <c r="K36" s="222"/>
      <c r="L36" s="274"/>
      <c r="M36" s="275"/>
      <c r="N36" s="276"/>
      <c r="O36" s="275"/>
      <c r="P36" s="277"/>
    </row>
    <row r="37" spans="1:16" s="216" customFormat="1" ht="15" customHeight="1" x14ac:dyDescent="0.25">
      <c r="A37" s="226">
        <v>8</v>
      </c>
      <c r="B37" s="250">
        <v>30310</v>
      </c>
      <c r="C37" s="233" t="s">
        <v>27</v>
      </c>
      <c r="D37" s="159"/>
      <c r="E37" s="374"/>
      <c r="F37" s="374"/>
      <c r="G37" s="374"/>
      <c r="H37" s="374"/>
      <c r="I37" s="374"/>
      <c r="J37" s="303"/>
      <c r="K37" s="222"/>
      <c r="L37" s="274"/>
      <c r="M37" s="275"/>
      <c r="N37" s="276"/>
      <c r="O37" s="275"/>
      <c r="P37" s="277"/>
    </row>
    <row r="38" spans="1:16" s="216" customFormat="1" ht="15" customHeight="1" x14ac:dyDescent="0.25">
      <c r="A38" s="226">
        <v>9</v>
      </c>
      <c r="B38" s="250">
        <v>30440</v>
      </c>
      <c r="C38" s="233" t="s">
        <v>28</v>
      </c>
      <c r="D38" s="159">
        <v>1</v>
      </c>
      <c r="E38" s="374"/>
      <c r="F38" s="374">
        <v>1</v>
      </c>
      <c r="G38" s="374"/>
      <c r="H38" s="374"/>
      <c r="I38" s="374"/>
      <c r="J38" s="303">
        <v>50</v>
      </c>
      <c r="K38" s="222"/>
      <c r="L38" s="274">
        <f t="shared" ref="L38:L46" si="10">D38</f>
        <v>1</v>
      </c>
      <c r="M38" s="275">
        <f t="shared" si="2"/>
        <v>0</v>
      </c>
      <c r="N38" s="276">
        <f t="shared" si="3"/>
        <v>0</v>
      </c>
      <c r="O38" s="275">
        <f t="shared" si="4"/>
        <v>0</v>
      </c>
      <c r="P38" s="277">
        <f t="shared" si="5"/>
        <v>0</v>
      </c>
    </row>
    <row r="39" spans="1:16" s="216" customFormat="1" ht="15" customHeight="1" x14ac:dyDescent="0.25">
      <c r="A39" s="226">
        <v>10</v>
      </c>
      <c r="B39" s="250">
        <v>30500</v>
      </c>
      <c r="C39" s="233" t="s">
        <v>168</v>
      </c>
      <c r="D39" s="159"/>
      <c r="E39" s="374"/>
      <c r="F39" s="374"/>
      <c r="G39" s="374"/>
      <c r="H39" s="374"/>
      <c r="I39" s="374"/>
      <c r="J39" s="303"/>
      <c r="K39" s="222"/>
      <c r="L39" s="274"/>
      <c r="M39" s="275"/>
      <c r="N39" s="276"/>
      <c r="O39" s="275"/>
      <c r="P39" s="277"/>
    </row>
    <row r="40" spans="1:16" s="216" customFormat="1" ht="15" customHeight="1" x14ac:dyDescent="0.25">
      <c r="A40" s="226">
        <v>11</v>
      </c>
      <c r="B40" s="250">
        <v>30530</v>
      </c>
      <c r="C40" s="233" t="s">
        <v>169</v>
      </c>
      <c r="D40" s="159">
        <v>1</v>
      </c>
      <c r="E40" s="374"/>
      <c r="F40" s="374">
        <v>1</v>
      </c>
      <c r="G40" s="374"/>
      <c r="H40" s="374"/>
      <c r="I40" s="374"/>
      <c r="J40" s="303">
        <v>49</v>
      </c>
      <c r="K40" s="222"/>
      <c r="L40" s="274">
        <f t="shared" si="10"/>
        <v>1</v>
      </c>
      <c r="M40" s="275">
        <f t="shared" si="2"/>
        <v>0</v>
      </c>
      <c r="N40" s="276">
        <f t="shared" si="3"/>
        <v>0</v>
      </c>
      <c r="O40" s="288">
        <f t="shared" si="4"/>
        <v>0</v>
      </c>
      <c r="P40" s="277">
        <f t="shared" si="5"/>
        <v>0</v>
      </c>
    </row>
    <row r="41" spans="1:16" s="216" customFormat="1" ht="15" customHeight="1" x14ac:dyDescent="0.25">
      <c r="A41" s="226">
        <v>12</v>
      </c>
      <c r="B41" s="250">
        <v>30640</v>
      </c>
      <c r="C41" s="233" t="s">
        <v>32</v>
      </c>
      <c r="D41" s="159">
        <v>1</v>
      </c>
      <c r="E41" s="374"/>
      <c r="F41" s="374"/>
      <c r="G41" s="374"/>
      <c r="H41" s="374">
        <v>1</v>
      </c>
      <c r="I41" s="374"/>
      <c r="J41" s="303">
        <v>92</v>
      </c>
      <c r="K41" s="222"/>
      <c r="L41" s="274">
        <f t="shared" si="10"/>
        <v>1</v>
      </c>
      <c r="M41" s="275">
        <f t="shared" si="2"/>
        <v>1</v>
      </c>
      <c r="N41" s="276">
        <f t="shared" si="3"/>
        <v>100</v>
      </c>
      <c r="O41" s="275">
        <f t="shared" si="4"/>
        <v>0</v>
      </c>
      <c r="P41" s="277">
        <f t="shared" si="5"/>
        <v>0</v>
      </c>
    </row>
    <row r="42" spans="1:16" s="216" customFormat="1" ht="15" customHeight="1" x14ac:dyDescent="0.25">
      <c r="A42" s="226">
        <v>13</v>
      </c>
      <c r="B42" s="250">
        <v>30650</v>
      </c>
      <c r="C42" s="233" t="s">
        <v>171</v>
      </c>
      <c r="D42" s="159"/>
      <c r="E42" s="374"/>
      <c r="F42" s="374"/>
      <c r="G42" s="374"/>
      <c r="H42" s="374"/>
      <c r="I42" s="374"/>
      <c r="J42" s="303"/>
      <c r="K42" s="222"/>
      <c r="L42" s="274"/>
      <c r="M42" s="275"/>
      <c r="N42" s="276"/>
      <c r="O42" s="275"/>
      <c r="P42" s="277"/>
    </row>
    <row r="43" spans="1:16" s="216" customFormat="1" ht="15" customHeight="1" x14ac:dyDescent="0.25">
      <c r="A43" s="226">
        <v>14</v>
      </c>
      <c r="B43" s="250">
        <v>30790</v>
      </c>
      <c r="C43" s="233" t="s">
        <v>34</v>
      </c>
      <c r="D43" s="159">
        <v>1</v>
      </c>
      <c r="E43" s="374"/>
      <c r="F43" s="374">
        <v>1</v>
      </c>
      <c r="G43" s="374"/>
      <c r="H43" s="374"/>
      <c r="I43" s="374"/>
      <c r="J43" s="303">
        <v>65</v>
      </c>
      <c r="K43" s="222"/>
      <c r="L43" s="274">
        <f t="shared" si="10"/>
        <v>1</v>
      </c>
      <c r="M43" s="275">
        <f t="shared" si="2"/>
        <v>0</v>
      </c>
      <c r="N43" s="276">
        <f t="shared" si="3"/>
        <v>0</v>
      </c>
      <c r="O43" s="275">
        <f t="shared" si="4"/>
        <v>0</v>
      </c>
      <c r="P43" s="277">
        <f t="shared" si="5"/>
        <v>0</v>
      </c>
    </row>
    <row r="44" spans="1:16" s="216" customFormat="1" ht="15" customHeight="1" x14ac:dyDescent="0.25">
      <c r="A44" s="226">
        <v>15</v>
      </c>
      <c r="B44" s="250">
        <v>30890</v>
      </c>
      <c r="C44" s="233" t="s">
        <v>181</v>
      </c>
      <c r="D44" s="159">
        <v>4</v>
      </c>
      <c r="E44" s="374"/>
      <c r="F44" s="374">
        <v>4</v>
      </c>
      <c r="G44" s="374"/>
      <c r="H44" s="374"/>
      <c r="I44" s="374"/>
      <c r="J44" s="303">
        <v>45.3</v>
      </c>
      <c r="K44" s="222"/>
      <c r="L44" s="274">
        <f t="shared" si="10"/>
        <v>4</v>
      </c>
      <c r="M44" s="275">
        <f t="shared" si="2"/>
        <v>0</v>
      </c>
      <c r="N44" s="276">
        <f t="shared" si="3"/>
        <v>0</v>
      </c>
      <c r="O44" s="275">
        <f t="shared" si="4"/>
        <v>0</v>
      </c>
      <c r="P44" s="277">
        <f t="shared" si="5"/>
        <v>0</v>
      </c>
    </row>
    <row r="45" spans="1:16" s="216" customFormat="1" ht="15" customHeight="1" x14ac:dyDescent="0.25">
      <c r="A45" s="226">
        <v>16</v>
      </c>
      <c r="B45" s="250">
        <v>30940</v>
      </c>
      <c r="C45" s="233" t="s">
        <v>36</v>
      </c>
      <c r="D45" s="159">
        <v>1</v>
      </c>
      <c r="E45" s="374"/>
      <c r="F45" s="374">
        <v>1</v>
      </c>
      <c r="G45" s="374"/>
      <c r="H45" s="374"/>
      <c r="I45" s="374"/>
      <c r="J45" s="303">
        <v>60</v>
      </c>
      <c r="K45" s="222"/>
      <c r="L45" s="274">
        <f t="shared" si="10"/>
        <v>1</v>
      </c>
      <c r="M45" s="275">
        <f t="shared" si="2"/>
        <v>0</v>
      </c>
      <c r="N45" s="276">
        <f t="shared" si="3"/>
        <v>0</v>
      </c>
      <c r="O45" s="275">
        <f t="shared" si="4"/>
        <v>0</v>
      </c>
      <c r="P45" s="277">
        <f t="shared" si="5"/>
        <v>0</v>
      </c>
    </row>
    <row r="46" spans="1:16" s="216" customFormat="1" ht="15" customHeight="1" thickBot="1" x14ac:dyDescent="0.3">
      <c r="A46" s="226">
        <v>17</v>
      </c>
      <c r="B46" s="254">
        <v>31480</v>
      </c>
      <c r="C46" s="234" t="s">
        <v>38</v>
      </c>
      <c r="D46" s="153">
        <v>1</v>
      </c>
      <c r="E46" s="375"/>
      <c r="F46" s="375">
        <v>1</v>
      </c>
      <c r="G46" s="375"/>
      <c r="H46" s="375"/>
      <c r="I46" s="376"/>
      <c r="J46" s="305">
        <v>37</v>
      </c>
      <c r="K46" s="222"/>
      <c r="L46" s="278">
        <f t="shared" si="10"/>
        <v>1</v>
      </c>
      <c r="M46" s="279">
        <f t="shared" si="2"/>
        <v>0</v>
      </c>
      <c r="N46" s="280">
        <f t="shared" si="3"/>
        <v>0</v>
      </c>
      <c r="O46" s="279">
        <f t="shared" si="4"/>
        <v>0</v>
      </c>
      <c r="P46" s="281">
        <f t="shared" si="5"/>
        <v>0</v>
      </c>
    </row>
    <row r="47" spans="1:16" s="216" customFormat="1" ht="15" customHeight="1" thickBot="1" x14ac:dyDescent="0.3">
      <c r="A47" s="246"/>
      <c r="B47" s="253"/>
      <c r="C47" s="248" t="s">
        <v>104</v>
      </c>
      <c r="D47" s="247">
        <f>SUM(D48:D66)</f>
        <v>12</v>
      </c>
      <c r="E47" s="377">
        <f t="shared" ref="E47:I47" si="11">SUM(E48:E66)</f>
        <v>1</v>
      </c>
      <c r="F47" s="377">
        <f t="shared" si="11"/>
        <v>8</v>
      </c>
      <c r="G47" s="377">
        <f t="shared" si="11"/>
        <v>1</v>
      </c>
      <c r="H47" s="377">
        <f t="shared" si="11"/>
        <v>1</v>
      </c>
      <c r="I47" s="377">
        <f t="shared" si="11"/>
        <v>1</v>
      </c>
      <c r="J47" s="301">
        <f>AVERAGE(J48:J66)</f>
        <v>60.25</v>
      </c>
      <c r="K47" s="235"/>
      <c r="L47" s="336">
        <f>D47</f>
        <v>12</v>
      </c>
      <c r="M47" s="337">
        <f t="shared" si="2"/>
        <v>3</v>
      </c>
      <c r="N47" s="344">
        <f t="shared" si="3"/>
        <v>25</v>
      </c>
      <c r="O47" s="337">
        <f t="shared" si="4"/>
        <v>1</v>
      </c>
      <c r="P47" s="345">
        <f t="shared" si="5"/>
        <v>8.3333333333333339</v>
      </c>
    </row>
    <row r="48" spans="1:16" s="216" customFormat="1" ht="15" customHeight="1" x14ac:dyDescent="0.25">
      <c r="A48" s="261">
        <v>1</v>
      </c>
      <c r="B48" s="251">
        <v>40010</v>
      </c>
      <c r="C48" s="228" t="s">
        <v>39</v>
      </c>
      <c r="D48" s="170">
        <v>3</v>
      </c>
      <c r="E48" s="373"/>
      <c r="F48" s="373">
        <v>2</v>
      </c>
      <c r="G48" s="373"/>
      <c r="H48" s="373"/>
      <c r="I48" s="373">
        <v>1</v>
      </c>
      <c r="J48" s="302">
        <v>69</v>
      </c>
      <c r="K48" s="235"/>
      <c r="L48" s="270">
        <f>D48</f>
        <v>3</v>
      </c>
      <c r="M48" s="271">
        <f t="shared" si="2"/>
        <v>1</v>
      </c>
      <c r="N48" s="272">
        <f t="shared" si="3"/>
        <v>33.333333333333336</v>
      </c>
      <c r="O48" s="271">
        <f t="shared" si="4"/>
        <v>0</v>
      </c>
      <c r="P48" s="273">
        <f t="shared" si="5"/>
        <v>0</v>
      </c>
    </row>
    <row r="49" spans="1:16" s="216" customFormat="1" ht="15" customHeight="1" x14ac:dyDescent="0.25">
      <c r="A49" s="237">
        <v>2</v>
      </c>
      <c r="B49" s="250">
        <v>40030</v>
      </c>
      <c r="C49" s="233" t="s">
        <v>41</v>
      </c>
      <c r="D49" s="159"/>
      <c r="E49" s="374"/>
      <c r="F49" s="374"/>
      <c r="G49" s="374"/>
      <c r="H49" s="374"/>
      <c r="I49" s="374"/>
      <c r="J49" s="303"/>
      <c r="K49" s="235"/>
      <c r="L49" s="274"/>
      <c r="M49" s="275"/>
      <c r="N49" s="276"/>
      <c r="O49" s="275"/>
      <c r="P49" s="277"/>
    </row>
    <row r="50" spans="1:16" s="216" customFormat="1" ht="15" customHeight="1" x14ac:dyDescent="0.25">
      <c r="A50" s="237">
        <v>3</v>
      </c>
      <c r="B50" s="250">
        <v>40410</v>
      </c>
      <c r="C50" s="233" t="s">
        <v>48</v>
      </c>
      <c r="D50" s="159"/>
      <c r="E50" s="374"/>
      <c r="F50" s="374"/>
      <c r="G50" s="374"/>
      <c r="H50" s="374"/>
      <c r="I50" s="374"/>
      <c r="J50" s="303"/>
      <c r="K50" s="235"/>
      <c r="L50" s="274"/>
      <c r="M50" s="275"/>
      <c r="N50" s="276"/>
      <c r="O50" s="275"/>
      <c r="P50" s="277"/>
    </row>
    <row r="51" spans="1:16" s="216" customFormat="1" ht="15" customHeight="1" x14ac:dyDescent="0.25">
      <c r="A51" s="237">
        <v>4</v>
      </c>
      <c r="B51" s="250">
        <v>40011</v>
      </c>
      <c r="C51" s="233" t="s">
        <v>40</v>
      </c>
      <c r="D51" s="159">
        <v>4</v>
      </c>
      <c r="E51" s="374"/>
      <c r="F51" s="374">
        <v>3</v>
      </c>
      <c r="G51" s="374"/>
      <c r="H51" s="374">
        <v>1</v>
      </c>
      <c r="I51" s="374"/>
      <c r="J51" s="303">
        <v>62.5</v>
      </c>
      <c r="K51" s="235"/>
      <c r="L51" s="274">
        <f t="shared" ref="L51:L63" si="12">D51</f>
        <v>4</v>
      </c>
      <c r="M51" s="275">
        <f t="shared" si="2"/>
        <v>1</v>
      </c>
      <c r="N51" s="276">
        <f t="shared" si="3"/>
        <v>25</v>
      </c>
      <c r="O51" s="275">
        <f t="shared" si="4"/>
        <v>0</v>
      </c>
      <c r="P51" s="277">
        <f t="shared" si="5"/>
        <v>0</v>
      </c>
    </row>
    <row r="52" spans="1:16" s="216" customFormat="1" ht="15" customHeight="1" x14ac:dyDescent="0.25">
      <c r="A52" s="237">
        <v>5</v>
      </c>
      <c r="B52" s="250">
        <v>40080</v>
      </c>
      <c r="C52" s="233" t="s">
        <v>96</v>
      </c>
      <c r="D52" s="159"/>
      <c r="E52" s="374"/>
      <c r="F52" s="374"/>
      <c r="G52" s="374"/>
      <c r="H52" s="374"/>
      <c r="I52" s="374"/>
      <c r="J52" s="303"/>
      <c r="K52" s="235"/>
      <c r="L52" s="274"/>
      <c r="M52" s="275"/>
      <c r="N52" s="276"/>
      <c r="O52" s="275"/>
      <c r="P52" s="277"/>
    </row>
    <row r="53" spans="1:16" s="216" customFormat="1" ht="15" customHeight="1" x14ac:dyDescent="0.25">
      <c r="A53" s="237">
        <v>6</v>
      </c>
      <c r="B53" s="250">
        <v>40100</v>
      </c>
      <c r="C53" s="233" t="s">
        <v>42</v>
      </c>
      <c r="D53" s="159">
        <v>1</v>
      </c>
      <c r="E53" s="374"/>
      <c r="F53" s="374">
        <v>1</v>
      </c>
      <c r="G53" s="374"/>
      <c r="H53" s="374"/>
      <c r="I53" s="374"/>
      <c r="J53" s="303">
        <v>52</v>
      </c>
      <c r="K53" s="235"/>
      <c r="L53" s="274">
        <f t="shared" si="12"/>
        <v>1</v>
      </c>
      <c r="M53" s="275">
        <f t="shared" si="2"/>
        <v>0</v>
      </c>
      <c r="N53" s="276">
        <f t="shared" si="3"/>
        <v>0</v>
      </c>
      <c r="O53" s="275">
        <f t="shared" si="4"/>
        <v>0</v>
      </c>
      <c r="P53" s="277">
        <f t="shared" si="5"/>
        <v>0</v>
      </c>
    </row>
    <row r="54" spans="1:16" s="216" customFormat="1" ht="15" customHeight="1" x14ac:dyDescent="0.25">
      <c r="A54" s="237">
        <v>7</v>
      </c>
      <c r="B54" s="250">
        <v>40020</v>
      </c>
      <c r="C54" s="233" t="s">
        <v>167</v>
      </c>
      <c r="D54" s="159"/>
      <c r="E54" s="374"/>
      <c r="F54" s="374"/>
      <c r="G54" s="374"/>
      <c r="H54" s="374"/>
      <c r="I54" s="374"/>
      <c r="J54" s="303"/>
      <c r="K54" s="235"/>
      <c r="L54" s="274"/>
      <c r="M54" s="275"/>
      <c r="N54" s="276"/>
      <c r="O54" s="275"/>
      <c r="P54" s="277"/>
    </row>
    <row r="55" spans="1:16" s="216" customFormat="1" ht="15" customHeight="1" x14ac:dyDescent="0.25">
      <c r="A55" s="237">
        <v>8</v>
      </c>
      <c r="B55" s="250">
        <v>40031</v>
      </c>
      <c r="C55" s="233" t="s">
        <v>113</v>
      </c>
      <c r="D55" s="359">
        <v>1</v>
      </c>
      <c r="E55" s="378"/>
      <c r="F55" s="378"/>
      <c r="G55" s="378">
        <v>1</v>
      </c>
      <c r="H55" s="378"/>
      <c r="I55" s="378"/>
      <c r="J55" s="360">
        <v>76</v>
      </c>
      <c r="K55" s="235"/>
      <c r="L55" s="274">
        <f t="shared" si="12"/>
        <v>1</v>
      </c>
      <c r="M55" s="275">
        <f t="shared" si="2"/>
        <v>1</v>
      </c>
      <c r="N55" s="276">
        <f t="shared" si="3"/>
        <v>100</v>
      </c>
      <c r="O55" s="275">
        <f t="shared" si="4"/>
        <v>0</v>
      </c>
      <c r="P55" s="277">
        <f t="shared" si="5"/>
        <v>0</v>
      </c>
    </row>
    <row r="56" spans="1:16" s="216" customFormat="1" ht="15" customHeight="1" x14ac:dyDescent="0.25">
      <c r="A56" s="237">
        <v>9</v>
      </c>
      <c r="B56" s="250">
        <v>40210</v>
      </c>
      <c r="C56" s="233" t="s">
        <v>44</v>
      </c>
      <c r="D56" s="359">
        <v>2</v>
      </c>
      <c r="E56" s="378">
        <v>1</v>
      </c>
      <c r="F56" s="378">
        <v>1</v>
      </c>
      <c r="G56" s="378"/>
      <c r="H56" s="378"/>
      <c r="I56" s="378"/>
      <c r="J56" s="360">
        <v>38</v>
      </c>
      <c r="K56" s="235"/>
      <c r="L56" s="274">
        <f t="shared" si="12"/>
        <v>2</v>
      </c>
      <c r="M56" s="275">
        <f t="shared" si="2"/>
        <v>0</v>
      </c>
      <c r="N56" s="276">
        <f t="shared" si="3"/>
        <v>0</v>
      </c>
      <c r="O56" s="288">
        <f t="shared" si="4"/>
        <v>1</v>
      </c>
      <c r="P56" s="277">
        <f t="shared" si="5"/>
        <v>50</v>
      </c>
    </row>
    <row r="57" spans="1:16" s="216" customFormat="1" ht="15" customHeight="1" x14ac:dyDescent="0.25">
      <c r="A57" s="237">
        <v>10</v>
      </c>
      <c r="B57" s="250">
        <v>40300</v>
      </c>
      <c r="C57" s="233" t="s">
        <v>45</v>
      </c>
      <c r="D57" s="159"/>
      <c r="E57" s="374"/>
      <c r="F57" s="374"/>
      <c r="G57" s="374"/>
      <c r="H57" s="374"/>
      <c r="I57" s="374"/>
      <c r="J57" s="303"/>
      <c r="K57" s="235"/>
      <c r="L57" s="274"/>
      <c r="M57" s="275"/>
      <c r="N57" s="276"/>
      <c r="O57" s="275"/>
      <c r="P57" s="277"/>
    </row>
    <row r="58" spans="1:16" s="216" customFormat="1" ht="15" customHeight="1" x14ac:dyDescent="0.25">
      <c r="A58" s="237">
        <v>11</v>
      </c>
      <c r="B58" s="250">
        <v>40360</v>
      </c>
      <c r="C58" s="233" t="s">
        <v>46</v>
      </c>
      <c r="D58" s="159"/>
      <c r="E58" s="374"/>
      <c r="F58" s="374"/>
      <c r="G58" s="374"/>
      <c r="H58" s="374"/>
      <c r="I58" s="374"/>
      <c r="J58" s="349"/>
      <c r="K58" s="235"/>
      <c r="L58" s="274"/>
      <c r="M58" s="275"/>
      <c r="N58" s="276"/>
      <c r="O58" s="275"/>
      <c r="P58" s="277"/>
    </row>
    <row r="59" spans="1:16" s="216" customFormat="1" ht="15" customHeight="1" x14ac:dyDescent="0.25">
      <c r="A59" s="237">
        <v>12</v>
      </c>
      <c r="B59" s="250">
        <v>40390</v>
      </c>
      <c r="C59" s="233" t="s">
        <v>47</v>
      </c>
      <c r="D59" s="159"/>
      <c r="E59" s="374"/>
      <c r="F59" s="374"/>
      <c r="G59" s="374"/>
      <c r="H59" s="374"/>
      <c r="I59" s="374"/>
      <c r="J59" s="303"/>
      <c r="K59" s="235"/>
      <c r="L59" s="274"/>
      <c r="M59" s="275"/>
      <c r="N59" s="276"/>
      <c r="O59" s="275"/>
      <c r="P59" s="277"/>
    </row>
    <row r="60" spans="1:16" s="216" customFormat="1" ht="15" customHeight="1" x14ac:dyDescent="0.25">
      <c r="A60" s="237">
        <v>13</v>
      </c>
      <c r="B60" s="250">
        <v>40720</v>
      </c>
      <c r="C60" s="233" t="s">
        <v>109</v>
      </c>
      <c r="D60" s="159"/>
      <c r="E60" s="374"/>
      <c r="F60" s="374"/>
      <c r="G60" s="374"/>
      <c r="H60" s="374"/>
      <c r="I60" s="374"/>
      <c r="J60" s="303"/>
      <c r="K60" s="235"/>
      <c r="L60" s="274"/>
      <c r="M60" s="275"/>
      <c r="N60" s="276"/>
      <c r="O60" s="275"/>
      <c r="P60" s="277"/>
    </row>
    <row r="61" spans="1:16" s="216" customFormat="1" ht="15" customHeight="1" x14ac:dyDescent="0.25">
      <c r="A61" s="237">
        <v>14</v>
      </c>
      <c r="B61" s="250">
        <v>40730</v>
      </c>
      <c r="C61" s="233" t="s">
        <v>49</v>
      </c>
      <c r="D61" s="159"/>
      <c r="E61" s="374"/>
      <c r="F61" s="374"/>
      <c r="G61" s="374"/>
      <c r="H61" s="374"/>
      <c r="I61" s="374"/>
      <c r="J61" s="303"/>
      <c r="K61" s="235"/>
      <c r="L61" s="274"/>
      <c r="M61" s="275"/>
      <c r="N61" s="276"/>
      <c r="O61" s="275"/>
      <c r="P61" s="277"/>
    </row>
    <row r="62" spans="1:16" s="216" customFormat="1" ht="15" customHeight="1" x14ac:dyDescent="0.25">
      <c r="A62" s="237">
        <v>15</v>
      </c>
      <c r="B62" s="250">
        <v>40820</v>
      </c>
      <c r="C62" s="233" t="s">
        <v>166</v>
      </c>
      <c r="D62" s="159"/>
      <c r="E62" s="374"/>
      <c r="F62" s="374"/>
      <c r="G62" s="374"/>
      <c r="H62" s="374"/>
      <c r="I62" s="374"/>
      <c r="J62" s="303"/>
      <c r="K62" s="235"/>
      <c r="L62" s="274"/>
      <c r="M62" s="275"/>
      <c r="N62" s="276"/>
      <c r="O62" s="275"/>
      <c r="P62" s="277"/>
    </row>
    <row r="63" spans="1:16" s="216" customFormat="1" ht="15" customHeight="1" x14ac:dyDescent="0.25">
      <c r="A63" s="237">
        <v>16</v>
      </c>
      <c r="B63" s="250">
        <v>40840</v>
      </c>
      <c r="C63" s="233" t="s">
        <v>51</v>
      </c>
      <c r="D63" s="159">
        <v>1</v>
      </c>
      <c r="E63" s="374"/>
      <c r="F63" s="374">
        <v>1</v>
      </c>
      <c r="G63" s="374"/>
      <c r="H63" s="374"/>
      <c r="I63" s="374"/>
      <c r="J63" s="303">
        <v>64</v>
      </c>
      <c r="K63" s="235"/>
      <c r="L63" s="274">
        <f t="shared" si="12"/>
        <v>1</v>
      </c>
      <c r="M63" s="275">
        <f t="shared" si="2"/>
        <v>0</v>
      </c>
      <c r="N63" s="276">
        <f t="shared" si="3"/>
        <v>0</v>
      </c>
      <c r="O63" s="275">
        <f t="shared" si="4"/>
        <v>0</v>
      </c>
      <c r="P63" s="277">
        <f t="shared" si="5"/>
        <v>0</v>
      </c>
    </row>
    <row r="64" spans="1:16" s="216" customFormat="1" ht="15" customHeight="1" x14ac:dyDescent="0.25">
      <c r="A64" s="237">
        <v>17</v>
      </c>
      <c r="B64" s="250">
        <v>40950</v>
      </c>
      <c r="C64" s="233" t="s">
        <v>52</v>
      </c>
      <c r="D64" s="159"/>
      <c r="E64" s="374"/>
      <c r="F64" s="374"/>
      <c r="G64" s="374"/>
      <c r="H64" s="374"/>
      <c r="I64" s="374"/>
      <c r="J64" s="303"/>
      <c r="K64" s="235"/>
      <c r="L64" s="274"/>
      <c r="M64" s="275"/>
      <c r="N64" s="276"/>
      <c r="O64" s="110"/>
      <c r="P64" s="277"/>
    </row>
    <row r="65" spans="1:16" s="216" customFormat="1" ht="15" customHeight="1" x14ac:dyDescent="0.25">
      <c r="A65" s="237">
        <v>18</v>
      </c>
      <c r="B65" s="252">
        <v>40990</v>
      </c>
      <c r="C65" s="236" t="s">
        <v>53</v>
      </c>
      <c r="D65" s="159"/>
      <c r="E65" s="374"/>
      <c r="F65" s="374"/>
      <c r="G65" s="374"/>
      <c r="H65" s="374"/>
      <c r="I65" s="374"/>
      <c r="J65" s="306"/>
      <c r="K65" s="235"/>
      <c r="L65" s="274"/>
      <c r="M65" s="275"/>
      <c r="N65" s="276"/>
      <c r="O65" s="275"/>
      <c r="P65" s="277"/>
    </row>
    <row r="66" spans="1:16" s="216" customFormat="1" ht="15" customHeight="1" thickBot="1" x14ac:dyDescent="0.3">
      <c r="A66" s="238">
        <v>19</v>
      </c>
      <c r="B66" s="250">
        <v>40133</v>
      </c>
      <c r="C66" s="233" t="s">
        <v>43</v>
      </c>
      <c r="D66" s="159"/>
      <c r="E66" s="375"/>
      <c r="F66" s="375"/>
      <c r="G66" s="375"/>
      <c r="H66" s="375"/>
      <c r="I66" s="376"/>
      <c r="J66" s="303"/>
      <c r="K66" s="235"/>
      <c r="L66" s="278"/>
      <c r="M66" s="279"/>
      <c r="N66" s="280"/>
      <c r="O66" s="279"/>
      <c r="P66" s="281"/>
    </row>
    <row r="67" spans="1:16" s="216" customFormat="1" ht="15" customHeight="1" thickBot="1" x14ac:dyDescent="0.3">
      <c r="A67" s="246"/>
      <c r="B67" s="253"/>
      <c r="C67" s="248" t="s">
        <v>105</v>
      </c>
      <c r="D67" s="247">
        <f>SUM(D68:D81)</f>
        <v>13</v>
      </c>
      <c r="E67" s="369">
        <f t="shared" ref="E67:I67" si="13">SUM(E68:E81)</f>
        <v>2</v>
      </c>
      <c r="F67" s="369">
        <f t="shared" si="13"/>
        <v>10</v>
      </c>
      <c r="G67" s="369">
        <f t="shared" si="13"/>
        <v>1</v>
      </c>
      <c r="H67" s="369">
        <f t="shared" si="13"/>
        <v>0</v>
      </c>
      <c r="I67" s="369">
        <f t="shared" si="13"/>
        <v>0</v>
      </c>
      <c r="J67" s="300">
        <f>AVERAGE(J68:J81)</f>
        <v>50.25</v>
      </c>
      <c r="K67" s="235"/>
      <c r="L67" s="336">
        <f>D67</f>
        <v>13</v>
      </c>
      <c r="M67" s="337">
        <f t="shared" si="2"/>
        <v>1</v>
      </c>
      <c r="N67" s="344">
        <f t="shared" si="3"/>
        <v>7.6923076923076925</v>
      </c>
      <c r="O67" s="337">
        <f t="shared" si="4"/>
        <v>2</v>
      </c>
      <c r="P67" s="345">
        <f t="shared" si="5"/>
        <v>15.384615384615385</v>
      </c>
    </row>
    <row r="68" spans="1:16" s="216" customFormat="1" ht="15" customHeight="1" x14ac:dyDescent="0.25">
      <c r="A68" s="231">
        <v>1</v>
      </c>
      <c r="B68" s="250">
        <v>50040</v>
      </c>
      <c r="C68" s="233" t="s">
        <v>54</v>
      </c>
      <c r="D68" s="159">
        <v>1</v>
      </c>
      <c r="E68" s="373"/>
      <c r="F68" s="373">
        <v>1</v>
      </c>
      <c r="G68" s="373"/>
      <c r="H68" s="373"/>
      <c r="I68" s="373"/>
      <c r="J68" s="303">
        <v>52</v>
      </c>
      <c r="K68" s="235"/>
      <c r="L68" s="270">
        <f t="shared" ref="L68:L75" si="14">D68</f>
        <v>1</v>
      </c>
      <c r="M68" s="271">
        <f t="shared" si="2"/>
        <v>0</v>
      </c>
      <c r="N68" s="272">
        <f t="shared" si="3"/>
        <v>0</v>
      </c>
      <c r="O68" s="271">
        <f t="shared" si="4"/>
        <v>0</v>
      </c>
      <c r="P68" s="273">
        <f t="shared" si="5"/>
        <v>0</v>
      </c>
    </row>
    <row r="69" spans="1:16" s="216" customFormat="1" ht="15" customHeight="1" x14ac:dyDescent="0.25">
      <c r="A69" s="226">
        <v>2</v>
      </c>
      <c r="B69" s="250">
        <v>50003</v>
      </c>
      <c r="C69" s="233" t="s">
        <v>97</v>
      </c>
      <c r="D69" s="159">
        <v>2</v>
      </c>
      <c r="E69" s="374"/>
      <c r="F69" s="374">
        <v>2</v>
      </c>
      <c r="G69" s="374"/>
      <c r="H69" s="374"/>
      <c r="I69" s="374"/>
      <c r="J69" s="303">
        <v>59</v>
      </c>
      <c r="K69" s="235"/>
      <c r="L69" s="274">
        <f t="shared" si="14"/>
        <v>2</v>
      </c>
      <c r="M69" s="275">
        <f t="shared" si="2"/>
        <v>0</v>
      </c>
      <c r="N69" s="276">
        <f t="shared" si="3"/>
        <v>0</v>
      </c>
      <c r="O69" s="275">
        <f t="shared" si="4"/>
        <v>0</v>
      </c>
      <c r="P69" s="277">
        <f t="shared" si="5"/>
        <v>0</v>
      </c>
    </row>
    <row r="70" spans="1:16" s="216" customFormat="1" ht="15" customHeight="1" x14ac:dyDescent="0.25">
      <c r="A70" s="226">
        <v>3</v>
      </c>
      <c r="B70" s="250">
        <v>50060</v>
      </c>
      <c r="C70" s="233" t="s">
        <v>182</v>
      </c>
      <c r="D70" s="159">
        <v>1</v>
      </c>
      <c r="E70" s="374"/>
      <c r="F70" s="374">
        <v>1</v>
      </c>
      <c r="G70" s="374"/>
      <c r="H70" s="374"/>
      <c r="I70" s="374"/>
      <c r="J70" s="303">
        <v>56</v>
      </c>
      <c r="K70" s="235"/>
      <c r="L70" s="274">
        <f t="shared" si="14"/>
        <v>1</v>
      </c>
      <c r="M70" s="275">
        <f t="shared" si="2"/>
        <v>0</v>
      </c>
      <c r="N70" s="276">
        <f t="shared" si="3"/>
        <v>0</v>
      </c>
      <c r="O70" s="275">
        <f t="shared" si="4"/>
        <v>0</v>
      </c>
      <c r="P70" s="277">
        <f t="shared" si="5"/>
        <v>0</v>
      </c>
    </row>
    <row r="71" spans="1:16" s="216" customFormat="1" ht="15" customHeight="1" x14ac:dyDescent="0.25">
      <c r="A71" s="226">
        <v>4</v>
      </c>
      <c r="B71" s="256">
        <v>50170</v>
      </c>
      <c r="C71" s="233" t="s">
        <v>185</v>
      </c>
      <c r="D71" s="159"/>
      <c r="E71" s="374"/>
      <c r="F71" s="374"/>
      <c r="G71" s="374"/>
      <c r="H71" s="374"/>
      <c r="I71" s="374"/>
      <c r="J71" s="303"/>
      <c r="K71" s="235"/>
      <c r="L71" s="274"/>
      <c r="M71" s="275"/>
      <c r="N71" s="276"/>
      <c r="O71" s="288"/>
      <c r="P71" s="277"/>
    </row>
    <row r="72" spans="1:16" s="216" customFormat="1" ht="15" customHeight="1" x14ac:dyDescent="0.25">
      <c r="A72" s="226">
        <v>5</v>
      </c>
      <c r="B72" s="250">
        <v>50230</v>
      </c>
      <c r="C72" s="233" t="s">
        <v>58</v>
      </c>
      <c r="D72" s="159">
        <v>1</v>
      </c>
      <c r="E72" s="374"/>
      <c r="F72" s="374">
        <v>1</v>
      </c>
      <c r="G72" s="374"/>
      <c r="H72" s="374"/>
      <c r="I72" s="374"/>
      <c r="J72" s="303">
        <v>42</v>
      </c>
      <c r="K72" s="235"/>
      <c r="L72" s="274">
        <f t="shared" si="14"/>
        <v>1</v>
      </c>
      <c r="M72" s="275">
        <f t="shared" ref="M72:M122" si="15">I72+H72+G72</f>
        <v>0</v>
      </c>
      <c r="N72" s="276">
        <f t="shared" ref="N72:N122" si="16">M72*100/L72</f>
        <v>0</v>
      </c>
      <c r="O72" s="275">
        <f t="shared" ref="O72:O122" si="17">E72</f>
        <v>0</v>
      </c>
      <c r="P72" s="277">
        <f t="shared" ref="P72:P122" si="18">O72*100/L72</f>
        <v>0</v>
      </c>
    </row>
    <row r="73" spans="1:16" s="216" customFormat="1" ht="15" customHeight="1" x14ac:dyDescent="0.25">
      <c r="A73" s="226">
        <v>6</v>
      </c>
      <c r="B73" s="250">
        <v>50340</v>
      </c>
      <c r="C73" s="233" t="s">
        <v>186</v>
      </c>
      <c r="D73" s="159"/>
      <c r="E73" s="374"/>
      <c r="F73" s="374"/>
      <c r="G73" s="374"/>
      <c r="H73" s="374"/>
      <c r="I73" s="374"/>
      <c r="J73" s="303"/>
      <c r="K73" s="235"/>
      <c r="L73" s="274"/>
      <c r="M73" s="275"/>
      <c r="N73" s="276"/>
      <c r="O73" s="275"/>
      <c r="P73" s="277"/>
    </row>
    <row r="74" spans="1:16" s="216" customFormat="1" ht="15" customHeight="1" x14ac:dyDescent="0.25">
      <c r="A74" s="226">
        <v>7</v>
      </c>
      <c r="B74" s="250">
        <v>50420</v>
      </c>
      <c r="C74" s="233" t="s">
        <v>164</v>
      </c>
      <c r="D74" s="159">
        <v>1</v>
      </c>
      <c r="E74" s="374"/>
      <c r="F74" s="374">
        <v>1</v>
      </c>
      <c r="G74" s="374"/>
      <c r="H74" s="374"/>
      <c r="I74" s="374"/>
      <c r="J74" s="303">
        <v>57</v>
      </c>
      <c r="K74" s="235"/>
      <c r="L74" s="274">
        <f t="shared" si="14"/>
        <v>1</v>
      </c>
      <c r="M74" s="275">
        <f t="shared" si="15"/>
        <v>0</v>
      </c>
      <c r="N74" s="276">
        <f t="shared" si="16"/>
        <v>0</v>
      </c>
      <c r="O74" s="275">
        <f t="shared" si="17"/>
        <v>0</v>
      </c>
      <c r="P74" s="277">
        <f t="shared" si="18"/>
        <v>0</v>
      </c>
    </row>
    <row r="75" spans="1:16" s="216" customFormat="1" ht="15" customHeight="1" x14ac:dyDescent="0.25">
      <c r="A75" s="226">
        <v>8</v>
      </c>
      <c r="B75" s="250">
        <v>50450</v>
      </c>
      <c r="C75" s="233" t="s">
        <v>165</v>
      </c>
      <c r="D75" s="159">
        <v>2</v>
      </c>
      <c r="E75" s="374"/>
      <c r="F75" s="374">
        <v>2</v>
      </c>
      <c r="G75" s="374"/>
      <c r="H75" s="374"/>
      <c r="I75" s="374"/>
      <c r="J75" s="303">
        <v>48</v>
      </c>
      <c r="K75" s="235"/>
      <c r="L75" s="274">
        <f t="shared" si="14"/>
        <v>2</v>
      </c>
      <c r="M75" s="275">
        <f t="shared" si="15"/>
        <v>0</v>
      </c>
      <c r="N75" s="276">
        <f t="shared" si="16"/>
        <v>0</v>
      </c>
      <c r="O75" s="275">
        <f t="shared" si="17"/>
        <v>0</v>
      </c>
      <c r="P75" s="277">
        <f t="shared" si="18"/>
        <v>0</v>
      </c>
    </row>
    <row r="76" spans="1:16" s="216" customFormat="1" ht="15" customHeight="1" x14ac:dyDescent="0.25">
      <c r="A76" s="226">
        <v>9</v>
      </c>
      <c r="B76" s="250">
        <v>50620</v>
      </c>
      <c r="C76" s="233" t="s">
        <v>62</v>
      </c>
      <c r="D76" s="159"/>
      <c r="E76" s="374"/>
      <c r="F76" s="374"/>
      <c r="G76" s="374"/>
      <c r="H76" s="374"/>
      <c r="I76" s="374"/>
      <c r="J76" s="303"/>
      <c r="K76" s="235"/>
      <c r="L76" s="274"/>
      <c r="M76" s="275"/>
      <c r="N76" s="276"/>
      <c r="O76" s="275"/>
      <c r="P76" s="277"/>
    </row>
    <row r="77" spans="1:16" s="216" customFormat="1" ht="15" customHeight="1" x14ac:dyDescent="0.25">
      <c r="A77" s="226">
        <v>10</v>
      </c>
      <c r="B77" s="250">
        <v>50760</v>
      </c>
      <c r="C77" s="233" t="s">
        <v>163</v>
      </c>
      <c r="D77" s="159">
        <v>1</v>
      </c>
      <c r="E77" s="374"/>
      <c r="F77" s="374"/>
      <c r="G77" s="374">
        <v>1</v>
      </c>
      <c r="H77" s="374"/>
      <c r="I77" s="374"/>
      <c r="J77" s="303">
        <v>72</v>
      </c>
      <c r="K77" s="235"/>
      <c r="L77" s="274">
        <f>D77</f>
        <v>1</v>
      </c>
      <c r="M77" s="275">
        <f t="shared" si="15"/>
        <v>1</v>
      </c>
      <c r="N77" s="276">
        <f t="shared" si="16"/>
        <v>100</v>
      </c>
      <c r="O77" s="275">
        <f t="shared" si="17"/>
        <v>0</v>
      </c>
      <c r="P77" s="277">
        <f t="shared" si="18"/>
        <v>0</v>
      </c>
    </row>
    <row r="78" spans="1:16" s="216" customFormat="1" ht="15" customHeight="1" x14ac:dyDescent="0.25">
      <c r="A78" s="226">
        <v>11</v>
      </c>
      <c r="B78" s="250">
        <v>50780</v>
      </c>
      <c r="C78" s="233" t="s">
        <v>183</v>
      </c>
      <c r="D78" s="159">
        <v>1</v>
      </c>
      <c r="E78" s="374"/>
      <c r="F78" s="374">
        <v>1</v>
      </c>
      <c r="G78" s="374"/>
      <c r="H78" s="374"/>
      <c r="I78" s="374"/>
      <c r="J78" s="303">
        <v>44</v>
      </c>
      <c r="K78" s="235"/>
      <c r="L78" s="274">
        <f t="shared" ref="L78:L80" si="19">D78</f>
        <v>1</v>
      </c>
      <c r="M78" s="275">
        <f t="shared" si="15"/>
        <v>0</v>
      </c>
      <c r="N78" s="276">
        <f t="shared" si="16"/>
        <v>0</v>
      </c>
      <c r="O78" s="288">
        <f t="shared" si="17"/>
        <v>0</v>
      </c>
      <c r="P78" s="277">
        <f t="shared" si="18"/>
        <v>0</v>
      </c>
    </row>
    <row r="79" spans="1:16" s="216" customFormat="1" ht="15" customHeight="1" x14ac:dyDescent="0.25">
      <c r="A79" s="226">
        <v>12</v>
      </c>
      <c r="B79" s="250">
        <v>50930</v>
      </c>
      <c r="C79" s="233" t="s">
        <v>184</v>
      </c>
      <c r="D79" s="159">
        <v>1</v>
      </c>
      <c r="E79" s="374">
        <v>1</v>
      </c>
      <c r="F79" s="374"/>
      <c r="G79" s="374"/>
      <c r="H79" s="374"/>
      <c r="I79" s="374"/>
      <c r="J79" s="303">
        <v>23</v>
      </c>
      <c r="K79" s="235"/>
      <c r="L79" s="274">
        <f t="shared" si="19"/>
        <v>1</v>
      </c>
      <c r="M79" s="275">
        <f t="shared" si="15"/>
        <v>0</v>
      </c>
      <c r="N79" s="276">
        <f t="shared" si="16"/>
        <v>0</v>
      </c>
      <c r="O79" s="288">
        <f t="shared" si="17"/>
        <v>1</v>
      </c>
      <c r="P79" s="277">
        <f t="shared" si="18"/>
        <v>100</v>
      </c>
    </row>
    <row r="80" spans="1:16" s="216" customFormat="1" ht="15" customHeight="1" x14ac:dyDescent="0.25">
      <c r="A80" s="230">
        <v>13</v>
      </c>
      <c r="B80" s="252">
        <v>51370</v>
      </c>
      <c r="C80" s="236" t="s">
        <v>66</v>
      </c>
      <c r="D80" s="159">
        <v>2</v>
      </c>
      <c r="E80" s="379">
        <v>1</v>
      </c>
      <c r="F80" s="379">
        <v>1</v>
      </c>
      <c r="G80" s="379"/>
      <c r="H80" s="379"/>
      <c r="I80" s="380"/>
      <c r="J80" s="306">
        <v>49.5</v>
      </c>
      <c r="K80" s="235"/>
      <c r="L80" s="274">
        <f t="shared" si="19"/>
        <v>2</v>
      </c>
      <c r="M80" s="275">
        <f t="shared" si="15"/>
        <v>0</v>
      </c>
      <c r="N80" s="276">
        <f t="shared" si="16"/>
        <v>0</v>
      </c>
      <c r="O80" s="288">
        <f t="shared" si="17"/>
        <v>1</v>
      </c>
      <c r="P80" s="277">
        <f t="shared" si="18"/>
        <v>50</v>
      </c>
    </row>
    <row r="81" spans="1:16" s="216" customFormat="1" ht="15" customHeight="1" thickBot="1" x14ac:dyDescent="0.3">
      <c r="A81" s="230">
        <v>14</v>
      </c>
      <c r="B81" s="347">
        <v>51400</v>
      </c>
      <c r="C81" s="348" t="s">
        <v>144</v>
      </c>
      <c r="D81" s="70"/>
      <c r="E81" s="381"/>
      <c r="F81" s="381"/>
      <c r="G81" s="381"/>
      <c r="H81" s="381"/>
      <c r="I81" s="382"/>
      <c r="J81" s="306"/>
      <c r="K81" s="235"/>
      <c r="L81" s="278"/>
      <c r="M81" s="279"/>
      <c r="N81" s="280"/>
      <c r="O81" s="289"/>
      <c r="P81" s="281"/>
    </row>
    <row r="82" spans="1:16" s="216" customFormat="1" ht="15" customHeight="1" thickBot="1" x14ac:dyDescent="0.3">
      <c r="A82" s="246"/>
      <c r="B82" s="253"/>
      <c r="C82" s="248" t="s">
        <v>106</v>
      </c>
      <c r="D82" s="247">
        <f>SUM(D83:D112)</f>
        <v>31</v>
      </c>
      <c r="E82" s="369">
        <f t="shared" ref="E82:I82" si="20">SUM(E83:E112)</f>
        <v>3</v>
      </c>
      <c r="F82" s="369">
        <f t="shared" si="20"/>
        <v>25</v>
      </c>
      <c r="G82" s="369">
        <f t="shared" si="20"/>
        <v>1</v>
      </c>
      <c r="H82" s="369">
        <f t="shared" si="20"/>
        <v>2</v>
      </c>
      <c r="I82" s="369">
        <f t="shared" si="20"/>
        <v>0</v>
      </c>
      <c r="J82" s="300">
        <f>AVERAGE(J83:J112)</f>
        <v>53.223958333333336</v>
      </c>
      <c r="K82" s="235"/>
      <c r="L82" s="336">
        <f>D82</f>
        <v>31</v>
      </c>
      <c r="M82" s="337">
        <f t="shared" si="15"/>
        <v>3</v>
      </c>
      <c r="N82" s="344">
        <f t="shared" si="16"/>
        <v>9.67741935483871</v>
      </c>
      <c r="O82" s="337">
        <f t="shared" si="17"/>
        <v>3</v>
      </c>
      <c r="P82" s="345">
        <f t="shared" si="18"/>
        <v>9.67741935483871</v>
      </c>
    </row>
    <row r="83" spans="1:16" s="216" customFormat="1" ht="15" customHeight="1" x14ac:dyDescent="0.25">
      <c r="A83" s="261">
        <v>1</v>
      </c>
      <c r="B83" s="255">
        <v>60010</v>
      </c>
      <c r="C83" s="233" t="s">
        <v>145</v>
      </c>
      <c r="D83" s="159"/>
      <c r="E83" s="373"/>
      <c r="F83" s="373"/>
      <c r="G83" s="373"/>
      <c r="H83" s="373"/>
      <c r="I83" s="373"/>
      <c r="J83" s="303"/>
      <c r="K83" s="235"/>
      <c r="L83" s="270"/>
      <c r="M83" s="271"/>
      <c r="N83" s="272"/>
      <c r="O83" s="271"/>
      <c r="P83" s="273"/>
    </row>
    <row r="84" spans="1:16" s="216" customFormat="1" ht="15" customHeight="1" x14ac:dyDescent="0.25">
      <c r="A84" s="237">
        <v>2</v>
      </c>
      <c r="B84" s="250">
        <v>60020</v>
      </c>
      <c r="C84" s="233" t="s">
        <v>69</v>
      </c>
      <c r="D84" s="159">
        <v>1</v>
      </c>
      <c r="E84" s="374"/>
      <c r="F84" s="374">
        <v>1</v>
      </c>
      <c r="G84" s="374"/>
      <c r="H84" s="374"/>
      <c r="I84" s="374"/>
      <c r="J84" s="303">
        <v>56</v>
      </c>
      <c r="K84" s="235"/>
      <c r="L84" s="274">
        <f t="shared" ref="L84:L87" si="21">D84</f>
        <v>1</v>
      </c>
      <c r="M84" s="275">
        <f t="shared" si="15"/>
        <v>0</v>
      </c>
      <c r="N84" s="276">
        <f t="shared" si="16"/>
        <v>0</v>
      </c>
      <c r="O84" s="275">
        <f t="shared" si="17"/>
        <v>0</v>
      </c>
      <c r="P84" s="277">
        <f t="shared" si="18"/>
        <v>0</v>
      </c>
    </row>
    <row r="85" spans="1:16" s="216" customFormat="1" ht="15" customHeight="1" x14ac:dyDescent="0.25">
      <c r="A85" s="237">
        <v>3</v>
      </c>
      <c r="B85" s="250">
        <v>60050</v>
      </c>
      <c r="C85" s="233" t="s">
        <v>146</v>
      </c>
      <c r="D85" s="159">
        <v>1</v>
      </c>
      <c r="E85" s="374"/>
      <c r="F85" s="374">
        <v>1</v>
      </c>
      <c r="G85" s="374"/>
      <c r="H85" s="374"/>
      <c r="I85" s="374"/>
      <c r="J85" s="303">
        <v>52</v>
      </c>
      <c r="K85" s="235"/>
      <c r="L85" s="274">
        <f t="shared" si="21"/>
        <v>1</v>
      </c>
      <c r="M85" s="275">
        <f t="shared" si="15"/>
        <v>0</v>
      </c>
      <c r="N85" s="276">
        <f t="shared" si="16"/>
        <v>0</v>
      </c>
      <c r="O85" s="275">
        <f t="shared" si="17"/>
        <v>0</v>
      </c>
      <c r="P85" s="277">
        <f t="shared" si="18"/>
        <v>0</v>
      </c>
    </row>
    <row r="86" spans="1:16" s="216" customFormat="1" ht="15" customHeight="1" x14ac:dyDescent="0.25">
      <c r="A86" s="237">
        <v>4</v>
      </c>
      <c r="B86" s="250">
        <v>60070</v>
      </c>
      <c r="C86" s="233" t="s">
        <v>147</v>
      </c>
      <c r="D86" s="159">
        <v>1</v>
      </c>
      <c r="E86" s="374"/>
      <c r="F86" s="374">
        <v>1</v>
      </c>
      <c r="G86" s="374"/>
      <c r="H86" s="374"/>
      <c r="I86" s="374"/>
      <c r="J86" s="303">
        <v>46</v>
      </c>
      <c r="K86" s="235"/>
      <c r="L86" s="274">
        <f t="shared" si="21"/>
        <v>1</v>
      </c>
      <c r="M86" s="275">
        <f t="shared" si="15"/>
        <v>0</v>
      </c>
      <c r="N86" s="276">
        <f t="shared" si="16"/>
        <v>0</v>
      </c>
      <c r="O86" s="275">
        <f t="shared" si="17"/>
        <v>0</v>
      </c>
      <c r="P86" s="277">
        <f t="shared" si="18"/>
        <v>0</v>
      </c>
    </row>
    <row r="87" spans="1:16" s="216" customFormat="1" ht="15" customHeight="1" x14ac:dyDescent="0.25">
      <c r="A87" s="237">
        <v>5</v>
      </c>
      <c r="B87" s="250">
        <v>60180</v>
      </c>
      <c r="C87" s="233" t="s">
        <v>148</v>
      </c>
      <c r="D87" s="159">
        <v>1</v>
      </c>
      <c r="E87" s="374"/>
      <c r="F87" s="374">
        <v>1</v>
      </c>
      <c r="G87" s="374"/>
      <c r="H87" s="374"/>
      <c r="I87" s="374"/>
      <c r="J87" s="303">
        <v>68</v>
      </c>
      <c r="K87" s="235"/>
      <c r="L87" s="274">
        <f t="shared" si="21"/>
        <v>1</v>
      </c>
      <c r="M87" s="275">
        <f t="shared" si="15"/>
        <v>0</v>
      </c>
      <c r="N87" s="276">
        <f t="shared" si="16"/>
        <v>0</v>
      </c>
      <c r="O87" s="275">
        <f t="shared" si="17"/>
        <v>0</v>
      </c>
      <c r="P87" s="277">
        <f t="shared" si="18"/>
        <v>0</v>
      </c>
    </row>
    <row r="88" spans="1:16" s="216" customFormat="1" ht="15" customHeight="1" x14ac:dyDescent="0.25">
      <c r="A88" s="237">
        <v>6</v>
      </c>
      <c r="B88" s="250">
        <v>60240</v>
      </c>
      <c r="C88" s="233" t="s">
        <v>149</v>
      </c>
      <c r="D88" s="159"/>
      <c r="E88" s="374"/>
      <c r="F88" s="374"/>
      <c r="G88" s="374"/>
      <c r="H88" s="374"/>
      <c r="I88" s="374"/>
      <c r="J88" s="303"/>
      <c r="K88" s="235"/>
      <c r="L88" s="274"/>
      <c r="M88" s="275"/>
      <c r="N88" s="276"/>
      <c r="O88" s="110"/>
      <c r="P88" s="277"/>
    </row>
    <row r="89" spans="1:16" s="216" customFormat="1" ht="15" customHeight="1" x14ac:dyDescent="0.25">
      <c r="A89" s="237">
        <v>7</v>
      </c>
      <c r="B89" s="250">
        <v>60560</v>
      </c>
      <c r="C89" s="233" t="s">
        <v>152</v>
      </c>
      <c r="D89" s="159">
        <v>1</v>
      </c>
      <c r="E89" s="374"/>
      <c r="F89" s="374">
        <v>1</v>
      </c>
      <c r="G89" s="374"/>
      <c r="H89" s="374"/>
      <c r="I89" s="374"/>
      <c r="J89" s="303">
        <v>64</v>
      </c>
      <c r="K89" s="235"/>
      <c r="L89" s="274">
        <f>D89</f>
        <v>1</v>
      </c>
      <c r="M89" s="275">
        <f t="shared" si="15"/>
        <v>0</v>
      </c>
      <c r="N89" s="276">
        <f t="shared" si="16"/>
        <v>0</v>
      </c>
      <c r="O89" s="275">
        <f t="shared" si="17"/>
        <v>0</v>
      </c>
      <c r="P89" s="277">
        <f t="shared" si="18"/>
        <v>0</v>
      </c>
    </row>
    <row r="90" spans="1:16" s="216" customFormat="1" ht="15" customHeight="1" x14ac:dyDescent="0.25">
      <c r="A90" s="237">
        <v>8</v>
      </c>
      <c r="B90" s="250">
        <v>60660</v>
      </c>
      <c r="C90" s="233" t="s">
        <v>151</v>
      </c>
      <c r="D90" s="159">
        <v>1</v>
      </c>
      <c r="E90" s="374"/>
      <c r="F90" s="374">
        <v>1</v>
      </c>
      <c r="G90" s="374"/>
      <c r="H90" s="374"/>
      <c r="I90" s="374"/>
      <c r="J90" s="303">
        <v>54</v>
      </c>
      <c r="K90" s="235"/>
      <c r="L90" s="274">
        <f>D90</f>
        <v>1</v>
      </c>
      <c r="M90" s="275">
        <f t="shared" si="15"/>
        <v>0</v>
      </c>
      <c r="N90" s="276">
        <f t="shared" si="16"/>
        <v>0</v>
      </c>
      <c r="O90" s="288">
        <f t="shared" si="17"/>
        <v>0</v>
      </c>
      <c r="P90" s="277">
        <f t="shared" si="18"/>
        <v>0</v>
      </c>
    </row>
    <row r="91" spans="1:16" s="216" customFormat="1" ht="15" customHeight="1" x14ac:dyDescent="0.25">
      <c r="A91" s="237">
        <v>9</v>
      </c>
      <c r="B91" s="257">
        <v>60001</v>
      </c>
      <c r="C91" s="229" t="s">
        <v>150</v>
      </c>
      <c r="D91" s="159"/>
      <c r="E91" s="374"/>
      <c r="F91" s="374"/>
      <c r="G91" s="374"/>
      <c r="H91" s="374"/>
      <c r="I91" s="374"/>
      <c r="J91" s="303"/>
      <c r="K91" s="235"/>
      <c r="L91" s="274"/>
      <c r="M91" s="275"/>
      <c r="N91" s="276"/>
      <c r="O91" s="110"/>
      <c r="P91" s="277"/>
    </row>
    <row r="92" spans="1:16" s="216" customFormat="1" ht="15" customHeight="1" x14ac:dyDescent="0.25">
      <c r="A92" s="237">
        <v>10</v>
      </c>
      <c r="B92" s="250">
        <v>60850</v>
      </c>
      <c r="C92" s="233" t="s">
        <v>178</v>
      </c>
      <c r="D92" s="159"/>
      <c r="E92" s="374"/>
      <c r="F92" s="374"/>
      <c r="G92" s="374"/>
      <c r="H92" s="374"/>
      <c r="I92" s="374"/>
      <c r="J92" s="303"/>
      <c r="K92" s="235"/>
      <c r="L92" s="274"/>
      <c r="M92" s="275"/>
      <c r="N92" s="276"/>
      <c r="O92" s="275"/>
      <c r="P92" s="277"/>
    </row>
    <row r="93" spans="1:16" s="216" customFormat="1" ht="15" customHeight="1" x14ac:dyDescent="0.25">
      <c r="A93" s="237">
        <v>11</v>
      </c>
      <c r="B93" s="250">
        <v>60910</v>
      </c>
      <c r="C93" s="233" t="s">
        <v>78</v>
      </c>
      <c r="D93" s="159"/>
      <c r="E93" s="374"/>
      <c r="F93" s="374"/>
      <c r="G93" s="374"/>
      <c r="H93" s="374"/>
      <c r="I93" s="374"/>
      <c r="J93" s="303"/>
      <c r="K93" s="235"/>
      <c r="L93" s="274"/>
      <c r="M93" s="275"/>
      <c r="N93" s="276"/>
      <c r="O93" s="275"/>
      <c r="P93" s="277"/>
    </row>
    <row r="94" spans="1:16" s="216" customFormat="1" ht="15" customHeight="1" x14ac:dyDescent="0.25">
      <c r="A94" s="237">
        <v>12</v>
      </c>
      <c r="B94" s="250">
        <v>60980</v>
      </c>
      <c r="C94" s="233" t="s">
        <v>79</v>
      </c>
      <c r="D94" s="159">
        <v>1</v>
      </c>
      <c r="E94" s="374"/>
      <c r="F94" s="374">
        <v>1</v>
      </c>
      <c r="G94" s="374"/>
      <c r="H94" s="374"/>
      <c r="I94" s="374"/>
      <c r="J94" s="303">
        <v>57</v>
      </c>
      <c r="K94" s="235"/>
      <c r="L94" s="274">
        <f>D94</f>
        <v>1</v>
      </c>
      <c r="M94" s="275">
        <f t="shared" si="15"/>
        <v>0</v>
      </c>
      <c r="N94" s="276">
        <f t="shared" si="16"/>
        <v>0</v>
      </c>
      <c r="O94" s="275">
        <f t="shared" si="17"/>
        <v>0</v>
      </c>
      <c r="P94" s="277">
        <f t="shared" si="18"/>
        <v>0</v>
      </c>
    </row>
    <row r="95" spans="1:16" s="216" customFormat="1" ht="15" customHeight="1" x14ac:dyDescent="0.25">
      <c r="A95" s="237">
        <v>13</v>
      </c>
      <c r="B95" s="250">
        <v>61080</v>
      </c>
      <c r="C95" s="233" t="s">
        <v>153</v>
      </c>
      <c r="D95" s="159"/>
      <c r="E95" s="374"/>
      <c r="F95" s="374"/>
      <c r="G95" s="374"/>
      <c r="H95" s="374"/>
      <c r="I95" s="374"/>
      <c r="J95" s="303"/>
      <c r="K95" s="235"/>
      <c r="L95" s="274"/>
      <c r="M95" s="275"/>
      <c r="N95" s="276"/>
      <c r="O95" s="275"/>
      <c r="P95" s="277"/>
    </row>
    <row r="96" spans="1:16" s="216" customFormat="1" ht="15" customHeight="1" x14ac:dyDescent="0.25">
      <c r="A96" s="237">
        <v>14</v>
      </c>
      <c r="B96" s="250">
        <v>61150</v>
      </c>
      <c r="C96" s="233" t="s">
        <v>154</v>
      </c>
      <c r="D96" s="159"/>
      <c r="E96" s="374"/>
      <c r="F96" s="374"/>
      <c r="G96" s="374"/>
      <c r="H96" s="374"/>
      <c r="I96" s="374"/>
      <c r="J96" s="303"/>
      <c r="K96" s="235"/>
      <c r="L96" s="274"/>
      <c r="M96" s="275"/>
      <c r="N96" s="276"/>
      <c r="O96" s="275"/>
      <c r="P96" s="277"/>
    </row>
    <row r="97" spans="1:16" s="216" customFormat="1" ht="15" customHeight="1" x14ac:dyDescent="0.25">
      <c r="A97" s="237">
        <v>15</v>
      </c>
      <c r="B97" s="250">
        <v>61210</v>
      </c>
      <c r="C97" s="233" t="s">
        <v>155</v>
      </c>
      <c r="D97" s="159"/>
      <c r="E97" s="374"/>
      <c r="F97" s="374"/>
      <c r="G97" s="374"/>
      <c r="H97" s="374"/>
      <c r="I97" s="374"/>
      <c r="J97" s="303"/>
      <c r="K97" s="235"/>
      <c r="L97" s="274"/>
      <c r="M97" s="275"/>
      <c r="N97" s="276"/>
      <c r="O97" s="275"/>
      <c r="P97" s="277"/>
    </row>
    <row r="98" spans="1:16" s="216" customFormat="1" ht="15" customHeight="1" x14ac:dyDescent="0.25">
      <c r="A98" s="237">
        <v>16</v>
      </c>
      <c r="B98" s="250">
        <v>61290</v>
      </c>
      <c r="C98" s="233" t="s">
        <v>83</v>
      </c>
      <c r="D98" s="159"/>
      <c r="E98" s="374"/>
      <c r="F98" s="374"/>
      <c r="G98" s="374"/>
      <c r="H98" s="374"/>
      <c r="I98" s="374"/>
      <c r="J98" s="303"/>
      <c r="K98" s="235"/>
      <c r="L98" s="274"/>
      <c r="M98" s="275"/>
      <c r="N98" s="276"/>
      <c r="O98" s="275"/>
      <c r="P98" s="277"/>
    </row>
    <row r="99" spans="1:16" s="216" customFormat="1" ht="15" customHeight="1" x14ac:dyDescent="0.25">
      <c r="A99" s="237">
        <v>17</v>
      </c>
      <c r="B99" s="250">
        <v>61340</v>
      </c>
      <c r="C99" s="233" t="s">
        <v>156</v>
      </c>
      <c r="D99" s="159">
        <v>1</v>
      </c>
      <c r="E99" s="374">
        <v>1</v>
      </c>
      <c r="F99" s="374"/>
      <c r="G99" s="374"/>
      <c r="H99" s="374"/>
      <c r="I99" s="374"/>
      <c r="J99" s="303">
        <v>15</v>
      </c>
      <c r="K99" s="235"/>
      <c r="L99" s="274">
        <f t="shared" ref="L99" si="22">D99</f>
        <v>1</v>
      </c>
      <c r="M99" s="275">
        <f t="shared" si="15"/>
        <v>0</v>
      </c>
      <c r="N99" s="276">
        <f t="shared" si="16"/>
        <v>0</v>
      </c>
      <c r="O99" s="275">
        <f t="shared" si="17"/>
        <v>1</v>
      </c>
      <c r="P99" s="277">
        <f t="shared" si="18"/>
        <v>100</v>
      </c>
    </row>
    <row r="100" spans="1:16" s="216" customFormat="1" ht="15" customHeight="1" x14ac:dyDescent="0.25">
      <c r="A100" s="237">
        <v>18</v>
      </c>
      <c r="B100" s="250">
        <v>61390</v>
      </c>
      <c r="C100" s="233" t="s">
        <v>157</v>
      </c>
      <c r="D100" s="159"/>
      <c r="E100" s="374"/>
      <c r="F100" s="374"/>
      <c r="G100" s="374"/>
      <c r="H100" s="374"/>
      <c r="I100" s="374"/>
      <c r="J100" s="303"/>
      <c r="K100" s="235"/>
      <c r="L100" s="274"/>
      <c r="M100" s="275"/>
      <c r="N100" s="276"/>
      <c r="O100" s="275"/>
      <c r="P100" s="277"/>
    </row>
    <row r="101" spans="1:16" s="216" customFormat="1" ht="15" customHeight="1" x14ac:dyDescent="0.25">
      <c r="A101" s="261">
        <v>19</v>
      </c>
      <c r="B101" s="250">
        <v>61410</v>
      </c>
      <c r="C101" s="233" t="s">
        <v>158</v>
      </c>
      <c r="D101" s="159"/>
      <c r="E101" s="374"/>
      <c r="F101" s="374"/>
      <c r="G101" s="374"/>
      <c r="H101" s="374"/>
      <c r="I101" s="374"/>
      <c r="J101" s="303"/>
      <c r="K101" s="235"/>
      <c r="L101" s="274"/>
      <c r="M101" s="275"/>
      <c r="N101" s="276"/>
      <c r="O101" s="275"/>
      <c r="P101" s="277"/>
    </row>
    <row r="102" spans="1:16" s="216" customFormat="1" ht="15" customHeight="1" x14ac:dyDescent="0.25">
      <c r="A102" s="231">
        <v>20</v>
      </c>
      <c r="B102" s="250">
        <v>61430</v>
      </c>
      <c r="C102" s="233" t="s">
        <v>114</v>
      </c>
      <c r="D102" s="159">
        <v>4</v>
      </c>
      <c r="E102" s="374">
        <v>1</v>
      </c>
      <c r="F102" s="374">
        <v>3</v>
      </c>
      <c r="G102" s="374"/>
      <c r="H102" s="374"/>
      <c r="I102" s="374"/>
      <c r="J102" s="303">
        <v>43.25</v>
      </c>
      <c r="K102" s="235"/>
      <c r="L102" s="274">
        <f t="shared" ref="L102:L111" si="23">D102</f>
        <v>4</v>
      </c>
      <c r="M102" s="275">
        <f t="shared" si="15"/>
        <v>0</v>
      </c>
      <c r="N102" s="276">
        <f t="shared" si="16"/>
        <v>0</v>
      </c>
      <c r="O102" s="275">
        <f t="shared" si="17"/>
        <v>1</v>
      </c>
      <c r="P102" s="277">
        <f t="shared" si="18"/>
        <v>25</v>
      </c>
    </row>
    <row r="103" spans="1:16" s="216" customFormat="1" ht="15" customHeight="1" x14ac:dyDescent="0.25">
      <c r="A103" s="226">
        <v>21</v>
      </c>
      <c r="B103" s="250">
        <v>61440</v>
      </c>
      <c r="C103" s="233" t="s">
        <v>159</v>
      </c>
      <c r="D103" s="159">
        <v>2</v>
      </c>
      <c r="E103" s="374"/>
      <c r="F103" s="374">
        <v>2</v>
      </c>
      <c r="G103" s="374"/>
      <c r="H103" s="374"/>
      <c r="I103" s="374"/>
      <c r="J103" s="303">
        <v>47</v>
      </c>
      <c r="K103" s="235"/>
      <c r="L103" s="274">
        <f t="shared" si="23"/>
        <v>2</v>
      </c>
      <c r="M103" s="275">
        <f t="shared" si="15"/>
        <v>0</v>
      </c>
      <c r="N103" s="276">
        <f t="shared" si="16"/>
        <v>0</v>
      </c>
      <c r="O103" s="275">
        <f t="shared" si="17"/>
        <v>0</v>
      </c>
      <c r="P103" s="277">
        <f t="shared" si="18"/>
        <v>0</v>
      </c>
    </row>
    <row r="104" spans="1:16" s="216" customFormat="1" ht="15" customHeight="1" x14ac:dyDescent="0.25">
      <c r="A104" s="226">
        <v>22</v>
      </c>
      <c r="B104" s="250">
        <v>61450</v>
      </c>
      <c r="C104" s="233" t="s">
        <v>115</v>
      </c>
      <c r="D104" s="159">
        <v>1</v>
      </c>
      <c r="E104" s="374"/>
      <c r="F104" s="374">
        <v>1</v>
      </c>
      <c r="G104" s="374"/>
      <c r="H104" s="374"/>
      <c r="I104" s="374"/>
      <c r="J104" s="303">
        <v>51</v>
      </c>
      <c r="K104" s="235"/>
      <c r="L104" s="274">
        <f t="shared" si="23"/>
        <v>1</v>
      </c>
      <c r="M104" s="275">
        <f t="shared" si="15"/>
        <v>0</v>
      </c>
      <c r="N104" s="276">
        <f t="shared" si="16"/>
        <v>0</v>
      </c>
      <c r="O104" s="275">
        <f t="shared" si="17"/>
        <v>0</v>
      </c>
      <c r="P104" s="277">
        <f t="shared" si="18"/>
        <v>0</v>
      </c>
    </row>
    <row r="105" spans="1:16" s="216" customFormat="1" ht="15" customHeight="1" x14ac:dyDescent="0.25">
      <c r="A105" s="226">
        <v>23</v>
      </c>
      <c r="B105" s="250">
        <v>61470</v>
      </c>
      <c r="C105" s="233" t="s">
        <v>88</v>
      </c>
      <c r="D105" s="159">
        <v>1</v>
      </c>
      <c r="E105" s="374"/>
      <c r="F105" s="374">
        <v>1</v>
      </c>
      <c r="G105" s="374"/>
      <c r="H105" s="374"/>
      <c r="I105" s="374"/>
      <c r="J105" s="303">
        <v>64</v>
      </c>
      <c r="K105" s="235"/>
      <c r="L105" s="274">
        <f t="shared" si="23"/>
        <v>1</v>
      </c>
      <c r="M105" s="275">
        <f t="shared" si="15"/>
        <v>0</v>
      </c>
      <c r="N105" s="276">
        <f t="shared" si="16"/>
        <v>0</v>
      </c>
      <c r="O105" s="275">
        <f t="shared" si="17"/>
        <v>0</v>
      </c>
      <c r="P105" s="277">
        <f t="shared" si="18"/>
        <v>0</v>
      </c>
    </row>
    <row r="106" spans="1:16" s="216" customFormat="1" ht="15" customHeight="1" x14ac:dyDescent="0.25">
      <c r="A106" s="226">
        <v>24</v>
      </c>
      <c r="B106" s="250">
        <v>61490</v>
      </c>
      <c r="C106" s="233" t="s">
        <v>116</v>
      </c>
      <c r="D106" s="159">
        <v>3</v>
      </c>
      <c r="E106" s="374">
        <v>1</v>
      </c>
      <c r="F106" s="374">
        <v>1</v>
      </c>
      <c r="G106" s="374">
        <v>1</v>
      </c>
      <c r="H106" s="374"/>
      <c r="I106" s="374"/>
      <c r="J106" s="303">
        <v>56</v>
      </c>
      <c r="K106" s="235"/>
      <c r="L106" s="274">
        <f t="shared" si="23"/>
        <v>3</v>
      </c>
      <c r="M106" s="275">
        <f t="shared" si="15"/>
        <v>1</v>
      </c>
      <c r="N106" s="276">
        <f t="shared" si="16"/>
        <v>33.333333333333336</v>
      </c>
      <c r="O106" s="275">
        <f t="shared" si="17"/>
        <v>1</v>
      </c>
      <c r="P106" s="277">
        <f t="shared" si="18"/>
        <v>33.333333333333336</v>
      </c>
    </row>
    <row r="107" spans="1:16" s="216" customFormat="1" ht="15" customHeight="1" x14ac:dyDescent="0.25">
      <c r="A107" s="226">
        <v>25</v>
      </c>
      <c r="B107" s="250">
        <v>61500</v>
      </c>
      <c r="C107" s="233" t="s">
        <v>117</v>
      </c>
      <c r="D107" s="159">
        <v>7</v>
      </c>
      <c r="E107" s="374"/>
      <c r="F107" s="374">
        <v>6</v>
      </c>
      <c r="G107" s="374"/>
      <c r="H107" s="374">
        <v>1</v>
      </c>
      <c r="I107" s="374"/>
      <c r="J107" s="303">
        <v>52</v>
      </c>
      <c r="K107" s="235"/>
      <c r="L107" s="274">
        <f t="shared" si="23"/>
        <v>7</v>
      </c>
      <c r="M107" s="275">
        <f t="shared" si="15"/>
        <v>1</v>
      </c>
      <c r="N107" s="276">
        <f t="shared" si="16"/>
        <v>14.285714285714286</v>
      </c>
      <c r="O107" s="275">
        <f t="shared" si="17"/>
        <v>0</v>
      </c>
      <c r="P107" s="277">
        <f t="shared" si="18"/>
        <v>0</v>
      </c>
    </row>
    <row r="108" spans="1:16" s="216" customFormat="1" ht="15" customHeight="1" x14ac:dyDescent="0.25">
      <c r="A108" s="226">
        <v>26</v>
      </c>
      <c r="B108" s="250">
        <v>61510</v>
      </c>
      <c r="C108" s="233" t="s">
        <v>89</v>
      </c>
      <c r="D108" s="159"/>
      <c r="E108" s="374"/>
      <c r="F108" s="374"/>
      <c r="G108" s="374"/>
      <c r="H108" s="374"/>
      <c r="I108" s="374"/>
      <c r="J108" s="307"/>
      <c r="K108" s="235"/>
      <c r="L108" s="274"/>
      <c r="M108" s="275"/>
      <c r="N108" s="276"/>
      <c r="O108" s="275"/>
      <c r="P108" s="277"/>
    </row>
    <row r="109" spans="1:16" s="216" customFormat="1" ht="15" customHeight="1" x14ac:dyDescent="0.25">
      <c r="A109" s="226">
        <v>27</v>
      </c>
      <c r="B109" s="252">
        <v>61520</v>
      </c>
      <c r="C109" s="236" t="s">
        <v>118</v>
      </c>
      <c r="D109" s="159"/>
      <c r="E109" s="374"/>
      <c r="F109" s="374"/>
      <c r="G109" s="374"/>
      <c r="H109" s="374"/>
      <c r="I109" s="374"/>
      <c r="J109" s="303"/>
      <c r="K109" s="235"/>
      <c r="L109" s="274"/>
      <c r="M109" s="275"/>
      <c r="N109" s="276"/>
      <c r="O109" s="275"/>
      <c r="P109" s="277"/>
    </row>
    <row r="110" spans="1:16" s="216" customFormat="1" ht="15" customHeight="1" x14ac:dyDescent="0.25">
      <c r="A110" s="226">
        <v>28</v>
      </c>
      <c r="B110" s="252">
        <v>61540</v>
      </c>
      <c r="C110" s="236" t="s">
        <v>160</v>
      </c>
      <c r="D110" s="169">
        <v>2</v>
      </c>
      <c r="E110" s="383"/>
      <c r="F110" s="383">
        <v>1</v>
      </c>
      <c r="G110" s="383"/>
      <c r="H110" s="383">
        <v>1</v>
      </c>
      <c r="I110" s="384"/>
      <c r="J110" s="306">
        <v>72</v>
      </c>
      <c r="K110" s="235"/>
      <c r="L110" s="274">
        <f t="shared" si="23"/>
        <v>2</v>
      </c>
      <c r="M110" s="275">
        <f t="shared" si="15"/>
        <v>1</v>
      </c>
      <c r="N110" s="276">
        <f t="shared" si="16"/>
        <v>50</v>
      </c>
      <c r="O110" s="275">
        <f t="shared" si="17"/>
        <v>0</v>
      </c>
      <c r="P110" s="277">
        <f t="shared" si="18"/>
        <v>0</v>
      </c>
    </row>
    <row r="111" spans="1:16" s="216" customFormat="1" ht="15" customHeight="1" x14ac:dyDescent="0.25">
      <c r="A111" s="230">
        <v>29</v>
      </c>
      <c r="B111" s="252">
        <v>61560</v>
      </c>
      <c r="C111" s="236" t="s">
        <v>161</v>
      </c>
      <c r="D111" s="159">
        <v>3</v>
      </c>
      <c r="E111" s="385"/>
      <c r="F111" s="385">
        <v>3</v>
      </c>
      <c r="G111" s="385"/>
      <c r="H111" s="385"/>
      <c r="I111" s="385"/>
      <c r="J111" s="306">
        <v>54.333333333333336</v>
      </c>
      <c r="K111" s="235"/>
      <c r="L111" s="274">
        <f t="shared" si="23"/>
        <v>3</v>
      </c>
      <c r="M111" s="275">
        <f t="shared" si="15"/>
        <v>0</v>
      </c>
      <c r="N111" s="276">
        <f t="shared" si="16"/>
        <v>0</v>
      </c>
      <c r="O111" s="110">
        <f t="shared" si="17"/>
        <v>0</v>
      </c>
      <c r="P111" s="277">
        <f t="shared" si="18"/>
        <v>0</v>
      </c>
    </row>
    <row r="112" spans="1:16" s="216" customFormat="1" ht="15" customHeight="1" thickBot="1" x14ac:dyDescent="0.3">
      <c r="A112" s="230">
        <v>30</v>
      </c>
      <c r="B112" s="252">
        <v>61570</v>
      </c>
      <c r="C112" s="236" t="s">
        <v>162</v>
      </c>
      <c r="D112" s="158"/>
      <c r="E112" s="386"/>
      <c r="F112" s="386"/>
      <c r="G112" s="386"/>
      <c r="H112" s="386"/>
      <c r="I112" s="387"/>
      <c r="J112" s="305"/>
      <c r="K112" s="235"/>
      <c r="L112" s="278"/>
      <c r="M112" s="279"/>
      <c r="N112" s="280"/>
      <c r="O112" s="279"/>
      <c r="P112" s="281"/>
    </row>
    <row r="113" spans="1:16" s="216" customFormat="1" ht="15" customHeight="1" thickBot="1" x14ac:dyDescent="0.3">
      <c r="A113" s="249"/>
      <c r="B113" s="258"/>
      <c r="C113" s="248" t="s">
        <v>107</v>
      </c>
      <c r="D113" s="266">
        <f>SUM(D114:D122)</f>
        <v>16</v>
      </c>
      <c r="E113" s="369">
        <f t="shared" ref="E113:I113" si="24">SUM(E114:E122)</f>
        <v>3</v>
      </c>
      <c r="F113" s="369">
        <f t="shared" si="24"/>
        <v>10</v>
      </c>
      <c r="G113" s="369">
        <f t="shared" si="24"/>
        <v>0</v>
      </c>
      <c r="H113" s="369">
        <f t="shared" si="24"/>
        <v>3</v>
      </c>
      <c r="I113" s="369">
        <f t="shared" si="24"/>
        <v>0</v>
      </c>
      <c r="J113" s="300">
        <f>AVERAGE(J114:J122)</f>
        <v>51.4</v>
      </c>
      <c r="K113" s="235"/>
      <c r="L113" s="336">
        <f>D113</f>
        <v>16</v>
      </c>
      <c r="M113" s="337">
        <f t="shared" si="15"/>
        <v>3</v>
      </c>
      <c r="N113" s="344">
        <f t="shared" si="16"/>
        <v>18.75</v>
      </c>
      <c r="O113" s="337">
        <f t="shared" si="17"/>
        <v>3</v>
      </c>
      <c r="P113" s="345">
        <f t="shared" si="18"/>
        <v>18.75</v>
      </c>
    </row>
    <row r="114" spans="1:16" s="216" customFormat="1" ht="15" customHeight="1" x14ac:dyDescent="0.25">
      <c r="A114" s="225">
        <v>1</v>
      </c>
      <c r="B114" s="251">
        <v>70020</v>
      </c>
      <c r="C114" s="228" t="s">
        <v>90</v>
      </c>
      <c r="D114" s="170"/>
      <c r="E114" s="388"/>
      <c r="F114" s="388"/>
      <c r="G114" s="388"/>
      <c r="H114" s="388"/>
      <c r="I114" s="388"/>
      <c r="J114" s="302"/>
      <c r="K114" s="235"/>
      <c r="L114" s="270"/>
      <c r="M114" s="271"/>
      <c r="N114" s="272"/>
      <c r="O114" s="271"/>
      <c r="P114" s="273"/>
    </row>
    <row r="115" spans="1:16" s="216" customFormat="1" ht="15" customHeight="1" x14ac:dyDescent="0.25">
      <c r="A115" s="231">
        <v>2</v>
      </c>
      <c r="B115" s="250">
        <v>70110</v>
      </c>
      <c r="C115" s="233" t="s">
        <v>93</v>
      </c>
      <c r="D115" s="159">
        <v>1</v>
      </c>
      <c r="E115" s="374"/>
      <c r="F115" s="374"/>
      <c r="G115" s="374"/>
      <c r="H115" s="374">
        <v>1</v>
      </c>
      <c r="I115" s="374"/>
      <c r="J115" s="303">
        <v>80</v>
      </c>
      <c r="K115" s="235"/>
      <c r="L115" s="274">
        <f t="shared" ref="L115" si="25">D115</f>
        <v>1</v>
      </c>
      <c r="M115" s="275">
        <f t="shared" si="15"/>
        <v>1</v>
      </c>
      <c r="N115" s="276">
        <f t="shared" si="16"/>
        <v>100</v>
      </c>
      <c r="O115" s="275">
        <f t="shared" si="17"/>
        <v>0</v>
      </c>
      <c r="P115" s="277">
        <f t="shared" si="18"/>
        <v>0</v>
      </c>
    </row>
    <row r="116" spans="1:16" s="216" customFormat="1" ht="15" customHeight="1" x14ac:dyDescent="0.25">
      <c r="A116" s="226">
        <v>3</v>
      </c>
      <c r="B116" s="250">
        <v>70021</v>
      </c>
      <c r="C116" s="233" t="s">
        <v>91</v>
      </c>
      <c r="D116" s="159"/>
      <c r="E116" s="374"/>
      <c r="F116" s="374"/>
      <c r="G116" s="374"/>
      <c r="H116" s="374"/>
      <c r="I116" s="374"/>
      <c r="J116" s="303"/>
      <c r="K116" s="235"/>
      <c r="L116" s="274"/>
      <c r="M116" s="275"/>
      <c r="N116" s="276"/>
      <c r="O116" s="275"/>
      <c r="P116" s="277"/>
    </row>
    <row r="117" spans="1:16" s="216" customFormat="1" ht="15" customHeight="1" x14ac:dyDescent="0.25">
      <c r="A117" s="226">
        <v>4</v>
      </c>
      <c r="B117" s="250">
        <v>70040</v>
      </c>
      <c r="C117" s="233" t="s">
        <v>92</v>
      </c>
      <c r="D117" s="159"/>
      <c r="E117" s="374"/>
      <c r="F117" s="374"/>
      <c r="G117" s="374"/>
      <c r="H117" s="374"/>
      <c r="I117" s="374"/>
      <c r="J117" s="303"/>
      <c r="K117" s="235"/>
      <c r="L117" s="274"/>
      <c r="M117" s="275"/>
      <c r="N117" s="276"/>
      <c r="O117" s="275"/>
      <c r="P117" s="277"/>
    </row>
    <row r="118" spans="1:16" s="216" customFormat="1" ht="15" customHeight="1" x14ac:dyDescent="0.25">
      <c r="A118" s="226">
        <v>5</v>
      </c>
      <c r="B118" s="250">
        <v>70100</v>
      </c>
      <c r="C118" s="233" t="s">
        <v>188</v>
      </c>
      <c r="D118" s="159">
        <v>6</v>
      </c>
      <c r="E118" s="374"/>
      <c r="F118" s="374">
        <v>5</v>
      </c>
      <c r="G118" s="374"/>
      <c r="H118" s="374">
        <v>1</v>
      </c>
      <c r="I118" s="374"/>
      <c r="J118" s="303">
        <v>55.8</v>
      </c>
      <c r="K118" s="235"/>
      <c r="L118" s="274">
        <f>D118</f>
        <v>6</v>
      </c>
      <c r="M118" s="275">
        <f t="shared" si="15"/>
        <v>1</v>
      </c>
      <c r="N118" s="276">
        <f t="shared" si="16"/>
        <v>16.666666666666668</v>
      </c>
      <c r="O118" s="275">
        <f t="shared" si="17"/>
        <v>0</v>
      </c>
      <c r="P118" s="277">
        <f t="shared" si="18"/>
        <v>0</v>
      </c>
    </row>
    <row r="119" spans="1:16" s="216" customFormat="1" ht="15" customHeight="1" x14ac:dyDescent="0.25">
      <c r="A119" s="226">
        <v>6</v>
      </c>
      <c r="B119" s="250">
        <v>70270</v>
      </c>
      <c r="C119" s="233" t="s">
        <v>94</v>
      </c>
      <c r="D119" s="159">
        <v>2</v>
      </c>
      <c r="E119" s="374">
        <v>1</v>
      </c>
      <c r="F119" s="374">
        <v>1</v>
      </c>
      <c r="G119" s="374"/>
      <c r="H119" s="374"/>
      <c r="I119" s="374"/>
      <c r="J119" s="303">
        <v>37</v>
      </c>
      <c r="K119" s="235"/>
      <c r="L119" s="274">
        <f>D119</f>
        <v>2</v>
      </c>
      <c r="M119" s="275">
        <f t="shared" si="15"/>
        <v>0</v>
      </c>
      <c r="N119" s="276">
        <f t="shared" si="16"/>
        <v>0</v>
      </c>
      <c r="O119" s="275">
        <f t="shared" si="17"/>
        <v>1</v>
      </c>
      <c r="P119" s="277">
        <f t="shared" si="18"/>
        <v>50</v>
      </c>
    </row>
    <row r="120" spans="1:16" s="216" customFormat="1" ht="15" customHeight="1" x14ac:dyDescent="0.25">
      <c r="A120" s="226">
        <v>7</v>
      </c>
      <c r="B120" s="250">
        <v>70510</v>
      </c>
      <c r="C120" s="233" t="s">
        <v>95</v>
      </c>
      <c r="D120" s="159"/>
      <c r="E120" s="374"/>
      <c r="F120" s="374"/>
      <c r="G120" s="374"/>
      <c r="H120" s="374"/>
      <c r="I120" s="374"/>
      <c r="J120" s="303"/>
      <c r="K120" s="235"/>
      <c r="L120" s="274"/>
      <c r="M120" s="275"/>
      <c r="N120" s="276"/>
      <c r="O120" s="275"/>
      <c r="P120" s="282"/>
    </row>
    <row r="121" spans="1:16" s="216" customFormat="1" ht="15" customHeight="1" x14ac:dyDescent="0.25">
      <c r="A121" s="230">
        <v>8</v>
      </c>
      <c r="B121" s="252">
        <v>10880</v>
      </c>
      <c r="C121" s="236" t="s">
        <v>120</v>
      </c>
      <c r="D121" s="159">
        <v>6</v>
      </c>
      <c r="E121" s="389">
        <v>2</v>
      </c>
      <c r="F121" s="389">
        <v>3</v>
      </c>
      <c r="G121" s="389"/>
      <c r="H121" s="389">
        <v>1</v>
      </c>
      <c r="I121" s="389"/>
      <c r="J121" s="306">
        <v>45.2</v>
      </c>
      <c r="K121" s="235"/>
      <c r="L121" s="274">
        <f>D121</f>
        <v>6</v>
      </c>
      <c r="M121" s="275">
        <f t="shared" si="15"/>
        <v>1</v>
      </c>
      <c r="N121" s="276">
        <f t="shared" si="16"/>
        <v>16.666666666666668</v>
      </c>
      <c r="O121" s="275">
        <f t="shared" si="17"/>
        <v>2</v>
      </c>
      <c r="P121" s="277">
        <f t="shared" si="18"/>
        <v>33.333333333333336</v>
      </c>
    </row>
    <row r="122" spans="1:16" s="216" customFormat="1" ht="15" customHeight="1" thickBot="1" x14ac:dyDescent="0.3">
      <c r="A122" s="227">
        <v>9</v>
      </c>
      <c r="B122" s="254">
        <v>10890</v>
      </c>
      <c r="C122" s="234" t="s">
        <v>122</v>
      </c>
      <c r="D122" s="160">
        <v>1</v>
      </c>
      <c r="E122" s="386"/>
      <c r="F122" s="386">
        <v>1</v>
      </c>
      <c r="G122" s="386"/>
      <c r="H122" s="386"/>
      <c r="I122" s="387"/>
      <c r="J122" s="305">
        <v>39</v>
      </c>
      <c r="K122" s="235"/>
      <c r="L122" s="283">
        <f>D122</f>
        <v>1</v>
      </c>
      <c r="M122" s="284">
        <f t="shared" si="15"/>
        <v>0</v>
      </c>
      <c r="N122" s="285">
        <f t="shared" si="16"/>
        <v>0</v>
      </c>
      <c r="O122" s="284">
        <f t="shared" si="17"/>
        <v>0</v>
      </c>
      <c r="P122" s="286">
        <f t="shared" si="18"/>
        <v>0</v>
      </c>
    </row>
    <row r="123" spans="1:16" ht="15" customHeight="1" x14ac:dyDescent="0.25">
      <c r="A123" s="221"/>
      <c r="B123" s="221"/>
      <c r="C123" s="221"/>
      <c r="D123" s="576" t="s">
        <v>98</v>
      </c>
      <c r="E123" s="576"/>
      <c r="F123" s="576"/>
      <c r="G123" s="576"/>
      <c r="H123" s="576"/>
      <c r="I123" s="576"/>
      <c r="J123" s="259">
        <f>AVERAGE(J8:J15,J17:J28,J30:J46,J48:J66,J68:J81,J83:J112,J114:J122)</f>
        <v>52.761217948717949</v>
      </c>
      <c r="K123" s="219"/>
      <c r="N123" s="287"/>
      <c r="O123" s="287"/>
      <c r="P123" s="287"/>
    </row>
    <row r="124" spans="1:16" ht="15" customHeight="1" x14ac:dyDescent="0.25">
      <c r="A124" s="221"/>
      <c r="B124" s="221"/>
      <c r="C124" s="221"/>
      <c r="D124" s="221"/>
      <c r="E124" s="222"/>
      <c r="F124" s="222"/>
      <c r="G124" s="222"/>
      <c r="H124" s="223"/>
      <c r="I124" s="223"/>
      <c r="J124" s="224"/>
      <c r="K124" s="219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O7:P122">
    <cfRule type="containsBlanks" dxfId="88" priority="20">
      <formula>LEN(TRIM(O7))=0</formula>
    </cfRule>
    <cfRule type="cellIs" dxfId="87" priority="21" operator="equal">
      <formula>10</formula>
    </cfRule>
    <cfRule type="cellIs" dxfId="86" priority="22" operator="equal">
      <formula>0</formula>
    </cfRule>
    <cfRule type="cellIs" dxfId="85" priority="23" operator="between">
      <formula>0.09</formula>
      <formula>10</formula>
    </cfRule>
    <cfRule type="cellIs" dxfId="84" priority="24" operator="greaterThanOrEqual">
      <formula>10</formula>
    </cfRule>
  </conditionalFormatting>
  <conditionalFormatting sqref="N7:N122">
    <cfRule type="containsBlanks" dxfId="83" priority="19">
      <formula>LEN(TRIM(N7))=0</formula>
    </cfRule>
    <cfRule type="cellIs" dxfId="82" priority="29" operator="lessThan">
      <formula>50</formula>
    </cfRule>
    <cfRule type="cellIs" dxfId="81" priority="30" operator="between">
      <formula>50</formula>
      <formula>50.004</formula>
    </cfRule>
    <cfRule type="cellIs" dxfId="80" priority="31" operator="between">
      <formula>50.004</formula>
      <formula>90</formula>
    </cfRule>
    <cfRule type="cellIs" dxfId="79" priority="32" operator="between">
      <formula>100</formula>
      <formula>90</formula>
    </cfRule>
  </conditionalFormatting>
  <conditionalFormatting sqref="J6:J123">
    <cfRule type="containsBlanks" dxfId="78" priority="12" stopIfTrue="1">
      <formula>LEN(TRIM(J6))=0</formula>
    </cfRule>
    <cfRule type="cellIs" dxfId="77" priority="13" stopIfTrue="1" operator="equal">
      <formula>$J$123</formula>
    </cfRule>
    <cfRule type="cellIs" dxfId="76" priority="14" stopIfTrue="1" operator="lessThan">
      <formula>50</formula>
    </cfRule>
    <cfRule type="cellIs" dxfId="75" priority="15" stopIfTrue="1" operator="between">
      <formula>$J$123</formula>
      <formula>50</formula>
    </cfRule>
    <cfRule type="cellIs" dxfId="74" priority="16" stopIfTrue="1" operator="between">
      <formula>74.99</formula>
      <formula>$J$123</formula>
    </cfRule>
    <cfRule type="cellIs" dxfId="73" priority="17" stopIfTrue="1" operator="greaterThanOrEqual">
      <formula>75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style="394" customWidth="1"/>
    <col min="2" max="2" width="10" style="394" customWidth="1"/>
    <col min="3" max="3" width="31.7109375" style="394" customWidth="1"/>
    <col min="4" max="4" width="9.140625" style="394"/>
    <col min="5" max="9" width="7.7109375" style="394" customWidth="1"/>
    <col min="10" max="10" width="8.7109375" style="394" customWidth="1"/>
    <col min="11" max="11" width="0" style="394" hidden="1" customWidth="1"/>
    <col min="12" max="12" width="6.7109375" style="394" customWidth="1"/>
    <col min="13" max="17" width="10.7109375" style="394" customWidth="1"/>
    <col min="18" max="16384" width="9.140625" style="394"/>
  </cols>
  <sheetData>
    <row r="1" spans="1:17" x14ac:dyDescent="0.25">
      <c r="M1" s="310"/>
      <c r="N1" s="325" t="s">
        <v>133</v>
      </c>
      <c r="O1" s="215"/>
      <c r="P1" s="215"/>
      <c r="Q1" s="215"/>
    </row>
    <row r="2" spans="1:17" ht="15.75" x14ac:dyDescent="0.25">
      <c r="C2" s="587" t="s">
        <v>191</v>
      </c>
      <c r="D2" s="587"/>
      <c r="E2" s="395"/>
      <c r="F2" s="395"/>
      <c r="G2" s="395"/>
      <c r="J2" s="396">
        <v>2024</v>
      </c>
      <c r="M2" s="298"/>
      <c r="N2" s="325" t="s">
        <v>134</v>
      </c>
      <c r="O2" s="215"/>
      <c r="P2" s="215"/>
      <c r="Q2" s="215"/>
    </row>
    <row r="3" spans="1:17" ht="15.75" thickBot="1" x14ac:dyDescent="0.3">
      <c r="M3" s="214"/>
      <c r="N3" s="325" t="s">
        <v>135</v>
      </c>
      <c r="O3" s="215"/>
      <c r="P3" s="215"/>
      <c r="Q3" s="215"/>
    </row>
    <row r="4" spans="1:17" ht="16.5" customHeight="1" thickBot="1" x14ac:dyDescent="0.3">
      <c r="A4" s="588" t="s">
        <v>0</v>
      </c>
      <c r="B4" s="590" t="s">
        <v>1</v>
      </c>
      <c r="C4" s="590" t="s">
        <v>2</v>
      </c>
      <c r="D4" s="590" t="s">
        <v>3</v>
      </c>
      <c r="E4" s="592" t="s">
        <v>192</v>
      </c>
      <c r="F4" s="593"/>
      <c r="G4" s="593"/>
      <c r="H4" s="593"/>
      <c r="I4" s="594"/>
      <c r="J4" s="582" t="s">
        <v>99</v>
      </c>
      <c r="M4" s="232"/>
      <c r="N4" s="325" t="s">
        <v>136</v>
      </c>
      <c r="O4" s="215"/>
      <c r="P4" s="215"/>
      <c r="Q4" s="215"/>
    </row>
    <row r="5" spans="1:17" ht="41.25" customHeight="1" thickBot="1" x14ac:dyDescent="0.3">
      <c r="A5" s="589"/>
      <c r="B5" s="591"/>
      <c r="C5" s="591"/>
      <c r="D5" s="591"/>
      <c r="E5" s="397" t="s">
        <v>193</v>
      </c>
      <c r="F5" s="397" t="s">
        <v>194</v>
      </c>
      <c r="G5" s="397" t="s">
        <v>140</v>
      </c>
      <c r="H5" s="398" t="s">
        <v>126</v>
      </c>
      <c r="I5" s="398">
        <v>100</v>
      </c>
      <c r="J5" s="583"/>
      <c r="M5" s="268" t="s">
        <v>124</v>
      </c>
      <c r="N5" s="269" t="s">
        <v>137</v>
      </c>
      <c r="O5" s="269" t="s">
        <v>139</v>
      </c>
      <c r="P5" s="269" t="s">
        <v>127</v>
      </c>
      <c r="Q5" s="269" t="s">
        <v>128</v>
      </c>
    </row>
    <row r="6" spans="1:17" ht="15" customHeight="1" thickBot="1" x14ac:dyDescent="0.3">
      <c r="A6" s="399"/>
      <c r="B6" s="400"/>
      <c r="C6" s="401" t="s">
        <v>100</v>
      </c>
      <c r="D6" s="401">
        <f t="shared" ref="D6:I6" si="0">D7+D16+D29+D47+D68+D83+D114</f>
        <v>100</v>
      </c>
      <c r="E6" s="401">
        <f t="shared" si="0"/>
        <v>16</v>
      </c>
      <c r="F6" s="401">
        <f t="shared" si="0"/>
        <v>77</v>
      </c>
      <c r="G6" s="401">
        <f t="shared" si="0"/>
        <v>2</v>
      </c>
      <c r="H6" s="402">
        <f t="shared" si="0"/>
        <v>4</v>
      </c>
      <c r="I6" s="402">
        <f t="shared" si="0"/>
        <v>1</v>
      </c>
      <c r="J6" s="403">
        <v>48.61</v>
      </c>
      <c r="M6" s="330">
        <f>D6</f>
        <v>100</v>
      </c>
      <c r="N6" s="391">
        <f>G6+H6+I6</f>
        <v>7</v>
      </c>
      <c r="O6" s="177">
        <f>N6*100/M6</f>
        <v>7</v>
      </c>
      <c r="P6" s="331">
        <f>E6</f>
        <v>16</v>
      </c>
      <c r="Q6" s="343">
        <f>P6*100/M6</f>
        <v>16</v>
      </c>
    </row>
    <row r="7" spans="1:17" ht="15" customHeight="1" thickBot="1" x14ac:dyDescent="0.3">
      <c r="A7" s="399"/>
      <c r="B7" s="584" t="s">
        <v>195</v>
      </c>
      <c r="C7" s="585"/>
      <c r="D7" s="404">
        <f t="shared" ref="D7:I7" si="1">SUM(D10:D15)</f>
        <v>4</v>
      </c>
      <c r="E7" s="404">
        <f t="shared" si="1"/>
        <v>0</v>
      </c>
      <c r="F7" s="404">
        <f t="shared" si="1"/>
        <v>4</v>
      </c>
      <c r="G7" s="404">
        <f t="shared" si="1"/>
        <v>0</v>
      </c>
      <c r="H7" s="404">
        <f t="shared" si="1"/>
        <v>0</v>
      </c>
      <c r="I7" s="404">
        <f t="shared" si="1"/>
        <v>0</v>
      </c>
      <c r="J7" s="405">
        <f>AVERAGE(J10:J15)</f>
        <v>53.25</v>
      </c>
      <c r="M7" s="336">
        <f t="shared" ref="M7:M70" si="2">D7</f>
        <v>4</v>
      </c>
      <c r="N7" s="537">
        <f t="shared" ref="N7:N70" si="3">G7+H7+I7</f>
        <v>0</v>
      </c>
      <c r="O7" s="344">
        <f t="shared" ref="O7:O70" si="4">N7*100/M7</f>
        <v>0</v>
      </c>
      <c r="P7" s="337">
        <f t="shared" ref="P7:P70" si="5">E7</f>
        <v>0</v>
      </c>
      <c r="Q7" s="345">
        <f t="shared" ref="Q7:Q70" si="6">P7*100/M7</f>
        <v>0</v>
      </c>
    </row>
    <row r="8" spans="1:17" ht="15" customHeight="1" x14ac:dyDescent="0.25">
      <c r="A8" s="497">
        <v>1</v>
      </c>
      <c r="B8" s="503">
        <v>10002</v>
      </c>
      <c r="C8" s="496" t="s">
        <v>175</v>
      </c>
      <c r="D8" s="498"/>
      <c r="E8" s="498"/>
      <c r="F8" s="498"/>
      <c r="G8" s="498"/>
      <c r="H8" s="498"/>
      <c r="I8" s="498"/>
      <c r="J8" s="499"/>
      <c r="M8" s="527"/>
      <c r="N8" s="538"/>
      <c r="O8" s="529"/>
      <c r="P8" s="528"/>
      <c r="Q8" s="530"/>
    </row>
    <row r="9" spans="1:17" ht="15" customHeight="1" x14ac:dyDescent="0.25">
      <c r="A9" s="500">
        <v>2</v>
      </c>
      <c r="B9" s="504">
        <v>10090</v>
      </c>
      <c r="C9" s="444" t="s">
        <v>7</v>
      </c>
      <c r="D9" s="501"/>
      <c r="E9" s="501"/>
      <c r="F9" s="501"/>
      <c r="G9" s="501"/>
      <c r="H9" s="501"/>
      <c r="I9" s="501"/>
      <c r="J9" s="502"/>
      <c r="M9" s="274"/>
      <c r="N9" s="539"/>
      <c r="O9" s="276"/>
      <c r="P9" s="275"/>
      <c r="Q9" s="277"/>
    </row>
    <row r="10" spans="1:17" ht="15" customHeight="1" x14ac:dyDescent="0.25">
      <c r="A10" s="428">
        <v>3</v>
      </c>
      <c r="B10" s="429">
        <v>10004</v>
      </c>
      <c r="C10" s="446" t="s">
        <v>6</v>
      </c>
      <c r="D10" s="494">
        <v>1</v>
      </c>
      <c r="E10" s="494"/>
      <c r="F10" s="494">
        <v>1</v>
      </c>
      <c r="G10" s="494"/>
      <c r="H10" s="494"/>
      <c r="I10" s="494"/>
      <c r="J10" s="495">
        <v>54</v>
      </c>
      <c r="K10" s="394">
        <v>55</v>
      </c>
      <c r="M10" s="274">
        <f t="shared" si="2"/>
        <v>1</v>
      </c>
      <c r="N10" s="539">
        <f t="shared" si="3"/>
        <v>0</v>
      </c>
      <c r="O10" s="276">
        <f t="shared" si="4"/>
        <v>0</v>
      </c>
      <c r="P10" s="275">
        <f t="shared" si="5"/>
        <v>0</v>
      </c>
      <c r="Q10" s="277">
        <f t="shared" si="6"/>
        <v>0</v>
      </c>
    </row>
    <row r="11" spans="1:17" ht="15" customHeight="1" x14ac:dyDescent="0.25">
      <c r="A11" s="410">
        <v>4</v>
      </c>
      <c r="B11" s="411">
        <v>10001</v>
      </c>
      <c r="C11" s="509" t="s">
        <v>196</v>
      </c>
      <c r="D11" s="359">
        <v>1</v>
      </c>
      <c r="E11" s="359"/>
      <c r="F11" s="359">
        <v>1</v>
      </c>
      <c r="G11" s="359"/>
      <c r="H11" s="359"/>
      <c r="I11" s="359"/>
      <c r="J11" s="413">
        <v>54</v>
      </c>
      <c r="M11" s="274">
        <f t="shared" si="2"/>
        <v>1</v>
      </c>
      <c r="N11" s="539">
        <f t="shared" si="3"/>
        <v>0</v>
      </c>
      <c r="O11" s="276">
        <f t="shared" si="4"/>
        <v>0</v>
      </c>
      <c r="P11" s="275">
        <f t="shared" si="5"/>
        <v>0</v>
      </c>
      <c r="Q11" s="277">
        <f t="shared" si="6"/>
        <v>0</v>
      </c>
    </row>
    <row r="12" spans="1:17" ht="15" customHeight="1" x14ac:dyDescent="0.25">
      <c r="A12" s="414">
        <v>5</v>
      </c>
      <c r="B12" s="415">
        <v>10120</v>
      </c>
      <c r="C12" s="416" t="s">
        <v>176</v>
      </c>
      <c r="D12" s="417">
        <v>1</v>
      </c>
      <c r="E12" s="417"/>
      <c r="F12" s="417">
        <v>1</v>
      </c>
      <c r="G12" s="417"/>
      <c r="H12" s="417"/>
      <c r="I12" s="417"/>
      <c r="J12" s="418">
        <v>40</v>
      </c>
      <c r="K12" s="394">
        <v>43</v>
      </c>
      <c r="M12" s="274">
        <f t="shared" si="2"/>
        <v>1</v>
      </c>
      <c r="N12" s="539">
        <f t="shared" si="3"/>
        <v>0</v>
      </c>
      <c r="O12" s="276">
        <f t="shared" si="4"/>
        <v>0</v>
      </c>
      <c r="P12" s="275">
        <f t="shared" si="5"/>
        <v>0</v>
      </c>
      <c r="Q12" s="277">
        <f t="shared" si="6"/>
        <v>0</v>
      </c>
    </row>
    <row r="13" spans="1:17" ht="15" customHeight="1" x14ac:dyDescent="0.25">
      <c r="A13" s="410">
        <v>6</v>
      </c>
      <c r="B13" s="411">
        <v>10190</v>
      </c>
      <c r="C13" s="412" t="s">
        <v>177</v>
      </c>
      <c r="D13" s="359"/>
      <c r="E13" s="359"/>
      <c r="F13" s="359"/>
      <c r="G13" s="359"/>
      <c r="H13" s="359"/>
      <c r="I13" s="359"/>
      <c r="J13" s="413"/>
      <c r="M13" s="274"/>
      <c r="N13" s="539"/>
      <c r="O13" s="276"/>
      <c r="P13" s="275"/>
      <c r="Q13" s="277"/>
    </row>
    <row r="14" spans="1:17" ht="15" customHeight="1" x14ac:dyDescent="0.25">
      <c r="A14" s="414">
        <v>7</v>
      </c>
      <c r="B14" s="415">
        <v>10320</v>
      </c>
      <c r="C14" s="416" t="s">
        <v>10</v>
      </c>
      <c r="D14" s="417">
        <v>1</v>
      </c>
      <c r="E14" s="417"/>
      <c r="F14" s="417">
        <v>1</v>
      </c>
      <c r="G14" s="417"/>
      <c r="H14" s="417"/>
      <c r="I14" s="417"/>
      <c r="J14" s="418">
        <v>65</v>
      </c>
      <c r="M14" s="274">
        <f t="shared" si="2"/>
        <v>1</v>
      </c>
      <c r="N14" s="539">
        <f t="shared" si="3"/>
        <v>0</v>
      </c>
      <c r="O14" s="276">
        <f t="shared" si="4"/>
        <v>0</v>
      </c>
      <c r="P14" s="275">
        <f t="shared" si="5"/>
        <v>0</v>
      </c>
      <c r="Q14" s="277">
        <f t="shared" si="6"/>
        <v>0</v>
      </c>
    </row>
    <row r="15" spans="1:17" ht="15" customHeight="1" thickBot="1" x14ac:dyDescent="0.3">
      <c r="A15" s="419">
        <v>8</v>
      </c>
      <c r="B15" s="420">
        <v>10860</v>
      </c>
      <c r="C15" s="421" t="s">
        <v>112</v>
      </c>
      <c r="D15" s="422"/>
      <c r="E15" s="422"/>
      <c r="F15" s="422"/>
      <c r="G15" s="422"/>
      <c r="H15" s="422"/>
      <c r="I15" s="422"/>
      <c r="J15" s="423"/>
      <c r="K15" s="394">
        <v>47</v>
      </c>
      <c r="M15" s="278"/>
      <c r="N15" s="540"/>
      <c r="O15" s="280"/>
      <c r="P15" s="279"/>
      <c r="Q15" s="281"/>
    </row>
    <row r="16" spans="1:17" ht="15" customHeight="1" thickBot="1" x14ac:dyDescent="0.3">
      <c r="A16" s="424"/>
      <c r="B16" s="425" t="s">
        <v>102</v>
      </c>
      <c r="C16" s="425"/>
      <c r="D16" s="426">
        <f t="shared" ref="D16:I16" si="7">SUM(D18:D28)</f>
        <v>10</v>
      </c>
      <c r="E16" s="426">
        <f t="shared" si="7"/>
        <v>0</v>
      </c>
      <c r="F16" s="426">
        <f t="shared" si="7"/>
        <v>10</v>
      </c>
      <c r="G16" s="426">
        <f t="shared" si="7"/>
        <v>0</v>
      </c>
      <c r="H16" s="426">
        <f t="shared" si="7"/>
        <v>0</v>
      </c>
      <c r="I16" s="426">
        <f t="shared" si="7"/>
        <v>0</v>
      </c>
      <c r="J16" s="427">
        <f>AVERAGE(J18:J28)</f>
        <v>48.583333333333336</v>
      </c>
      <c r="M16" s="336">
        <f t="shared" si="2"/>
        <v>10</v>
      </c>
      <c r="N16" s="537">
        <f t="shared" si="3"/>
        <v>0</v>
      </c>
      <c r="O16" s="344">
        <f t="shared" si="4"/>
        <v>0</v>
      </c>
      <c r="P16" s="337">
        <f t="shared" si="5"/>
        <v>0</v>
      </c>
      <c r="Q16" s="345">
        <f t="shared" si="6"/>
        <v>0</v>
      </c>
    </row>
    <row r="17" spans="1:17" ht="15" customHeight="1" x14ac:dyDescent="0.25">
      <c r="A17" s="505">
        <v>1</v>
      </c>
      <c r="B17" s="510">
        <v>20040</v>
      </c>
      <c r="C17" s="511" t="s">
        <v>11</v>
      </c>
      <c r="D17" s="506"/>
      <c r="E17" s="506"/>
      <c r="F17" s="506"/>
      <c r="G17" s="506"/>
      <c r="H17" s="506"/>
      <c r="I17" s="506"/>
      <c r="J17" s="507"/>
      <c r="M17" s="270"/>
      <c r="N17" s="541"/>
      <c r="O17" s="272"/>
      <c r="P17" s="271"/>
      <c r="Q17" s="273"/>
    </row>
    <row r="18" spans="1:17" ht="15" customHeight="1" x14ac:dyDescent="0.25">
      <c r="A18" s="410">
        <v>2</v>
      </c>
      <c r="B18" s="411">
        <v>20061</v>
      </c>
      <c r="C18" s="508" t="s">
        <v>13</v>
      </c>
      <c r="D18" s="435">
        <v>1</v>
      </c>
      <c r="E18" s="435"/>
      <c r="F18" s="435">
        <v>1</v>
      </c>
      <c r="G18" s="435"/>
      <c r="H18" s="435"/>
      <c r="I18" s="435"/>
      <c r="J18" s="436">
        <v>53</v>
      </c>
      <c r="M18" s="274">
        <f t="shared" si="2"/>
        <v>1</v>
      </c>
      <c r="N18" s="539">
        <f t="shared" si="3"/>
        <v>0</v>
      </c>
      <c r="O18" s="276">
        <f t="shared" si="4"/>
        <v>0</v>
      </c>
      <c r="P18" s="275">
        <f t="shared" si="5"/>
        <v>0</v>
      </c>
      <c r="Q18" s="277">
        <f t="shared" si="6"/>
        <v>0</v>
      </c>
    </row>
    <row r="19" spans="1:17" ht="15" customHeight="1" x14ac:dyDescent="0.25">
      <c r="A19" s="428">
        <v>3</v>
      </c>
      <c r="B19" s="429">
        <v>21020</v>
      </c>
      <c r="C19" s="430" t="s">
        <v>21</v>
      </c>
      <c r="D19" s="431"/>
      <c r="E19" s="431"/>
      <c r="F19" s="431"/>
      <c r="G19" s="431"/>
      <c r="H19" s="431"/>
      <c r="I19" s="431"/>
      <c r="J19" s="432"/>
      <c r="M19" s="531"/>
      <c r="N19" s="542"/>
      <c r="O19" s="547"/>
      <c r="P19" s="524"/>
      <c r="Q19" s="552"/>
    </row>
    <row r="20" spans="1:17" ht="15" customHeight="1" x14ac:dyDescent="0.25">
      <c r="A20" s="428">
        <v>4</v>
      </c>
      <c r="B20" s="429">
        <v>20060</v>
      </c>
      <c r="C20" s="430" t="s">
        <v>12</v>
      </c>
      <c r="D20" s="431">
        <v>2</v>
      </c>
      <c r="E20" s="431"/>
      <c r="F20" s="431">
        <v>2</v>
      </c>
      <c r="G20" s="431"/>
      <c r="H20" s="431"/>
      <c r="I20" s="431"/>
      <c r="J20" s="432">
        <v>51</v>
      </c>
      <c r="M20" s="531">
        <f t="shared" si="2"/>
        <v>2</v>
      </c>
      <c r="N20" s="542">
        <f t="shared" si="3"/>
        <v>0</v>
      </c>
      <c r="O20" s="547">
        <f t="shared" si="4"/>
        <v>0</v>
      </c>
      <c r="P20" s="524">
        <f t="shared" si="5"/>
        <v>0</v>
      </c>
      <c r="Q20" s="552">
        <f t="shared" si="6"/>
        <v>0</v>
      </c>
    </row>
    <row r="21" spans="1:17" ht="15" customHeight="1" x14ac:dyDescent="0.25">
      <c r="A21" s="428">
        <v>5</v>
      </c>
      <c r="B21" s="429">
        <v>20400</v>
      </c>
      <c r="C21" s="430" t="s">
        <v>15</v>
      </c>
      <c r="D21" s="431"/>
      <c r="E21" s="431"/>
      <c r="F21" s="431"/>
      <c r="G21" s="431"/>
      <c r="H21" s="431"/>
      <c r="I21" s="431"/>
      <c r="J21" s="432"/>
      <c r="M21" s="531"/>
      <c r="N21" s="542"/>
      <c r="O21" s="547"/>
      <c r="P21" s="524"/>
      <c r="Q21" s="552"/>
    </row>
    <row r="22" spans="1:17" ht="15" customHeight="1" x14ac:dyDescent="0.25">
      <c r="A22" s="428">
        <v>6</v>
      </c>
      <c r="B22" s="429">
        <v>20080</v>
      </c>
      <c r="C22" s="430" t="s">
        <v>173</v>
      </c>
      <c r="D22" s="431">
        <v>1</v>
      </c>
      <c r="E22" s="431"/>
      <c r="F22" s="431">
        <v>1</v>
      </c>
      <c r="G22" s="431"/>
      <c r="H22" s="431"/>
      <c r="I22" s="431"/>
      <c r="J22" s="432">
        <v>43</v>
      </c>
      <c r="M22" s="531">
        <f t="shared" si="2"/>
        <v>1</v>
      </c>
      <c r="N22" s="542">
        <f t="shared" si="3"/>
        <v>0</v>
      </c>
      <c r="O22" s="547">
        <f t="shared" si="4"/>
        <v>0</v>
      </c>
      <c r="P22" s="524">
        <f t="shared" si="5"/>
        <v>0</v>
      </c>
      <c r="Q22" s="552">
        <f t="shared" si="6"/>
        <v>0</v>
      </c>
    </row>
    <row r="23" spans="1:17" ht="15" customHeight="1" x14ac:dyDescent="0.25">
      <c r="A23" s="428">
        <v>7</v>
      </c>
      <c r="B23" s="429">
        <v>20460</v>
      </c>
      <c r="C23" s="430" t="s">
        <v>174</v>
      </c>
      <c r="D23" s="431">
        <v>1</v>
      </c>
      <c r="E23" s="431"/>
      <c r="F23" s="431">
        <v>1</v>
      </c>
      <c r="G23" s="431"/>
      <c r="H23" s="431"/>
      <c r="I23" s="431"/>
      <c r="J23" s="432">
        <v>47</v>
      </c>
      <c r="M23" s="531">
        <f t="shared" si="2"/>
        <v>1</v>
      </c>
      <c r="N23" s="542">
        <f t="shared" si="3"/>
        <v>0</v>
      </c>
      <c r="O23" s="547">
        <f t="shared" si="4"/>
        <v>0</v>
      </c>
      <c r="P23" s="524">
        <f t="shared" si="5"/>
        <v>0</v>
      </c>
      <c r="Q23" s="552">
        <f t="shared" si="6"/>
        <v>0</v>
      </c>
    </row>
    <row r="24" spans="1:17" ht="15" customHeight="1" x14ac:dyDescent="0.25">
      <c r="A24" s="428">
        <v>8</v>
      </c>
      <c r="B24" s="429">
        <v>20550</v>
      </c>
      <c r="C24" s="430" t="s">
        <v>17</v>
      </c>
      <c r="D24" s="431"/>
      <c r="E24" s="431"/>
      <c r="F24" s="431"/>
      <c r="G24" s="431"/>
      <c r="H24" s="431"/>
      <c r="I24" s="431"/>
      <c r="J24" s="432"/>
      <c r="M24" s="531"/>
      <c r="N24" s="542"/>
      <c r="O24" s="547"/>
      <c r="P24" s="524"/>
      <c r="Q24" s="552"/>
    </row>
    <row r="25" spans="1:17" ht="15" customHeight="1" x14ac:dyDescent="0.25">
      <c r="A25" s="428">
        <v>9</v>
      </c>
      <c r="B25" s="429">
        <v>20630</v>
      </c>
      <c r="C25" s="430" t="s">
        <v>18</v>
      </c>
      <c r="D25" s="431"/>
      <c r="E25" s="431"/>
      <c r="F25" s="431"/>
      <c r="G25" s="431"/>
      <c r="H25" s="431"/>
      <c r="I25" s="431"/>
      <c r="J25" s="432"/>
      <c r="M25" s="531"/>
      <c r="N25" s="542"/>
      <c r="O25" s="547"/>
      <c r="P25" s="524"/>
      <c r="Q25" s="552"/>
    </row>
    <row r="26" spans="1:17" ht="15" customHeight="1" x14ac:dyDescent="0.25">
      <c r="A26" s="428">
        <v>10</v>
      </c>
      <c r="B26" s="429">
        <v>20810</v>
      </c>
      <c r="C26" s="430" t="s">
        <v>190</v>
      </c>
      <c r="D26" s="431">
        <v>2</v>
      </c>
      <c r="E26" s="431"/>
      <c r="F26" s="431">
        <v>2</v>
      </c>
      <c r="G26" s="431"/>
      <c r="H26" s="431"/>
      <c r="I26" s="431"/>
      <c r="J26" s="432">
        <v>51.5</v>
      </c>
      <c r="M26" s="531">
        <f t="shared" si="2"/>
        <v>2</v>
      </c>
      <c r="N26" s="542">
        <f t="shared" si="3"/>
        <v>0</v>
      </c>
      <c r="O26" s="547">
        <f t="shared" si="4"/>
        <v>0</v>
      </c>
      <c r="P26" s="524">
        <f t="shared" si="5"/>
        <v>0</v>
      </c>
      <c r="Q26" s="552">
        <f t="shared" si="6"/>
        <v>0</v>
      </c>
    </row>
    <row r="27" spans="1:17" ht="15" customHeight="1" x14ac:dyDescent="0.25">
      <c r="A27" s="428">
        <v>11</v>
      </c>
      <c r="B27" s="429">
        <v>20900</v>
      </c>
      <c r="C27" s="430" t="s">
        <v>179</v>
      </c>
      <c r="D27" s="431">
        <v>3</v>
      </c>
      <c r="E27" s="431"/>
      <c r="F27" s="431">
        <v>3</v>
      </c>
      <c r="G27" s="431"/>
      <c r="H27" s="431"/>
      <c r="I27" s="431"/>
      <c r="J27" s="432">
        <v>46</v>
      </c>
      <c r="M27" s="531">
        <f t="shared" si="2"/>
        <v>3</v>
      </c>
      <c r="N27" s="542">
        <f t="shared" si="3"/>
        <v>0</v>
      </c>
      <c r="O27" s="547">
        <f t="shared" si="4"/>
        <v>0</v>
      </c>
      <c r="P27" s="524">
        <f t="shared" si="5"/>
        <v>0</v>
      </c>
      <c r="Q27" s="552">
        <f t="shared" si="6"/>
        <v>0</v>
      </c>
    </row>
    <row r="28" spans="1:17" ht="15" customHeight="1" thickBot="1" x14ac:dyDescent="0.3">
      <c r="A28" s="428">
        <v>12</v>
      </c>
      <c r="B28" s="429">
        <v>21350</v>
      </c>
      <c r="C28" s="430" t="s">
        <v>180</v>
      </c>
      <c r="D28" s="431"/>
      <c r="E28" s="431"/>
      <c r="F28" s="431"/>
      <c r="G28" s="431"/>
      <c r="H28" s="431"/>
      <c r="I28" s="431"/>
      <c r="J28" s="432"/>
      <c r="M28" s="532"/>
      <c r="N28" s="543"/>
      <c r="O28" s="548"/>
      <c r="P28" s="525"/>
      <c r="Q28" s="553"/>
    </row>
    <row r="29" spans="1:17" ht="15" customHeight="1" thickBot="1" x14ac:dyDescent="0.3">
      <c r="A29" s="424"/>
      <c r="B29" s="426" t="s">
        <v>103</v>
      </c>
      <c r="C29" s="433"/>
      <c r="D29" s="426">
        <f t="shared" ref="D29:I29" si="8">SUM(D30:D46)</f>
        <v>6</v>
      </c>
      <c r="E29" s="426">
        <f t="shared" si="8"/>
        <v>0</v>
      </c>
      <c r="F29" s="426">
        <f t="shared" si="8"/>
        <v>5</v>
      </c>
      <c r="G29" s="426">
        <f t="shared" si="8"/>
        <v>0</v>
      </c>
      <c r="H29" s="426">
        <f t="shared" si="8"/>
        <v>0</v>
      </c>
      <c r="I29" s="426">
        <f t="shared" si="8"/>
        <v>1</v>
      </c>
      <c r="J29" s="427">
        <f>AVERAGE(J30:J46)</f>
        <v>63.6</v>
      </c>
      <c r="M29" s="536">
        <f t="shared" si="2"/>
        <v>6</v>
      </c>
      <c r="N29" s="544">
        <f t="shared" si="3"/>
        <v>1</v>
      </c>
      <c r="O29" s="549">
        <f t="shared" si="4"/>
        <v>16.666666666666668</v>
      </c>
      <c r="P29" s="426">
        <f t="shared" si="5"/>
        <v>0</v>
      </c>
      <c r="Q29" s="427">
        <f t="shared" si="6"/>
        <v>0</v>
      </c>
    </row>
    <row r="30" spans="1:17" ht="15" customHeight="1" x14ac:dyDescent="0.25">
      <c r="A30" s="410">
        <v>1</v>
      </c>
      <c r="B30" s="411">
        <v>30070</v>
      </c>
      <c r="C30" s="434" t="s">
        <v>24</v>
      </c>
      <c r="D30" s="435">
        <v>1</v>
      </c>
      <c r="E30" s="435"/>
      <c r="F30" s="435">
        <v>1</v>
      </c>
      <c r="G30" s="435"/>
      <c r="H30" s="435"/>
      <c r="I30" s="435"/>
      <c r="J30" s="436">
        <v>45</v>
      </c>
      <c r="K30" s="437"/>
      <c r="M30" s="533">
        <f t="shared" si="2"/>
        <v>1</v>
      </c>
      <c r="N30" s="545">
        <f t="shared" si="3"/>
        <v>0</v>
      </c>
      <c r="O30" s="550">
        <f t="shared" si="4"/>
        <v>0</v>
      </c>
      <c r="P30" s="526">
        <f t="shared" si="5"/>
        <v>0</v>
      </c>
      <c r="Q30" s="554">
        <f t="shared" si="6"/>
        <v>0</v>
      </c>
    </row>
    <row r="31" spans="1:17" ht="15" customHeight="1" x14ac:dyDescent="0.25">
      <c r="A31" s="414">
        <v>2</v>
      </c>
      <c r="B31" s="415">
        <v>30480</v>
      </c>
      <c r="C31" s="438" t="s">
        <v>111</v>
      </c>
      <c r="D31" s="439">
        <v>1</v>
      </c>
      <c r="E31" s="439"/>
      <c r="F31" s="439"/>
      <c r="G31" s="439"/>
      <c r="H31" s="439"/>
      <c r="I31" s="439">
        <v>1</v>
      </c>
      <c r="J31" s="440">
        <v>100</v>
      </c>
      <c r="K31" s="437"/>
      <c r="M31" s="531">
        <f t="shared" si="2"/>
        <v>1</v>
      </c>
      <c r="N31" s="542">
        <f t="shared" si="3"/>
        <v>1</v>
      </c>
      <c r="O31" s="547">
        <f t="shared" si="4"/>
        <v>100</v>
      </c>
      <c r="P31" s="524">
        <f t="shared" si="5"/>
        <v>0</v>
      </c>
      <c r="Q31" s="552">
        <f t="shared" si="6"/>
        <v>0</v>
      </c>
    </row>
    <row r="32" spans="1:17" ht="15" customHeight="1" x14ac:dyDescent="0.25">
      <c r="A32" s="419">
        <v>3</v>
      </c>
      <c r="B32" s="420">
        <v>30460</v>
      </c>
      <c r="C32" s="512" t="s">
        <v>29</v>
      </c>
      <c r="D32" s="513"/>
      <c r="E32" s="513"/>
      <c r="F32" s="513"/>
      <c r="G32" s="513"/>
      <c r="H32" s="513"/>
      <c r="I32" s="513"/>
      <c r="J32" s="514"/>
      <c r="K32" s="437"/>
      <c r="M32" s="531"/>
      <c r="N32" s="542"/>
      <c r="O32" s="547"/>
      <c r="P32" s="524"/>
      <c r="Q32" s="552"/>
    </row>
    <row r="33" spans="1:17" ht="15" customHeight="1" x14ac:dyDescent="0.25">
      <c r="A33" s="410">
        <v>4</v>
      </c>
      <c r="B33" s="411">
        <v>30030</v>
      </c>
      <c r="C33" s="434" t="s">
        <v>172</v>
      </c>
      <c r="D33" s="435">
        <v>2</v>
      </c>
      <c r="E33" s="435"/>
      <c r="F33" s="435">
        <v>2</v>
      </c>
      <c r="G33" s="435"/>
      <c r="H33" s="435"/>
      <c r="I33" s="435"/>
      <c r="J33" s="436">
        <v>56</v>
      </c>
      <c r="K33" s="437"/>
      <c r="M33" s="531">
        <f t="shared" si="2"/>
        <v>2</v>
      </c>
      <c r="N33" s="542">
        <f t="shared" si="3"/>
        <v>0</v>
      </c>
      <c r="O33" s="547">
        <f t="shared" si="4"/>
        <v>0</v>
      </c>
      <c r="P33" s="524">
        <f t="shared" si="5"/>
        <v>0</v>
      </c>
      <c r="Q33" s="552">
        <f t="shared" si="6"/>
        <v>0</v>
      </c>
    </row>
    <row r="34" spans="1:17" ht="15" customHeight="1" x14ac:dyDescent="0.25">
      <c r="A34" s="428">
        <v>5</v>
      </c>
      <c r="B34" s="429">
        <v>31000</v>
      </c>
      <c r="C34" s="515" t="s">
        <v>37</v>
      </c>
      <c r="D34" s="431"/>
      <c r="E34" s="431"/>
      <c r="F34" s="431"/>
      <c r="G34" s="431"/>
      <c r="H34" s="431"/>
      <c r="I34" s="431"/>
      <c r="J34" s="432"/>
      <c r="K34" s="437"/>
      <c r="M34" s="531"/>
      <c r="N34" s="542"/>
      <c r="O34" s="547"/>
      <c r="P34" s="524"/>
      <c r="Q34" s="552"/>
    </row>
    <row r="35" spans="1:17" ht="15" customHeight="1" x14ac:dyDescent="0.25">
      <c r="A35" s="428">
        <v>6</v>
      </c>
      <c r="B35" s="429">
        <v>30130</v>
      </c>
      <c r="C35" s="515" t="s">
        <v>25</v>
      </c>
      <c r="D35" s="431"/>
      <c r="E35" s="431"/>
      <c r="F35" s="431"/>
      <c r="G35" s="431"/>
      <c r="H35" s="431"/>
      <c r="I35" s="431"/>
      <c r="J35" s="432"/>
      <c r="K35" s="437"/>
      <c r="M35" s="531"/>
      <c r="N35" s="542"/>
      <c r="O35" s="547"/>
      <c r="P35" s="524"/>
      <c r="Q35" s="552"/>
    </row>
    <row r="36" spans="1:17" ht="15" customHeight="1" x14ac:dyDescent="0.25">
      <c r="A36" s="428">
        <v>7</v>
      </c>
      <c r="B36" s="429">
        <v>30160</v>
      </c>
      <c r="C36" s="515" t="s">
        <v>189</v>
      </c>
      <c r="D36" s="431"/>
      <c r="E36" s="431"/>
      <c r="F36" s="431"/>
      <c r="G36" s="431"/>
      <c r="H36" s="431"/>
      <c r="I36" s="431"/>
      <c r="J36" s="432"/>
      <c r="K36" s="437"/>
      <c r="M36" s="531"/>
      <c r="N36" s="542"/>
      <c r="O36" s="547"/>
      <c r="P36" s="524"/>
      <c r="Q36" s="552"/>
    </row>
    <row r="37" spans="1:17" ht="15" customHeight="1" x14ac:dyDescent="0.25">
      <c r="A37" s="428">
        <v>8</v>
      </c>
      <c r="B37" s="429">
        <v>30310</v>
      </c>
      <c r="C37" s="515" t="s">
        <v>27</v>
      </c>
      <c r="D37" s="431"/>
      <c r="E37" s="431"/>
      <c r="F37" s="431"/>
      <c r="G37" s="431"/>
      <c r="H37" s="431"/>
      <c r="I37" s="431"/>
      <c r="J37" s="432"/>
      <c r="K37" s="437"/>
      <c r="M37" s="531"/>
      <c r="N37" s="542"/>
      <c r="O37" s="547"/>
      <c r="P37" s="524"/>
      <c r="Q37" s="552"/>
    </row>
    <row r="38" spans="1:17" ht="15" customHeight="1" x14ac:dyDescent="0.25">
      <c r="A38" s="414">
        <v>9</v>
      </c>
      <c r="B38" s="415">
        <v>30440</v>
      </c>
      <c r="C38" s="438" t="s">
        <v>28</v>
      </c>
      <c r="D38" s="439">
        <v>1</v>
      </c>
      <c r="E38" s="439"/>
      <c r="F38" s="439">
        <v>1</v>
      </c>
      <c r="G38" s="439"/>
      <c r="H38" s="439"/>
      <c r="I38" s="439"/>
      <c r="J38" s="440">
        <v>62</v>
      </c>
      <c r="K38" s="437"/>
      <c r="M38" s="531">
        <f t="shared" si="2"/>
        <v>1</v>
      </c>
      <c r="N38" s="542">
        <f t="shared" si="3"/>
        <v>0</v>
      </c>
      <c r="O38" s="547">
        <f t="shared" si="4"/>
        <v>0</v>
      </c>
      <c r="P38" s="524">
        <f t="shared" si="5"/>
        <v>0</v>
      </c>
      <c r="Q38" s="552">
        <f t="shared" si="6"/>
        <v>0</v>
      </c>
    </row>
    <row r="39" spans="1:17" ht="15" customHeight="1" x14ac:dyDescent="0.25">
      <c r="A39" s="410">
        <v>10</v>
      </c>
      <c r="B39" s="411">
        <v>30500</v>
      </c>
      <c r="C39" s="434" t="s">
        <v>168</v>
      </c>
      <c r="D39" s="435"/>
      <c r="E39" s="435"/>
      <c r="F39" s="435"/>
      <c r="G39" s="435"/>
      <c r="H39" s="435"/>
      <c r="I39" s="435"/>
      <c r="J39" s="436"/>
      <c r="K39" s="437"/>
      <c r="M39" s="531"/>
      <c r="N39" s="542"/>
      <c r="O39" s="547"/>
      <c r="P39" s="524"/>
      <c r="Q39" s="552"/>
    </row>
    <row r="40" spans="1:17" ht="15" customHeight="1" x14ac:dyDescent="0.25">
      <c r="A40" s="410">
        <v>11</v>
      </c>
      <c r="B40" s="411">
        <v>30530</v>
      </c>
      <c r="C40" s="434" t="s">
        <v>169</v>
      </c>
      <c r="D40" s="435"/>
      <c r="E40" s="435"/>
      <c r="F40" s="435"/>
      <c r="G40" s="435"/>
      <c r="H40" s="435"/>
      <c r="I40" s="435"/>
      <c r="J40" s="436"/>
      <c r="K40" s="437"/>
      <c r="M40" s="531"/>
      <c r="N40" s="542"/>
      <c r="O40" s="547"/>
      <c r="P40" s="524"/>
      <c r="Q40" s="552"/>
    </row>
    <row r="41" spans="1:17" ht="15" customHeight="1" x14ac:dyDescent="0.25">
      <c r="A41" s="414">
        <v>12</v>
      </c>
      <c r="B41" s="415">
        <v>30640</v>
      </c>
      <c r="C41" s="438" t="s">
        <v>32</v>
      </c>
      <c r="D41" s="439">
        <v>1</v>
      </c>
      <c r="E41" s="439"/>
      <c r="F41" s="439">
        <v>1</v>
      </c>
      <c r="G41" s="439"/>
      <c r="H41" s="439"/>
      <c r="I41" s="439"/>
      <c r="J41" s="440">
        <v>55</v>
      </c>
      <c r="K41" s="437"/>
      <c r="M41" s="531">
        <f t="shared" si="2"/>
        <v>1</v>
      </c>
      <c r="N41" s="542">
        <f t="shared" si="3"/>
        <v>0</v>
      </c>
      <c r="O41" s="547">
        <f t="shared" si="4"/>
        <v>0</v>
      </c>
      <c r="P41" s="524">
        <f t="shared" si="5"/>
        <v>0</v>
      </c>
      <c r="Q41" s="552">
        <f t="shared" si="6"/>
        <v>0</v>
      </c>
    </row>
    <row r="42" spans="1:17" ht="15" customHeight="1" x14ac:dyDescent="0.25">
      <c r="A42" s="410">
        <v>13</v>
      </c>
      <c r="B42" s="411">
        <v>30650</v>
      </c>
      <c r="C42" s="434" t="s">
        <v>171</v>
      </c>
      <c r="D42" s="435"/>
      <c r="E42" s="435"/>
      <c r="F42" s="435"/>
      <c r="G42" s="435"/>
      <c r="H42" s="435"/>
      <c r="I42" s="435"/>
      <c r="J42" s="436"/>
      <c r="K42" s="437"/>
      <c r="M42" s="531"/>
      <c r="N42" s="542"/>
      <c r="O42" s="547"/>
      <c r="P42" s="524"/>
      <c r="Q42" s="552"/>
    </row>
    <row r="43" spans="1:17" ht="15" customHeight="1" x14ac:dyDescent="0.25">
      <c r="A43" s="410">
        <v>14</v>
      </c>
      <c r="B43" s="411">
        <v>30790</v>
      </c>
      <c r="C43" s="434" t="s">
        <v>34</v>
      </c>
      <c r="D43" s="435"/>
      <c r="E43" s="435"/>
      <c r="F43" s="435"/>
      <c r="G43" s="435"/>
      <c r="H43" s="435"/>
      <c r="I43" s="435"/>
      <c r="J43" s="436"/>
      <c r="K43" s="437"/>
      <c r="M43" s="531"/>
      <c r="N43" s="542"/>
      <c r="O43" s="547"/>
      <c r="P43" s="524"/>
      <c r="Q43" s="552"/>
    </row>
    <row r="44" spans="1:17" ht="15" customHeight="1" x14ac:dyDescent="0.25">
      <c r="A44" s="410">
        <v>15</v>
      </c>
      <c r="B44" s="411">
        <v>30890</v>
      </c>
      <c r="C44" s="434" t="s">
        <v>181</v>
      </c>
      <c r="D44" s="435"/>
      <c r="E44" s="435"/>
      <c r="F44" s="435"/>
      <c r="G44" s="435"/>
      <c r="H44" s="435"/>
      <c r="I44" s="435"/>
      <c r="J44" s="436"/>
      <c r="K44" s="437"/>
      <c r="M44" s="531"/>
      <c r="N44" s="542"/>
      <c r="O44" s="547"/>
      <c r="P44" s="524"/>
      <c r="Q44" s="552"/>
    </row>
    <row r="45" spans="1:17" ht="15" customHeight="1" x14ac:dyDescent="0.25">
      <c r="A45" s="414">
        <v>16</v>
      </c>
      <c r="B45" s="415">
        <v>30940</v>
      </c>
      <c r="C45" s="438" t="s">
        <v>36</v>
      </c>
      <c r="D45" s="439"/>
      <c r="E45" s="439"/>
      <c r="F45" s="439"/>
      <c r="G45" s="439"/>
      <c r="H45" s="439"/>
      <c r="I45" s="439"/>
      <c r="J45" s="440"/>
      <c r="K45" s="437"/>
      <c r="M45" s="531"/>
      <c r="N45" s="542"/>
      <c r="O45" s="547"/>
      <c r="P45" s="524"/>
      <c r="Q45" s="552"/>
    </row>
    <row r="46" spans="1:17" ht="15" customHeight="1" thickBot="1" x14ac:dyDescent="0.3">
      <c r="A46" s="410">
        <v>17</v>
      </c>
      <c r="B46" s="411">
        <v>31480</v>
      </c>
      <c r="C46" s="434" t="s">
        <v>38</v>
      </c>
      <c r="D46" s="435"/>
      <c r="E46" s="435"/>
      <c r="F46" s="435"/>
      <c r="G46" s="435"/>
      <c r="H46" s="435"/>
      <c r="I46" s="435"/>
      <c r="J46" s="436"/>
      <c r="K46" s="437"/>
      <c r="M46" s="532"/>
      <c r="N46" s="543"/>
      <c r="O46" s="548"/>
      <c r="P46" s="525"/>
      <c r="Q46" s="553"/>
    </row>
    <row r="47" spans="1:17" ht="15" customHeight="1" thickBot="1" x14ac:dyDescent="0.3">
      <c r="A47" s="424"/>
      <c r="B47" s="426" t="s">
        <v>104</v>
      </c>
      <c r="C47" s="426"/>
      <c r="D47" s="426">
        <f t="shared" ref="D47:I47" si="9">SUM(D48:D67)</f>
        <v>11</v>
      </c>
      <c r="E47" s="426">
        <f t="shared" si="9"/>
        <v>4</v>
      </c>
      <c r="F47" s="426">
        <f t="shared" si="9"/>
        <v>7</v>
      </c>
      <c r="G47" s="426">
        <f t="shared" si="9"/>
        <v>0</v>
      </c>
      <c r="H47" s="426">
        <f t="shared" si="9"/>
        <v>0</v>
      </c>
      <c r="I47" s="426">
        <f t="shared" si="9"/>
        <v>0</v>
      </c>
      <c r="J47" s="441">
        <f>AVERAGE(J48:J67)</f>
        <v>43.787500000000001</v>
      </c>
      <c r="M47" s="536">
        <f t="shared" si="2"/>
        <v>11</v>
      </c>
      <c r="N47" s="544">
        <f t="shared" si="3"/>
        <v>0</v>
      </c>
      <c r="O47" s="549">
        <f t="shared" si="4"/>
        <v>0</v>
      </c>
      <c r="P47" s="426">
        <f t="shared" si="5"/>
        <v>4</v>
      </c>
      <c r="Q47" s="427">
        <f t="shared" si="6"/>
        <v>36.363636363636367</v>
      </c>
    </row>
    <row r="48" spans="1:17" ht="15" customHeight="1" x14ac:dyDescent="0.25">
      <c r="A48" s="406">
        <v>1</v>
      </c>
      <c r="B48" s="407">
        <v>40010</v>
      </c>
      <c r="C48" s="408" t="s">
        <v>197</v>
      </c>
      <c r="D48" s="409">
        <v>1</v>
      </c>
      <c r="E48" s="409"/>
      <c r="F48" s="409">
        <v>1</v>
      </c>
      <c r="G48" s="409"/>
      <c r="H48" s="409"/>
      <c r="I48" s="409"/>
      <c r="J48" s="442">
        <v>47</v>
      </c>
      <c r="M48" s="533">
        <f t="shared" si="2"/>
        <v>1</v>
      </c>
      <c r="N48" s="545">
        <f t="shared" si="3"/>
        <v>0</v>
      </c>
      <c r="O48" s="550">
        <f t="shared" si="4"/>
        <v>0</v>
      </c>
      <c r="P48" s="526">
        <f t="shared" si="5"/>
        <v>0</v>
      </c>
      <c r="Q48" s="554">
        <f t="shared" si="6"/>
        <v>0</v>
      </c>
    </row>
    <row r="49" spans="1:17" ht="15" customHeight="1" x14ac:dyDescent="0.25">
      <c r="A49" s="428">
        <v>2</v>
      </c>
      <c r="B49" s="411">
        <v>40030</v>
      </c>
      <c r="C49" s="412" t="s">
        <v>41</v>
      </c>
      <c r="D49" s="359">
        <v>1</v>
      </c>
      <c r="E49" s="359"/>
      <c r="F49" s="359">
        <v>1</v>
      </c>
      <c r="G49" s="359"/>
      <c r="H49" s="359"/>
      <c r="I49" s="359"/>
      <c r="J49" s="413">
        <v>59</v>
      </c>
      <c r="M49" s="531">
        <f t="shared" si="2"/>
        <v>1</v>
      </c>
      <c r="N49" s="542">
        <f t="shared" si="3"/>
        <v>0</v>
      </c>
      <c r="O49" s="547">
        <f t="shared" si="4"/>
        <v>0</v>
      </c>
      <c r="P49" s="524">
        <f t="shared" si="5"/>
        <v>0</v>
      </c>
      <c r="Q49" s="552">
        <f t="shared" si="6"/>
        <v>0</v>
      </c>
    </row>
    <row r="50" spans="1:17" ht="15" customHeight="1" x14ac:dyDescent="0.25">
      <c r="A50" s="410">
        <v>3</v>
      </c>
      <c r="B50" s="443">
        <v>40410</v>
      </c>
      <c r="C50" s="444" t="s">
        <v>48</v>
      </c>
      <c r="D50" s="359">
        <v>3</v>
      </c>
      <c r="E50" s="359">
        <v>2</v>
      </c>
      <c r="F50" s="359">
        <v>1</v>
      </c>
      <c r="G50" s="359"/>
      <c r="H50" s="359"/>
      <c r="I50" s="359"/>
      <c r="J50" s="360">
        <v>30.3</v>
      </c>
      <c r="K50" s="394" t="e">
        <f>#REF!*#REF!</f>
        <v>#REF!</v>
      </c>
      <c r="M50" s="531">
        <f t="shared" si="2"/>
        <v>3</v>
      </c>
      <c r="N50" s="542">
        <f t="shared" si="3"/>
        <v>0</v>
      </c>
      <c r="O50" s="547">
        <f t="shared" si="4"/>
        <v>0</v>
      </c>
      <c r="P50" s="524">
        <f t="shared" si="5"/>
        <v>2</v>
      </c>
      <c r="Q50" s="552">
        <f t="shared" si="6"/>
        <v>66.666666666666671</v>
      </c>
    </row>
    <row r="51" spans="1:17" ht="15" customHeight="1" x14ac:dyDescent="0.25">
      <c r="A51" s="410">
        <v>4</v>
      </c>
      <c r="B51" s="443">
        <v>40011</v>
      </c>
      <c r="C51" s="444" t="s">
        <v>40</v>
      </c>
      <c r="D51" s="359"/>
      <c r="E51" s="359"/>
      <c r="F51" s="359"/>
      <c r="G51" s="359"/>
      <c r="H51" s="359"/>
      <c r="I51" s="359"/>
      <c r="J51" s="360"/>
      <c r="M51" s="531"/>
      <c r="N51" s="542"/>
      <c r="O51" s="547"/>
      <c r="P51" s="524"/>
      <c r="Q51" s="552"/>
    </row>
    <row r="52" spans="1:17" ht="15" customHeight="1" x14ac:dyDescent="0.25">
      <c r="A52" s="410">
        <v>5</v>
      </c>
      <c r="B52" s="443">
        <v>40080</v>
      </c>
      <c r="C52" s="444" t="s">
        <v>96</v>
      </c>
      <c r="D52" s="359"/>
      <c r="E52" s="359"/>
      <c r="F52" s="359"/>
      <c r="G52" s="359"/>
      <c r="H52" s="359"/>
      <c r="I52" s="359"/>
      <c r="J52" s="360"/>
      <c r="M52" s="531"/>
      <c r="N52" s="542"/>
      <c r="O52" s="547"/>
      <c r="P52" s="524"/>
      <c r="Q52" s="552"/>
    </row>
    <row r="53" spans="1:17" ht="15" customHeight="1" x14ac:dyDescent="0.25">
      <c r="A53" s="410">
        <v>6</v>
      </c>
      <c r="B53" s="443">
        <v>40100</v>
      </c>
      <c r="C53" s="444" t="s">
        <v>42</v>
      </c>
      <c r="D53" s="359"/>
      <c r="E53" s="359"/>
      <c r="F53" s="359"/>
      <c r="G53" s="359"/>
      <c r="H53" s="359"/>
      <c r="I53" s="359"/>
      <c r="J53" s="360"/>
      <c r="M53" s="531"/>
      <c r="N53" s="542"/>
      <c r="O53" s="547"/>
      <c r="P53" s="524"/>
      <c r="Q53" s="552"/>
    </row>
    <row r="54" spans="1:17" ht="15" customHeight="1" x14ac:dyDescent="0.25">
      <c r="A54" s="410">
        <v>7</v>
      </c>
      <c r="B54" s="443">
        <v>40020</v>
      </c>
      <c r="C54" s="444" t="s">
        <v>167</v>
      </c>
      <c r="D54" s="359"/>
      <c r="E54" s="359"/>
      <c r="F54" s="359"/>
      <c r="G54" s="359"/>
      <c r="H54" s="359"/>
      <c r="I54" s="359"/>
      <c r="J54" s="360"/>
      <c r="M54" s="531"/>
      <c r="N54" s="542"/>
      <c r="O54" s="547"/>
      <c r="P54" s="524"/>
      <c r="Q54" s="552"/>
    </row>
    <row r="55" spans="1:17" ht="15" customHeight="1" x14ac:dyDescent="0.25">
      <c r="A55" s="410">
        <v>8</v>
      </c>
      <c r="B55" s="443">
        <v>40031</v>
      </c>
      <c r="C55" s="444" t="s">
        <v>113</v>
      </c>
      <c r="D55" s="359"/>
      <c r="E55" s="359"/>
      <c r="F55" s="359"/>
      <c r="G55" s="359"/>
      <c r="H55" s="359"/>
      <c r="I55" s="359"/>
      <c r="J55" s="360"/>
      <c r="M55" s="531"/>
      <c r="N55" s="542"/>
      <c r="O55" s="547"/>
      <c r="P55" s="524"/>
      <c r="Q55" s="552"/>
    </row>
    <row r="56" spans="1:17" ht="15" customHeight="1" x14ac:dyDescent="0.25">
      <c r="A56" s="410">
        <v>9</v>
      </c>
      <c r="B56" s="443">
        <v>40210</v>
      </c>
      <c r="C56" s="444" t="s">
        <v>44</v>
      </c>
      <c r="D56" s="359"/>
      <c r="E56" s="359"/>
      <c r="F56" s="359"/>
      <c r="G56" s="359"/>
      <c r="H56" s="359"/>
      <c r="I56" s="359"/>
      <c r="J56" s="360"/>
      <c r="M56" s="531"/>
      <c r="N56" s="542"/>
      <c r="O56" s="547"/>
      <c r="P56" s="524"/>
      <c r="Q56" s="552"/>
    </row>
    <row r="57" spans="1:17" ht="15" customHeight="1" x14ac:dyDescent="0.25">
      <c r="A57" s="410">
        <v>10</v>
      </c>
      <c r="B57" s="443">
        <v>40300</v>
      </c>
      <c r="C57" s="444" t="s">
        <v>45</v>
      </c>
      <c r="D57" s="359"/>
      <c r="E57" s="359"/>
      <c r="F57" s="359"/>
      <c r="G57" s="359"/>
      <c r="H57" s="359"/>
      <c r="I57" s="359"/>
      <c r="J57" s="360"/>
      <c r="M57" s="531"/>
      <c r="N57" s="542"/>
      <c r="O57" s="547"/>
      <c r="P57" s="524"/>
      <c r="Q57" s="552"/>
    </row>
    <row r="58" spans="1:17" ht="15" customHeight="1" x14ac:dyDescent="0.25">
      <c r="A58" s="410">
        <v>11</v>
      </c>
      <c r="B58" s="443">
        <v>40360</v>
      </c>
      <c r="C58" s="444" t="s">
        <v>46</v>
      </c>
      <c r="D58" s="359">
        <v>1</v>
      </c>
      <c r="E58" s="359"/>
      <c r="F58" s="359">
        <v>1</v>
      </c>
      <c r="G58" s="359"/>
      <c r="H58" s="359"/>
      <c r="I58" s="359"/>
      <c r="J58" s="360">
        <v>41</v>
      </c>
      <c r="M58" s="531">
        <f t="shared" si="2"/>
        <v>1</v>
      </c>
      <c r="N58" s="542">
        <f t="shared" si="3"/>
        <v>0</v>
      </c>
      <c r="O58" s="547">
        <f t="shared" si="4"/>
        <v>0</v>
      </c>
      <c r="P58" s="524">
        <f t="shared" si="5"/>
        <v>0</v>
      </c>
      <c r="Q58" s="552">
        <f t="shared" si="6"/>
        <v>0</v>
      </c>
    </row>
    <row r="59" spans="1:17" ht="15" customHeight="1" x14ac:dyDescent="0.25">
      <c r="A59" s="410">
        <v>12</v>
      </c>
      <c r="B59" s="443">
        <v>40390</v>
      </c>
      <c r="C59" s="444" t="s">
        <v>47</v>
      </c>
      <c r="D59" s="359"/>
      <c r="E59" s="359"/>
      <c r="F59" s="359"/>
      <c r="G59" s="359"/>
      <c r="H59" s="359"/>
      <c r="I59" s="359"/>
      <c r="J59" s="360"/>
      <c r="M59" s="531"/>
      <c r="N59" s="542"/>
      <c r="O59" s="547"/>
      <c r="P59" s="524"/>
      <c r="Q59" s="552"/>
    </row>
    <row r="60" spans="1:17" ht="15" customHeight="1" x14ac:dyDescent="0.25">
      <c r="A60" s="410">
        <v>13</v>
      </c>
      <c r="B60" s="443">
        <v>40720</v>
      </c>
      <c r="C60" s="444" t="s">
        <v>202</v>
      </c>
      <c r="D60" s="359"/>
      <c r="E60" s="359"/>
      <c r="F60" s="359"/>
      <c r="G60" s="359"/>
      <c r="H60" s="359"/>
      <c r="I60" s="359"/>
      <c r="J60" s="360"/>
      <c r="M60" s="531"/>
      <c r="N60" s="542"/>
      <c r="O60" s="547"/>
      <c r="P60" s="524"/>
      <c r="Q60" s="552"/>
    </row>
    <row r="61" spans="1:17" ht="15" customHeight="1" x14ac:dyDescent="0.25">
      <c r="A61" s="410">
        <v>14</v>
      </c>
      <c r="B61" s="443">
        <v>40730</v>
      </c>
      <c r="C61" s="444" t="s">
        <v>49</v>
      </c>
      <c r="D61" s="359"/>
      <c r="E61" s="359"/>
      <c r="F61" s="359"/>
      <c r="G61" s="359"/>
      <c r="H61" s="359"/>
      <c r="I61" s="359"/>
      <c r="J61" s="360"/>
      <c r="M61" s="531"/>
      <c r="N61" s="542"/>
      <c r="O61" s="547"/>
      <c r="P61" s="524"/>
      <c r="Q61" s="552"/>
    </row>
    <row r="62" spans="1:17" ht="15" customHeight="1" x14ac:dyDescent="0.25">
      <c r="A62" s="410">
        <v>15</v>
      </c>
      <c r="B62" s="443">
        <v>40820</v>
      </c>
      <c r="C62" s="444" t="s">
        <v>166</v>
      </c>
      <c r="D62" s="359">
        <v>1</v>
      </c>
      <c r="E62" s="359"/>
      <c r="F62" s="359">
        <v>1</v>
      </c>
      <c r="G62" s="359"/>
      <c r="H62" s="359"/>
      <c r="I62" s="359"/>
      <c r="J62" s="360">
        <v>55</v>
      </c>
      <c r="M62" s="531">
        <f t="shared" si="2"/>
        <v>1</v>
      </c>
      <c r="N62" s="542">
        <f t="shared" si="3"/>
        <v>0</v>
      </c>
      <c r="O62" s="547">
        <f t="shared" si="4"/>
        <v>0</v>
      </c>
      <c r="P62" s="524">
        <f t="shared" si="5"/>
        <v>0</v>
      </c>
      <c r="Q62" s="552">
        <f t="shared" si="6"/>
        <v>0</v>
      </c>
    </row>
    <row r="63" spans="1:17" ht="15" customHeight="1" x14ac:dyDescent="0.25">
      <c r="A63" s="410">
        <v>16</v>
      </c>
      <c r="B63" s="443">
        <v>40840</v>
      </c>
      <c r="C63" s="444" t="s">
        <v>51</v>
      </c>
      <c r="D63" s="359">
        <v>2</v>
      </c>
      <c r="E63" s="359">
        <v>1</v>
      </c>
      <c r="F63" s="359">
        <v>1</v>
      </c>
      <c r="G63" s="359"/>
      <c r="H63" s="359"/>
      <c r="I63" s="359"/>
      <c r="J63" s="360">
        <v>46</v>
      </c>
      <c r="M63" s="531">
        <f t="shared" si="2"/>
        <v>2</v>
      </c>
      <c r="N63" s="542">
        <f t="shared" si="3"/>
        <v>0</v>
      </c>
      <c r="O63" s="547">
        <f t="shared" si="4"/>
        <v>0</v>
      </c>
      <c r="P63" s="524">
        <f t="shared" si="5"/>
        <v>1</v>
      </c>
      <c r="Q63" s="552">
        <f t="shared" si="6"/>
        <v>50</v>
      </c>
    </row>
    <row r="64" spans="1:17" ht="15" customHeight="1" x14ac:dyDescent="0.25">
      <c r="A64" s="410">
        <v>17</v>
      </c>
      <c r="B64" s="443">
        <v>40950</v>
      </c>
      <c r="C64" s="444" t="s">
        <v>52</v>
      </c>
      <c r="D64" s="359"/>
      <c r="E64" s="359"/>
      <c r="F64" s="359"/>
      <c r="G64" s="359"/>
      <c r="H64" s="359"/>
      <c r="I64" s="359"/>
      <c r="J64" s="360"/>
      <c r="M64" s="531"/>
      <c r="N64" s="542"/>
      <c r="O64" s="547"/>
      <c r="P64" s="524"/>
      <c r="Q64" s="552"/>
    </row>
    <row r="65" spans="1:17" ht="15" customHeight="1" x14ac:dyDescent="0.25">
      <c r="A65" s="410">
        <v>18</v>
      </c>
      <c r="B65" s="443">
        <v>40990</v>
      </c>
      <c r="C65" s="444" t="s">
        <v>53</v>
      </c>
      <c r="D65" s="359"/>
      <c r="E65" s="359"/>
      <c r="F65" s="359"/>
      <c r="G65" s="359"/>
      <c r="H65" s="359"/>
      <c r="I65" s="359"/>
      <c r="J65" s="360"/>
      <c r="M65" s="531"/>
      <c r="N65" s="542"/>
      <c r="O65" s="547"/>
      <c r="P65" s="524"/>
      <c r="Q65" s="552"/>
    </row>
    <row r="66" spans="1:17" ht="15" customHeight="1" x14ac:dyDescent="0.25">
      <c r="A66" s="410">
        <v>19</v>
      </c>
      <c r="B66" s="443">
        <v>40133</v>
      </c>
      <c r="C66" s="444" t="s">
        <v>43</v>
      </c>
      <c r="D66" s="359">
        <v>1</v>
      </c>
      <c r="E66" s="359"/>
      <c r="F66" s="359">
        <v>1</v>
      </c>
      <c r="G66" s="359"/>
      <c r="H66" s="359"/>
      <c r="I66" s="359"/>
      <c r="J66" s="360">
        <v>51</v>
      </c>
      <c r="K66" s="394" t="e">
        <f>#REF!*#REF!</f>
        <v>#REF!</v>
      </c>
      <c r="M66" s="531">
        <f t="shared" si="2"/>
        <v>1</v>
      </c>
      <c r="N66" s="542">
        <f t="shared" si="3"/>
        <v>0</v>
      </c>
      <c r="O66" s="547">
        <f t="shared" si="4"/>
        <v>0</v>
      </c>
      <c r="P66" s="524">
        <f t="shared" si="5"/>
        <v>0</v>
      </c>
      <c r="Q66" s="552">
        <f t="shared" si="6"/>
        <v>0</v>
      </c>
    </row>
    <row r="67" spans="1:17" ht="15" customHeight="1" thickBot="1" x14ac:dyDescent="0.3">
      <c r="A67" s="410">
        <v>20</v>
      </c>
      <c r="B67" s="411">
        <v>40400</v>
      </c>
      <c r="C67" s="412" t="s">
        <v>198</v>
      </c>
      <c r="D67" s="359">
        <v>1</v>
      </c>
      <c r="E67" s="359">
        <v>1</v>
      </c>
      <c r="F67" s="359"/>
      <c r="G67" s="359"/>
      <c r="H67" s="359"/>
      <c r="I67" s="359"/>
      <c r="J67" s="413">
        <v>21</v>
      </c>
      <c r="K67" s="394">
        <f>J67*D67</f>
        <v>21</v>
      </c>
      <c r="M67" s="532">
        <f t="shared" si="2"/>
        <v>1</v>
      </c>
      <c r="N67" s="543">
        <f t="shared" si="3"/>
        <v>0</v>
      </c>
      <c r="O67" s="548">
        <f t="shared" si="4"/>
        <v>0</v>
      </c>
      <c r="P67" s="525">
        <f t="shared" si="5"/>
        <v>1</v>
      </c>
      <c r="Q67" s="553">
        <f t="shared" si="6"/>
        <v>100</v>
      </c>
    </row>
    <row r="68" spans="1:17" ht="15" customHeight="1" thickBot="1" x14ac:dyDescent="0.3">
      <c r="A68" s="424"/>
      <c r="B68" s="426" t="s">
        <v>105</v>
      </c>
      <c r="C68" s="426"/>
      <c r="D68" s="426">
        <f t="shared" ref="D68:I68" si="10">SUM(D70:D82)</f>
        <v>10</v>
      </c>
      <c r="E68" s="426">
        <f t="shared" si="10"/>
        <v>1</v>
      </c>
      <c r="F68" s="426">
        <f t="shared" si="10"/>
        <v>9</v>
      </c>
      <c r="G68" s="426">
        <f t="shared" si="10"/>
        <v>0</v>
      </c>
      <c r="H68" s="426">
        <f t="shared" si="10"/>
        <v>0</v>
      </c>
      <c r="I68" s="426">
        <f t="shared" si="10"/>
        <v>0</v>
      </c>
      <c r="J68" s="427">
        <f>AVERAGE(J70:J82)</f>
        <v>51.428571428571431</v>
      </c>
      <c r="M68" s="536">
        <f t="shared" si="2"/>
        <v>10</v>
      </c>
      <c r="N68" s="544">
        <f t="shared" si="3"/>
        <v>0</v>
      </c>
      <c r="O68" s="549">
        <f t="shared" si="4"/>
        <v>0</v>
      </c>
      <c r="P68" s="426">
        <f t="shared" si="5"/>
        <v>1</v>
      </c>
      <c r="Q68" s="427">
        <f t="shared" si="6"/>
        <v>10</v>
      </c>
    </row>
    <row r="69" spans="1:17" ht="15" customHeight="1" x14ac:dyDescent="0.25">
      <c r="A69" s="414">
        <v>1</v>
      </c>
      <c r="B69" s="517">
        <v>50040</v>
      </c>
      <c r="C69" s="517" t="s">
        <v>54</v>
      </c>
      <c r="D69" s="517"/>
      <c r="E69" s="517"/>
      <c r="F69" s="517"/>
      <c r="G69" s="517"/>
      <c r="H69" s="517"/>
      <c r="I69" s="517"/>
      <c r="J69" s="518"/>
      <c r="M69" s="533"/>
      <c r="N69" s="545"/>
      <c r="O69" s="550"/>
      <c r="P69" s="526"/>
      <c r="Q69" s="554"/>
    </row>
    <row r="70" spans="1:17" ht="15" customHeight="1" x14ac:dyDescent="0.25">
      <c r="A70" s="445">
        <v>2</v>
      </c>
      <c r="B70" s="411">
        <v>50003</v>
      </c>
      <c r="C70" s="412" t="s">
        <v>97</v>
      </c>
      <c r="D70" s="435">
        <v>2</v>
      </c>
      <c r="E70" s="435">
        <v>1</v>
      </c>
      <c r="F70" s="435">
        <v>1</v>
      </c>
      <c r="G70" s="435"/>
      <c r="H70" s="435"/>
      <c r="I70" s="435"/>
      <c r="J70" s="436">
        <v>49</v>
      </c>
      <c r="M70" s="531">
        <f t="shared" si="2"/>
        <v>2</v>
      </c>
      <c r="N70" s="542">
        <f t="shared" si="3"/>
        <v>0</v>
      </c>
      <c r="O70" s="547">
        <f t="shared" si="4"/>
        <v>0</v>
      </c>
      <c r="P70" s="524">
        <f t="shared" si="5"/>
        <v>1</v>
      </c>
      <c r="Q70" s="552">
        <f t="shared" si="6"/>
        <v>50</v>
      </c>
    </row>
    <row r="71" spans="1:17" ht="15" customHeight="1" x14ac:dyDescent="0.25">
      <c r="A71" s="519">
        <v>3</v>
      </c>
      <c r="B71" s="429">
        <v>50060</v>
      </c>
      <c r="C71" s="446" t="s">
        <v>182</v>
      </c>
      <c r="D71" s="431"/>
      <c r="E71" s="431"/>
      <c r="F71" s="431"/>
      <c r="G71" s="431"/>
      <c r="H71" s="431"/>
      <c r="I71" s="431"/>
      <c r="J71" s="432"/>
      <c r="M71" s="531"/>
      <c r="N71" s="542"/>
      <c r="O71" s="547"/>
      <c r="P71" s="524"/>
      <c r="Q71" s="552"/>
    </row>
    <row r="72" spans="1:17" ht="15" customHeight="1" x14ac:dyDescent="0.25">
      <c r="A72" s="428">
        <v>4</v>
      </c>
      <c r="B72" s="429">
        <v>50170</v>
      </c>
      <c r="C72" s="446" t="s">
        <v>185</v>
      </c>
      <c r="D72" s="431">
        <v>1</v>
      </c>
      <c r="E72" s="431"/>
      <c r="F72" s="431">
        <v>1</v>
      </c>
      <c r="G72" s="431"/>
      <c r="H72" s="431"/>
      <c r="I72" s="431"/>
      <c r="J72" s="432">
        <v>66</v>
      </c>
      <c r="K72" s="394">
        <f>J72*D72</f>
        <v>66</v>
      </c>
      <c r="M72" s="531">
        <f t="shared" ref="M72:M122" si="11">D72</f>
        <v>1</v>
      </c>
      <c r="N72" s="542">
        <f t="shared" ref="N72:N122" si="12">G72+H72+I72</f>
        <v>0</v>
      </c>
      <c r="O72" s="547">
        <f t="shared" ref="O72:O122" si="13">N72*100/M72</f>
        <v>0</v>
      </c>
      <c r="P72" s="524">
        <f t="shared" ref="P72:P122" si="14">E72</f>
        <v>0</v>
      </c>
      <c r="Q72" s="552">
        <f t="shared" ref="Q72:Q122" si="15">P72*100/M72</f>
        <v>0</v>
      </c>
    </row>
    <row r="73" spans="1:17" ht="15" customHeight="1" x14ac:dyDescent="0.25">
      <c r="A73" s="428">
        <v>5</v>
      </c>
      <c r="B73" s="429">
        <v>50230</v>
      </c>
      <c r="C73" s="446" t="s">
        <v>58</v>
      </c>
      <c r="D73" s="431"/>
      <c r="E73" s="431"/>
      <c r="F73" s="431"/>
      <c r="G73" s="431"/>
      <c r="H73" s="431"/>
      <c r="I73" s="431"/>
      <c r="J73" s="432"/>
      <c r="M73" s="531"/>
      <c r="N73" s="542"/>
      <c r="O73" s="547"/>
      <c r="P73" s="524"/>
      <c r="Q73" s="552"/>
    </row>
    <row r="74" spans="1:17" ht="15" customHeight="1" x14ac:dyDescent="0.25">
      <c r="A74" s="428">
        <v>6</v>
      </c>
      <c r="B74" s="429">
        <v>50340</v>
      </c>
      <c r="C74" s="446" t="s">
        <v>186</v>
      </c>
      <c r="D74" s="431">
        <v>1</v>
      </c>
      <c r="E74" s="431"/>
      <c r="F74" s="431">
        <v>1</v>
      </c>
      <c r="G74" s="431"/>
      <c r="H74" s="431"/>
      <c r="I74" s="431"/>
      <c r="J74" s="432">
        <v>47</v>
      </c>
      <c r="M74" s="531">
        <f t="shared" si="11"/>
        <v>1</v>
      </c>
      <c r="N74" s="542">
        <f t="shared" si="12"/>
        <v>0</v>
      </c>
      <c r="O74" s="547">
        <f t="shared" si="13"/>
        <v>0</v>
      </c>
      <c r="P74" s="524">
        <f t="shared" si="14"/>
        <v>0</v>
      </c>
      <c r="Q74" s="552">
        <f t="shared" si="15"/>
        <v>0</v>
      </c>
    </row>
    <row r="75" spans="1:17" ht="15" customHeight="1" x14ac:dyDescent="0.25">
      <c r="A75" s="428">
        <v>7</v>
      </c>
      <c r="B75" s="429">
        <v>50420</v>
      </c>
      <c r="C75" s="446" t="s">
        <v>164</v>
      </c>
      <c r="D75" s="431"/>
      <c r="E75" s="431"/>
      <c r="F75" s="431"/>
      <c r="G75" s="431"/>
      <c r="H75" s="431"/>
      <c r="I75" s="431"/>
      <c r="J75" s="432"/>
      <c r="M75" s="531"/>
      <c r="N75" s="542"/>
      <c r="O75" s="547"/>
      <c r="P75" s="524"/>
      <c r="Q75" s="552"/>
    </row>
    <row r="76" spans="1:17" ht="15" customHeight="1" x14ac:dyDescent="0.25">
      <c r="A76" s="428">
        <v>8</v>
      </c>
      <c r="B76" s="429">
        <v>50450</v>
      </c>
      <c r="C76" s="446" t="s">
        <v>165</v>
      </c>
      <c r="D76" s="431">
        <v>1</v>
      </c>
      <c r="E76" s="431"/>
      <c r="F76" s="431">
        <v>1</v>
      </c>
      <c r="G76" s="431"/>
      <c r="H76" s="431"/>
      <c r="I76" s="431"/>
      <c r="J76" s="432">
        <v>41</v>
      </c>
      <c r="M76" s="531">
        <f t="shared" si="11"/>
        <v>1</v>
      </c>
      <c r="N76" s="542">
        <f t="shared" si="12"/>
        <v>0</v>
      </c>
      <c r="O76" s="547">
        <f t="shared" si="13"/>
        <v>0</v>
      </c>
      <c r="P76" s="524">
        <f t="shared" si="14"/>
        <v>0</v>
      </c>
      <c r="Q76" s="552">
        <f t="shared" si="15"/>
        <v>0</v>
      </c>
    </row>
    <row r="77" spans="1:17" ht="15" customHeight="1" x14ac:dyDescent="0.25">
      <c r="A77" s="410">
        <v>9</v>
      </c>
      <c r="B77" s="411">
        <v>50620</v>
      </c>
      <c r="C77" s="412" t="s">
        <v>62</v>
      </c>
      <c r="D77" s="359">
        <v>1</v>
      </c>
      <c r="E77" s="359"/>
      <c r="F77" s="359">
        <v>1</v>
      </c>
      <c r="G77" s="359"/>
      <c r="H77" s="359"/>
      <c r="I77" s="359"/>
      <c r="J77" s="413">
        <v>54</v>
      </c>
      <c r="K77" s="394">
        <f>J77*D77</f>
        <v>54</v>
      </c>
      <c r="M77" s="531">
        <f t="shared" si="11"/>
        <v>1</v>
      </c>
      <c r="N77" s="542">
        <f t="shared" si="12"/>
        <v>0</v>
      </c>
      <c r="O77" s="547">
        <f t="shared" si="13"/>
        <v>0</v>
      </c>
      <c r="P77" s="524">
        <f t="shared" si="14"/>
        <v>0</v>
      </c>
      <c r="Q77" s="552">
        <f t="shared" si="15"/>
        <v>0</v>
      </c>
    </row>
    <row r="78" spans="1:17" ht="15" customHeight="1" x14ac:dyDescent="0.25">
      <c r="A78" s="419">
        <v>10</v>
      </c>
      <c r="B78" s="420">
        <v>50760</v>
      </c>
      <c r="C78" s="421" t="s">
        <v>163</v>
      </c>
      <c r="D78" s="422"/>
      <c r="E78" s="422"/>
      <c r="F78" s="422"/>
      <c r="G78" s="422"/>
      <c r="H78" s="422"/>
      <c r="I78" s="422"/>
      <c r="J78" s="423"/>
      <c r="M78" s="531"/>
      <c r="N78" s="542"/>
      <c r="O78" s="547"/>
      <c r="P78" s="524"/>
      <c r="Q78" s="552"/>
    </row>
    <row r="79" spans="1:17" ht="15" customHeight="1" x14ac:dyDescent="0.25">
      <c r="A79" s="419">
        <v>11</v>
      </c>
      <c r="B79" s="420">
        <v>50780</v>
      </c>
      <c r="C79" s="421" t="s">
        <v>183</v>
      </c>
      <c r="D79" s="422"/>
      <c r="E79" s="422"/>
      <c r="F79" s="422"/>
      <c r="G79" s="422"/>
      <c r="H79" s="422"/>
      <c r="I79" s="422"/>
      <c r="J79" s="423"/>
      <c r="M79" s="531"/>
      <c r="N79" s="542"/>
      <c r="O79" s="547"/>
      <c r="P79" s="524"/>
      <c r="Q79" s="552"/>
    </row>
    <row r="80" spans="1:17" ht="15" customHeight="1" x14ac:dyDescent="0.25">
      <c r="A80" s="419">
        <v>12</v>
      </c>
      <c r="B80" s="420">
        <v>50930</v>
      </c>
      <c r="C80" s="421" t="s">
        <v>184</v>
      </c>
      <c r="D80" s="422">
        <v>1</v>
      </c>
      <c r="E80" s="422"/>
      <c r="F80" s="422">
        <v>1</v>
      </c>
      <c r="G80" s="422"/>
      <c r="H80" s="422"/>
      <c r="I80" s="422"/>
      <c r="J80" s="423">
        <v>47</v>
      </c>
      <c r="M80" s="531">
        <f t="shared" si="11"/>
        <v>1</v>
      </c>
      <c r="N80" s="542">
        <f t="shared" si="12"/>
        <v>0</v>
      </c>
      <c r="O80" s="547">
        <f t="shared" si="13"/>
        <v>0</v>
      </c>
      <c r="P80" s="524">
        <f t="shared" si="14"/>
        <v>0</v>
      </c>
      <c r="Q80" s="552">
        <f t="shared" si="15"/>
        <v>0</v>
      </c>
    </row>
    <row r="81" spans="1:17" ht="15" customHeight="1" x14ac:dyDescent="0.25">
      <c r="A81" s="419">
        <v>13</v>
      </c>
      <c r="B81" s="420">
        <v>51370</v>
      </c>
      <c r="C81" s="421" t="s">
        <v>66</v>
      </c>
      <c r="D81" s="422"/>
      <c r="E81" s="422"/>
      <c r="F81" s="422"/>
      <c r="G81" s="422"/>
      <c r="H81" s="422"/>
      <c r="I81" s="422"/>
      <c r="J81" s="423"/>
      <c r="M81" s="531"/>
      <c r="N81" s="542"/>
      <c r="O81" s="547"/>
      <c r="P81" s="524"/>
      <c r="Q81" s="552"/>
    </row>
    <row r="82" spans="1:17" ht="15" customHeight="1" thickBot="1" x14ac:dyDescent="0.3">
      <c r="A82" s="419">
        <v>14</v>
      </c>
      <c r="B82" s="420">
        <v>51580</v>
      </c>
      <c r="C82" s="421" t="s">
        <v>144</v>
      </c>
      <c r="D82" s="422">
        <v>3</v>
      </c>
      <c r="E82" s="422"/>
      <c r="F82" s="422">
        <v>3</v>
      </c>
      <c r="G82" s="422"/>
      <c r="H82" s="422"/>
      <c r="I82" s="422"/>
      <c r="J82" s="423">
        <v>56</v>
      </c>
      <c r="K82" s="394">
        <f>J82*D82</f>
        <v>168</v>
      </c>
      <c r="M82" s="532">
        <f t="shared" si="11"/>
        <v>3</v>
      </c>
      <c r="N82" s="543">
        <f t="shared" si="12"/>
        <v>0</v>
      </c>
      <c r="O82" s="548">
        <f t="shared" si="13"/>
        <v>0</v>
      </c>
      <c r="P82" s="525">
        <f t="shared" si="14"/>
        <v>0</v>
      </c>
      <c r="Q82" s="553">
        <f t="shared" si="15"/>
        <v>0</v>
      </c>
    </row>
    <row r="83" spans="1:17" ht="15" customHeight="1" thickBot="1" x14ac:dyDescent="0.3">
      <c r="A83" s="424"/>
      <c r="B83" s="426" t="s">
        <v>106</v>
      </c>
      <c r="C83" s="426"/>
      <c r="D83" s="426">
        <f t="shared" ref="D83:I83" si="16">SUM(D86:D113)</f>
        <v>47</v>
      </c>
      <c r="E83" s="426">
        <f t="shared" si="16"/>
        <v>9</v>
      </c>
      <c r="F83" s="426">
        <f t="shared" si="16"/>
        <v>33</v>
      </c>
      <c r="G83" s="426">
        <f t="shared" si="16"/>
        <v>2</v>
      </c>
      <c r="H83" s="426">
        <f t="shared" si="16"/>
        <v>3</v>
      </c>
      <c r="I83" s="426">
        <f t="shared" si="16"/>
        <v>0</v>
      </c>
      <c r="J83" s="427">
        <f>AVERAGE(J86:J113)</f>
        <v>47.539999999999992</v>
      </c>
      <c r="M83" s="536">
        <f t="shared" si="11"/>
        <v>47</v>
      </c>
      <c r="N83" s="544">
        <f t="shared" si="12"/>
        <v>5</v>
      </c>
      <c r="O83" s="549">
        <f t="shared" si="13"/>
        <v>10.638297872340425</v>
      </c>
      <c r="P83" s="426">
        <f t="shared" si="14"/>
        <v>9</v>
      </c>
      <c r="Q83" s="427">
        <f t="shared" si="15"/>
        <v>19.148936170212767</v>
      </c>
    </row>
    <row r="84" spans="1:17" ht="15" customHeight="1" x14ac:dyDescent="0.25">
      <c r="A84" s="414">
        <v>1</v>
      </c>
      <c r="B84" s="415">
        <v>60010</v>
      </c>
      <c r="C84" s="416" t="s">
        <v>145</v>
      </c>
      <c r="D84" s="416"/>
      <c r="E84" s="416"/>
      <c r="F84" s="416"/>
      <c r="G84" s="416"/>
      <c r="H84" s="416"/>
      <c r="I84" s="416"/>
      <c r="J84" s="520"/>
      <c r="M84" s="533"/>
      <c r="N84" s="545"/>
      <c r="O84" s="550"/>
      <c r="P84" s="526"/>
      <c r="Q84" s="554"/>
    </row>
    <row r="85" spans="1:17" ht="15" customHeight="1" x14ac:dyDescent="0.25">
      <c r="A85" s="410">
        <v>2</v>
      </c>
      <c r="B85" s="411">
        <v>60020</v>
      </c>
      <c r="C85" s="412" t="s">
        <v>69</v>
      </c>
      <c r="D85" s="412"/>
      <c r="E85" s="412"/>
      <c r="F85" s="412"/>
      <c r="G85" s="412"/>
      <c r="H85" s="412"/>
      <c r="I85" s="412"/>
      <c r="J85" s="521"/>
      <c r="M85" s="531"/>
      <c r="N85" s="542"/>
      <c r="O85" s="547"/>
      <c r="P85" s="524"/>
      <c r="Q85" s="552"/>
    </row>
    <row r="86" spans="1:17" ht="15" customHeight="1" x14ac:dyDescent="0.25">
      <c r="A86" s="410">
        <v>3</v>
      </c>
      <c r="B86" s="411">
        <v>60050</v>
      </c>
      <c r="C86" s="447" t="s">
        <v>146</v>
      </c>
      <c r="D86" s="359">
        <v>1</v>
      </c>
      <c r="E86" s="359"/>
      <c r="F86" s="359">
        <v>1</v>
      </c>
      <c r="G86" s="359"/>
      <c r="H86" s="359"/>
      <c r="I86" s="359"/>
      <c r="J86" s="413">
        <v>58</v>
      </c>
      <c r="K86" s="394">
        <f>J86*D86</f>
        <v>58</v>
      </c>
      <c r="M86" s="531">
        <f t="shared" si="11"/>
        <v>1</v>
      </c>
      <c r="N86" s="542">
        <f t="shared" si="12"/>
        <v>0</v>
      </c>
      <c r="O86" s="547">
        <f t="shared" si="13"/>
        <v>0</v>
      </c>
      <c r="P86" s="524">
        <f t="shared" si="14"/>
        <v>0</v>
      </c>
      <c r="Q86" s="552">
        <f t="shared" si="15"/>
        <v>0</v>
      </c>
    </row>
    <row r="87" spans="1:17" ht="15" customHeight="1" x14ac:dyDescent="0.25">
      <c r="A87" s="410">
        <v>4</v>
      </c>
      <c r="B87" s="411">
        <v>60070</v>
      </c>
      <c r="C87" s="447" t="s">
        <v>147</v>
      </c>
      <c r="D87" s="359"/>
      <c r="E87" s="359"/>
      <c r="F87" s="359"/>
      <c r="G87" s="359"/>
      <c r="H87" s="359"/>
      <c r="I87" s="359"/>
      <c r="J87" s="413"/>
      <c r="M87" s="531"/>
      <c r="N87" s="542"/>
      <c r="O87" s="547"/>
      <c r="P87" s="524"/>
      <c r="Q87" s="552"/>
    </row>
    <row r="88" spans="1:17" ht="15" customHeight="1" x14ac:dyDescent="0.25">
      <c r="A88" s="410">
        <v>5</v>
      </c>
      <c r="B88" s="411">
        <v>60180</v>
      </c>
      <c r="C88" s="447" t="s">
        <v>148</v>
      </c>
      <c r="D88" s="359">
        <v>2</v>
      </c>
      <c r="E88" s="359"/>
      <c r="F88" s="359">
        <v>2</v>
      </c>
      <c r="G88" s="359"/>
      <c r="H88" s="359"/>
      <c r="I88" s="359"/>
      <c r="J88" s="413">
        <v>44</v>
      </c>
      <c r="M88" s="531">
        <f t="shared" si="11"/>
        <v>2</v>
      </c>
      <c r="N88" s="542">
        <f t="shared" si="12"/>
        <v>0</v>
      </c>
      <c r="O88" s="547">
        <f t="shared" si="13"/>
        <v>0</v>
      </c>
      <c r="P88" s="524">
        <f t="shared" si="14"/>
        <v>0</v>
      </c>
      <c r="Q88" s="552">
        <f t="shared" si="15"/>
        <v>0</v>
      </c>
    </row>
    <row r="89" spans="1:17" ht="15" customHeight="1" x14ac:dyDescent="0.25">
      <c r="A89" s="410">
        <v>6</v>
      </c>
      <c r="B89" s="411">
        <v>60240</v>
      </c>
      <c r="C89" s="447" t="s">
        <v>149</v>
      </c>
      <c r="D89" s="359">
        <v>3</v>
      </c>
      <c r="E89" s="359"/>
      <c r="F89" s="359">
        <v>1</v>
      </c>
      <c r="G89" s="359">
        <v>1</v>
      </c>
      <c r="H89" s="359">
        <v>1</v>
      </c>
      <c r="I89" s="359"/>
      <c r="J89" s="413">
        <v>66.3</v>
      </c>
      <c r="K89" s="394">
        <f>J89*D89</f>
        <v>198.89999999999998</v>
      </c>
      <c r="M89" s="531">
        <f t="shared" si="11"/>
        <v>3</v>
      </c>
      <c r="N89" s="542">
        <f t="shared" si="12"/>
        <v>2</v>
      </c>
      <c r="O89" s="547">
        <f t="shared" si="13"/>
        <v>66.666666666666671</v>
      </c>
      <c r="P89" s="524">
        <f t="shared" si="14"/>
        <v>0</v>
      </c>
      <c r="Q89" s="552">
        <f t="shared" si="15"/>
        <v>0</v>
      </c>
    </row>
    <row r="90" spans="1:17" ht="15" customHeight="1" x14ac:dyDescent="0.25">
      <c r="A90" s="410">
        <v>7</v>
      </c>
      <c r="B90" s="411">
        <v>60560</v>
      </c>
      <c r="C90" s="447" t="s">
        <v>152</v>
      </c>
      <c r="D90" s="359"/>
      <c r="E90" s="359"/>
      <c r="F90" s="359"/>
      <c r="G90" s="359"/>
      <c r="H90" s="359"/>
      <c r="I90" s="359"/>
      <c r="J90" s="413"/>
      <c r="M90" s="531"/>
      <c r="N90" s="542"/>
      <c r="O90" s="547"/>
      <c r="P90" s="524"/>
      <c r="Q90" s="552"/>
    </row>
    <row r="91" spans="1:17" ht="15" customHeight="1" x14ac:dyDescent="0.25">
      <c r="A91" s="410">
        <v>8</v>
      </c>
      <c r="B91" s="411">
        <v>60660</v>
      </c>
      <c r="C91" s="447" t="s">
        <v>151</v>
      </c>
      <c r="D91" s="359"/>
      <c r="E91" s="359"/>
      <c r="F91" s="359"/>
      <c r="G91" s="359"/>
      <c r="H91" s="359"/>
      <c r="I91" s="359"/>
      <c r="J91" s="413"/>
      <c r="M91" s="531"/>
      <c r="N91" s="542"/>
      <c r="O91" s="547"/>
      <c r="P91" s="524"/>
      <c r="Q91" s="552"/>
    </row>
    <row r="92" spans="1:17" ht="15" customHeight="1" x14ac:dyDescent="0.25">
      <c r="A92" s="410">
        <v>9</v>
      </c>
      <c r="B92" s="411">
        <v>60001</v>
      </c>
      <c r="C92" s="447" t="s">
        <v>150</v>
      </c>
      <c r="D92" s="359"/>
      <c r="E92" s="359"/>
      <c r="F92" s="359"/>
      <c r="G92" s="359"/>
      <c r="H92" s="359"/>
      <c r="I92" s="359"/>
      <c r="J92" s="413"/>
      <c r="M92" s="531"/>
      <c r="N92" s="542"/>
      <c r="O92" s="547"/>
      <c r="P92" s="524"/>
      <c r="Q92" s="552"/>
    </row>
    <row r="93" spans="1:17" ht="15" customHeight="1" x14ac:dyDescent="0.25">
      <c r="A93" s="410">
        <v>10</v>
      </c>
      <c r="B93" s="411">
        <v>60850</v>
      </c>
      <c r="C93" s="447" t="s">
        <v>178</v>
      </c>
      <c r="D93" s="359"/>
      <c r="E93" s="359"/>
      <c r="F93" s="359"/>
      <c r="G93" s="359"/>
      <c r="H93" s="359"/>
      <c r="I93" s="359"/>
      <c r="J93" s="413"/>
      <c r="M93" s="531"/>
      <c r="N93" s="542"/>
      <c r="O93" s="547"/>
      <c r="P93" s="524"/>
      <c r="Q93" s="552"/>
    </row>
    <row r="94" spans="1:17" ht="15" customHeight="1" x14ac:dyDescent="0.25">
      <c r="A94" s="410">
        <v>11</v>
      </c>
      <c r="B94" s="411">
        <v>60910</v>
      </c>
      <c r="C94" s="447" t="s">
        <v>199</v>
      </c>
      <c r="D94" s="359">
        <v>2</v>
      </c>
      <c r="E94" s="359">
        <v>1</v>
      </c>
      <c r="F94" s="359">
        <v>1</v>
      </c>
      <c r="G94" s="359"/>
      <c r="H94" s="359"/>
      <c r="I94" s="359"/>
      <c r="J94" s="413">
        <v>34</v>
      </c>
      <c r="K94" s="394">
        <f>J94*D94</f>
        <v>68</v>
      </c>
      <c r="M94" s="531">
        <f t="shared" si="11"/>
        <v>2</v>
      </c>
      <c r="N94" s="542">
        <f t="shared" si="12"/>
        <v>0</v>
      </c>
      <c r="O94" s="547">
        <f t="shared" si="13"/>
        <v>0</v>
      </c>
      <c r="P94" s="524">
        <f t="shared" si="14"/>
        <v>1</v>
      </c>
      <c r="Q94" s="552">
        <f t="shared" si="15"/>
        <v>50</v>
      </c>
    </row>
    <row r="95" spans="1:17" ht="15" customHeight="1" x14ac:dyDescent="0.25">
      <c r="A95" s="410">
        <v>12</v>
      </c>
      <c r="B95" s="411">
        <v>60980</v>
      </c>
      <c r="C95" s="447" t="s">
        <v>203</v>
      </c>
      <c r="D95" s="359"/>
      <c r="E95" s="359"/>
      <c r="F95" s="359"/>
      <c r="G95" s="359"/>
      <c r="H95" s="359"/>
      <c r="I95" s="359"/>
      <c r="J95" s="413"/>
      <c r="M95" s="531"/>
      <c r="N95" s="542"/>
      <c r="O95" s="547"/>
      <c r="P95" s="524"/>
      <c r="Q95" s="552"/>
    </row>
    <row r="96" spans="1:17" ht="15" customHeight="1" x14ac:dyDescent="0.25">
      <c r="A96" s="410">
        <v>13</v>
      </c>
      <c r="B96" s="411">
        <v>61080</v>
      </c>
      <c r="C96" s="447" t="s">
        <v>153</v>
      </c>
      <c r="D96" s="359"/>
      <c r="E96" s="359"/>
      <c r="F96" s="359"/>
      <c r="G96" s="359"/>
      <c r="H96" s="359"/>
      <c r="I96" s="359"/>
      <c r="J96" s="413"/>
      <c r="M96" s="531"/>
      <c r="N96" s="542"/>
      <c r="O96" s="547"/>
      <c r="P96" s="524"/>
      <c r="Q96" s="552"/>
    </row>
    <row r="97" spans="1:17" ht="15" customHeight="1" x14ac:dyDescent="0.25">
      <c r="A97" s="410">
        <v>14</v>
      </c>
      <c r="B97" s="411">
        <v>61150</v>
      </c>
      <c r="C97" s="447" t="s">
        <v>154</v>
      </c>
      <c r="D97" s="359"/>
      <c r="E97" s="359"/>
      <c r="F97" s="359"/>
      <c r="G97" s="359"/>
      <c r="H97" s="359"/>
      <c r="I97" s="359"/>
      <c r="J97" s="413"/>
      <c r="M97" s="531"/>
      <c r="N97" s="542"/>
      <c r="O97" s="547"/>
      <c r="P97" s="524"/>
      <c r="Q97" s="552"/>
    </row>
    <row r="98" spans="1:17" ht="15" customHeight="1" x14ac:dyDescent="0.25">
      <c r="A98" s="410">
        <v>15</v>
      </c>
      <c r="B98" s="411">
        <v>61210</v>
      </c>
      <c r="C98" s="447" t="s">
        <v>155</v>
      </c>
      <c r="D98" s="359"/>
      <c r="E98" s="359"/>
      <c r="F98" s="359"/>
      <c r="G98" s="359"/>
      <c r="H98" s="359"/>
      <c r="I98" s="359"/>
      <c r="J98" s="413"/>
      <c r="M98" s="531"/>
      <c r="N98" s="542"/>
      <c r="O98" s="547"/>
      <c r="P98" s="524"/>
      <c r="Q98" s="552"/>
    </row>
    <row r="99" spans="1:17" ht="15" customHeight="1" x14ac:dyDescent="0.25">
      <c r="A99" s="410">
        <v>16</v>
      </c>
      <c r="B99" s="411">
        <v>61290</v>
      </c>
      <c r="C99" s="447" t="s">
        <v>204</v>
      </c>
      <c r="D99" s="359"/>
      <c r="E99" s="359"/>
      <c r="F99" s="359"/>
      <c r="G99" s="359"/>
      <c r="H99" s="359"/>
      <c r="I99" s="359"/>
      <c r="J99" s="413"/>
      <c r="M99" s="531"/>
      <c r="N99" s="542"/>
      <c r="O99" s="547"/>
      <c r="P99" s="524"/>
      <c r="Q99" s="552"/>
    </row>
    <row r="100" spans="1:17" ht="15" customHeight="1" x14ac:dyDescent="0.25">
      <c r="A100" s="410">
        <v>17</v>
      </c>
      <c r="B100" s="411">
        <v>61340</v>
      </c>
      <c r="C100" s="447" t="s">
        <v>156</v>
      </c>
      <c r="D100" s="359"/>
      <c r="E100" s="359"/>
      <c r="F100" s="359"/>
      <c r="G100" s="359"/>
      <c r="H100" s="359"/>
      <c r="I100" s="359"/>
      <c r="J100" s="413"/>
      <c r="M100" s="531"/>
      <c r="N100" s="542"/>
      <c r="O100" s="547"/>
      <c r="P100" s="524"/>
      <c r="Q100" s="552"/>
    </row>
    <row r="101" spans="1:17" ht="15" customHeight="1" x14ac:dyDescent="0.25">
      <c r="A101" s="410">
        <v>18</v>
      </c>
      <c r="B101" s="411">
        <v>61390</v>
      </c>
      <c r="C101" s="447" t="s">
        <v>157</v>
      </c>
      <c r="D101" s="359"/>
      <c r="E101" s="359"/>
      <c r="F101" s="359"/>
      <c r="G101" s="359"/>
      <c r="H101" s="359"/>
      <c r="I101" s="359"/>
      <c r="J101" s="413"/>
      <c r="M101" s="531"/>
      <c r="N101" s="542"/>
      <c r="O101" s="547"/>
      <c r="P101" s="524"/>
      <c r="Q101" s="552"/>
    </row>
    <row r="102" spans="1:17" ht="15" customHeight="1" x14ac:dyDescent="0.25">
      <c r="A102" s="410">
        <v>19</v>
      </c>
      <c r="B102" s="411">
        <v>61410</v>
      </c>
      <c r="C102" s="447" t="s">
        <v>158</v>
      </c>
      <c r="D102" s="359"/>
      <c r="E102" s="359"/>
      <c r="F102" s="359"/>
      <c r="G102" s="359"/>
      <c r="H102" s="359"/>
      <c r="I102" s="359"/>
      <c r="J102" s="413"/>
      <c r="M102" s="531"/>
      <c r="N102" s="542"/>
      <c r="O102" s="547"/>
      <c r="P102" s="524"/>
      <c r="Q102" s="552"/>
    </row>
    <row r="103" spans="1:17" ht="15" customHeight="1" x14ac:dyDescent="0.25">
      <c r="A103" s="410">
        <v>20</v>
      </c>
      <c r="B103" s="411">
        <v>61430</v>
      </c>
      <c r="C103" s="447" t="s">
        <v>114</v>
      </c>
      <c r="D103" s="359">
        <v>7</v>
      </c>
      <c r="E103" s="359">
        <v>1</v>
      </c>
      <c r="F103" s="359">
        <v>6</v>
      </c>
      <c r="G103" s="359"/>
      <c r="H103" s="359"/>
      <c r="I103" s="359"/>
      <c r="J103" s="413">
        <v>45.7</v>
      </c>
      <c r="M103" s="531">
        <f t="shared" si="11"/>
        <v>7</v>
      </c>
      <c r="N103" s="542">
        <f t="shared" si="12"/>
        <v>0</v>
      </c>
      <c r="O103" s="547">
        <f t="shared" si="13"/>
        <v>0</v>
      </c>
      <c r="P103" s="524">
        <f t="shared" si="14"/>
        <v>1</v>
      </c>
      <c r="Q103" s="552">
        <f t="shared" si="15"/>
        <v>14.285714285714286</v>
      </c>
    </row>
    <row r="104" spans="1:17" ht="15" customHeight="1" x14ac:dyDescent="0.25">
      <c r="A104" s="410">
        <v>21</v>
      </c>
      <c r="B104" s="411">
        <v>61440</v>
      </c>
      <c r="C104" s="447" t="s">
        <v>159</v>
      </c>
      <c r="D104" s="359">
        <v>2</v>
      </c>
      <c r="E104" s="359">
        <v>1</v>
      </c>
      <c r="F104" s="359">
        <v>1</v>
      </c>
      <c r="G104" s="359"/>
      <c r="H104" s="359"/>
      <c r="I104" s="359"/>
      <c r="J104" s="413">
        <v>31</v>
      </c>
      <c r="K104" s="394">
        <f>J104*D104</f>
        <v>62</v>
      </c>
      <c r="M104" s="531">
        <f t="shared" si="11"/>
        <v>2</v>
      </c>
      <c r="N104" s="542">
        <f t="shared" si="12"/>
        <v>0</v>
      </c>
      <c r="O104" s="547">
        <f t="shared" si="13"/>
        <v>0</v>
      </c>
      <c r="P104" s="524">
        <f t="shared" si="14"/>
        <v>1</v>
      </c>
      <c r="Q104" s="552">
        <f t="shared" si="15"/>
        <v>50</v>
      </c>
    </row>
    <row r="105" spans="1:17" ht="15" customHeight="1" x14ac:dyDescent="0.25">
      <c r="A105" s="410">
        <v>22</v>
      </c>
      <c r="B105" s="411">
        <v>61450</v>
      </c>
      <c r="C105" s="447" t="s">
        <v>115</v>
      </c>
      <c r="D105" s="359">
        <v>1</v>
      </c>
      <c r="E105" s="359">
        <v>1</v>
      </c>
      <c r="F105" s="359"/>
      <c r="G105" s="359"/>
      <c r="H105" s="359"/>
      <c r="I105" s="359"/>
      <c r="J105" s="413">
        <v>51</v>
      </c>
      <c r="M105" s="531">
        <f t="shared" si="11"/>
        <v>1</v>
      </c>
      <c r="N105" s="542">
        <f t="shared" si="12"/>
        <v>0</v>
      </c>
      <c r="O105" s="547">
        <f t="shared" si="13"/>
        <v>0</v>
      </c>
      <c r="P105" s="524">
        <f t="shared" si="14"/>
        <v>1</v>
      </c>
      <c r="Q105" s="552">
        <f t="shared" si="15"/>
        <v>100</v>
      </c>
    </row>
    <row r="106" spans="1:17" ht="15" customHeight="1" x14ac:dyDescent="0.25">
      <c r="A106" s="410">
        <v>23</v>
      </c>
      <c r="B106" s="411">
        <v>61470</v>
      </c>
      <c r="C106" s="447" t="s">
        <v>200</v>
      </c>
      <c r="D106" s="359">
        <v>1</v>
      </c>
      <c r="E106" s="359"/>
      <c r="F106" s="359">
        <v>1</v>
      </c>
      <c r="G106" s="359"/>
      <c r="H106" s="359"/>
      <c r="I106" s="359"/>
      <c r="J106" s="413">
        <v>39</v>
      </c>
      <c r="M106" s="531">
        <f t="shared" si="11"/>
        <v>1</v>
      </c>
      <c r="N106" s="542">
        <f t="shared" si="12"/>
        <v>0</v>
      </c>
      <c r="O106" s="547">
        <f t="shared" si="13"/>
        <v>0</v>
      </c>
      <c r="P106" s="524">
        <f t="shared" si="14"/>
        <v>0</v>
      </c>
      <c r="Q106" s="552">
        <f t="shared" si="15"/>
        <v>0</v>
      </c>
    </row>
    <row r="107" spans="1:17" ht="15" customHeight="1" x14ac:dyDescent="0.25">
      <c r="A107" s="410">
        <v>24</v>
      </c>
      <c r="B107" s="411">
        <v>61490</v>
      </c>
      <c r="C107" s="447" t="s">
        <v>116</v>
      </c>
      <c r="D107" s="359">
        <v>4</v>
      </c>
      <c r="E107" s="359"/>
      <c r="F107" s="359">
        <v>4</v>
      </c>
      <c r="G107" s="359"/>
      <c r="H107" s="359"/>
      <c r="I107" s="359"/>
      <c r="J107" s="413">
        <v>52</v>
      </c>
      <c r="M107" s="531">
        <f t="shared" si="11"/>
        <v>4</v>
      </c>
      <c r="N107" s="542">
        <f t="shared" si="12"/>
        <v>0</v>
      </c>
      <c r="O107" s="547">
        <f t="shared" si="13"/>
        <v>0</v>
      </c>
      <c r="P107" s="524">
        <f t="shared" si="14"/>
        <v>0</v>
      </c>
      <c r="Q107" s="552">
        <f t="shared" si="15"/>
        <v>0</v>
      </c>
    </row>
    <row r="108" spans="1:17" ht="15" customHeight="1" x14ac:dyDescent="0.25">
      <c r="A108" s="410">
        <v>25</v>
      </c>
      <c r="B108" s="411">
        <v>61500</v>
      </c>
      <c r="C108" s="447" t="s">
        <v>117</v>
      </c>
      <c r="D108" s="359">
        <v>6</v>
      </c>
      <c r="E108" s="359"/>
      <c r="F108" s="359">
        <v>5</v>
      </c>
      <c r="G108" s="359"/>
      <c r="H108" s="359">
        <v>1</v>
      </c>
      <c r="I108" s="359"/>
      <c r="J108" s="413">
        <v>52.3</v>
      </c>
      <c r="M108" s="531">
        <f t="shared" si="11"/>
        <v>6</v>
      </c>
      <c r="N108" s="542">
        <f t="shared" si="12"/>
        <v>1</v>
      </c>
      <c r="O108" s="547">
        <f t="shared" si="13"/>
        <v>16.666666666666668</v>
      </c>
      <c r="P108" s="524">
        <f t="shared" si="14"/>
        <v>0</v>
      </c>
      <c r="Q108" s="552">
        <f t="shared" si="15"/>
        <v>0</v>
      </c>
    </row>
    <row r="109" spans="1:17" ht="15" customHeight="1" x14ac:dyDescent="0.25">
      <c r="A109" s="410">
        <v>26</v>
      </c>
      <c r="B109" s="411">
        <v>61510</v>
      </c>
      <c r="C109" s="447" t="s">
        <v>89</v>
      </c>
      <c r="D109" s="359">
        <v>3</v>
      </c>
      <c r="E109" s="359"/>
      <c r="F109" s="359">
        <v>3</v>
      </c>
      <c r="G109" s="359"/>
      <c r="H109" s="359"/>
      <c r="I109" s="359"/>
      <c r="J109" s="413">
        <v>51</v>
      </c>
      <c r="M109" s="531">
        <f t="shared" si="11"/>
        <v>3</v>
      </c>
      <c r="N109" s="542">
        <f t="shared" si="12"/>
        <v>0</v>
      </c>
      <c r="O109" s="547">
        <f t="shared" si="13"/>
        <v>0</v>
      </c>
      <c r="P109" s="524">
        <f t="shared" si="14"/>
        <v>0</v>
      </c>
      <c r="Q109" s="552">
        <f t="shared" si="15"/>
        <v>0</v>
      </c>
    </row>
    <row r="110" spans="1:17" ht="15" customHeight="1" x14ac:dyDescent="0.25">
      <c r="A110" s="410">
        <v>27</v>
      </c>
      <c r="B110" s="411">
        <v>61520</v>
      </c>
      <c r="C110" s="447" t="s">
        <v>118</v>
      </c>
      <c r="D110" s="359">
        <v>5</v>
      </c>
      <c r="E110" s="359">
        <v>1</v>
      </c>
      <c r="F110" s="359">
        <v>3</v>
      </c>
      <c r="G110" s="359"/>
      <c r="H110" s="359">
        <v>1</v>
      </c>
      <c r="I110" s="359"/>
      <c r="J110" s="413">
        <v>58</v>
      </c>
      <c r="M110" s="531">
        <f t="shared" si="11"/>
        <v>5</v>
      </c>
      <c r="N110" s="542">
        <f t="shared" si="12"/>
        <v>1</v>
      </c>
      <c r="O110" s="547">
        <f t="shared" si="13"/>
        <v>20</v>
      </c>
      <c r="P110" s="524">
        <f t="shared" si="14"/>
        <v>1</v>
      </c>
      <c r="Q110" s="552">
        <f t="shared" si="15"/>
        <v>20</v>
      </c>
    </row>
    <row r="111" spans="1:17" ht="15" customHeight="1" x14ac:dyDescent="0.25">
      <c r="A111" s="410">
        <v>28</v>
      </c>
      <c r="B111" s="411">
        <v>61540</v>
      </c>
      <c r="C111" s="447" t="s">
        <v>160</v>
      </c>
      <c r="D111" s="359">
        <v>4</v>
      </c>
      <c r="E111" s="359"/>
      <c r="F111" s="359">
        <v>3</v>
      </c>
      <c r="G111" s="359">
        <v>1</v>
      </c>
      <c r="H111" s="359"/>
      <c r="I111" s="359"/>
      <c r="J111" s="413">
        <v>57.8</v>
      </c>
      <c r="M111" s="531">
        <f t="shared" si="11"/>
        <v>4</v>
      </c>
      <c r="N111" s="542">
        <f t="shared" si="12"/>
        <v>1</v>
      </c>
      <c r="O111" s="547">
        <f t="shared" si="13"/>
        <v>25</v>
      </c>
      <c r="P111" s="524">
        <f t="shared" si="14"/>
        <v>0</v>
      </c>
      <c r="Q111" s="552">
        <f t="shared" si="15"/>
        <v>0</v>
      </c>
    </row>
    <row r="112" spans="1:17" ht="15" customHeight="1" x14ac:dyDescent="0.25">
      <c r="A112" s="410">
        <v>29</v>
      </c>
      <c r="B112" s="411">
        <v>61560</v>
      </c>
      <c r="C112" s="447" t="s">
        <v>161</v>
      </c>
      <c r="D112" s="359">
        <v>5</v>
      </c>
      <c r="E112" s="359">
        <v>4</v>
      </c>
      <c r="F112" s="359">
        <v>1</v>
      </c>
      <c r="G112" s="359"/>
      <c r="H112" s="359"/>
      <c r="I112" s="359"/>
      <c r="J112" s="413">
        <v>24</v>
      </c>
      <c r="M112" s="531">
        <f t="shared" si="11"/>
        <v>5</v>
      </c>
      <c r="N112" s="542">
        <f t="shared" si="12"/>
        <v>0</v>
      </c>
      <c r="O112" s="547">
        <f t="shared" si="13"/>
        <v>0</v>
      </c>
      <c r="P112" s="524">
        <f t="shared" si="14"/>
        <v>4</v>
      </c>
      <c r="Q112" s="552">
        <f t="shared" si="15"/>
        <v>80</v>
      </c>
    </row>
    <row r="113" spans="1:17" ht="15" customHeight="1" thickBot="1" x14ac:dyDescent="0.3">
      <c r="A113" s="410">
        <v>30</v>
      </c>
      <c r="B113" s="411">
        <v>61570</v>
      </c>
      <c r="C113" s="447" t="s">
        <v>162</v>
      </c>
      <c r="D113" s="359">
        <v>1</v>
      </c>
      <c r="E113" s="359"/>
      <c r="F113" s="359">
        <v>1</v>
      </c>
      <c r="G113" s="359"/>
      <c r="H113" s="359"/>
      <c r="I113" s="359"/>
      <c r="J113" s="413">
        <v>49</v>
      </c>
      <c r="M113" s="532">
        <f t="shared" si="11"/>
        <v>1</v>
      </c>
      <c r="N113" s="543">
        <f t="shared" si="12"/>
        <v>0</v>
      </c>
      <c r="O113" s="548">
        <f t="shared" si="13"/>
        <v>0</v>
      </c>
      <c r="P113" s="525">
        <f t="shared" si="14"/>
        <v>0</v>
      </c>
      <c r="Q113" s="553">
        <f t="shared" si="15"/>
        <v>0</v>
      </c>
    </row>
    <row r="114" spans="1:17" ht="15" customHeight="1" thickBot="1" x14ac:dyDescent="0.3">
      <c r="A114" s="424"/>
      <c r="B114" s="426" t="s">
        <v>107</v>
      </c>
      <c r="C114" s="448"/>
      <c r="D114" s="426">
        <f t="shared" ref="D114:I114" si="17">SUM(D116:D123)</f>
        <v>12</v>
      </c>
      <c r="E114" s="426">
        <f t="shared" si="17"/>
        <v>2</v>
      </c>
      <c r="F114" s="426">
        <f t="shared" si="17"/>
        <v>9</v>
      </c>
      <c r="G114" s="426">
        <f t="shared" si="17"/>
        <v>0</v>
      </c>
      <c r="H114" s="426">
        <f t="shared" si="17"/>
        <v>1</v>
      </c>
      <c r="I114" s="426">
        <f t="shared" si="17"/>
        <v>0</v>
      </c>
      <c r="J114" s="427">
        <f>AVERAGE(J116:J123)</f>
        <v>44.035714285714285</v>
      </c>
      <c r="M114" s="536">
        <f t="shared" si="11"/>
        <v>12</v>
      </c>
      <c r="N114" s="544">
        <f t="shared" si="12"/>
        <v>1</v>
      </c>
      <c r="O114" s="549">
        <f t="shared" si="13"/>
        <v>8.3333333333333339</v>
      </c>
      <c r="P114" s="426">
        <f t="shared" si="14"/>
        <v>2</v>
      </c>
      <c r="Q114" s="427">
        <f t="shared" si="15"/>
        <v>16.666666666666668</v>
      </c>
    </row>
    <row r="115" spans="1:17" ht="15" customHeight="1" x14ac:dyDescent="0.25">
      <c r="A115" s="406">
        <v>1</v>
      </c>
      <c r="B115" s="407">
        <v>70020</v>
      </c>
      <c r="C115" s="449" t="s">
        <v>90</v>
      </c>
      <c r="D115" s="408"/>
      <c r="E115" s="408"/>
      <c r="F115" s="408"/>
      <c r="G115" s="408"/>
      <c r="H115" s="408"/>
      <c r="I115" s="408"/>
      <c r="J115" s="522"/>
      <c r="M115" s="533"/>
      <c r="N115" s="545"/>
      <c r="O115" s="550"/>
      <c r="P115" s="526"/>
      <c r="Q115" s="554"/>
    </row>
    <row r="116" spans="1:17" ht="15" customHeight="1" x14ac:dyDescent="0.25">
      <c r="A116" s="428">
        <v>2</v>
      </c>
      <c r="B116" s="429">
        <v>70110</v>
      </c>
      <c r="C116" s="450" t="s">
        <v>93</v>
      </c>
      <c r="D116" s="431">
        <v>2</v>
      </c>
      <c r="E116" s="431"/>
      <c r="F116" s="431">
        <v>2</v>
      </c>
      <c r="G116" s="431"/>
      <c r="H116" s="431"/>
      <c r="I116" s="431"/>
      <c r="J116" s="432">
        <v>45.5</v>
      </c>
      <c r="M116" s="531">
        <f t="shared" si="11"/>
        <v>2</v>
      </c>
      <c r="N116" s="542">
        <f t="shared" si="12"/>
        <v>0</v>
      </c>
      <c r="O116" s="547">
        <f t="shared" si="13"/>
        <v>0</v>
      </c>
      <c r="P116" s="524">
        <f t="shared" si="14"/>
        <v>0</v>
      </c>
      <c r="Q116" s="552">
        <f t="shared" si="15"/>
        <v>0</v>
      </c>
    </row>
    <row r="117" spans="1:17" ht="15" customHeight="1" x14ac:dyDescent="0.25">
      <c r="A117" s="428">
        <v>3</v>
      </c>
      <c r="B117" s="429">
        <v>70021</v>
      </c>
      <c r="C117" s="450" t="s">
        <v>91</v>
      </c>
      <c r="D117" s="431">
        <v>2</v>
      </c>
      <c r="E117" s="431"/>
      <c r="F117" s="431">
        <v>1</v>
      </c>
      <c r="G117" s="431"/>
      <c r="H117" s="431">
        <v>1</v>
      </c>
      <c r="I117" s="431"/>
      <c r="J117" s="432">
        <v>73.5</v>
      </c>
      <c r="M117" s="531">
        <f t="shared" si="11"/>
        <v>2</v>
      </c>
      <c r="N117" s="542">
        <f t="shared" si="12"/>
        <v>1</v>
      </c>
      <c r="O117" s="547">
        <f t="shared" si="13"/>
        <v>50</v>
      </c>
      <c r="P117" s="524">
        <f t="shared" si="14"/>
        <v>0</v>
      </c>
      <c r="Q117" s="552">
        <f t="shared" si="15"/>
        <v>0</v>
      </c>
    </row>
    <row r="118" spans="1:17" ht="15" customHeight="1" x14ac:dyDescent="0.25">
      <c r="A118" s="428">
        <v>4</v>
      </c>
      <c r="B118" s="429">
        <v>70040</v>
      </c>
      <c r="C118" s="450" t="s">
        <v>92</v>
      </c>
      <c r="D118" s="431">
        <v>1</v>
      </c>
      <c r="E118" s="431">
        <v>1</v>
      </c>
      <c r="F118" s="431"/>
      <c r="G118" s="431"/>
      <c r="H118" s="431"/>
      <c r="I118" s="431"/>
      <c r="J118" s="432">
        <v>13</v>
      </c>
      <c r="M118" s="531">
        <f t="shared" si="11"/>
        <v>1</v>
      </c>
      <c r="N118" s="542">
        <f t="shared" si="12"/>
        <v>0</v>
      </c>
      <c r="O118" s="547">
        <f t="shared" si="13"/>
        <v>0</v>
      </c>
      <c r="P118" s="524">
        <f t="shared" si="14"/>
        <v>1</v>
      </c>
      <c r="Q118" s="552">
        <f t="shared" si="15"/>
        <v>100</v>
      </c>
    </row>
    <row r="119" spans="1:17" ht="15" customHeight="1" x14ac:dyDescent="0.25">
      <c r="A119" s="414">
        <v>5</v>
      </c>
      <c r="B119" s="415">
        <v>70100</v>
      </c>
      <c r="C119" s="523" t="s">
        <v>188</v>
      </c>
      <c r="D119" s="439"/>
      <c r="E119" s="439"/>
      <c r="F119" s="439"/>
      <c r="G119" s="439"/>
      <c r="H119" s="439"/>
      <c r="I119" s="439"/>
      <c r="J119" s="440"/>
      <c r="M119" s="531"/>
      <c r="N119" s="542"/>
      <c r="O119" s="547"/>
      <c r="P119" s="524"/>
      <c r="Q119" s="552"/>
    </row>
    <row r="120" spans="1:17" ht="15" customHeight="1" x14ac:dyDescent="0.25">
      <c r="A120" s="410">
        <v>6</v>
      </c>
      <c r="B120" s="411">
        <v>70270</v>
      </c>
      <c r="C120" s="447" t="s">
        <v>94</v>
      </c>
      <c r="D120" s="435"/>
      <c r="E120" s="435"/>
      <c r="F120" s="435"/>
      <c r="G120" s="435"/>
      <c r="H120" s="435"/>
      <c r="I120" s="435"/>
      <c r="J120" s="436"/>
      <c r="M120" s="531"/>
      <c r="N120" s="542"/>
      <c r="O120" s="547"/>
      <c r="P120" s="524"/>
      <c r="Q120" s="552"/>
    </row>
    <row r="121" spans="1:17" ht="15" customHeight="1" x14ac:dyDescent="0.25">
      <c r="A121" s="410">
        <v>7</v>
      </c>
      <c r="B121" s="411">
        <v>70510</v>
      </c>
      <c r="C121" s="447" t="s">
        <v>95</v>
      </c>
      <c r="D121" s="435"/>
      <c r="E121" s="435"/>
      <c r="F121" s="435"/>
      <c r="G121" s="435"/>
      <c r="H121" s="435"/>
      <c r="I121" s="435"/>
      <c r="J121" s="436"/>
      <c r="M121" s="531"/>
      <c r="N121" s="542"/>
      <c r="O121" s="547"/>
      <c r="P121" s="524"/>
      <c r="Q121" s="552"/>
    </row>
    <row r="122" spans="1:17" ht="15" customHeight="1" x14ac:dyDescent="0.25">
      <c r="A122" s="414">
        <v>8</v>
      </c>
      <c r="B122" s="415">
        <v>10880</v>
      </c>
      <c r="C122" s="523" t="s">
        <v>120</v>
      </c>
      <c r="D122" s="439">
        <v>7</v>
      </c>
      <c r="E122" s="439">
        <v>1</v>
      </c>
      <c r="F122" s="439">
        <v>6</v>
      </c>
      <c r="G122" s="439"/>
      <c r="H122" s="439"/>
      <c r="I122" s="439"/>
      <c r="J122" s="440">
        <v>44.142857142857146</v>
      </c>
      <c r="M122" s="531">
        <f t="shared" si="11"/>
        <v>7</v>
      </c>
      <c r="N122" s="542">
        <f t="shared" si="12"/>
        <v>0</v>
      </c>
      <c r="O122" s="547">
        <f t="shared" si="13"/>
        <v>0</v>
      </c>
      <c r="P122" s="524">
        <f t="shared" si="14"/>
        <v>1</v>
      </c>
      <c r="Q122" s="552">
        <f t="shared" si="15"/>
        <v>14.285714285714286</v>
      </c>
    </row>
    <row r="123" spans="1:17" ht="15" customHeight="1" thickBot="1" x14ac:dyDescent="0.3">
      <c r="A123" s="451">
        <v>9</v>
      </c>
      <c r="B123" s="452">
        <v>10890</v>
      </c>
      <c r="C123" s="453" t="s">
        <v>122</v>
      </c>
      <c r="D123" s="454"/>
      <c r="E123" s="454"/>
      <c r="F123" s="454"/>
      <c r="G123" s="454"/>
      <c r="H123" s="454"/>
      <c r="I123" s="454"/>
      <c r="J123" s="455"/>
      <c r="M123" s="534"/>
      <c r="N123" s="546"/>
      <c r="O123" s="551"/>
      <c r="P123" s="535"/>
      <c r="Q123" s="555"/>
    </row>
    <row r="124" spans="1:17" x14ac:dyDescent="0.25">
      <c r="A124" s="456"/>
      <c r="B124" s="457"/>
      <c r="C124" s="457"/>
      <c r="D124" s="586" t="s">
        <v>201</v>
      </c>
      <c r="E124" s="586"/>
      <c r="F124" s="586"/>
      <c r="G124" s="586"/>
      <c r="H124" s="586"/>
      <c r="I124" s="586"/>
      <c r="J124" s="458">
        <f>AVERAGE(J10:J15,J18:J28,J30:J46,J48:J67,J70:J82,J86:J113,J116:J123)</f>
        <v>49.429446064139945</v>
      </c>
    </row>
    <row r="125" spans="1:17" x14ac:dyDescent="0.25">
      <c r="A125" s="456"/>
      <c r="B125" s="457"/>
      <c r="C125" s="457"/>
      <c r="D125" s="457"/>
      <c r="E125" s="457"/>
      <c r="F125" s="457"/>
      <c r="G125" s="457"/>
      <c r="H125" s="457"/>
      <c r="I125" s="457"/>
      <c r="J125" s="459"/>
    </row>
    <row r="126" spans="1:17" x14ac:dyDescent="0.25">
      <c r="A126" s="456"/>
      <c r="B126" s="457"/>
      <c r="C126" s="457"/>
      <c r="D126" s="457"/>
      <c r="E126" s="457"/>
      <c r="F126" s="457"/>
      <c r="G126" s="457"/>
      <c r="H126" s="457"/>
      <c r="I126" s="457"/>
      <c r="J126" s="459"/>
    </row>
    <row r="127" spans="1:17" x14ac:dyDescent="0.25">
      <c r="A127" s="456"/>
      <c r="M127" s="460"/>
    </row>
    <row r="128" spans="1:17" x14ac:dyDescent="0.25">
      <c r="A128" s="456"/>
    </row>
    <row r="129" spans="1:1" x14ac:dyDescent="0.25">
      <c r="A129" s="456"/>
    </row>
    <row r="130" spans="1:1" x14ac:dyDescent="0.25">
      <c r="A130" s="456"/>
    </row>
    <row r="131" spans="1:1" x14ac:dyDescent="0.25">
      <c r="A131" s="456"/>
    </row>
    <row r="132" spans="1:1" x14ac:dyDescent="0.25">
      <c r="A132" s="456"/>
    </row>
    <row r="133" spans="1:1" x14ac:dyDescent="0.25">
      <c r="A133" s="456"/>
    </row>
    <row r="134" spans="1:1" x14ac:dyDescent="0.25">
      <c r="A134" s="456"/>
    </row>
    <row r="135" spans="1:1" x14ac:dyDescent="0.25">
      <c r="A135" s="456"/>
    </row>
    <row r="136" spans="1:1" x14ac:dyDescent="0.25">
      <c r="A136" s="456"/>
    </row>
    <row r="137" spans="1:1" x14ac:dyDescent="0.25">
      <c r="A137" s="456"/>
    </row>
    <row r="138" spans="1:1" x14ac:dyDescent="0.25">
      <c r="A138" s="456"/>
    </row>
    <row r="139" spans="1:1" x14ac:dyDescent="0.25">
      <c r="A139" s="456"/>
    </row>
    <row r="140" spans="1:1" x14ac:dyDescent="0.25">
      <c r="A140" s="456"/>
    </row>
    <row r="141" spans="1:1" x14ac:dyDescent="0.25">
      <c r="A141" s="456"/>
    </row>
    <row r="142" spans="1:1" x14ac:dyDescent="0.25">
      <c r="A142" s="456"/>
    </row>
    <row r="143" spans="1:1" x14ac:dyDescent="0.25">
      <c r="A143" s="456"/>
    </row>
    <row r="144" spans="1:1" x14ac:dyDescent="0.25">
      <c r="A144" s="456"/>
    </row>
    <row r="145" spans="1:1" x14ac:dyDescent="0.25">
      <c r="A145" s="456"/>
    </row>
    <row r="146" spans="1:1" x14ac:dyDescent="0.25">
      <c r="A146" s="456"/>
    </row>
    <row r="147" spans="1:1" x14ac:dyDescent="0.25">
      <c r="A147" s="456"/>
    </row>
    <row r="148" spans="1:1" x14ac:dyDescent="0.25">
      <c r="A148" s="456"/>
    </row>
    <row r="149" spans="1:1" x14ac:dyDescent="0.25">
      <c r="A149" s="456"/>
    </row>
    <row r="150" spans="1:1" x14ac:dyDescent="0.25">
      <c r="A150" s="456"/>
    </row>
    <row r="151" spans="1:1" x14ac:dyDescent="0.25">
      <c r="A151" s="456"/>
    </row>
    <row r="152" spans="1:1" x14ac:dyDescent="0.25">
      <c r="A152" s="456"/>
    </row>
    <row r="153" spans="1:1" x14ac:dyDescent="0.25">
      <c r="A153" s="456"/>
    </row>
    <row r="154" spans="1:1" x14ac:dyDescent="0.25">
      <c r="A154" s="456"/>
    </row>
    <row r="155" spans="1:1" x14ac:dyDescent="0.25">
      <c r="A155" s="456"/>
    </row>
    <row r="156" spans="1:1" x14ac:dyDescent="0.25">
      <c r="A156" s="456"/>
    </row>
    <row r="157" spans="1:1" x14ac:dyDescent="0.25">
      <c r="A157" s="456"/>
    </row>
    <row r="158" spans="1:1" x14ac:dyDescent="0.25">
      <c r="A158" s="456"/>
    </row>
    <row r="159" spans="1:1" x14ac:dyDescent="0.25">
      <c r="A159" s="456"/>
    </row>
    <row r="160" spans="1:1" x14ac:dyDescent="0.25">
      <c r="A160" s="456"/>
    </row>
    <row r="161" spans="1:1" x14ac:dyDescent="0.25">
      <c r="A161" s="456"/>
    </row>
    <row r="162" spans="1:1" x14ac:dyDescent="0.25">
      <c r="A162" s="456"/>
    </row>
    <row r="163" spans="1:1" x14ac:dyDescent="0.25">
      <c r="A163" s="456"/>
    </row>
    <row r="164" spans="1:1" x14ac:dyDescent="0.25">
      <c r="A164" s="456"/>
    </row>
    <row r="165" spans="1:1" x14ac:dyDescent="0.25">
      <c r="A165" s="456"/>
    </row>
    <row r="166" spans="1:1" x14ac:dyDescent="0.25">
      <c r="A166" s="456"/>
    </row>
    <row r="167" spans="1:1" x14ac:dyDescent="0.25">
      <c r="A167" s="456"/>
    </row>
  </sheetData>
  <mergeCells count="9">
    <mergeCell ref="J4:J5"/>
    <mergeCell ref="B7:C7"/>
    <mergeCell ref="D124:I124"/>
    <mergeCell ref="C2:D2"/>
    <mergeCell ref="A4:A5"/>
    <mergeCell ref="B4:B5"/>
    <mergeCell ref="C4:C5"/>
    <mergeCell ref="D4:D5"/>
    <mergeCell ref="E4:I4"/>
  </mergeCells>
  <conditionalFormatting sqref="J6:J124">
    <cfRule type="containsBlanks" dxfId="72" priority="11">
      <formula>LEN(TRIM(J6))=0</formula>
    </cfRule>
    <cfRule type="cellIs" dxfId="71" priority="12" stopIfTrue="1" operator="lessThan">
      <formula>50</formula>
    </cfRule>
    <cfRule type="cellIs" dxfId="70" priority="13" stopIfTrue="1" operator="between">
      <formula>50.005</formula>
      <formula>50</formula>
    </cfRule>
    <cfRule type="cellIs" dxfId="69" priority="14" stopIfTrue="1" operator="between">
      <formula>74.99</formula>
      <formula>50.005</formula>
    </cfRule>
    <cfRule type="cellIs" dxfId="68" priority="15" stopIfTrue="1" operator="greaterThanOrEqual">
      <formula>75</formula>
    </cfRule>
  </conditionalFormatting>
  <conditionalFormatting sqref="P7:Q123">
    <cfRule type="containsBlanks" dxfId="67" priority="2">
      <formula>LEN(TRIM(P7))=0</formula>
    </cfRule>
    <cfRule type="cellIs" dxfId="66" priority="3" operator="equal">
      <formula>10</formula>
    </cfRule>
    <cfRule type="cellIs" dxfId="65" priority="4" operator="equal">
      <formula>0</formula>
    </cfRule>
    <cfRule type="cellIs" dxfId="64" priority="5" operator="between">
      <formula>0.09</formula>
      <formula>10</formula>
    </cfRule>
    <cfRule type="cellIs" dxfId="63" priority="6" operator="greaterThanOrEqual">
      <formula>10</formula>
    </cfRule>
  </conditionalFormatting>
  <conditionalFormatting sqref="O7:O123">
    <cfRule type="containsBlanks" dxfId="62" priority="1">
      <formula>LEN(TRIM(O7))=0</formula>
    </cfRule>
    <cfRule type="cellIs" dxfId="61" priority="7" operator="lessThan">
      <formula>50</formula>
    </cfRule>
    <cfRule type="cellIs" dxfId="60" priority="8" operator="between">
      <formula>50</formula>
      <formula>50.004</formula>
    </cfRule>
    <cfRule type="cellIs" dxfId="59" priority="9" operator="between">
      <formula>50.004</formula>
      <formula>90</formula>
    </cfRule>
    <cfRule type="cellIs" dxfId="58" priority="10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style="394" customWidth="1"/>
    <col min="2" max="2" width="10" style="394" customWidth="1"/>
    <col min="3" max="3" width="31.7109375" style="394" customWidth="1"/>
    <col min="4" max="4" width="9.140625" style="394"/>
    <col min="5" max="9" width="6.7109375" style="394" customWidth="1"/>
    <col min="10" max="10" width="8.7109375" style="394" customWidth="1"/>
    <col min="11" max="11" width="0" style="394" hidden="1" customWidth="1"/>
    <col min="12" max="12" width="6.7109375" style="394" customWidth="1"/>
    <col min="13" max="17" width="10.7109375" style="394" customWidth="1"/>
    <col min="18" max="16384" width="9.140625" style="394"/>
  </cols>
  <sheetData>
    <row r="1" spans="1:17" x14ac:dyDescent="0.25">
      <c r="M1" s="310"/>
      <c r="N1" s="325" t="s">
        <v>133</v>
      </c>
      <c r="O1" s="215"/>
      <c r="P1" s="215"/>
      <c r="Q1" s="215"/>
    </row>
    <row r="2" spans="1:17" ht="15.75" x14ac:dyDescent="0.25">
      <c r="C2" s="587" t="s">
        <v>191</v>
      </c>
      <c r="D2" s="587"/>
      <c r="E2" s="395"/>
      <c r="F2" s="395"/>
      <c r="G2" s="395"/>
      <c r="J2" s="396">
        <v>2025</v>
      </c>
      <c r="M2" s="298"/>
      <c r="N2" s="325" t="s">
        <v>134</v>
      </c>
      <c r="O2" s="215"/>
      <c r="P2" s="215"/>
      <c r="Q2" s="215"/>
    </row>
    <row r="3" spans="1:17" ht="15.75" thickBot="1" x14ac:dyDescent="0.3">
      <c r="M3" s="214"/>
      <c r="N3" s="325" t="s">
        <v>135</v>
      </c>
      <c r="O3" s="215"/>
      <c r="P3" s="215"/>
      <c r="Q3" s="215"/>
    </row>
    <row r="4" spans="1:17" ht="16.5" customHeight="1" thickBot="1" x14ac:dyDescent="0.3">
      <c r="A4" s="588" t="s">
        <v>0</v>
      </c>
      <c r="B4" s="590" t="s">
        <v>1</v>
      </c>
      <c r="C4" s="590" t="s">
        <v>2</v>
      </c>
      <c r="D4" s="590" t="s">
        <v>3</v>
      </c>
      <c r="E4" s="592" t="s">
        <v>192</v>
      </c>
      <c r="F4" s="593"/>
      <c r="G4" s="593"/>
      <c r="H4" s="593"/>
      <c r="I4" s="594"/>
      <c r="J4" s="582" t="s">
        <v>99</v>
      </c>
      <c r="M4" s="232"/>
      <c r="N4" s="325" t="s">
        <v>136</v>
      </c>
      <c r="O4" s="215"/>
      <c r="P4" s="215"/>
      <c r="Q4" s="215"/>
    </row>
    <row r="5" spans="1:17" ht="41.25" customHeight="1" thickBot="1" x14ac:dyDescent="0.3">
      <c r="A5" s="589"/>
      <c r="B5" s="591"/>
      <c r="C5" s="591"/>
      <c r="D5" s="591"/>
      <c r="E5" s="397" t="s">
        <v>193</v>
      </c>
      <c r="F5" s="397" t="s">
        <v>194</v>
      </c>
      <c r="G5" s="397" t="s">
        <v>140</v>
      </c>
      <c r="H5" s="398" t="s">
        <v>126</v>
      </c>
      <c r="I5" s="398">
        <v>100</v>
      </c>
      <c r="J5" s="583"/>
      <c r="M5" s="268" t="s">
        <v>124</v>
      </c>
      <c r="N5" s="269" t="s">
        <v>137</v>
      </c>
      <c r="O5" s="269" t="s">
        <v>139</v>
      </c>
      <c r="P5" s="269" t="s">
        <v>127</v>
      </c>
      <c r="Q5" s="269" t="s">
        <v>128</v>
      </c>
    </row>
    <row r="6" spans="1:17" ht="15" customHeight="1" thickBot="1" x14ac:dyDescent="0.3">
      <c r="A6" s="399"/>
      <c r="B6" s="400"/>
      <c r="C6" s="401" t="s">
        <v>100</v>
      </c>
      <c r="D6" s="401">
        <f t="shared" ref="D6:I6" si="0">D7+D16+D29+D47+D68+D83+D115</f>
        <v>104</v>
      </c>
      <c r="E6" s="401">
        <f t="shared" si="0"/>
        <v>17</v>
      </c>
      <c r="F6" s="401">
        <f t="shared" si="0"/>
        <v>75</v>
      </c>
      <c r="G6" s="401">
        <f t="shared" si="0"/>
        <v>4</v>
      </c>
      <c r="H6" s="402">
        <f t="shared" si="0"/>
        <v>6</v>
      </c>
      <c r="I6" s="402">
        <f t="shared" si="0"/>
        <v>2</v>
      </c>
      <c r="J6" s="403">
        <v>48.61</v>
      </c>
      <c r="M6" s="330">
        <f>D6</f>
        <v>104</v>
      </c>
      <c r="N6" s="391">
        <f>G6+H6+I6</f>
        <v>12</v>
      </c>
      <c r="O6" s="177">
        <f>N6*100/M6</f>
        <v>11.538461538461538</v>
      </c>
      <c r="P6" s="331">
        <f>E6</f>
        <v>17</v>
      </c>
      <c r="Q6" s="343">
        <f>P6*100/M6</f>
        <v>16.346153846153847</v>
      </c>
    </row>
    <row r="7" spans="1:17" ht="15" customHeight="1" thickBot="1" x14ac:dyDescent="0.3">
      <c r="A7" s="399"/>
      <c r="B7" s="584" t="s">
        <v>195</v>
      </c>
      <c r="C7" s="585"/>
      <c r="D7" s="404">
        <f t="shared" ref="D7:I7" si="1">SUM(D10:D15)</f>
        <v>3</v>
      </c>
      <c r="E7" s="404">
        <f t="shared" si="1"/>
        <v>0</v>
      </c>
      <c r="F7" s="404">
        <f t="shared" si="1"/>
        <v>3</v>
      </c>
      <c r="G7" s="404">
        <f t="shared" si="1"/>
        <v>0</v>
      </c>
      <c r="H7" s="404">
        <f t="shared" si="1"/>
        <v>0</v>
      </c>
      <c r="I7" s="404">
        <f t="shared" si="1"/>
        <v>0</v>
      </c>
      <c r="J7" s="405">
        <f>AVERAGE(J10:J15)</f>
        <v>54.33</v>
      </c>
      <c r="M7" s="336">
        <f t="shared" ref="M7:M70" si="2">D7</f>
        <v>3</v>
      </c>
      <c r="N7" s="537">
        <f t="shared" ref="N7:N70" si="3">G7+H7+I7</f>
        <v>0</v>
      </c>
      <c r="O7" s="344">
        <f t="shared" ref="O7:O70" si="4">N7*100/M7</f>
        <v>0</v>
      </c>
      <c r="P7" s="337">
        <f t="shared" ref="P7:P70" si="5">E7</f>
        <v>0</v>
      </c>
      <c r="Q7" s="345">
        <f t="shared" ref="Q7:Q70" si="6">P7*100/M7</f>
        <v>0</v>
      </c>
    </row>
    <row r="8" spans="1:17" ht="15" customHeight="1" x14ac:dyDescent="0.25">
      <c r="A8" s="497">
        <v>1</v>
      </c>
      <c r="B8" s="503">
        <v>10002</v>
      </c>
      <c r="C8" s="496" t="s">
        <v>175</v>
      </c>
      <c r="D8" s="604">
        <v>1</v>
      </c>
      <c r="E8" s="605"/>
      <c r="F8" s="605">
        <v>1</v>
      </c>
      <c r="G8" s="605"/>
      <c r="H8" s="605"/>
      <c r="I8" s="606"/>
      <c r="J8" s="607">
        <v>58</v>
      </c>
      <c r="M8" s="527">
        <f t="shared" si="2"/>
        <v>1</v>
      </c>
      <c r="N8" s="538">
        <f t="shared" si="3"/>
        <v>0</v>
      </c>
      <c r="O8" s="529">
        <f t="shared" si="4"/>
        <v>0</v>
      </c>
      <c r="P8" s="528">
        <f t="shared" si="5"/>
        <v>0</v>
      </c>
      <c r="Q8" s="530">
        <f t="shared" si="6"/>
        <v>0</v>
      </c>
    </row>
    <row r="9" spans="1:17" ht="15" customHeight="1" x14ac:dyDescent="0.25">
      <c r="A9" s="500">
        <v>2</v>
      </c>
      <c r="B9" s="504">
        <v>10090</v>
      </c>
      <c r="C9" s="444" t="s">
        <v>7</v>
      </c>
      <c r="D9" s="612">
        <v>1</v>
      </c>
      <c r="E9" s="610"/>
      <c r="F9" s="610">
        <v>1</v>
      </c>
      <c r="G9" s="610"/>
      <c r="H9" s="610"/>
      <c r="I9" s="606"/>
      <c r="J9" s="607">
        <v>44</v>
      </c>
      <c r="M9" s="274">
        <f t="shared" si="2"/>
        <v>1</v>
      </c>
      <c r="N9" s="539">
        <f t="shared" si="3"/>
        <v>0</v>
      </c>
      <c r="O9" s="276">
        <f t="shared" si="4"/>
        <v>0</v>
      </c>
      <c r="P9" s="275">
        <f t="shared" si="5"/>
        <v>0</v>
      </c>
      <c r="Q9" s="277">
        <f t="shared" si="6"/>
        <v>0</v>
      </c>
    </row>
    <row r="10" spans="1:17" ht="15" customHeight="1" x14ac:dyDescent="0.25">
      <c r="A10" s="428">
        <v>3</v>
      </c>
      <c r="B10" s="429">
        <v>10004</v>
      </c>
      <c r="C10" s="446" t="s">
        <v>6</v>
      </c>
      <c r="D10" s="494"/>
      <c r="E10" s="494"/>
      <c r="F10" s="494"/>
      <c r="G10" s="494"/>
      <c r="H10" s="494"/>
      <c r="I10" s="494"/>
      <c r="J10" s="495"/>
      <c r="K10" s="394">
        <v>55</v>
      </c>
      <c r="M10" s="274"/>
      <c r="N10" s="539"/>
      <c r="O10" s="276"/>
      <c r="P10" s="275"/>
      <c r="Q10" s="277"/>
    </row>
    <row r="11" spans="1:17" ht="15" customHeight="1" x14ac:dyDescent="0.25">
      <c r="A11" s="410">
        <v>4</v>
      </c>
      <c r="B11" s="411">
        <v>10001</v>
      </c>
      <c r="C11" s="509" t="s">
        <v>196</v>
      </c>
      <c r="D11" s="359"/>
      <c r="E11" s="359"/>
      <c r="F11" s="359"/>
      <c r="G11" s="359"/>
      <c r="H11" s="359"/>
      <c r="I11" s="359"/>
      <c r="J11" s="413"/>
      <c r="M11" s="274"/>
      <c r="N11" s="539"/>
      <c r="O11" s="276"/>
      <c r="P11" s="275"/>
      <c r="Q11" s="277"/>
    </row>
    <row r="12" spans="1:17" ht="15" customHeight="1" x14ac:dyDescent="0.25">
      <c r="A12" s="414">
        <v>5</v>
      </c>
      <c r="B12" s="415">
        <v>10120</v>
      </c>
      <c r="C12" s="416" t="s">
        <v>176</v>
      </c>
      <c r="D12" s="417"/>
      <c r="E12" s="417"/>
      <c r="F12" s="417"/>
      <c r="G12" s="417"/>
      <c r="H12" s="417"/>
      <c r="I12" s="417"/>
      <c r="J12" s="418"/>
      <c r="K12" s="394">
        <v>43</v>
      </c>
      <c r="M12" s="274"/>
      <c r="N12" s="539"/>
      <c r="O12" s="276"/>
      <c r="P12" s="275"/>
      <c r="Q12" s="277"/>
    </row>
    <row r="13" spans="1:17" ht="15" customHeight="1" x14ac:dyDescent="0.25">
      <c r="A13" s="410">
        <v>6</v>
      </c>
      <c r="B13" s="411">
        <v>10190</v>
      </c>
      <c r="C13" s="412" t="s">
        <v>177</v>
      </c>
      <c r="D13" s="359"/>
      <c r="E13" s="359"/>
      <c r="F13" s="359"/>
      <c r="G13" s="359"/>
      <c r="H13" s="359"/>
      <c r="I13" s="359"/>
      <c r="J13" s="413"/>
      <c r="M13" s="274"/>
      <c r="N13" s="539"/>
      <c r="O13" s="276"/>
      <c r="P13" s="275"/>
      <c r="Q13" s="277"/>
    </row>
    <row r="14" spans="1:17" ht="15" customHeight="1" x14ac:dyDescent="0.25">
      <c r="A14" s="414">
        <v>7</v>
      </c>
      <c r="B14" s="415">
        <v>10320</v>
      </c>
      <c r="C14" s="416" t="s">
        <v>10</v>
      </c>
      <c r="D14" s="612">
        <v>3</v>
      </c>
      <c r="E14" s="610"/>
      <c r="F14" s="610">
        <v>3</v>
      </c>
      <c r="G14" s="610"/>
      <c r="H14" s="610"/>
      <c r="I14" s="610"/>
      <c r="J14" s="611">
        <v>54.33</v>
      </c>
      <c r="M14" s="274">
        <f t="shared" si="2"/>
        <v>3</v>
      </c>
      <c r="N14" s="539">
        <f t="shared" si="3"/>
        <v>0</v>
      </c>
      <c r="O14" s="276">
        <f t="shared" si="4"/>
        <v>0</v>
      </c>
      <c r="P14" s="275">
        <f t="shared" si="5"/>
        <v>0</v>
      </c>
      <c r="Q14" s="277">
        <f t="shared" si="6"/>
        <v>0</v>
      </c>
    </row>
    <row r="15" spans="1:17" ht="15" customHeight="1" thickBot="1" x14ac:dyDescent="0.3">
      <c r="A15" s="419">
        <v>8</v>
      </c>
      <c r="B15" s="420">
        <v>10860</v>
      </c>
      <c r="C15" s="421" t="s">
        <v>112</v>
      </c>
      <c r="D15" s="608"/>
      <c r="E15" s="608"/>
      <c r="F15" s="608"/>
      <c r="G15" s="608"/>
      <c r="H15" s="608"/>
      <c r="I15" s="608"/>
      <c r="J15" s="609"/>
      <c r="K15" s="394">
        <v>47</v>
      </c>
      <c r="M15" s="278"/>
      <c r="N15" s="540"/>
      <c r="O15" s="280"/>
      <c r="P15" s="279"/>
      <c r="Q15" s="281"/>
    </row>
    <row r="16" spans="1:17" ht="15" customHeight="1" thickBot="1" x14ac:dyDescent="0.3">
      <c r="A16" s="424"/>
      <c r="B16" s="425" t="s">
        <v>102</v>
      </c>
      <c r="C16" s="425"/>
      <c r="D16" s="426">
        <f t="shared" ref="D16:I16" si="7">SUM(D18:D28)</f>
        <v>6</v>
      </c>
      <c r="E16" s="426">
        <f t="shared" si="7"/>
        <v>0</v>
      </c>
      <c r="F16" s="426">
        <f t="shared" si="7"/>
        <v>3</v>
      </c>
      <c r="G16" s="426">
        <f t="shared" si="7"/>
        <v>0</v>
      </c>
      <c r="H16" s="426">
        <f t="shared" si="7"/>
        <v>3</v>
      </c>
      <c r="I16" s="426">
        <f t="shared" si="7"/>
        <v>0</v>
      </c>
      <c r="J16" s="427">
        <f>AVERAGE(J18:J28)</f>
        <v>70.375</v>
      </c>
      <c r="M16" s="336">
        <f t="shared" si="2"/>
        <v>6</v>
      </c>
      <c r="N16" s="537">
        <f t="shared" si="3"/>
        <v>3</v>
      </c>
      <c r="O16" s="344">
        <f t="shared" si="4"/>
        <v>50</v>
      </c>
      <c r="P16" s="337">
        <f t="shared" si="5"/>
        <v>0</v>
      </c>
      <c r="Q16" s="345">
        <f t="shared" si="6"/>
        <v>0</v>
      </c>
    </row>
    <row r="17" spans="1:17" ht="15" customHeight="1" x14ac:dyDescent="0.25">
      <c r="A17" s="505">
        <v>1</v>
      </c>
      <c r="B17" s="510">
        <v>20040</v>
      </c>
      <c r="C17" s="511" t="s">
        <v>11</v>
      </c>
      <c r="D17" s="506"/>
      <c r="E17" s="506"/>
      <c r="F17" s="506"/>
      <c r="G17" s="506"/>
      <c r="H17" s="506"/>
      <c r="I17" s="506"/>
      <c r="J17" s="507"/>
      <c r="M17" s="270"/>
      <c r="N17" s="541"/>
      <c r="O17" s="272"/>
      <c r="P17" s="271"/>
      <c r="Q17" s="273"/>
    </row>
    <row r="18" spans="1:17" ht="15" customHeight="1" x14ac:dyDescent="0.25">
      <c r="A18" s="410">
        <v>2</v>
      </c>
      <c r="B18" s="411">
        <v>20061</v>
      </c>
      <c r="C18" s="508" t="s">
        <v>13</v>
      </c>
      <c r="D18" s="435"/>
      <c r="E18" s="435"/>
      <c r="F18" s="435"/>
      <c r="G18" s="435"/>
      <c r="H18" s="435"/>
      <c r="I18" s="435"/>
      <c r="J18" s="436"/>
      <c r="M18" s="274"/>
      <c r="N18" s="539"/>
      <c r="O18" s="276"/>
      <c r="P18" s="275"/>
      <c r="Q18" s="277"/>
    </row>
    <row r="19" spans="1:17" ht="15" customHeight="1" x14ac:dyDescent="0.25">
      <c r="A19" s="428">
        <v>3</v>
      </c>
      <c r="B19" s="429">
        <v>21020</v>
      </c>
      <c r="C19" s="430" t="s">
        <v>21</v>
      </c>
      <c r="D19" s="613">
        <v>2</v>
      </c>
      <c r="E19" s="614"/>
      <c r="F19" s="614"/>
      <c r="G19" s="614"/>
      <c r="H19" s="614">
        <v>2</v>
      </c>
      <c r="I19" s="614"/>
      <c r="J19" s="615">
        <v>90.5</v>
      </c>
      <c r="M19" s="531">
        <f t="shared" si="2"/>
        <v>2</v>
      </c>
      <c r="N19" s="542">
        <f t="shared" si="3"/>
        <v>2</v>
      </c>
      <c r="O19" s="547">
        <f t="shared" si="4"/>
        <v>100</v>
      </c>
      <c r="P19" s="524">
        <f t="shared" si="5"/>
        <v>0</v>
      </c>
      <c r="Q19" s="552">
        <f t="shared" si="6"/>
        <v>0</v>
      </c>
    </row>
    <row r="20" spans="1:17" ht="15" customHeight="1" x14ac:dyDescent="0.25">
      <c r="A20" s="428">
        <v>4</v>
      </c>
      <c r="B20" s="429">
        <v>20060</v>
      </c>
      <c r="C20" s="430" t="s">
        <v>12</v>
      </c>
      <c r="D20" s="431"/>
      <c r="E20" s="431"/>
      <c r="F20" s="431"/>
      <c r="G20" s="431"/>
      <c r="H20" s="431"/>
      <c r="I20" s="431"/>
      <c r="J20" s="432"/>
      <c r="M20" s="531"/>
      <c r="N20" s="542"/>
      <c r="O20" s="547"/>
      <c r="P20" s="524"/>
      <c r="Q20" s="552"/>
    </row>
    <row r="21" spans="1:17" ht="15" customHeight="1" x14ac:dyDescent="0.25">
      <c r="A21" s="428">
        <v>5</v>
      </c>
      <c r="B21" s="429">
        <v>20400</v>
      </c>
      <c r="C21" s="430" t="s">
        <v>15</v>
      </c>
      <c r="D21" s="431"/>
      <c r="E21" s="431"/>
      <c r="F21" s="431"/>
      <c r="G21" s="431"/>
      <c r="H21" s="431"/>
      <c r="I21" s="431"/>
      <c r="J21" s="432"/>
      <c r="M21" s="531"/>
      <c r="N21" s="542"/>
      <c r="O21" s="547"/>
      <c r="P21" s="524"/>
      <c r="Q21" s="552"/>
    </row>
    <row r="22" spans="1:17" ht="15" customHeight="1" x14ac:dyDescent="0.25">
      <c r="A22" s="428">
        <v>6</v>
      </c>
      <c r="B22" s="429">
        <v>20080</v>
      </c>
      <c r="C22" s="430" t="s">
        <v>173</v>
      </c>
      <c r="D22" s="431"/>
      <c r="E22" s="431"/>
      <c r="F22" s="431"/>
      <c r="G22" s="431"/>
      <c r="H22" s="431"/>
      <c r="I22" s="431"/>
      <c r="J22" s="432"/>
      <c r="M22" s="531"/>
      <c r="N22" s="542"/>
      <c r="O22" s="547"/>
      <c r="P22" s="524"/>
      <c r="Q22" s="552"/>
    </row>
    <row r="23" spans="1:17" ht="15" customHeight="1" x14ac:dyDescent="0.25">
      <c r="A23" s="428">
        <v>7</v>
      </c>
      <c r="B23" s="429">
        <v>20460</v>
      </c>
      <c r="C23" s="430" t="s">
        <v>174</v>
      </c>
      <c r="D23" s="616">
        <v>1</v>
      </c>
      <c r="E23" s="617"/>
      <c r="F23" s="617">
        <v>1</v>
      </c>
      <c r="G23" s="617"/>
      <c r="H23" s="617"/>
      <c r="I23" s="617"/>
      <c r="J23" s="618">
        <v>61</v>
      </c>
      <c r="M23" s="531">
        <f t="shared" si="2"/>
        <v>1</v>
      </c>
      <c r="N23" s="542">
        <f t="shared" si="3"/>
        <v>0</v>
      </c>
      <c r="O23" s="547">
        <f t="shared" si="4"/>
        <v>0</v>
      </c>
      <c r="P23" s="524">
        <f t="shared" si="5"/>
        <v>0</v>
      </c>
      <c r="Q23" s="552">
        <f t="shared" si="6"/>
        <v>0</v>
      </c>
    </row>
    <row r="24" spans="1:17" ht="15" customHeight="1" x14ac:dyDescent="0.25">
      <c r="A24" s="428">
        <v>8</v>
      </c>
      <c r="B24" s="429">
        <v>20550</v>
      </c>
      <c r="C24" s="430" t="s">
        <v>17</v>
      </c>
      <c r="D24" s="431"/>
      <c r="E24" s="431"/>
      <c r="F24" s="431"/>
      <c r="G24" s="431"/>
      <c r="H24" s="431"/>
      <c r="I24" s="431"/>
      <c r="J24" s="432"/>
      <c r="M24" s="531"/>
      <c r="N24" s="542"/>
      <c r="O24" s="547"/>
      <c r="P24" s="524"/>
      <c r="Q24" s="552"/>
    </row>
    <row r="25" spans="1:17" ht="15" customHeight="1" x14ac:dyDescent="0.25">
      <c r="A25" s="428">
        <v>9</v>
      </c>
      <c r="B25" s="429">
        <v>20630</v>
      </c>
      <c r="C25" s="602" t="s">
        <v>206</v>
      </c>
      <c r="D25" s="619">
        <v>1</v>
      </c>
      <c r="E25" s="620"/>
      <c r="F25" s="620">
        <v>1</v>
      </c>
      <c r="G25" s="620"/>
      <c r="H25" s="620"/>
      <c r="I25" s="620"/>
      <c r="J25" s="621">
        <v>62</v>
      </c>
      <c r="M25" s="531">
        <f t="shared" si="2"/>
        <v>1</v>
      </c>
      <c r="N25" s="542">
        <f t="shared" si="3"/>
        <v>0</v>
      </c>
      <c r="O25" s="547">
        <f t="shared" si="4"/>
        <v>0</v>
      </c>
      <c r="P25" s="524">
        <f t="shared" si="5"/>
        <v>0</v>
      </c>
      <c r="Q25" s="552">
        <f t="shared" si="6"/>
        <v>0</v>
      </c>
    </row>
    <row r="26" spans="1:17" ht="15" customHeight="1" x14ac:dyDescent="0.25">
      <c r="A26" s="428">
        <v>10</v>
      </c>
      <c r="B26" s="429">
        <v>20810</v>
      </c>
      <c r="C26" s="430" t="s">
        <v>190</v>
      </c>
      <c r="D26" s="431"/>
      <c r="E26" s="431"/>
      <c r="F26" s="431"/>
      <c r="G26" s="431"/>
      <c r="H26" s="431"/>
      <c r="I26" s="431"/>
      <c r="J26" s="432"/>
      <c r="M26" s="531"/>
      <c r="N26" s="542"/>
      <c r="O26" s="547"/>
      <c r="P26" s="524"/>
      <c r="Q26" s="552"/>
    </row>
    <row r="27" spans="1:17" ht="15" customHeight="1" x14ac:dyDescent="0.25">
      <c r="A27" s="428">
        <v>11</v>
      </c>
      <c r="B27" s="429">
        <v>20900</v>
      </c>
      <c r="C27" s="430" t="s">
        <v>179</v>
      </c>
      <c r="D27" s="622">
        <v>2</v>
      </c>
      <c r="E27" s="623"/>
      <c r="F27" s="623">
        <v>1</v>
      </c>
      <c r="G27" s="623"/>
      <c r="H27" s="623">
        <v>1</v>
      </c>
      <c r="I27" s="623"/>
      <c r="J27" s="624">
        <v>68</v>
      </c>
      <c r="M27" s="531">
        <f t="shared" si="2"/>
        <v>2</v>
      </c>
      <c r="N27" s="542">
        <f t="shared" si="3"/>
        <v>1</v>
      </c>
      <c r="O27" s="547">
        <f t="shared" si="4"/>
        <v>50</v>
      </c>
      <c r="P27" s="524">
        <f t="shared" si="5"/>
        <v>0</v>
      </c>
      <c r="Q27" s="552">
        <f t="shared" si="6"/>
        <v>0</v>
      </c>
    </row>
    <row r="28" spans="1:17" ht="15" customHeight="1" thickBot="1" x14ac:dyDescent="0.3">
      <c r="A28" s="428">
        <v>12</v>
      </c>
      <c r="B28" s="429">
        <v>21350</v>
      </c>
      <c r="C28" s="430" t="s">
        <v>180</v>
      </c>
      <c r="D28" s="431"/>
      <c r="E28" s="431"/>
      <c r="F28" s="431"/>
      <c r="G28" s="431"/>
      <c r="H28" s="431"/>
      <c r="I28" s="431"/>
      <c r="J28" s="432"/>
      <c r="M28" s="532"/>
      <c r="N28" s="543"/>
      <c r="O28" s="548"/>
      <c r="P28" s="525"/>
      <c r="Q28" s="553"/>
    </row>
    <row r="29" spans="1:17" ht="15" customHeight="1" thickBot="1" x14ac:dyDescent="0.3">
      <c r="A29" s="424"/>
      <c r="B29" s="426" t="s">
        <v>103</v>
      </c>
      <c r="C29" s="433"/>
      <c r="D29" s="426">
        <f t="shared" ref="D29:I29" si="8">SUM(D30:D46)</f>
        <v>7</v>
      </c>
      <c r="E29" s="426">
        <f t="shared" si="8"/>
        <v>0</v>
      </c>
      <c r="F29" s="426">
        <f t="shared" si="8"/>
        <v>7</v>
      </c>
      <c r="G29" s="426">
        <f t="shared" si="8"/>
        <v>0</v>
      </c>
      <c r="H29" s="426">
        <f t="shared" si="8"/>
        <v>0</v>
      </c>
      <c r="I29" s="426">
        <f t="shared" si="8"/>
        <v>0</v>
      </c>
      <c r="J29" s="427">
        <f>AVERAGE(J30:J46)</f>
        <v>55.379999999999995</v>
      </c>
      <c r="M29" s="536">
        <f t="shared" si="2"/>
        <v>7</v>
      </c>
      <c r="N29" s="544">
        <f t="shared" si="3"/>
        <v>0</v>
      </c>
      <c r="O29" s="549">
        <f t="shared" si="4"/>
        <v>0</v>
      </c>
      <c r="P29" s="426">
        <f t="shared" si="5"/>
        <v>0</v>
      </c>
      <c r="Q29" s="427">
        <f t="shared" si="6"/>
        <v>0</v>
      </c>
    </row>
    <row r="30" spans="1:17" ht="15" customHeight="1" x14ac:dyDescent="0.25">
      <c r="A30" s="410">
        <v>1</v>
      </c>
      <c r="B30" s="411">
        <v>30070</v>
      </c>
      <c r="C30" s="434" t="s">
        <v>24</v>
      </c>
      <c r="D30" s="625">
        <v>1</v>
      </c>
      <c r="E30" s="626"/>
      <c r="F30" s="626">
        <v>1</v>
      </c>
      <c r="G30" s="626"/>
      <c r="H30" s="626"/>
      <c r="I30" s="626"/>
      <c r="J30" s="627">
        <v>48</v>
      </c>
      <c r="K30" s="437"/>
      <c r="M30" s="533">
        <f t="shared" si="2"/>
        <v>1</v>
      </c>
      <c r="N30" s="545">
        <f t="shared" si="3"/>
        <v>0</v>
      </c>
      <c r="O30" s="550">
        <f t="shared" si="4"/>
        <v>0</v>
      </c>
      <c r="P30" s="526">
        <f t="shared" si="5"/>
        <v>0</v>
      </c>
      <c r="Q30" s="554">
        <f t="shared" si="6"/>
        <v>0</v>
      </c>
    </row>
    <row r="31" spans="1:17" ht="15" customHeight="1" x14ac:dyDescent="0.25">
      <c r="A31" s="414">
        <v>2</v>
      </c>
      <c r="B31" s="415">
        <v>30480</v>
      </c>
      <c r="C31" s="438" t="s">
        <v>111</v>
      </c>
      <c r="D31" s="625">
        <v>1</v>
      </c>
      <c r="E31" s="626"/>
      <c r="F31" s="626">
        <v>1</v>
      </c>
      <c r="G31" s="626"/>
      <c r="H31" s="626"/>
      <c r="I31" s="626"/>
      <c r="J31" s="627">
        <v>65</v>
      </c>
      <c r="K31" s="437"/>
      <c r="M31" s="531">
        <f t="shared" si="2"/>
        <v>1</v>
      </c>
      <c r="N31" s="542">
        <f t="shared" si="3"/>
        <v>0</v>
      </c>
      <c r="O31" s="547">
        <f t="shared" si="4"/>
        <v>0</v>
      </c>
      <c r="P31" s="524">
        <f t="shared" si="5"/>
        <v>0</v>
      </c>
      <c r="Q31" s="552">
        <f t="shared" si="6"/>
        <v>0</v>
      </c>
    </row>
    <row r="32" spans="1:17" ht="15" customHeight="1" x14ac:dyDescent="0.25">
      <c r="A32" s="419">
        <v>3</v>
      </c>
      <c r="B32" s="420">
        <v>30460</v>
      </c>
      <c r="C32" s="512" t="s">
        <v>29</v>
      </c>
      <c r="D32" s="513"/>
      <c r="E32" s="513"/>
      <c r="F32" s="513"/>
      <c r="G32" s="513"/>
      <c r="H32" s="513"/>
      <c r="I32" s="513"/>
      <c r="J32" s="514"/>
      <c r="K32" s="437"/>
      <c r="M32" s="531"/>
      <c r="N32" s="542"/>
      <c r="O32" s="547"/>
      <c r="P32" s="524"/>
      <c r="Q32" s="552"/>
    </row>
    <row r="33" spans="1:17" ht="15" customHeight="1" x14ac:dyDescent="0.25">
      <c r="A33" s="410">
        <v>4</v>
      </c>
      <c r="B33" s="411">
        <v>30030</v>
      </c>
      <c r="C33" s="434" t="s">
        <v>172</v>
      </c>
      <c r="D33" s="435"/>
      <c r="E33" s="435"/>
      <c r="F33" s="435"/>
      <c r="G33" s="435"/>
      <c r="H33" s="435"/>
      <c r="I33" s="435"/>
      <c r="J33" s="436"/>
      <c r="K33" s="437"/>
      <c r="M33" s="531"/>
      <c r="N33" s="542"/>
      <c r="O33" s="547"/>
      <c r="P33" s="524"/>
      <c r="Q33" s="552"/>
    </row>
    <row r="34" spans="1:17" ht="15" customHeight="1" x14ac:dyDescent="0.25">
      <c r="A34" s="428">
        <v>5</v>
      </c>
      <c r="B34" s="429">
        <v>31000</v>
      </c>
      <c r="C34" s="515" t="s">
        <v>37</v>
      </c>
      <c r="D34" s="628">
        <v>2</v>
      </c>
      <c r="E34" s="629"/>
      <c r="F34" s="629">
        <v>2</v>
      </c>
      <c r="G34" s="629"/>
      <c r="H34" s="629"/>
      <c r="I34" s="629"/>
      <c r="J34" s="630">
        <v>58.4</v>
      </c>
      <c r="K34" s="437"/>
      <c r="M34" s="531">
        <f t="shared" si="2"/>
        <v>2</v>
      </c>
      <c r="N34" s="542">
        <f t="shared" si="3"/>
        <v>0</v>
      </c>
      <c r="O34" s="547">
        <f t="shared" si="4"/>
        <v>0</v>
      </c>
      <c r="P34" s="524">
        <f t="shared" si="5"/>
        <v>0</v>
      </c>
      <c r="Q34" s="552">
        <f t="shared" si="6"/>
        <v>0</v>
      </c>
    </row>
    <row r="35" spans="1:17" ht="15" customHeight="1" x14ac:dyDescent="0.25">
      <c r="A35" s="428">
        <v>6</v>
      </c>
      <c r="B35" s="429">
        <v>30130</v>
      </c>
      <c r="C35" s="515" t="s">
        <v>25</v>
      </c>
      <c r="D35" s="431"/>
      <c r="E35" s="431"/>
      <c r="F35" s="431"/>
      <c r="G35" s="431"/>
      <c r="H35" s="431"/>
      <c r="I35" s="431"/>
      <c r="J35" s="432"/>
      <c r="K35" s="437"/>
      <c r="M35" s="531"/>
      <c r="N35" s="542"/>
      <c r="O35" s="547"/>
      <c r="P35" s="524"/>
      <c r="Q35" s="552"/>
    </row>
    <row r="36" spans="1:17" ht="15" customHeight="1" x14ac:dyDescent="0.25">
      <c r="A36" s="428">
        <v>7</v>
      </c>
      <c r="B36" s="429">
        <v>30160</v>
      </c>
      <c r="C36" s="515" t="s">
        <v>189</v>
      </c>
      <c r="D36" s="431"/>
      <c r="E36" s="431"/>
      <c r="F36" s="431"/>
      <c r="G36" s="431"/>
      <c r="H36" s="431"/>
      <c r="I36" s="431"/>
      <c r="J36" s="432"/>
      <c r="K36" s="437"/>
      <c r="M36" s="531"/>
      <c r="N36" s="542"/>
      <c r="O36" s="547"/>
      <c r="P36" s="524"/>
      <c r="Q36" s="552"/>
    </row>
    <row r="37" spans="1:17" ht="15" customHeight="1" x14ac:dyDescent="0.25">
      <c r="A37" s="428">
        <v>8</v>
      </c>
      <c r="B37" s="429">
        <v>30310</v>
      </c>
      <c r="C37" s="515" t="s">
        <v>27</v>
      </c>
      <c r="D37" s="431"/>
      <c r="E37" s="431"/>
      <c r="F37" s="431"/>
      <c r="G37" s="431"/>
      <c r="H37" s="431"/>
      <c r="I37" s="431"/>
      <c r="J37" s="432"/>
      <c r="K37" s="437"/>
      <c r="M37" s="531"/>
      <c r="N37" s="542"/>
      <c r="O37" s="547"/>
      <c r="P37" s="524"/>
      <c r="Q37" s="552"/>
    </row>
    <row r="38" spans="1:17" ht="15" customHeight="1" x14ac:dyDescent="0.25">
      <c r="A38" s="414">
        <v>9</v>
      </c>
      <c r="B38" s="415">
        <v>30440</v>
      </c>
      <c r="C38" s="438" t="s">
        <v>28</v>
      </c>
      <c r="D38" s="439"/>
      <c r="E38" s="439"/>
      <c r="F38" s="439"/>
      <c r="G38" s="439"/>
      <c r="H38" s="439"/>
      <c r="I38" s="439"/>
      <c r="J38" s="440"/>
      <c r="K38" s="437"/>
      <c r="M38" s="531"/>
      <c r="N38" s="542"/>
      <c r="O38" s="547"/>
      <c r="P38" s="524"/>
      <c r="Q38" s="552"/>
    </row>
    <row r="39" spans="1:17" ht="15" customHeight="1" x14ac:dyDescent="0.25">
      <c r="A39" s="410">
        <v>10</v>
      </c>
      <c r="B39" s="411">
        <v>30500</v>
      </c>
      <c r="C39" s="434" t="s">
        <v>168</v>
      </c>
      <c r="D39" s="435"/>
      <c r="E39" s="435"/>
      <c r="F39" s="435"/>
      <c r="G39" s="435"/>
      <c r="H39" s="435"/>
      <c r="I39" s="435"/>
      <c r="J39" s="436"/>
      <c r="K39" s="437"/>
      <c r="M39" s="531"/>
      <c r="N39" s="542"/>
      <c r="O39" s="547"/>
      <c r="P39" s="524"/>
      <c r="Q39" s="552"/>
    </row>
    <row r="40" spans="1:17" ht="15" customHeight="1" x14ac:dyDescent="0.25">
      <c r="A40" s="410">
        <v>11</v>
      </c>
      <c r="B40" s="411">
        <v>30530</v>
      </c>
      <c r="C40" s="434" t="s">
        <v>169</v>
      </c>
      <c r="D40" s="435"/>
      <c r="E40" s="435"/>
      <c r="F40" s="435"/>
      <c r="G40" s="435"/>
      <c r="H40" s="435"/>
      <c r="I40" s="435"/>
      <c r="J40" s="436"/>
      <c r="K40" s="437"/>
      <c r="M40" s="531"/>
      <c r="N40" s="542"/>
      <c r="O40" s="547"/>
      <c r="P40" s="524"/>
      <c r="Q40" s="552"/>
    </row>
    <row r="41" spans="1:17" ht="15" customHeight="1" x14ac:dyDescent="0.25">
      <c r="A41" s="414">
        <v>12</v>
      </c>
      <c r="B41" s="415">
        <v>30640</v>
      </c>
      <c r="C41" s="438" t="s">
        <v>32</v>
      </c>
      <c r="D41" s="439"/>
      <c r="E41" s="439"/>
      <c r="F41" s="439"/>
      <c r="G41" s="439"/>
      <c r="H41" s="439"/>
      <c r="I41" s="439"/>
      <c r="J41" s="440"/>
      <c r="K41" s="437"/>
      <c r="M41" s="531"/>
      <c r="N41" s="542"/>
      <c r="O41" s="547"/>
      <c r="P41" s="524"/>
      <c r="Q41" s="552"/>
    </row>
    <row r="42" spans="1:17" ht="15" customHeight="1" x14ac:dyDescent="0.25">
      <c r="A42" s="410">
        <v>13</v>
      </c>
      <c r="B42" s="411">
        <v>30650</v>
      </c>
      <c r="C42" s="434" t="s">
        <v>171</v>
      </c>
      <c r="D42" s="435"/>
      <c r="E42" s="435"/>
      <c r="F42" s="435"/>
      <c r="G42" s="435"/>
      <c r="H42" s="435"/>
      <c r="I42" s="435"/>
      <c r="J42" s="436"/>
      <c r="K42" s="437"/>
      <c r="M42" s="531"/>
      <c r="N42" s="542"/>
      <c r="O42" s="547"/>
      <c r="P42" s="524"/>
      <c r="Q42" s="552"/>
    </row>
    <row r="43" spans="1:17" ht="15" customHeight="1" x14ac:dyDescent="0.25">
      <c r="A43" s="410">
        <v>14</v>
      </c>
      <c r="B43" s="411">
        <v>30790</v>
      </c>
      <c r="C43" s="434" t="s">
        <v>34</v>
      </c>
      <c r="D43" s="435"/>
      <c r="E43" s="435"/>
      <c r="F43" s="435"/>
      <c r="G43" s="435"/>
      <c r="H43" s="435"/>
      <c r="I43" s="435"/>
      <c r="J43" s="436"/>
      <c r="K43" s="437"/>
      <c r="M43" s="531"/>
      <c r="N43" s="542"/>
      <c r="O43" s="547"/>
      <c r="P43" s="524"/>
      <c r="Q43" s="552"/>
    </row>
    <row r="44" spans="1:17" ht="15" customHeight="1" x14ac:dyDescent="0.25">
      <c r="A44" s="410">
        <v>15</v>
      </c>
      <c r="B44" s="411">
        <v>30890</v>
      </c>
      <c r="C44" s="434" t="s">
        <v>181</v>
      </c>
      <c r="D44" s="631">
        <v>2</v>
      </c>
      <c r="E44" s="632"/>
      <c r="F44" s="632">
        <v>2</v>
      </c>
      <c r="G44" s="632"/>
      <c r="H44" s="632"/>
      <c r="I44" s="632"/>
      <c r="J44" s="633">
        <v>54.5</v>
      </c>
      <c r="K44" s="437"/>
      <c r="M44" s="531">
        <f t="shared" si="2"/>
        <v>2</v>
      </c>
      <c r="N44" s="542">
        <f t="shared" si="3"/>
        <v>0</v>
      </c>
      <c r="O44" s="547">
        <f t="shared" si="4"/>
        <v>0</v>
      </c>
      <c r="P44" s="524">
        <f t="shared" si="5"/>
        <v>0</v>
      </c>
      <c r="Q44" s="552">
        <f t="shared" si="6"/>
        <v>0</v>
      </c>
    </row>
    <row r="45" spans="1:17" ht="15" customHeight="1" x14ac:dyDescent="0.25">
      <c r="A45" s="414">
        <v>16</v>
      </c>
      <c r="B45" s="415">
        <v>30940</v>
      </c>
      <c r="C45" s="438" t="s">
        <v>36</v>
      </c>
      <c r="D45" s="631">
        <v>1</v>
      </c>
      <c r="E45" s="632"/>
      <c r="F45" s="632">
        <v>1</v>
      </c>
      <c r="G45" s="632"/>
      <c r="H45" s="632"/>
      <c r="I45" s="632"/>
      <c r="J45" s="633">
        <v>51</v>
      </c>
      <c r="K45" s="437"/>
      <c r="M45" s="531">
        <f t="shared" si="2"/>
        <v>1</v>
      </c>
      <c r="N45" s="542">
        <f t="shared" si="3"/>
        <v>0</v>
      </c>
      <c r="O45" s="547">
        <f t="shared" si="4"/>
        <v>0</v>
      </c>
      <c r="P45" s="524">
        <f t="shared" si="5"/>
        <v>0</v>
      </c>
      <c r="Q45" s="552">
        <f t="shared" si="6"/>
        <v>0</v>
      </c>
    </row>
    <row r="46" spans="1:17" ht="15" customHeight="1" thickBot="1" x14ac:dyDescent="0.3">
      <c r="A46" s="410">
        <v>17</v>
      </c>
      <c r="B46" s="411">
        <v>31480</v>
      </c>
      <c r="C46" s="434" t="s">
        <v>38</v>
      </c>
      <c r="D46" s="435"/>
      <c r="E46" s="435"/>
      <c r="F46" s="435"/>
      <c r="G46" s="435"/>
      <c r="H46" s="435"/>
      <c r="I46" s="435"/>
      <c r="J46" s="436"/>
      <c r="K46" s="437"/>
      <c r="M46" s="532"/>
      <c r="N46" s="543"/>
      <c r="O46" s="548"/>
      <c r="P46" s="525"/>
      <c r="Q46" s="553"/>
    </row>
    <row r="47" spans="1:17" ht="15" customHeight="1" thickBot="1" x14ac:dyDescent="0.3">
      <c r="A47" s="424"/>
      <c r="B47" s="426" t="s">
        <v>104</v>
      </c>
      <c r="C47" s="426"/>
      <c r="D47" s="426">
        <f t="shared" ref="D47:I47" si="9">SUM(D48:D67)</f>
        <v>19</v>
      </c>
      <c r="E47" s="426">
        <f t="shared" si="9"/>
        <v>2</v>
      </c>
      <c r="F47" s="426">
        <f t="shared" si="9"/>
        <v>12</v>
      </c>
      <c r="G47" s="426">
        <f t="shared" si="9"/>
        <v>2</v>
      </c>
      <c r="H47" s="426">
        <f t="shared" si="9"/>
        <v>1</v>
      </c>
      <c r="I47" s="426">
        <f t="shared" si="9"/>
        <v>2</v>
      </c>
      <c r="J47" s="441">
        <f>AVERAGE(J48:J67)</f>
        <v>53.195555555555558</v>
      </c>
      <c r="M47" s="536">
        <f t="shared" si="2"/>
        <v>19</v>
      </c>
      <c r="N47" s="544">
        <f t="shared" si="3"/>
        <v>5</v>
      </c>
      <c r="O47" s="549">
        <f t="shared" si="4"/>
        <v>26.315789473684209</v>
      </c>
      <c r="P47" s="426">
        <f t="shared" si="5"/>
        <v>2</v>
      </c>
      <c r="Q47" s="427">
        <f t="shared" si="6"/>
        <v>10.526315789473685</v>
      </c>
    </row>
    <row r="48" spans="1:17" ht="15" customHeight="1" x14ac:dyDescent="0.25">
      <c r="A48" s="406">
        <v>1</v>
      </c>
      <c r="B48" s="407">
        <v>40010</v>
      </c>
      <c r="C48" s="408" t="s">
        <v>197</v>
      </c>
      <c r="D48" s="634">
        <v>2</v>
      </c>
      <c r="E48" s="635"/>
      <c r="F48" s="635">
        <v>2</v>
      </c>
      <c r="G48" s="635"/>
      <c r="H48" s="635"/>
      <c r="I48" s="635"/>
      <c r="J48" s="636">
        <v>54.5</v>
      </c>
      <c r="M48" s="533">
        <f t="shared" si="2"/>
        <v>2</v>
      </c>
      <c r="N48" s="545">
        <f t="shared" si="3"/>
        <v>0</v>
      </c>
      <c r="O48" s="550">
        <f t="shared" si="4"/>
        <v>0</v>
      </c>
      <c r="P48" s="526">
        <f t="shared" si="5"/>
        <v>0</v>
      </c>
      <c r="Q48" s="554">
        <f t="shared" si="6"/>
        <v>0</v>
      </c>
    </row>
    <row r="49" spans="1:17" ht="15" customHeight="1" x14ac:dyDescent="0.25">
      <c r="A49" s="428">
        <v>2</v>
      </c>
      <c r="B49" s="411">
        <v>40030</v>
      </c>
      <c r="C49" s="412" t="s">
        <v>41</v>
      </c>
      <c r="D49" s="359"/>
      <c r="E49" s="359"/>
      <c r="F49" s="359"/>
      <c r="G49" s="359"/>
      <c r="H49" s="359"/>
      <c r="I49" s="359"/>
      <c r="J49" s="413"/>
      <c r="M49" s="531"/>
      <c r="N49" s="542"/>
      <c r="O49" s="547"/>
      <c r="P49" s="524"/>
      <c r="Q49" s="552"/>
    </row>
    <row r="50" spans="1:17" ht="15" customHeight="1" x14ac:dyDescent="0.25">
      <c r="A50" s="410">
        <v>3</v>
      </c>
      <c r="B50" s="443">
        <v>40410</v>
      </c>
      <c r="C50" s="444" t="s">
        <v>48</v>
      </c>
      <c r="D50" s="637">
        <v>3</v>
      </c>
      <c r="E50" s="638"/>
      <c r="F50" s="638">
        <v>1</v>
      </c>
      <c r="G50" s="638"/>
      <c r="H50" s="638">
        <v>1</v>
      </c>
      <c r="I50" s="638">
        <v>1</v>
      </c>
      <c r="J50" s="639">
        <v>75.66</v>
      </c>
      <c r="K50" s="394" t="e">
        <f>#REF!*#REF!</f>
        <v>#REF!</v>
      </c>
      <c r="M50" s="531">
        <f t="shared" si="2"/>
        <v>3</v>
      </c>
      <c r="N50" s="542">
        <f t="shared" si="3"/>
        <v>2</v>
      </c>
      <c r="O50" s="547">
        <f t="shared" si="4"/>
        <v>66.666666666666671</v>
      </c>
      <c r="P50" s="524">
        <f t="shared" si="5"/>
        <v>0</v>
      </c>
      <c r="Q50" s="552">
        <f t="shared" si="6"/>
        <v>0</v>
      </c>
    </row>
    <row r="51" spans="1:17" ht="15" customHeight="1" x14ac:dyDescent="0.25">
      <c r="A51" s="410">
        <v>4</v>
      </c>
      <c r="B51" s="443">
        <v>40011</v>
      </c>
      <c r="C51" s="444" t="s">
        <v>40</v>
      </c>
      <c r="D51" s="637">
        <v>2</v>
      </c>
      <c r="E51" s="638">
        <v>1</v>
      </c>
      <c r="F51" s="638">
        <v>1</v>
      </c>
      <c r="G51" s="638"/>
      <c r="H51" s="638"/>
      <c r="I51" s="638"/>
      <c r="J51" s="639">
        <v>36.200000000000003</v>
      </c>
      <c r="M51" s="531">
        <f t="shared" si="2"/>
        <v>2</v>
      </c>
      <c r="N51" s="542">
        <f t="shared" si="3"/>
        <v>0</v>
      </c>
      <c r="O51" s="547">
        <f t="shared" si="4"/>
        <v>0</v>
      </c>
      <c r="P51" s="524">
        <f t="shared" si="5"/>
        <v>1</v>
      </c>
      <c r="Q51" s="552">
        <f t="shared" si="6"/>
        <v>50</v>
      </c>
    </row>
    <row r="52" spans="1:17" ht="15" customHeight="1" x14ac:dyDescent="0.25">
      <c r="A52" s="410">
        <v>5</v>
      </c>
      <c r="B52" s="443">
        <v>40080</v>
      </c>
      <c r="C52" s="444" t="s">
        <v>96</v>
      </c>
      <c r="D52" s="359"/>
      <c r="E52" s="359"/>
      <c r="F52" s="359"/>
      <c r="G52" s="359"/>
      <c r="H52" s="359"/>
      <c r="I52" s="359"/>
      <c r="J52" s="360"/>
      <c r="M52" s="531"/>
      <c r="N52" s="542"/>
      <c r="O52" s="547"/>
      <c r="P52" s="524"/>
      <c r="Q52" s="552"/>
    </row>
    <row r="53" spans="1:17" ht="15" customHeight="1" x14ac:dyDescent="0.25">
      <c r="A53" s="410">
        <v>6</v>
      </c>
      <c r="B53" s="443">
        <v>40100</v>
      </c>
      <c r="C53" s="444" t="s">
        <v>42</v>
      </c>
      <c r="D53" s="359"/>
      <c r="E53" s="359"/>
      <c r="F53" s="359"/>
      <c r="G53" s="359"/>
      <c r="H53" s="359"/>
      <c r="I53" s="359"/>
      <c r="J53" s="360"/>
      <c r="M53" s="531"/>
      <c r="N53" s="542"/>
      <c r="O53" s="547"/>
      <c r="P53" s="524"/>
      <c r="Q53" s="552"/>
    </row>
    <row r="54" spans="1:17" ht="15" customHeight="1" x14ac:dyDescent="0.25">
      <c r="A54" s="410">
        <v>7</v>
      </c>
      <c r="B54" s="443">
        <v>40020</v>
      </c>
      <c r="C54" s="444" t="s">
        <v>167</v>
      </c>
      <c r="D54" s="359"/>
      <c r="E54" s="359"/>
      <c r="F54" s="359"/>
      <c r="G54" s="359"/>
      <c r="H54" s="359"/>
      <c r="I54" s="359"/>
      <c r="J54" s="360"/>
      <c r="M54" s="531"/>
      <c r="N54" s="542"/>
      <c r="O54" s="547"/>
      <c r="P54" s="524"/>
      <c r="Q54" s="552"/>
    </row>
    <row r="55" spans="1:17" ht="15" customHeight="1" x14ac:dyDescent="0.25">
      <c r="A55" s="410">
        <v>8</v>
      </c>
      <c r="B55" s="443">
        <v>40031</v>
      </c>
      <c r="C55" s="444" t="s">
        <v>113</v>
      </c>
      <c r="D55" s="359"/>
      <c r="E55" s="359"/>
      <c r="F55" s="359"/>
      <c r="G55" s="359"/>
      <c r="H55" s="359"/>
      <c r="I55" s="359"/>
      <c r="J55" s="360"/>
      <c r="M55" s="531"/>
      <c r="N55" s="542"/>
      <c r="O55" s="547"/>
      <c r="P55" s="524"/>
      <c r="Q55" s="552"/>
    </row>
    <row r="56" spans="1:17" ht="15" customHeight="1" x14ac:dyDescent="0.25">
      <c r="A56" s="410">
        <v>9</v>
      </c>
      <c r="B56" s="443">
        <v>40210</v>
      </c>
      <c r="C56" s="444" t="s">
        <v>44</v>
      </c>
      <c r="D56" s="359"/>
      <c r="E56" s="359"/>
      <c r="F56" s="359"/>
      <c r="G56" s="359"/>
      <c r="H56" s="359"/>
      <c r="I56" s="359"/>
      <c r="J56" s="360"/>
      <c r="M56" s="531"/>
      <c r="N56" s="542"/>
      <c r="O56" s="547"/>
      <c r="P56" s="524"/>
      <c r="Q56" s="552"/>
    </row>
    <row r="57" spans="1:17" ht="15" customHeight="1" x14ac:dyDescent="0.25">
      <c r="A57" s="410">
        <v>10</v>
      </c>
      <c r="B57" s="443">
        <v>40300</v>
      </c>
      <c r="C57" s="444" t="s">
        <v>45</v>
      </c>
      <c r="D57" s="359"/>
      <c r="E57" s="359"/>
      <c r="F57" s="359"/>
      <c r="G57" s="359"/>
      <c r="H57" s="359"/>
      <c r="I57" s="359"/>
      <c r="J57" s="360"/>
      <c r="M57" s="531"/>
      <c r="N57" s="542"/>
      <c r="O57" s="547"/>
      <c r="P57" s="524"/>
      <c r="Q57" s="552"/>
    </row>
    <row r="58" spans="1:17" ht="15" customHeight="1" x14ac:dyDescent="0.25">
      <c r="A58" s="410">
        <v>11</v>
      </c>
      <c r="B58" s="443">
        <v>40360</v>
      </c>
      <c r="C58" s="444" t="s">
        <v>46</v>
      </c>
      <c r="D58" s="640">
        <v>2</v>
      </c>
      <c r="E58" s="641"/>
      <c r="F58" s="641">
        <v>2</v>
      </c>
      <c r="G58" s="641"/>
      <c r="H58" s="641"/>
      <c r="I58" s="641"/>
      <c r="J58" s="642">
        <v>46.5</v>
      </c>
      <c r="M58" s="531">
        <f t="shared" si="2"/>
        <v>2</v>
      </c>
      <c r="N58" s="542">
        <f t="shared" si="3"/>
        <v>0</v>
      </c>
      <c r="O58" s="547">
        <f t="shared" si="4"/>
        <v>0</v>
      </c>
      <c r="P58" s="524">
        <f t="shared" si="5"/>
        <v>0</v>
      </c>
      <c r="Q58" s="552">
        <f t="shared" si="6"/>
        <v>0</v>
      </c>
    </row>
    <row r="59" spans="1:17" ht="15" customHeight="1" x14ac:dyDescent="0.25">
      <c r="A59" s="410">
        <v>12</v>
      </c>
      <c r="B59" s="443">
        <v>40390</v>
      </c>
      <c r="C59" s="444" t="s">
        <v>47</v>
      </c>
      <c r="D59" s="359"/>
      <c r="E59" s="359"/>
      <c r="F59" s="359"/>
      <c r="G59" s="359"/>
      <c r="H59" s="359"/>
      <c r="I59" s="359"/>
      <c r="J59" s="360"/>
      <c r="M59" s="531"/>
      <c r="N59" s="542"/>
      <c r="O59" s="547"/>
      <c r="P59" s="524"/>
      <c r="Q59" s="552"/>
    </row>
    <row r="60" spans="1:17" ht="15" customHeight="1" x14ac:dyDescent="0.25">
      <c r="A60" s="410">
        <v>13</v>
      </c>
      <c r="B60" s="443">
        <v>40720</v>
      </c>
      <c r="C60" s="444" t="s">
        <v>202</v>
      </c>
      <c r="D60" s="643">
        <v>3</v>
      </c>
      <c r="E60" s="644"/>
      <c r="F60" s="644">
        <v>1</v>
      </c>
      <c r="G60" s="644">
        <v>1</v>
      </c>
      <c r="H60" s="644"/>
      <c r="I60" s="644">
        <v>1</v>
      </c>
      <c r="J60" s="645">
        <v>78.099999999999994</v>
      </c>
      <c r="M60" s="531">
        <f t="shared" si="2"/>
        <v>3</v>
      </c>
      <c r="N60" s="542">
        <f t="shared" si="3"/>
        <v>2</v>
      </c>
      <c r="O60" s="547">
        <f t="shared" si="4"/>
        <v>66.666666666666671</v>
      </c>
      <c r="P60" s="524">
        <f t="shared" si="5"/>
        <v>0</v>
      </c>
      <c r="Q60" s="552">
        <f t="shared" si="6"/>
        <v>0</v>
      </c>
    </row>
    <row r="61" spans="1:17" ht="15" customHeight="1" x14ac:dyDescent="0.25">
      <c r="A61" s="410">
        <v>14</v>
      </c>
      <c r="B61" s="443">
        <v>40730</v>
      </c>
      <c r="C61" s="444" t="s">
        <v>49</v>
      </c>
      <c r="D61" s="643">
        <v>1</v>
      </c>
      <c r="E61" s="644"/>
      <c r="F61" s="644">
        <v>1</v>
      </c>
      <c r="G61" s="644"/>
      <c r="H61" s="644"/>
      <c r="I61" s="644"/>
      <c r="J61" s="645">
        <v>53</v>
      </c>
      <c r="M61" s="531">
        <f t="shared" si="2"/>
        <v>1</v>
      </c>
      <c r="N61" s="542">
        <f t="shared" si="3"/>
        <v>0</v>
      </c>
      <c r="O61" s="547">
        <f t="shared" si="4"/>
        <v>0</v>
      </c>
      <c r="P61" s="524">
        <f t="shared" si="5"/>
        <v>0</v>
      </c>
      <c r="Q61" s="552">
        <f t="shared" si="6"/>
        <v>0</v>
      </c>
    </row>
    <row r="62" spans="1:17" ht="15" customHeight="1" x14ac:dyDescent="0.25">
      <c r="A62" s="410">
        <v>15</v>
      </c>
      <c r="B62" s="443">
        <v>40820</v>
      </c>
      <c r="C62" s="444" t="s">
        <v>166</v>
      </c>
      <c r="D62" s="359"/>
      <c r="E62" s="359"/>
      <c r="F62" s="359"/>
      <c r="G62" s="359"/>
      <c r="H62" s="359"/>
      <c r="I62" s="359"/>
      <c r="J62" s="360"/>
      <c r="M62" s="531"/>
      <c r="N62" s="542"/>
      <c r="O62" s="547"/>
      <c r="P62" s="524"/>
      <c r="Q62" s="552"/>
    </row>
    <row r="63" spans="1:17" ht="15" customHeight="1" x14ac:dyDescent="0.25">
      <c r="A63" s="410">
        <v>16</v>
      </c>
      <c r="B63" s="443">
        <v>40840</v>
      </c>
      <c r="C63" s="444" t="s">
        <v>51</v>
      </c>
      <c r="D63" s="648">
        <v>2</v>
      </c>
      <c r="E63" s="649"/>
      <c r="F63" s="649">
        <v>1</v>
      </c>
      <c r="G63" s="649">
        <v>1</v>
      </c>
      <c r="H63" s="649"/>
      <c r="I63" s="649"/>
      <c r="J63" s="650">
        <v>57.5</v>
      </c>
      <c r="M63" s="531">
        <f t="shared" si="2"/>
        <v>2</v>
      </c>
      <c r="N63" s="542">
        <f t="shared" si="3"/>
        <v>1</v>
      </c>
      <c r="O63" s="547">
        <f t="shared" si="4"/>
        <v>50</v>
      </c>
      <c r="P63" s="524">
        <f t="shared" si="5"/>
        <v>0</v>
      </c>
      <c r="Q63" s="552">
        <f t="shared" si="6"/>
        <v>0</v>
      </c>
    </row>
    <row r="64" spans="1:17" ht="15" customHeight="1" x14ac:dyDescent="0.25">
      <c r="A64" s="410">
        <v>17</v>
      </c>
      <c r="B64" s="443">
        <v>40950</v>
      </c>
      <c r="C64" s="444" t="s">
        <v>52</v>
      </c>
      <c r="D64" s="648">
        <v>1</v>
      </c>
      <c r="E64" s="646">
        <v>1</v>
      </c>
      <c r="F64" s="646"/>
      <c r="G64" s="646"/>
      <c r="H64" s="646"/>
      <c r="I64" s="646"/>
      <c r="J64" s="647">
        <v>21</v>
      </c>
      <c r="M64" s="531">
        <f t="shared" si="2"/>
        <v>1</v>
      </c>
      <c r="N64" s="542">
        <f t="shared" si="3"/>
        <v>0</v>
      </c>
      <c r="O64" s="547">
        <f t="shared" si="4"/>
        <v>0</v>
      </c>
      <c r="P64" s="524">
        <f t="shared" si="5"/>
        <v>1</v>
      </c>
      <c r="Q64" s="552">
        <f t="shared" si="6"/>
        <v>100</v>
      </c>
    </row>
    <row r="65" spans="1:17" ht="15" customHeight="1" x14ac:dyDescent="0.25">
      <c r="A65" s="410">
        <v>18</v>
      </c>
      <c r="B65" s="443">
        <v>40990</v>
      </c>
      <c r="C65" s="444" t="s">
        <v>53</v>
      </c>
      <c r="D65" s="359"/>
      <c r="E65" s="359"/>
      <c r="F65" s="359"/>
      <c r="G65" s="359"/>
      <c r="H65" s="359"/>
      <c r="I65" s="359"/>
      <c r="J65" s="360"/>
      <c r="M65" s="531"/>
      <c r="N65" s="542"/>
      <c r="O65" s="547"/>
      <c r="P65" s="524"/>
      <c r="Q65" s="552"/>
    </row>
    <row r="66" spans="1:17" ht="15" customHeight="1" x14ac:dyDescent="0.25">
      <c r="A66" s="410">
        <v>19</v>
      </c>
      <c r="B66" s="443">
        <v>40133</v>
      </c>
      <c r="C66" s="444" t="s">
        <v>43</v>
      </c>
      <c r="D66" s="359"/>
      <c r="E66" s="359"/>
      <c r="F66" s="359"/>
      <c r="G66" s="359"/>
      <c r="H66" s="359"/>
      <c r="I66" s="359"/>
      <c r="J66" s="360"/>
      <c r="K66" s="394" t="e">
        <f>#REF!*#REF!</f>
        <v>#REF!</v>
      </c>
      <c r="M66" s="531"/>
      <c r="N66" s="542"/>
      <c r="O66" s="547"/>
      <c r="P66" s="524"/>
      <c r="Q66" s="552"/>
    </row>
    <row r="67" spans="1:17" ht="15" customHeight="1" thickBot="1" x14ac:dyDescent="0.3">
      <c r="A67" s="410">
        <v>20</v>
      </c>
      <c r="B67" s="411">
        <v>40400</v>
      </c>
      <c r="C67" s="412" t="s">
        <v>198</v>
      </c>
      <c r="D67" s="651">
        <v>3</v>
      </c>
      <c r="E67" s="652"/>
      <c r="F67" s="652">
        <v>3</v>
      </c>
      <c r="G67" s="652"/>
      <c r="H67" s="652"/>
      <c r="I67" s="652"/>
      <c r="J67" s="653">
        <v>56.3</v>
      </c>
      <c r="K67" s="394">
        <f>J67*D67</f>
        <v>168.89999999999998</v>
      </c>
      <c r="M67" s="532">
        <f t="shared" si="2"/>
        <v>3</v>
      </c>
      <c r="N67" s="543">
        <f t="shared" si="3"/>
        <v>0</v>
      </c>
      <c r="O67" s="548">
        <f t="shared" si="4"/>
        <v>0</v>
      </c>
      <c r="P67" s="525">
        <f t="shared" si="5"/>
        <v>0</v>
      </c>
      <c r="Q67" s="553">
        <f t="shared" si="6"/>
        <v>0</v>
      </c>
    </row>
    <row r="68" spans="1:17" ht="15" customHeight="1" thickBot="1" x14ac:dyDescent="0.3">
      <c r="A68" s="424"/>
      <c r="B68" s="426" t="s">
        <v>105</v>
      </c>
      <c r="C68" s="426"/>
      <c r="D68" s="426">
        <f>SUM(D69:D82)</f>
        <v>11</v>
      </c>
      <c r="E68" s="426">
        <f t="shared" ref="E68:I68" si="10">SUM(E69:E82)</f>
        <v>2</v>
      </c>
      <c r="F68" s="426">
        <f t="shared" si="10"/>
        <v>9</v>
      </c>
      <c r="G68" s="426">
        <f t="shared" si="10"/>
        <v>0</v>
      </c>
      <c r="H68" s="426">
        <f t="shared" si="10"/>
        <v>0</v>
      </c>
      <c r="I68" s="426">
        <f t="shared" si="10"/>
        <v>0</v>
      </c>
      <c r="J68" s="427">
        <f>AVERAGE(J69:J82)</f>
        <v>50.471428571428575</v>
      </c>
      <c r="M68" s="536">
        <f t="shared" si="2"/>
        <v>11</v>
      </c>
      <c r="N68" s="544">
        <f t="shared" si="3"/>
        <v>0</v>
      </c>
      <c r="O68" s="549">
        <f t="shared" si="4"/>
        <v>0</v>
      </c>
      <c r="P68" s="426">
        <f t="shared" si="5"/>
        <v>2</v>
      </c>
      <c r="Q68" s="427">
        <f t="shared" si="6"/>
        <v>18.181818181818183</v>
      </c>
    </row>
    <row r="69" spans="1:17" ht="15" customHeight="1" x14ac:dyDescent="0.25">
      <c r="A69" s="654">
        <v>1</v>
      </c>
      <c r="B69" s="655">
        <v>50040</v>
      </c>
      <c r="C69" s="657" t="s">
        <v>54</v>
      </c>
      <c r="D69" s="656">
        <v>1</v>
      </c>
      <c r="E69" s="658"/>
      <c r="F69" s="658">
        <v>1</v>
      </c>
      <c r="G69" s="658"/>
      <c r="H69" s="658"/>
      <c r="I69" s="658"/>
      <c r="J69" s="659">
        <v>57</v>
      </c>
      <c r="M69" s="533">
        <f t="shared" si="2"/>
        <v>1</v>
      </c>
      <c r="N69" s="545">
        <f t="shared" si="3"/>
        <v>0</v>
      </c>
      <c r="O69" s="550">
        <f t="shared" si="4"/>
        <v>0</v>
      </c>
      <c r="P69" s="526">
        <f t="shared" si="5"/>
        <v>0</v>
      </c>
      <c r="Q69" s="554">
        <f t="shared" si="6"/>
        <v>0</v>
      </c>
    </row>
    <row r="70" spans="1:17" ht="15" customHeight="1" x14ac:dyDescent="0.25">
      <c r="A70" s="445">
        <v>2</v>
      </c>
      <c r="B70" s="411">
        <v>50003</v>
      </c>
      <c r="C70" s="412" t="s">
        <v>97</v>
      </c>
      <c r="D70" s="660">
        <v>1</v>
      </c>
      <c r="E70" s="661"/>
      <c r="F70" s="661">
        <v>1</v>
      </c>
      <c r="G70" s="661"/>
      <c r="H70" s="661"/>
      <c r="I70" s="661"/>
      <c r="J70" s="662">
        <v>66</v>
      </c>
      <c r="M70" s="531">
        <f t="shared" si="2"/>
        <v>1</v>
      </c>
      <c r="N70" s="542">
        <f t="shared" si="3"/>
        <v>0</v>
      </c>
      <c r="O70" s="547">
        <f t="shared" si="4"/>
        <v>0</v>
      </c>
      <c r="P70" s="524">
        <f t="shared" si="5"/>
        <v>0</v>
      </c>
      <c r="Q70" s="552">
        <f t="shared" si="6"/>
        <v>0</v>
      </c>
    </row>
    <row r="71" spans="1:17" ht="15" customHeight="1" x14ac:dyDescent="0.25">
      <c r="A71" s="519">
        <v>3</v>
      </c>
      <c r="B71" s="429">
        <v>50060</v>
      </c>
      <c r="C71" s="446" t="s">
        <v>182</v>
      </c>
      <c r="D71" s="431"/>
      <c r="E71" s="431"/>
      <c r="F71" s="431"/>
      <c r="G71" s="431"/>
      <c r="H71" s="431"/>
      <c r="I71" s="431"/>
      <c r="J71" s="432"/>
      <c r="M71" s="531"/>
      <c r="N71" s="542"/>
      <c r="O71" s="547"/>
      <c r="P71" s="524"/>
      <c r="Q71" s="552"/>
    </row>
    <row r="72" spans="1:17" ht="15" customHeight="1" x14ac:dyDescent="0.25">
      <c r="A72" s="428">
        <v>4</v>
      </c>
      <c r="B72" s="429">
        <v>50170</v>
      </c>
      <c r="C72" s="446" t="s">
        <v>185</v>
      </c>
      <c r="D72" s="663">
        <v>1</v>
      </c>
      <c r="E72" s="664"/>
      <c r="F72" s="664">
        <v>1</v>
      </c>
      <c r="G72" s="664"/>
      <c r="H72" s="664"/>
      <c r="I72" s="664"/>
      <c r="J72" s="665">
        <v>55</v>
      </c>
      <c r="K72" s="394">
        <f>J72*D72</f>
        <v>55</v>
      </c>
      <c r="M72" s="531">
        <f t="shared" ref="M71:M75" si="11">D72</f>
        <v>1</v>
      </c>
      <c r="N72" s="542">
        <f t="shared" ref="N71:N75" si="12">G72+H72+I72</f>
        <v>0</v>
      </c>
      <c r="O72" s="547">
        <f t="shared" ref="O71:O75" si="13">N72*100/M72</f>
        <v>0</v>
      </c>
      <c r="P72" s="524">
        <f t="shared" ref="P71:P75" si="14">E72</f>
        <v>0</v>
      </c>
      <c r="Q72" s="552">
        <f t="shared" ref="Q71:Q75" si="15">P72*100/M72</f>
        <v>0</v>
      </c>
    </row>
    <row r="73" spans="1:17" ht="15" customHeight="1" x14ac:dyDescent="0.25">
      <c r="A73" s="428">
        <v>5</v>
      </c>
      <c r="B73" s="429">
        <v>50230</v>
      </c>
      <c r="C73" s="446" t="s">
        <v>58</v>
      </c>
      <c r="D73" s="431"/>
      <c r="E73" s="431"/>
      <c r="F73" s="431"/>
      <c r="G73" s="431"/>
      <c r="H73" s="431"/>
      <c r="I73" s="431"/>
      <c r="J73" s="432"/>
      <c r="M73" s="531"/>
      <c r="N73" s="542"/>
      <c r="O73" s="547"/>
      <c r="P73" s="524"/>
      <c r="Q73" s="552"/>
    </row>
    <row r="74" spans="1:17" ht="15" customHeight="1" x14ac:dyDescent="0.25">
      <c r="A74" s="428">
        <v>6</v>
      </c>
      <c r="B74" s="429">
        <v>50340</v>
      </c>
      <c r="C74" s="446" t="s">
        <v>186</v>
      </c>
      <c r="D74" s="431"/>
      <c r="E74" s="431"/>
      <c r="F74" s="431"/>
      <c r="G74" s="431"/>
      <c r="H74" s="431"/>
      <c r="I74" s="431"/>
      <c r="J74" s="432"/>
      <c r="M74" s="531"/>
      <c r="N74" s="542"/>
      <c r="O74" s="547"/>
      <c r="P74" s="524"/>
      <c r="Q74" s="552"/>
    </row>
    <row r="75" spans="1:17" ht="15" customHeight="1" x14ac:dyDescent="0.25">
      <c r="A75" s="428">
        <v>7</v>
      </c>
      <c r="B75" s="429">
        <v>50420</v>
      </c>
      <c r="C75" s="446" t="s">
        <v>164</v>
      </c>
      <c r="D75" s="431"/>
      <c r="E75" s="431"/>
      <c r="F75" s="431"/>
      <c r="G75" s="431"/>
      <c r="H75" s="431"/>
      <c r="I75" s="431"/>
      <c r="J75" s="432"/>
      <c r="M75" s="531"/>
      <c r="N75" s="542"/>
      <c r="O75" s="547"/>
      <c r="P75" s="524"/>
      <c r="Q75" s="552"/>
    </row>
    <row r="76" spans="1:17" ht="15" customHeight="1" x14ac:dyDescent="0.25">
      <c r="A76" s="428">
        <v>8</v>
      </c>
      <c r="B76" s="429">
        <v>50450</v>
      </c>
      <c r="C76" s="446" t="s">
        <v>165</v>
      </c>
      <c r="D76" s="431"/>
      <c r="E76" s="431"/>
      <c r="F76" s="431"/>
      <c r="G76" s="431"/>
      <c r="H76" s="431"/>
      <c r="I76" s="431"/>
      <c r="J76" s="432"/>
      <c r="M76" s="531"/>
      <c r="N76" s="542"/>
      <c r="O76" s="547"/>
      <c r="P76" s="524"/>
      <c r="Q76" s="552"/>
    </row>
    <row r="77" spans="1:17" ht="15" customHeight="1" x14ac:dyDescent="0.25">
      <c r="A77" s="410">
        <v>9</v>
      </c>
      <c r="B77" s="411">
        <v>50620</v>
      </c>
      <c r="C77" s="412" t="s">
        <v>62</v>
      </c>
      <c r="D77" s="666">
        <v>3</v>
      </c>
      <c r="E77" s="666">
        <v>2</v>
      </c>
      <c r="F77" s="666">
        <v>1</v>
      </c>
      <c r="G77" s="666"/>
      <c r="H77" s="666"/>
      <c r="I77" s="666"/>
      <c r="J77" s="667">
        <v>30.3</v>
      </c>
      <c r="K77" s="394">
        <f>J77*D77</f>
        <v>90.9</v>
      </c>
      <c r="M77" s="531">
        <f t="shared" ref="M72:M123" si="16">D77</f>
        <v>3</v>
      </c>
      <c r="N77" s="542">
        <f t="shared" ref="N72:N123" si="17">G77+H77+I77</f>
        <v>0</v>
      </c>
      <c r="O77" s="547">
        <f t="shared" ref="O72:O123" si="18">N77*100/M77</f>
        <v>0</v>
      </c>
      <c r="P77" s="524">
        <f t="shared" ref="P72:P123" si="19">E77</f>
        <v>2</v>
      </c>
      <c r="Q77" s="552">
        <f t="shared" ref="Q72:Q123" si="20">P77*100/M77</f>
        <v>66.666666666666671</v>
      </c>
    </row>
    <row r="78" spans="1:17" ht="15" customHeight="1" x14ac:dyDescent="0.25">
      <c r="A78" s="419">
        <v>10</v>
      </c>
      <c r="B78" s="420">
        <v>50760</v>
      </c>
      <c r="C78" s="421" t="s">
        <v>163</v>
      </c>
      <c r="D78" s="422"/>
      <c r="E78" s="422"/>
      <c r="F78" s="422"/>
      <c r="G78" s="422"/>
      <c r="H78" s="422"/>
      <c r="I78" s="422"/>
      <c r="J78" s="423"/>
      <c r="M78" s="531"/>
      <c r="N78" s="542"/>
      <c r="O78" s="547"/>
      <c r="P78" s="524"/>
      <c r="Q78" s="552"/>
    </row>
    <row r="79" spans="1:17" ht="15" customHeight="1" x14ac:dyDescent="0.25">
      <c r="A79" s="419">
        <v>11</v>
      </c>
      <c r="B79" s="420">
        <v>50780</v>
      </c>
      <c r="C79" s="421" t="s">
        <v>183</v>
      </c>
      <c r="D79" s="422"/>
      <c r="E79" s="422"/>
      <c r="F79" s="422"/>
      <c r="G79" s="422"/>
      <c r="H79" s="422"/>
      <c r="I79" s="422"/>
      <c r="J79" s="423"/>
      <c r="M79" s="531"/>
      <c r="N79" s="542"/>
      <c r="O79" s="547"/>
      <c r="P79" s="524"/>
      <c r="Q79" s="552"/>
    </row>
    <row r="80" spans="1:17" ht="15" customHeight="1" x14ac:dyDescent="0.25">
      <c r="A80" s="419">
        <v>12</v>
      </c>
      <c r="B80" s="420">
        <v>50930</v>
      </c>
      <c r="C80" s="421" t="s">
        <v>184</v>
      </c>
      <c r="D80" s="668">
        <v>1</v>
      </c>
      <c r="E80" s="670"/>
      <c r="F80" s="670">
        <v>1</v>
      </c>
      <c r="G80" s="670"/>
      <c r="H80" s="670"/>
      <c r="I80" s="670"/>
      <c r="J80" s="671">
        <v>45</v>
      </c>
      <c r="M80" s="531">
        <f t="shared" ref="M78:M81" si="21">D80</f>
        <v>1</v>
      </c>
      <c r="N80" s="542">
        <f t="shared" ref="N78:N81" si="22">G80+H80+I80</f>
        <v>0</v>
      </c>
      <c r="O80" s="547">
        <f t="shared" ref="O78:O81" si="23">N80*100/M80</f>
        <v>0</v>
      </c>
      <c r="P80" s="524">
        <f t="shared" ref="P78:P81" si="24">E80</f>
        <v>0</v>
      </c>
      <c r="Q80" s="552">
        <f t="shared" ref="Q78:Q81" si="25">P80*100/M80</f>
        <v>0</v>
      </c>
    </row>
    <row r="81" spans="1:17" ht="15" customHeight="1" x14ac:dyDescent="0.25">
      <c r="A81" s="419">
        <v>13</v>
      </c>
      <c r="B81" s="420">
        <v>51370</v>
      </c>
      <c r="C81" s="421" t="s">
        <v>66</v>
      </c>
      <c r="D81" s="668">
        <v>2</v>
      </c>
      <c r="E81" s="670"/>
      <c r="F81" s="670">
        <v>2</v>
      </c>
      <c r="G81" s="670"/>
      <c r="H81" s="670"/>
      <c r="I81" s="670"/>
      <c r="J81" s="671">
        <v>57</v>
      </c>
      <c r="M81" s="531">
        <f t="shared" si="21"/>
        <v>2</v>
      </c>
      <c r="N81" s="542">
        <f t="shared" si="22"/>
        <v>0</v>
      </c>
      <c r="O81" s="547">
        <f t="shared" si="23"/>
        <v>0</v>
      </c>
      <c r="P81" s="524">
        <f t="shared" si="24"/>
        <v>0</v>
      </c>
      <c r="Q81" s="552">
        <f t="shared" si="25"/>
        <v>0</v>
      </c>
    </row>
    <row r="82" spans="1:17" ht="15" customHeight="1" thickBot="1" x14ac:dyDescent="0.3">
      <c r="A82" s="419">
        <v>14</v>
      </c>
      <c r="B82" s="420">
        <v>51580</v>
      </c>
      <c r="C82" s="421" t="s">
        <v>144</v>
      </c>
      <c r="D82" s="669">
        <v>2</v>
      </c>
      <c r="E82" s="672"/>
      <c r="F82" s="672">
        <v>2</v>
      </c>
      <c r="G82" s="672"/>
      <c r="H82" s="672"/>
      <c r="I82" s="672"/>
      <c r="J82" s="673">
        <v>43</v>
      </c>
      <c r="K82" s="394">
        <f>J82*D82</f>
        <v>86</v>
      </c>
      <c r="M82" s="532">
        <f t="shared" si="16"/>
        <v>2</v>
      </c>
      <c r="N82" s="543">
        <f t="shared" si="17"/>
        <v>0</v>
      </c>
      <c r="O82" s="548">
        <f t="shared" si="18"/>
        <v>0</v>
      </c>
      <c r="P82" s="525">
        <f t="shared" si="19"/>
        <v>0</v>
      </c>
      <c r="Q82" s="553">
        <f t="shared" si="20"/>
        <v>0</v>
      </c>
    </row>
    <row r="83" spans="1:17" ht="15" customHeight="1" thickBot="1" x14ac:dyDescent="0.3">
      <c r="A83" s="424"/>
      <c r="B83" s="426" t="s">
        <v>106</v>
      </c>
      <c r="C83" s="426"/>
      <c r="D83" s="426">
        <f>SUM(D84:D114)</f>
        <v>41</v>
      </c>
      <c r="E83" s="426">
        <f t="shared" ref="E83:I83" si="26">SUM(E84:E114)</f>
        <v>7</v>
      </c>
      <c r="F83" s="426">
        <f t="shared" si="26"/>
        <v>31</v>
      </c>
      <c r="G83" s="426">
        <f t="shared" si="26"/>
        <v>2</v>
      </c>
      <c r="H83" s="426">
        <f t="shared" si="26"/>
        <v>1</v>
      </c>
      <c r="I83" s="426">
        <f t="shared" si="26"/>
        <v>0</v>
      </c>
      <c r="J83" s="427">
        <f>AVERAGE(J84:J114)</f>
        <v>44.276666666666664</v>
      </c>
      <c r="M83" s="536">
        <f t="shared" si="16"/>
        <v>41</v>
      </c>
      <c r="N83" s="544">
        <f t="shared" si="17"/>
        <v>3</v>
      </c>
      <c r="O83" s="549">
        <f t="shared" si="18"/>
        <v>7.3170731707317076</v>
      </c>
      <c r="P83" s="426">
        <f t="shared" si="19"/>
        <v>7</v>
      </c>
      <c r="Q83" s="427">
        <f t="shared" si="20"/>
        <v>17.073170731707318</v>
      </c>
    </row>
    <row r="84" spans="1:17" ht="15" customHeight="1" x14ac:dyDescent="0.25">
      <c r="A84" s="414">
        <v>1</v>
      </c>
      <c r="B84" s="415">
        <v>60010</v>
      </c>
      <c r="C84" s="416" t="s">
        <v>145</v>
      </c>
      <c r="D84" s="674">
        <v>1</v>
      </c>
      <c r="E84" s="675">
        <v>1</v>
      </c>
      <c r="F84" s="675"/>
      <c r="G84" s="675"/>
      <c r="H84" s="675"/>
      <c r="I84" s="675"/>
      <c r="J84" s="676">
        <v>33</v>
      </c>
      <c r="M84" s="533">
        <f t="shared" ref="M84:M87" si="27">D84</f>
        <v>1</v>
      </c>
      <c r="N84" s="545">
        <f t="shared" ref="N84:N87" si="28">G84+H84+I84</f>
        <v>0</v>
      </c>
      <c r="O84" s="550">
        <f t="shared" ref="O84:O87" si="29">N84*100/M84</f>
        <v>0</v>
      </c>
      <c r="P84" s="526">
        <f t="shared" ref="P84:P87" si="30">E84</f>
        <v>1</v>
      </c>
      <c r="Q84" s="554">
        <f t="shared" ref="Q84:Q87" si="31">P84*100/M84</f>
        <v>100</v>
      </c>
    </row>
    <row r="85" spans="1:17" ht="15" customHeight="1" x14ac:dyDescent="0.25">
      <c r="A85" s="410">
        <v>2</v>
      </c>
      <c r="B85" s="411">
        <v>60020</v>
      </c>
      <c r="C85" s="412" t="s">
        <v>69</v>
      </c>
      <c r="D85" s="412"/>
      <c r="E85" s="412"/>
      <c r="F85" s="412"/>
      <c r="G85" s="412"/>
      <c r="H85" s="412"/>
      <c r="I85" s="412"/>
      <c r="J85" s="521"/>
      <c r="M85" s="531"/>
      <c r="N85" s="542"/>
      <c r="O85" s="547"/>
      <c r="P85" s="524"/>
      <c r="Q85" s="552"/>
    </row>
    <row r="86" spans="1:17" ht="15" customHeight="1" x14ac:dyDescent="0.25">
      <c r="A86" s="410">
        <v>3</v>
      </c>
      <c r="B86" s="411">
        <v>60050</v>
      </c>
      <c r="C86" s="447" t="s">
        <v>146</v>
      </c>
      <c r="D86" s="677">
        <v>2</v>
      </c>
      <c r="E86" s="678"/>
      <c r="F86" s="678">
        <v>2</v>
      </c>
      <c r="G86" s="678"/>
      <c r="H86" s="678"/>
      <c r="I86" s="678"/>
      <c r="J86" s="679">
        <v>47</v>
      </c>
      <c r="K86" s="394">
        <f>J86*D86</f>
        <v>94</v>
      </c>
      <c r="M86" s="531">
        <f t="shared" si="27"/>
        <v>2</v>
      </c>
      <c r="N86" s="542">
        <f t="shared" si="28"/>
        <v>0</v>
      </c>
      <c r="O86" s="547">
        <f t="shared" si="29"/>
        <v>0</v>
      </c>
      <c r="P86" s="524">
        <f t="shared" si="30"/>
        <v>0</v>
      </c>
      <c r="Q86" s="552">
        <f t="shared" si="31"/>
        <v>0</v>
      </c>
    </row>
    <row r="87" spans="1:17" ht="15" customHeight="1" x14ac:dyDescent="0.25">
      <c r="A87" s="410">
        <v>4</v>
      </c>
      <c r="B87" s="411">
        <v>60070</v>
      </c>
      <c r="C87" s="447" t="s">
        <v>147</v>
      </c>
      <c r="D87" s="359"/>
      <c r="E87" s="359"/>
      <c r="F87" s="359"/>
      <c r="G87" s="359"/>
      <c r="H87" s="359"/>
      <c r="I87" s="359"/>
      <c r="J87" s="413"/>
      <c r="M87" s="531"/>
      <c r="N87" s="542"/>
      <c r="O87" s="547"/>
      <c r="P87" s="524"/>
      <c r="Q87" s="552"/>
    </row>
    <row r="88" spans="1:17" ht="15" customHeight="1" x14ac:dyDescent="0.25">
      <c r="A88" s="410">
        <v>5</v>
      </c>
      <c r="B88" s="411">
        <v>60180</v>
      </c>
      <c r="C88" s="447" t="s">
        <v>148</v>
      </c>
      <c r="D88" s="359"/>
      <c r="E88" s="359"/>
      <c r="F88" s="359"/>
      <c r="G88" s="359"/>
      <c r="H88" s="359"/>
      <c r="I88" s="359"/>
      <c r="J88" s="413"/>
      <c r="M88" s="531"/>
      <c r="N88" s="542"/>
      <c r="O88" s="547"/>
      <c r="P88" s="524"/>
      <c r="Q88" s="552"/>
    </row>
    <row r="89" spans="1:17" ht="15" customHeight="1" x14ac:dyDescent="0.25">
      <c r="A89" s="410">
        <v>6</v>
      </c>
      <c r="B89" s="411">
        <v>60240</v>
      </c>
      <c r="C89" s="447" t="s">
        <v>149</v>
      </c>
      <c r="D89" s="680">
        <v>2</v>
      </c>
      <c r="E89" s="681">
        <v>1</v>
      </c>
      <c r="F89" s="681">
        <v>1</v>
      </c>
      <c r="G89" s="681"/>
      <c r="H89" s="681"/>
      <c r="I89" s="681"/>
      <c r="J89" s="682">
        <v>28.5</v>
      </c>
      <c r="K89" s="394">
        <f>J89*D89</f>
        <v>57</v>
      </c>
      <c r="M89" s="531">
        <f t="shared" si="16"/>
        <v>2</v>
      </c>
      <c r="N89" s="542">
        <f t="shared" si="17"/>
        <v>0</v>
      </c>
      <c r="O89" s="547">
        <f t="shared" si="18"/>
        <v>0</v>
      </c>
      <c r="P89" s="524">
        <f t="shared" si="19"/>
        <v>1</v>
      </c>
      <c r="Q89" s="552">
        <f t="shared" si="20"/>
        <v>50</v>
      </c>
    </row>
    <row r="90" spans="1:17" ht="15" customHeight="1" x14ac:dyDescent="0.25">
      <c r="A90" s="410">
        <v>7</v>
      </c>
      <c r="B90" s="411">
        <v>60560</v>
      </c>
      <c r="C90" s="447" t="s">
        <v>152</v>
      </c>
      <c r="D90" s="680">
        <v>2</v>
      </c>
      <c r="E90" s="681"/>
      <c r="F90" s="681">
        <v>2</v>
      </c>
      <c r="G90" s="681"/>
      <c r="H90" s="681"/>
      <c r="I90" s="681"/>
      <c r="J90" s="682">
        <v>42.5</v>
      </c>
      <c r="M90" s="531">
        <f t="shared" ref="M90:M102" si="32">D90</f>
        <v>2</v>
      </c>
      <c r="N90" s="542">
        <f t="shared" ref="N90:N102" si="33">G90+H90+I90</f>
        <v>0</v>
      </c>
      <c r="O90" s="547">
        <f t="shared" ref="O90:O102" si="34">N90*100/M90</f>
        <v>0</v>
      </c>
      <c r="P90" s="524">
        <f t="shared" ref="P90:P102" si="35">E90</f>
        <v>0</v>
      </c>
      <c r="Q90" s="552">
        <f t="shared" ref="Q90:Q102" si="36">P90*100/M90</f>
        <v>0</v>
      </c>
    </row>
    <row r="91" spans="1:17" ht="15" customHeight="1" x14ac:dyDescent="0.25">
      <c r="A91" s="410">
        <v>8</v>
      </c>
      <c r="B91" s="411">
        <v>60660</v>
      </c>
      <c r="C91" s="447" t="s">
        <v>151</v>
      </c>
      <c r="D91" s="359"/>
      <c r="E91" s="359"/>
      <c r="F91" s="359"/>
      <c r="G91" s="359"/>
      <c r="H91" s="359"/>
      <c r="I91" s="359"/>
      <c r="J91" s="413"/>
      <c r="M91" s="531"/>
      <c r="N91" s="542"/>
      <c r="O91" s="547"/>
      <c r="P91" s="524"/>
      <c r="Q91" s="552"/>
    </row>
    <row r="92" spans="1:17" ht="15" customHeight="1" x14ac:dyDescent="0.25">
      <c r="A92" s="410">
        <v>9</v>
      </c>
      <c r="B92" s="411">
        <v>60001</v>
      </c>
      <c r="C92" s="447" t="s">
        <v>150</v>
      </c>
      <c r="D92" s="359"/>
      <c r="E92" s="359"/>
      <c r="F92" s="359"/>
      <c r="G92" s="359"/>
      <c r="H92" s="359"/>
      <c r="I92" s="359"/>
      <c r="J92" s="413"/>
      <c r="M92" s="531"/>
      <c r="N92" s="542"/>
      <c r="O92" s="547"/>
      <c r="P92" s="524"/>
      <c r="Q92" s="552"/>
    </row>
    <row r="93" spans="1:17" ht="15" customHeight="1" x14ac:dyDescent="0.25">
      <c r="A93" s="410">
        <v>10</v>
      </c>
      <c r="B93" s="411">
        <v>60850</v>
      </c>
      <c r="C93" s="447" t="s">
        <v>178</v>
      </c>
      <c r="D93" s="359"/>
      <c r="E93" s="359"/>
      <c r="F93" s="359"/>
      <c r="G93" s="359"/>
      <c r="H93" s="359"/>
      <c r="I93" s="359"/>
      <c r="J93" s="413"/>
      <c r="M93" s="531"/>
      <c r="N93" s="542"/>
      <c r="O93" s="547"/>
      <c r="P93" s="524"/>
      <c r="Q93" s="552"/>
    </row>
    <row r="94" spans="1:17" ht="15" customHeight="1" x14ac:dyDescent="0.25">
      <c r="A94" s="410">
        <v>11</v>
      </c>
      <c r="B94" s="411">
        <v>60910</v>
      </c>
      <c r="C94" s="447" t="s">
        <v>199</v>
      </c>
      <c r="D94" s="359"/>
      <c r="E94" s="359"/>
      <c r="F94" s="359"/>
      <c r="G94" s="359"/>
      <c r="H94" s="359"/>
      <c r="I94" s="359"/>
      <c r="J94" s="413"/>
      <c r="K94" s="394">
        <f>J94*D94</f>
        <v>0</v>
      </c>
      <c r="M94" s="531"/>
      <c r="N94" s="542"/>
      <c r="O94" s="547"/>
      <c r="P94" s="524"/>
      <c r="Q94" s="552"/>
    </row>
    <row r="95" spans="1:17" ht="15" customHeight="1" x14ac:dyDescent="0.25">
      <c r="A95" s="410">
        <v>12</v>
      </c>
      <c r="B95" s="411">
        <v>60980</v>
      </c>
      <c r="C95" s="447" t="s">
        <v>203</v>
      </c>
      <c r="D95" s="359"/>
      <c r="E95" s="359"/>
      <c r="F95" s="359"/>
      <c r="G95" s="359"/>
      <c r="H95" s="359"/>
      <c r="I95" s="359"/>
      <c r="J95" s="413"/>
      <c r="M95" s="531"/>
      <c r="N95" s="542"/>
      <c r="O95" s="547"/>
      <c r="P95" s="524"/>
      <c r="Q95" s="552"/>
    </row>
    <row r="96" spans="1:17" ht="15" customHeight="1" x14ac:dyDescent="0.25">
      <c r="A96" s="410">
        <v>13</v>
      </c>
      <c r="B96" s="411">
        <v>61080</v>
      </c>
      <c r="C96" s="447" t="s">
        <v>153</v>
      </c>
      <c r="D96" s="683">
        <v>1</v>
      </c>
      <c r="E96" s="684"/>
      <c r="F96" s="684">
        <v>1</v>
      </c>
      <c r="G96" s="684"/>
      <c r="H96" s="684"/>
      <c r="I96" s="684"/>
      <c r="J96" s="685">
        <v>58</v>
      </c>
      <c r="M96" s="531">
        <f t="shared" si="32"/>
        <v>1</v>
      </c>
      <c r="N96" s="542">
        <f t="shared" si="33"/>
        <v>0</v>
      </c>
      <c r="O96" s="547">
        <f t="shared" si="34"/>
        <v>0</v>
      </c>
      <c r="P96" s="524">
        <f t="shared" si="35"/>
        <v>0</v>
      </c>
      <c r="Q96" s="552">
        <f t="shared" si="36"/>
        <v>0</v>
      </c>
    </row>
    <row r="97" spans="1:17" ht="15" customHeight="1" x14ac:dyDescent="0.25">
      <c r="A97" s="410">
        <v>14</v>
      </c>
      <c r="B97" s="411">
        <v>61150</v>
      </c>
      <c r="C97" s="447" t="s">
        <v>154</v>
      </c>
      <c r="D97" s="359"/>
      <c r="E97" s="359"/>
      <c r="F97" s="359"/>
      <c r="G97" s="359"/>
      <c r="H97" s="359"/>
      <c r="I97" s="359"/>
      <c r="J97" s="413"/>
      <c r="M97" s="531"/>
      <c r="N97" s="542"/>
      <c r="O97" s="547"/>
      <c r="P97" s="524"/>
      <c r="Q97" s="552"/>
    </row>
    <row r="98" spans="1:17" ht="15" customHeight="1" x14ac:dyDescent="0.25">
      <c r="A98" s="410">
        <v>15</v>
      </c>
      <c r="B98" s="411">
        <v>61210</v>
      </c>
      <c r="C98" s="447" t="s">
        <v>155</v>
      </c>
      <c r="D98" s="359"/>
      <c r="E98" s="359"/>
      <c r="F98" s="359"/>
      <c r="G98" s="359"/>
      <c r="H98" s="359"/>
      <c r="I98" s="359"/>
      <c r="J98" s="413"/>
      <c r="M98" s="531"/>
      <c r="N98" s="542"/>
      <c r="O98" s="547"/>
      <c r="P98" s="524"/>
      <c r="Q98" s="552"/>
    </row>
    <row r="99" spans="1:17" ht="15" customHeight="1" x14ac:dyDescent="0.25">
      <c r="A99" s="410">
        <v>16</v>
      </c>
      <c r="B99" s="411">
        <v>61290</v>
      </c>
      <c r="C99" s="447" t="s">
        <v>204</v>
      </c>
      <c r="D99" s="686">
        <v>4</v>
      </c>
      <c r="E99" s="687"/>
      <c r="F99" s="687">
        <v>4</v>
      </c>
      <c r="G99" s="687"/>
      <c r="H99" s="687"/>
      <c r="I99" s="687"/>
      <c r="J99" s="688">
        <v>52.25</v>
      </c>
      <c r="M99" s="531">
        <f t="shared" si="32"/>
        <v>4</v>
      </c>
      <c r="N99" s="542">
        <f t="shared" si="33"/>
        <v>0</v>
      </c>
      <c r="O99" s="547">
        <f t="shared" si="34"/>
        <v>0</v>
      </c>
      <c r="P99" s="524">
        <f t="shared" si="35"/>
        <v>0</v>
      </c>
      <c r="Q99" s="552">
        <f t="shared" si="36"/>
        <v>0</v>
      </c>
    </row>
    <row r="100" spans="1:17" ht="15" customHeight="1" x14ac:dyDescent="0.25">
      <c r="A100" s="410">
        <v>17</v>
      </c>
      <c r="B100" s="411">
        <v>61340</v>
      </c>
      <c r="C100" s="447" t="s">
        <v>156</v>
      </c>
      <c r="D100" s="686">
        <v>2</v>
      </c>
      <c r="E100" s="687"/>
      <c r="F100" s="687">
        <v>2</v>
      </c>
      <c r="G100" s="687"/>
      <c r="H100" s="687"/>
      <c r="I100" s="687"/>
      <c r="J100" s="688">
        <v>51.5</v>
      </c>
      <c r="M100" s="531">
        <f t="shared" si="32"/>
        <v>2</v>
      </c>
      <c r="N100" s="542">
        <f t="shared" si="33"/>
        <v>0</v>
      </c>
      <c r="O100" s="547">
        <f t="shared" si="34"/>
        <v>0</v>
      </c>
      <c r="P100" s="524">
        <f t="shared" si="35"/>
        <v>0</v>
      </c>
      <c r="Q100" s="552">
        <f t="shared" si="36"/>
        <v>0</v>
      </c>
    </row>
    <row r="101" spans="1:17" ht="15" customHeight="1" x14ac:dyDescent="0.25">
      <c r="A101" s="410">
        <v>18</v>
      </c>
      <c r="B101" s="411">
        <v>61390</v>
      </c>
      <c r="C101" s="447" t="s">
        <v>157</v>
      </c>
      <c r="D101" s="359"/>
      <c r="E101" s="359"/>
      <c r="F101" s="359"/>
      <c r="G101" s="359"/>
      <c r="H101" s="359"/>
      <c r="I101" s="359"/>
      <c r="J101" s="413"/>
      <c r="M101" s="531"/>
      <c r="N101" s="542"/>
      <c r="O101" s="547"/>
      <c r="P101" s="524"/>
      <c r="Q101" s="552"/>
    </row>
    <row r="102" spans="1:17" ht="15" customHeight="1" x14ac:dyDescent="0.25">
      <c r="A102" s="410">
        <v>19</v>
      </c>
      <c r="B102" s="411">
        <v>61410</v>
      </c>
      <c r="C102" s="447" t="s">
        <v>158</v>
      </c>
      <c r="D102" s="359"/>
      <c r="E102" s="359"/>
      <c r="F102" s="359"/>
      <c r="G102" s="359"/>
      <c r="H102" s="359"/>
      <c r="I102" s="359"/>
      <c r="J102" s="413"/>
      <c r="M102" s="531"/>
      <c r="N102" s="542"/>
      <c r="O102" s="547"/>
      <c r="P102" s="524"/>
      <c r="Q102" s="552"/>
    </row>
    <row r="103" spans="1:17" ht="15" customHeight="1" x14ac:dyDescent="0.25">
      <c r="A103" s="410">
        <v>20</v>
      </c>
      <c r="B103" s="411">
        <v>61430</v>
      </c>
      <c r="C103" s="447" t="s">
        <v>114</v>
      </c>
      <c r="D103" s="359"/>
      <c r="E103" s="359"/>
      <c r="F103" s="359"/>
      <c r="G103" s="359"/>
      <c r="H103" s="359"/>
      <c r="I103" s="359"/>
      <c r="J103" s="413"/>
      <c r="M103" s="531"/>
      <c r="N103" s="542"/>
      <c r="O103" s="547"/>
      <c r="P103" s="524"/>
      <c r="Q103" s="552"/>
    </row>
    <row r="104" spans="1:17" ht="15" customHeight="1" x14ac:dyDescent="0.25">
      <c r="A104" s="410">
        <v>21</v>
      </c>
      <c r="B104" s="411">
        <v>61440</v>
      </c>
      <c r="C104" s="447" t="s">
        <v>159</v>
      </c>
      <c r="D104" s="359"/>
      <c r="E104" s="359"/>
      <c r="F104" s="359"/>
      <c r="G104" s="359"/>
      <c r="H104" s="359"/>
      <c r="I104" s="359"/>
      <c r="J104" s="413"/>
      <c r="K104" s="394">
        <f>J104*D104</f>
        <v>0</v>
      </c>
      <c r="M104" s="531"/>
      <c r="N104" s="542"/>
      <c r="O104" s="547"/>
      <c r="P104" s="524"/>
      <c r="Q104" s="552"/>
    </row>
    <row r="105" spans="1:17" ht="15" customHeight="1" x14ac:dyDescent="0.25">
      <c r="A105" s="410">
        <v>22</v>
      </c>
      <c r="B105" s="411">
        <v>61450</v>
      </c>
      <c r="C105" s="447" t="s">
        <v>115</v>
      </c>
      <c r="D105" s="689">
        <v>4</v>
      </c>
      <c r="E105" s="690">
        <v>2</v>
      </c>
      <c r="F105" s="690">
        <v>2</v>
      </c>
      <c r="G105" s="690"/>
      <c r="H105" s="690"/>
      <c r="I105" s="690"/>
      <c r="J105" s="691">
        <v>42</v>
      </c>
      <c r="M105" s="531">
        <f t="shared" si="16"/>
        <v>4</v>
      </c>
      <c r="N105" s="542">
        <f t="shared" si="17"/>
        <v>0</v>
      </c>
      <c r="O105" s="547">
        <f t="shared" si="18"/>
        <v>0</v>
      </c>
      <c r="P105" s="524">
        <f t="shared" si="19"/>
        <v>2</v>
      </c>
      <c r="Q105" s="552">
        <f t="shared" si="20"/>
        <v>50</v>
      </c>
    </row>
    <row r="106" spans="1:17" ht="15" customHeight="1" x14ac:dyDescent="0.25">
      <c r="A106" s="410">
        <v>23</v>
      </c>
      <c r="B106" s="411">
        <v>61470</v>
      </c>
      <c r="C106" s="447" t="s">
        <v>200</v>
      </c>
      <c r="D106" s="689">
        <v>1</v>
      </c>
      <c r="E106" s="690">
        <v>1</v>
      </c>
      <c r="F106" s="690"/>
      <c r="G106" s="690"/>
      <c r="H106" s="690"/>
      <c r="I106" s="690"/>
      <c r="J106" s="691">
        <v>25</v>
      </c>
      <c r="M106" s="531">
        <f t="shared" si="16"/>
        <v>1</v>
      </c>
      <c r="N106" s="542">
        <f t="shared" si="17"/>
        <v>0</v>
      </c>
      <c r="O106" s="547">
        <f t="shared" si="18"/>
        <v>0</v>
      </c>
      <c r="P106" s="524">
        <f t="shared" si="19"/>
        <v>1</v>
      </c>
      <c r="Q106" s="552">
        <f t="shared" si="20"/>
        <v>100</v>
      </c>
    </row>
    <row r="107" spans="1:17" ht="15" customHeight="1" x14ac:dyDescent="0.25">
      <c r="A107" s="410">
        <v>24</v>
      </c>
      <c r="B107" s="411">
        <v>61490</v>
      </c>
      <c r="C107" s="447" t="s">
        <v>116</v>
      </c>
      <c r="D107" s="689">
        <v>1</v>
      </c>
      <c r="E107" s="690"/>
      <c r="F107" s="690">
        <v>1</v>
      </c>
      <c r="G107" s="690"/>
      <c r="H107" s="690"/>
      <c r="I107" s="690"/>
      <c r="J107" s="691">
        <v>51</v>
      </c>
      <c r="M107" s="531">
        <f t="shared" si="16"/>
        <v>1</v>
      </c>
      <c r="N107" s="542">
        <f t="shared" si="17"/>
        <v>0</v>
      </c>
      <c r="O107" s="547">
        <f t="shared" si="18"/>
        <v>0</v>
      </c>
      <c r="P107" s="524">
        <f t="shared" si="19"/>
        <v>0</v>
      </c>
      <c r="Q107" s="552">
        <f t="shared" si="20"/>
        <v>0</v>
      </c>
    </row>
    <row r="108" spans="1:17" ht="15" customHeight="1" x14ac:dyDescent="0.25">
      <c r="A108" s="410">
        <v>25</v>
      </c>
      <c r="B108" s="411">
        <v>61500</v>
      </c>
      <c r="C108" s="447" t="s">
        <v>117</v>
      </c>
      <c r="D108" s="689">
        <v>6</v>
      </c>
      <c r="E108" s="692">
        <v>1</v>
      </c>
      <c r="F108" s="692">
        <v>5</v>
      </c>
      <c r="G108" s="692"/>
      <c r="H108" s="692"/>
      <c r="I108" s="692"/>
      <c r="J108" s="693">
        <v>37</v>
      </c>
      <c r="M108" s="531">
        <f t="shared" si="16"/>
        <v>6</v>
      </c>
      <c r="N108" s="542">
        <f t="shared" si="17"/>
        <v>0</v>
      </c>
      <c r="O108" s="547">
        <f t="shared" si="18"/>
        <v>0</v>
      </c>
      <c r="P108" s="524">
        <f t="shared" si="19"/>
        <v>1</v>
      </c>
      <c r="Q108" s="552">
        <f t="shared" si="20"/>
        <v>16.666666666666668</v>
      </c>
    </row>
    <row r="109" spans="1:17" ht="15" customHeight="1" x14ac:dyDescent="0.25">
      <c r="A109" s="410">
        <v>26</v>
      </c>
      <c r="B109" s="411">
        <v>61510</v>
      </c>
      <c r="C109" s="447" t="s">
        <v>89</v>
      </c>
      <c r="D109" s="689">
        <v>8</v>
      </c>
      <c r="E109" s="692"/>
      <c r="F109" s="692">
        <v>5</v>
      </c>
      <c r="G109" s="692">
        <v>2</v>
      </c>
      <c r="H109" s="692">
        <v>1</v>
      </c>
      <c r="I109" s="692"/>
      <c r="J109" s="693">
        <v>65.900000000000006</v>
      </c>
      <c r="M109" s="531">
        <f t="shared" si="16"/>
        <v>8</v>
      </c>
      <c r="N109" s="542">
        <f t="shared" si="17"/>
        <v>3</v>
      </c>
      <c r="O109" s="547">
        <f t="shared" si="18"/>
        <v>37.5</v>
      </c>
      <c r="P109" s="524">
        <f t="shared" si="19"/>
        <v>0</v>
      </c>
      <c r="Q109" s="552">
        <f t="shared" si="20"/>
        <v>0</v>
      </c>
    </row>
    <row r="110" spans="1:17" ht="15" customHeight="1" x14ac:dyDescent="0.25">
      <c r="A110" s="410">
        <v>27</v>
      </c>
      <c r="B110" s="411">
        <v>61520</v>
      </c>
      <c r="C110" s="447" t="s">
        <v>118</v>
      </c>
      <c r="D110" s="359"/>
      <c r="E110" s="359"/>
      <c r="F110" s="359"/>
      <c r="G110" s="359"/>
      <c r="H110" s="359"/>
      <c r="I110" s="359"/>
      <c r="J110" s="413"/>
      <c r="M110" s="531"/>
      <c r="N110" s="542"/>
      <c r="O110" s="547"/>
      <c r="P110" s="524"/>
      <c r="Q110" s="552"/>
    </row>
    <row r="111" spans="1:17" ht="15" customHeight="1" x14ac:dyDescent="0.25">
      <c r="A111" s="410">
        <v>28</v>
      </c>
      <c r="B111" s="411">
        <v>61540</v>
      </c>
      <c r="C111" s="447" t="s">
        <v>160</v>
      </c>
      <c r="D111" s="696">
        <v>2</v>
      </c>
      <c r="E111" s="697"/>
      <c r="F111" s="697">
        <v>2</v>
      </c>
      <c r="G111" s="697"/>
      <c r="H111" s="697"/>
      <c r="I111" s="697"/>
      <c r="J111" s="698">
        <v>53</v>
      </c>
      <c r="M111" s="531">
        <f t="shared" si="16"/>
        <v>2</v>
      </c>
      <c r="N111" s="542">
        <f t="shared" si="17"/>
        <v>0</v>
      </c>
      <c r="O111" s="547">
        <f t="shared" si="18"/>
        <v>0</v>
      </c>
      <c r="P111" s="524">
        <f t="shared" si="19"/>
        <v>0</v>
      </c>
      <c r="Q111" s="552">
        <f t="shared" si="20"/>
        <v>0</v>
      </c>
    </row>
    <row r="112" spans="1:17" ht="15" customHeight="1" x14ac:dyDescent="0.25">
      <c r="A112" s="410">
        <v>29</v>
      </c>
      <c r="B112" s="411">
        <v>61560</v>
      </c>
      <c r="C112" s="447" t="s">
        <v>161</v>
      </c>
      <c r="D112" s="699">
        <v>4</v>
      </c>
      <c r="E112" s="697"/>
      <c r="F112" s="697">
        <v>4</v>
      </c>
      <c r="G112" s="697"/>
      <c r="H112" s="697"/>
      <c r="I112" s="697"/>
      <c r="J112" s="698">
        <v>52.5</v>
      </c>
      <c r="M112" s="531">
        <f t="shared" si="16"/>
        <v>4</v>
      </c>
      <c r="N112" s="542">
        <f t="shared" si="17"/>
        <v>0</v>
      </c>
      <c r="O112" s="547">
        <f t="shared" si="18"/>
        <v>0</v>
      </c>
      <c r="P112" s="524">
        <f t="shared" si="19"/>
        <v>0</v>
      </c>
      <c r="Q112" s="552">
        <f t="shared" si="20"/>
        <v>0</v>
      </c>
    </row>
    <row r="113" spans="1:17" ht="15" customHeight="1" x14ac:dyDescent="0.25">
      <c r="A113" s="410">
        <v>30</v>
      </c>
      <c r="B113" s="411">
        <v>61570</v>
      </c>
      <c r="C113" s="447" t="s">
        <v>162</v>
      </c>
      <c r="D113" s="699">
        <v>1</v>
      </c>
      <c r="E113" s="697">
        <v>1</v>
      </c>
      <c r="F113" s="697"/>
      <c r="G113" s="697"/>
      <c r="H113" s="697"/>
      <c r="I113" s="697"/>
      <c r="J113" s="698">
        <v>25</v>
      </c>
      <c r="M113" s="532">
        <f t="shared" ref="M113" si="37">D113</f>
        <v>1</v>
      </c>
      <c r="N113" s="543">
        <f t="shared" ref="N113" si="38">G113+H113+I113</f>
        <v>0</v>
      </c>
      <c r="O113" s="548">
        <f t="shared" ref="O113" si="39">N113*100/M113</f>
        <v>0</v>
      </c>
      <c r="P113" s="525">
        <f t="shared" ref="P113" si="40">E113</f>
        <v>1</v>
      </c>
      <c r="Q113" s="553">
        <f t="shared" ref="Q113" si="41">P113*100/M113</f>
        <v>100</v>
      </c>
    </row>
    <row r="114" spans="1:17" ht="15" customHeight="1" thickBot="1" x14ac:dyDescent="0.3">
      <c r="A114" s="410">
        <v>31</v>
      </c>
      <c r="B114" s="411">
        <v>61600</v>
      </c>
      <c r="C114" s="595" t="s">
        <v>205</v>
      </c>
      <c r="D114" s="694"/>
      <c r="E114" s="694"/>
      <c r="F114" s="694"/>
      <c r="G114" s="694"/>
      <c r="H114" s="694"/>
      <c r="I114" s="694"/>
      <c r="J114" s="695"/>
      <c r="M114" s="532"/>
      <c r="N114" s="543"/>
      <c r="O114" s="548"/>
      <c r="P114" s="525"/>
      <c r="Q114" s="553"/>
    </row>
    <row r="115" spans="1:17" ht="15" customHeight="1" thickBot="1" x14ac:dyDescent="0.3">
      <c r="A115" s="424"/>
      <c r="B115" s="426" t="s">
        <v>107</v>
      </c>
      <c r="C115" s="448"/>
      <c r="D115" s="426">
        <f>SUM(D116:D124)</f>
        <v>17</v>
      </c>
      <c r="E115" s="426">
        <f t="shared" ref="E115:I115" si="42">SUM(E116:E124)</f>
        <v>6</v>
      </c>
      <c r="F115" s="426">
        <f t="shared" si="42"/>
        <v>10</v>
      </c>
      <c r="G115" s="426">
        <f t="shared" si="42"/>
        <v>0</v>
      </c>
      <c r="H115" s="426">
        <f t="shared" si="42"/>
        <v>1</v>
      </c>
      <c r="I115" s="426">
        <f t="shared" si="42"/>
        <v>0</v>
      </c>
      <c r="J115" s="427">
        <f>AVERAGE(J116:J124)</f>
        <v>46.9</v>
      </c>
      <c r="M115" s="536">
        <f t="shared" si="16"/>
        <v>17</v>
      </c>
      <c r="N115" s="544">
        <f t="shared" si="17"/>
        <v>1</v>
      </c>
      <c r="O115" s="549">
        <f t="shared" si="18"/>
        <v>5.882352941176471</v>
      </c>
      <c r="P115" s="426">
        <f t="shared" si="19"/>
        <v>6</v>
      </c>
      <c r="Q115" s="427">
        <f t="shared" si="20"/>
        <v>35.294117647058826</v>
      </c>
    </row>
    <row r="116" spans="1:17" ht="15" customHeight="1" x14ac:dyDescent="0.25">
      <c r="A116" s="406">
        <v>1</v>
      </c>
      <c r="B116" s="407">
        <v>70020</v>
      </c>
      <c r="C116" s="449" t="s">
        <v>90</v>
      </c>
      <c r="D116" s="700"/>
      <c r="E116" s="700"/>
      <c r="F116" s="700"/>
      <c r="G116" s="700"/>
      <c r="H116" s="700"/>
      <c r="I116" s="700"/>
      <c r="J116" s="522"/>
      <c r="M116" s="533"/>
      <c r="N116" s="545"/>
      <c r="O116" s="550"/>
      <c r="P116" s="526"/>
      <c r="Q116" s="554"/>
    </row>
    <row r="117" spans="1:17" ht="15" customHeight="1" x14ac:dyDescent="0.25">
      <c r="A117" s="428">
        <v>2</v>
      </c>
      <c r="B117" s="429">
        <v>70110</v>
      </c>
      <c r="C117" s="450" t="s">
        <v>93</v>
      </c>
      <c r="D117" s="603">
        <v>1</v>
      </c>
      <c r="E117" s="701"/>
      <c r="F117" s="701">
        <v>1</v>
      </c>
      <c r="G117" s="701"/>
      <c r="H117" s="701"/>
      <c r="I117" s="701"/>
      <c r="J117" s="702">
        <v>48</v>
      </c>
      <c r="M117" s="531">
        <f t="shared" si="16"/>
        <v>1</v>
      </c>
      <c r="N117" s="542">
        <f t="shared" si="17"/>
        <v>0</v>
      </c>
      <c r="O117" s="547">
        <f t="shared" si="18"/>
        <v>0</v>
      </c>
      <c r="P117" s="524">
        <f t="shared" si="19"/>
        <v>0</v>
      </c>
      <c r="Q117" s="552">
        <f t="shared" si="20"/>
        <v>0</v>
      </c>
    </row>
    <row r="118" spans="1:17" ht="15" customHeight="1" x14ac:dyDescent="0.25">
      <c r="A118" s="428">
        <v>3</v>
      </c>
      <c r="B118" s="429">
        <v>70021</v>
      </c>
      <c r="C118" s="450" t="s">
        <v>91</v>
      </c>
      <c r="D118" s="431"/>
      <c r="E118" s="431"/>
      <c r="F118" s="431"/>
      <c r="G118" s="431"/>
      <c r="H118" s="431"/>
      <c r="I118" s="431"/>
      <c r="J118" s="432"/>
      <c r="M118" s="531"/>
      <c r="N118" s="542"/>
      <c r="O118" s="547"/>
      <c r="P118" s="524"/>
      <c r="Q118" s="552"/>
    </row>
    <row r="119" spans="1:17" ht="15" customHeight="1" x14ac:dyDescent="0.25">
      <c r="A119" s="428">
        <v>4</v>
      </c>
      <c r="B119" s="429">
        <v>70040</v>
      </c>
      <c r="C119" s="450" t="s">
        <v>92</v>
      </c>
      <c r="D119" s="431"/>
      <c r="E119" s="431"/>
      <c r="F119" s="431"/>
      <c r="G119" s="431"/>
      <c r="H119" s="431"/>
      <c r="I119" s="431"/>
      <c r="J119" s="432"/>
      <c r="M119" s="531"/>
      <c r="N119" s="542"/>
      <c r="O119" s="547"/>
      <c r="P119" s="524"/>
      <c r="Q119" s="552"/>
    </row>
    <row r="120" spans="1:17" ht="15" customHeight="1" x14ac:dyDescent="0.25">
      <c r="A120" s="414">
        <v>5</v>
      </c>
      <c r="B120" s="415">
        <v>70100</v>
      </c>
      <c r="C120" s="523" t="s">
        <v>188</v>
      </c>
      <c r="D120" s="705">
        <v>3</v>
      </c>
      <c r="E120" s="703"/>
      <c r="F120" s="703">
        <v>2</v>
      </c>
      <c r="G120" s="703"/>
      <c r="H120" s="703">
        <v>1</v>
      </c>
      <c r="I120" s="703"/>
      <c r="J120" s="704">
        <v>59.3</v>
      </c>
      <c r="M120" s="531">
        <f t="shared" ref="M120:M124" si="43">D120</f>
        <v>3</v>
      </c>
      <c r="N120" s="542">
        <f t="shared" ref="N120:N124" si="44">G120+H120+I120</f>
        <v>1</v>
      </c>
      <c r="O120" s="547">
        <f t="shared" ref="O120:O124" si="45">N120*100/M120</f>
        <v>33.333333333333336</v>
      </c>
      <c r="P120" s="524">
        <f t="shared" ref="P120:P124" si="46">E120</f>
        <v>0</v>
      </c>
      <c r="Q120" s="552">
        <f t="shared" ref="Q120:Q124" si="47">P120*100/M120</f>
        <v>0</v>
      </c>
    </row>
    <row r="121" spans="1:17" ht="15" customHeight="1" x14ac:dyDescent="0.25">
      <c r="A121" s="410">
        <v>6</v>
      </c>
      <c r="B121" s="411">
        <v>70270</v>
      </c>
      <c r="C121" s="447" t="s">
        <v>94</v>
      </c>
      <c r="D121" s="435"/>
      <c r="E121" s="435"/>
      <c r="F121" s="435"/>
      <c r="G121" s="435"/>
      <c r="H121" s="435"/>
      <c r="I121" s="435"/>
      <c r="J121" s="436"/>
      <c r="M121" s="531"/>
      <c r="N121" s="542"/>
      <c r="O121" s="547"/>
      <c r="P121" s="524"/>
      <c r="Q121" s="552"/>
    </row>
    <row r="122" spans="1:17" ht="15" customHeight="1" x14ac:dyDescent="0.25">
      <c r="A122" s="410">
        <v>7</v>
      </c>
      <c r="B122" s="411">
        <v>70510</v>
      </c>
      <c r="C122" s="447" t="s">
        <v>95</v>
      </c>
      <c r="D122" s="435"/>
      <c r="E122" s="435"/>
      <c r="F122" s="435"/>
      <c r="G122" s="435"/>
      <c r="H122" s="435"/>
      <c r="I122" s="435"/>
      <c r="J122" s="436"/>
      <c r="M122" s="531"/>
      <c r="N122" s="542"/>
      <c r="O122" s="547"/>
      <c r="P122" s="524"/>
      <c r="Q122" s="552"/>
    </row>
    <row r="123" spans="1:17" ht="15" customHeight="1" x14ac:dyDescent="0.25">
      <c r="A123" s="414">
        <v>8</v>
      </c>
      <c r="B123" s="415">
        <v>10880</v>
      </c>
      <c r="C123" s="523" t="s">
        <v>120</v>
      </c>
      <c r="D123" s="709">
        <v>11</v>
      </c>
      <c r="E123" s="710">
        <v>5</v>
      </c>
      <c r="F123" s="710">
        <v>6</v>
      </c>
      <c r="G123" s="710"/>
      <c r="H123" s="710"/>
      <c r="I123" s="711"/>
      <c r="J123" s="712">
        <v>37.299999999999997</v>
      </c>
      <c r="M123" s="531">
        <f t="shared" si="43"/>
        <v>11</v>
      </c>
      <c r="N123" s="542">
        <f t="shared" si="44"/>
        <v>0</v>
      </c>
      <c r="O123" s="547">
        <f t="shared" si="45"/>
        <v>0</v>
      </c>
      <c r="P123" s="524">
        <f t="shared" si="46"/>
        <v>5</v>
      </c>
      <c r="Q123" s="552">
        <f t="shared" si="47"/>
        <v>45.454545454545453</v>
      </c>
    </row>
    <row r="124" spans="1:17" ht="15" customHeight="1" thickBot="1" x14ac:dyDescent="0.3">
      <c r="A124" s="451">
        <v>9</v>
      </c>
      <c r="B124" s="452">
        <v>10890</v>
      </c>
      <c r="C124" s="453" t="s">
        <v>122</v>
      </c>
      <c r="D124" s="706">
        <v>2</v>
      </c>
      <c r="E124" s="707">
        <v>1</v>
      </c>
      <c r="F124" s="707">
        <v>1</v>
      </c>
      <c r="G124" s="707"/>
      <c r="H124" s="707"/>
      <c r="I124" s="707"/>
      <c r="J124" s="708">
        <v>43</v>
      </c>
      <c r="M124" s="534">
        <f t="shared" si="43"/>
        <v>2</v>
      </c>
      <c r="N124" s="546">
        <f t="shared" si="44"/>
        <v>0</v>
      </c>
      <c r="O124" s="551">
        <f t="shared" si="45"/>
        <v>0</v>
      </c>
      <c r="P124" s="535">
        <f t="shared" si="46"/>
        <v>1</v>
      </c>
      <c r="Q124" s="555">
        <f t="shared" si="47"/>
        <v>50</v>
      </c>
    </row>
    <row r="125" spans="1:17" x14ac:dyDescent="0.25">
      <c r="A125" s="456"/>
      <c r="B125" s="457"/>
      <c r="C125" s="457"/>
      <c r="D125" s="586" t="s">
        <v>201</v>
      </c>
      <c r="E125" s="586"/>
      <c r="F125" s="586"/>
      <c r="G125" s="586"/>
      <c r="H125" s="586"/>
      <c r="I125" s="586"/>
      <c r="J125" s="458">
        <f>AVERAGE(J10:J15,J18:J28,J30:J46,J48:J67,J70:J82,J86:J114,J117:J124)</f>
        <v>51.31488372093024</v>
      </c>
    </row>
    <row r="126" spans="1:17" x14ac:dyDescent="0.25">
      <c r="A126" s="456"/>
      <c r="B126" s="457"/>
      <c r="C126" s="457"/>
      <c r="D126" s="457"/>
      <c r="E126" s="457"/>
      <c r="F126" s="457"/>
      <c r="G126" s="457"/>
      <c r="H126" s="457"/>
      <c r="I126" s="457"/>
      <c r="J126" s="459"/>
    </row>
    <row r="127" spans="1:17" x14ac:dyDescent="0.25">
      <c r="A127" s="456"/>
      <c r="B127" s="457"/>
      <c r="C127" s="457"/>
      <c r="D127" s="457"/>
      <c r="E127" s="457"/>
      <c r="F127" s="457"/>
      <c r="G127" s="457"/>
      <c r="H127" s="457"/>
      <c r="I127" s="457"/>
      <c r="J127" s="459"/>
    </row>
    <row r="128" spans="1:17" x14ac:dyDescent="0.25">
      <c r="A128" s="456"/>
      <c r="M128" s="460"/>
    </row>
    <row r="129" spans="1:1" x14ac:dyDescent="0.25">
      <c r="A129" s="456"/>
    </row>
    <row r="130" spans="1:1" x14ac:dyDescent="0.25">
      <c r="A130" s="456"/>
    </row>
    <row r="131" spans="1:1" x14ac:dyDescent="0.25">
      <c r="A131" s="456"/>
    </row>
    <row r="132" spans="1:1" x14ac:dyDescent="0.25">
      <c r="A132" s="456"/>
    </row>
    <row r="133" spans="1:1" x14ac:dyDescent="0.25">
      <c r="A133" s="456"/>
    </row>
    <row r="134" spans="1:1" x14ac:dyDescent="0.25">
      <c r="A134" s="456"/>
    </row>
    <row r="135" spans="1:1" x14ac:dyDescent="0.25">
      <c r="A135" s="456"/>
    </row>
    <row r="136" spans="1:1" x14ac:dyDescent="0.25">
      <c r="A136" s="456"/>
    </row>
    <row r="137" spans="1:1" x14ac:dyDescent="0.25">
      <c r="A137" s="456"/>
    </row>
    <row r="138" spans="1:1" x14ac:dyDescent="0.25">
      <c r="A138" s="456"/>
    </row>
    <row r="139" spans="1:1" x14ac:dyDescent="0.25">
      <c r="A139" s="456"/>
    </row>
    <row r="140" spans="1:1" x14ac:dyDescent="0.25">
      <c r="A140" s="456"/>
    </row>
    <row r="141" spans="1:1" x14ac:dyDescent="0.25">
      <c r="A141" s="456"/>
    </row>
    <row r="142" spans="1:1" x14ac:dyDescent="0.25">
      <c r="A142" s="456"/>
    </row>
    <row r="143" spans="1:1" x14ac:dyDescent="0.25">
      <c r="A143" s="456"/>
    </row>
    <row r="144" spans="1:1" x14ac:dyDescent="0.25">
      <c r="A144" s="456"/>
    </row>
    <row r="145" spans="1:1" x14ac:dyDescent="0.25">
      <c r="A145" s="456"/>
    </row>
    <row r="146" spans="1:1" x14ac:dyDescent="0.25">
      <c r="A146" s="456"/>
    </row>
    <row r="147" spans="1:1" x14ac:dyDescent="0.25">
      <c r="A147" s="456"/>
    </row>
    <row r="148" spans="1:1" x14ac:dyDescent="0.25">
      <c r="A148" s="456"/>
    </row>
    <row r="149" spans="1:1" x14ac:dyDescent="0.25">
      <c r="A149" s="456"/>
    </row>
    <row r="150" spans="1:1" x14ac:dyDescent="0.25">
      <c r="A150" s="456"/>
    </row>
    <row r="151" spans="1:1" x14ac:dyDescent="0.25">
      <c r="A151" s="456"/>
    </row>
    <row r="152" spans="1:1" x14ac:dyDescent="0.25">
      <c r="A152" s="456"/>
    </row>
    <row r="153" spans="1:1" x14ac:dyDescent="0.25">
      <c r="A153" s="456"/>
    </row>
    <row r="154" spans="1:1" x14ac:dyDescent="0.25">
      <c r="A154" s="456"/>
    </row>
    <row r="155" spans="1:1" x14ac:dyDescent="0.25">
      <c r="A155" s="456"/>
    </row>
    <row r="156" spans="1:1" x14ac:dyDescent="0.25">
      <c r="A156" s="456"/>
    </row>
    <row r="157" spans="1:1" x14ac:dyDescent="0.25">
      <c r="A157" s="456"/>
    </row>
    <row r="158" spans="1:1" x14ac:dyDescent="0.25">
      <c r="A158" s="456"/>
    </row>
    <row r="159" spans="1:1" x14ac:dyDescent="0.25">
      <c r="A159" s="456"/>
    </row>
    <row r="160" spans="1:1" x14ac:dyDescent="0.25">
      <c r="A160" s="456"/>
    </row>
    <row r="161" spans="1:1" x14ac:dyDescent="0.25">
      <c r="A161" s="456"/>
    </row>
    <row r="162" spans="1:1" x14ac:dyDescent="0.25">
      <c r="A162" s="456"/>
    </row>
    <row r="163" spans="1:1" x14ac:dyDescent="0.25">
      <c r="A163" s="456"/>
    </row>
    <row r="164" spans="1:1" x14ac:dyDescent="0.25">
      <c r="A164" s="456"/>
    </row>
    <row r="165" spans="1:1" x14ac:dyDescent="0.25">
      <c r="A165" s="456"/>
    </row>
    <row r="166" spans="1:1" x14ac:dyDescent="0.25">
      <c r="A166" s="456"/>
    </row>
    <row r="167" spans="1:1" x14ac:dyDescent="0.25">
      <c r="A167" s="456"/>
    </row>
    <row r="168" spans="1:1" x14ac:dyDescent="0.25">
      <c r="A168" s="456"/>
    </row>
  </sheetData>
  <mergeCells count="9">
    <mergeCell ref="J4:J5"/>
    <mergeCell ref="B7:C7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ontainsBlanks" dxfId="57" priority="11">
      <formula>LEN(TRIM(J6))=0</formula>
    </cfRule>
    <cfRule type="cellIs" dxfId="56" priority="12" stopIfTrue="1" operator="lessThan">
      <formula>50</formula>
    </cfRule>
    <cfRule type="cellIs" dxfId="55" priority="13" stopIfTrue="1" operator="between">
      <formula>50.005</formula>
      <formula>50</formula>
    </cfRule>
    <cfRule type="cellIs" dxfId="54" priority="14" stopIfTrue="1" operator="between">
      <formula>74.99</formula>
      <formula>50.005</formula>
    </cfRule>
    <cfRule type="cellIs" dxfId="53" priority="15" stopIfTrue="1" operator="greaterThanOrEqual">
      <formula>75</formula>
    </cfRule>
  </conditionalFormatting>
  <conditionalFormatting sqref="P7:Q124">
    <cfRule type="containsBlanks" dxfId="52" priority="2">
      <formula>LEN(TRIM(P7))=0</formula>
    </cfRule>
    <cfRule type="cellIs" dxfId="51" priority="3" operator="equal">
      <formula>10</formula>
    </cfRule>
    <cfRule type="cellIs" dxfId="50" priority="4" operator="equal">
      <formula>0</formula>
    </cfRule>
    <cfRule type="cellIs" dxfId="49" priority="5" operator="between">
      <formula>0.09</formula>
      <formula>10</formula>
    </cfRule>
    <cfRule type="cellIs" dxfId="48" priority="6" operator="greaterThanOrEqual">
      <formula>10</formula>
    </cfRule>
  </conditionalFormatting>
  <conditionalFormatting sqref="O7:O124">
    <cfRule type="containsBlanks" dxfId="47" priority="1">
      <formula>LEN(TRIM(O7))=0</formula>
    </cfRule>
    <cfRule type="cellIs" dxfId="46" priority="7" operator="lessThan">
      <formula>50</formula>
    </cfRule>
    <cfRule type="cellIs" dxfId="45" priority="8" operator="between">
      <formula>50</formula>
      <formula>50.004</formula>
    </cfRule>
    <cfRule type="cellIs" dxfId="44" priority="9" operator="between">
      <formula>50.004</formula>
      <formula>90</formula>
    </cfRule>
    <cfRule type="cellIs" dxfId="43" priority="10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География-11 2020-2025</vt:lpstr>
      <vt:lpstr>География-11 2020 расклад</vt:lpstr>
      <vt:lpstr>География-11 2021 расклад</vt:lpstr>
      <vt:lpstr>География-11 2022 расклад</vt:lpstr>
      <vt:lpstr>География-11 2023 расклад</vt:lpstr>
      <vt:lpstr>География-11 2024 расклад</vt:lpstr>
      <vt:lpstr>География-11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2025-09-29T07:39:15Z</dcterms:modified>
</cp:coreProperties>
</file>