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60" yWindow="-60" windowWidth="20220" windowHeight="7965" tabRatio="668"/>
  </bookViews>
  <sheets>
    <sheet name="Химия-9 2020-2024" sheetId="13" r:id="rId1"/>
    <sheet name="Химия-9 2020 расклад" sheetId="10" r:id="rId2"/>
    <sheet name="Химия-9 2021 расклад" sheetId="9" r:id="rId3"/>
    <sheet name="Химия-9 2022 расклад" sheetId="14" r:id="rId4"/>
    <sheet name="Химия-9 2023 расклад" sheetId="15" r:id="rId5"/>
    <sheet name="Химия-9 2024 расклад" sheetId="16" r:id="rId6"/>
  </sheets>
  <calcPr calcId="145621"/>
</workbook>
</file>

<file path=xl/calcChain.xml><?xml version="1.0" encoding="utf-8"?>
<calcChain xmlns="http://schemas.openxmlformats.org/spreadsheetml/2006/main">
  <c r="AB123" i="13" l="1"/>
  <c r="AB122" i="13"/>
  <c r="AB121" i="13"/>
  <c r="AB120" i="13"/>
  <c r="AB119" i="13"/>
  <c r="AB118" i="13"/>
  <c r="AB117" i="13"/>
  <c r="AB116" i="13"/>
  <c r="AB115" i="13"/>
  <c r="AB114" i="13"/>
  <c r="AB113" i="13"/>
  <c r="AB112" i="13"/>
  <c r="AB111" i="13"/>
  <c r="AB110" i="13"/>
  <c r="AB109" i="13"/>
  <c r="AB108" i="13"/>
  <c r="AB107" i="13"/>
  <c r="AB106" i="13"/>
  <c r="AB105" i="13"/>
  <c r="AB104" i="13"/>
  <c r="AB103" i="13"/>
  <c r="AB102" i="13"/>
  <c r="AB101" i="13"/>
  <c r="AB100" i="13"/>
  <c r="AB99" i="13"/>
  <c r="AB98" i="13"/>
  <c r="AB97" i="13"/>
  <c r="AB96" i="13"/>
  <c r="AB95" i="13"/>
  <c r="AB94" i="13"/>
  <c r="AB93" i="13"/>
  <c r="AB92" i="13"/>
  <c r="AB91" i="13"/>
  <c r="AB90" i="13"/>
  <c r="AB89" i="13"/>
  <c r="AB88" i="13"/>
  <c r="AB87" i="13"/>
  <c r="AB86" i="13"/>
  <c r="AB85" i="13"/>
  <c r="AB84" i="13"/>
  <c r="AB83" i="13"/>
  <c r="AB82" i="13"/>
  <c r="AB81" i="13"/>
  <c r="AB80" i="13"/>
  <c r="AB79" i="13"/>
  <c r="AB78" i="13"/>
  <c r="AB77" i="13"/>
  <c r="AB76" i="13"/>
  <c r="AB75" i="13"/>
  <c r="AB74" i="13"/>
  <c r="AB73" i="13"/>
  <c r="AB72" i="13"/>
  <c r="AB71" i="13"/>
  <c r="AB70" i="13"/>
  <c r="AB69" i="13"/>
  <c r="AB68" i="13"/>
  <c r="AB67" i="13"/>
  <c r="AB66" i="13"/>
  <c r="AB65" i="13"/>
  <c r="AB64" i="13"/>
  <c r="AB63" i="13"/>
  <c r="AB62" i="13"/>
  <c r="AB61" i="13"/>
  <c r="AB60" i="13"/>
  <c r="AB59" i="13"/>
  <c r="AB58" i="13"/>
  <c r="AB57" i="13"/>
  <c r="AB56" i="13"/>
  <c r="AB55" i="13"/>
  <c r="AB54" i="13"/>
  <c r="AB53" i="13"/>
  <c r="AB52" i="13"/>
  <c r="AB51" i="13"/>
  <c r="AB50" i="13"/>
  <c r="AB49" i="13"/>
  <c r="AB48" i="13"/>
  <c r="AB47" i="13"/>
  <c r="AB46" i="13"/>
  <c r="AB45" i="13"/>
  <c r="AB44" i="13"/>
  <c r="AB43" i="13"/>
  <c r="AB42" i="13"/>
  <c r="AB41" i="13"/>
  <c r="AB40" i="13"/>
  <c r="AB39" i="13"/>
  <c r="AB38" i="13"/>
  <c r="AB37" i="13"/>
  <c r="AB35" i="13"/>
  <c r="AB34" i="13"/>
  <c r="AB33" i="13"/>
  <c r="AB32" i="13"/>
  <c r="AB31" i="13"/>
  <c r="AB30" i="13"/>
  <c r="AB29" i="13"/>
  <c r="AB28" i="13"/>
  <c r="AB27" i="13"/>
  <c r="AB25" i="13"/>
  <c r="AB24" i="13"/>
  <c r="AB23" i="13"/>
  <c r="AB22" i="13"/>
  <c r="AB21" i="13"/>
  <c r="AB20" i="13"/>
  <c r="AB19" i="13"/>
  <c r="AB18" i="13"/>
  <c r="AB17" i="13"/>
  <c r="AB16" i="13"/>
  <c r="AB15" i="13"/>
  <c r="AB14" i="13"/>
  <c r="AB13" i="13"/>
  <c r="AB12" i="13"/>
  <c r="AB11" i="13"/>
  <c r="AB10" i="13"/>
  <c r="AB9" i="13"/>
  <c r="AB8" i="13"/>
  <c r="AB7" i="13"/>
  <c r="W123" i="13"/>
  <c r="W122" i="13"/>
  <c r="W121" i="13"/>
  <c r="W120" i="13"/>
  <c r="W119" i="13"/>
  <c r="W118" i="13"/>
  <c r="W117" i="13"/>
  <c r="W116" i="13"/>
  <c r="W115" i="13"/>
  <c r="W114" i="13"/>
  <c r="W113" i="13"/>
  <c r="W112" i="13"/>
  <c r="W111" i="13"/>
  <c r="W110" i="13"/>
  <c r="W109" i="13"/>
  <c r="W108" i="13"/>
  <c r="W107" i="13"/>
  <c r="W106" i="13"/>
  <c r="W105" i="13"/>
  <c r="W104" i="13"/>
  <c r="W103" i="13"/>
  <c r="W102" i="13"/>
  <c r="W101" i="13"/>
  <c r="W100" i="13"/>
  <c r="W99" i="13"/>
  <c r="W98" i="13"/>
  <c r="W97" i="13"/>
  <c r="W96" i="13"/>
  <c r="W95" i="13"/>
  <c r="W94" i="13"/>
  <c r="W93" i="13"/>
  <c r="W92" i="13"/>
  <c r="W91" i="13"/>
  <c r="W90" i="13"/>
  <c r="W89" i="13"/>
  <c r="W88" i="13"/>
  <c r="W87" i="13"/>
  <c r="W86" i="13"/>
  <c r="W85" i="13"/>
  <c r="W84" i="13"/>
  <c r="W83" i="13"/>
  <c r="W82" i="13"/>
  <c r="W81" i="13"/>
  <c r="W80" i="13"/>
  <c r="W79" i="13"/>
  <c r="W78" i="13"/>
  <c r="W77" i="13"/>
  <c r="W76" i="13"/>
  <c r="W75" i="13"/>
  <c r="W74" i="13"/>
  <c r="W73" i="13"/>
  <c r="W72" i="13"/>
  <c r="W71" i="13"/>
  <c r="W70" i="13"/>
  <c r="W69" i="13"/>
  <c r="W68" i="13"/>
  <c r="W67" i="13"/>
  <c r="W66" i="13"/>
  <c r="W65" i="13"/>
  <c r="W64" i="13"/>
  <c r="W63" i="13"/>
  <c r="W62" i="13"/>
  <c r="W61" i="13"/>
  <c r="W60" i="13"/>
  <c r="W59" i="13"/>
  <c r="W58" i="13"/>
  <c r="W57" i="13"/>
  <c r="W56" i="13"/>
  <c r="W55" i="13"/>
  <c r="W54" i="13"/>
  <c r="W53" i="13"/>
  <c r="W52" i="13"/>
  <c r="W51" i="13"/>
  <c r="W50" i="13"/>
  <c r="W49" i="13"/>
  <c r="W48" i="13"/>
  <c r="W47" i="13"/>
  <c r="W46" i="13"/>
  <c r="W45" i="13"/>
  <c r="W44" i="13"/>
  <c r="W43" i="13"/>
  <c r="W42" i="13"/>
  <c r="W41" i="13"/>
  <c r="W40" i="13"/>
  <c r="W39" i="13"/>
  <c r="W38" i="13"/>
  <c r="W37" i="13"/>
  <c r="W36" i="13"/>
  <c r="W35" i="13"/>
  <c r="W34" i="13"/>
  <c r="W33" i="13"/>
  <c r="W32" i="13"/>
  <c r="W31" i="13"/>
  <c r="W30" i="13"/>
  <c r="W29" i="13"/>
  <c r="W28" i="13"/>
  <c r="W27" i="13"/>
  <c r="W26" i="13"/>
  <c r="W25" i="13"/>
  <c r="W24" i="13"/>
  <c r="W23" i="13"/>
  <c r="W22" i="13"/>
  <c r="W21" i="13"/>
  <c r="W20" i="13"/>
  <c r="W19" i="13"/>
  <c r="W18" i="13"/>
  <c r="W17" i="13"/>
  <c r="W16" i="13"/>
  <c r="W15" i="13"/>
  <c r="W14" i="13"/>
  <c r="W13" i="13"/>
  <c r="W12" i="13"/>
  <c r="W11" i="13"/>
  <c r="W10" i="13"/>
  <c r="W9" i="13"/>
  <c r="W8" i="13"/>
  <c r="W7" i="13"/>
  <c r="R123" i="13"/>
  <c r="R122" i="13"/>
  <c r="R121" i="13"/>
  <c r="R120" i="13"/>
  <c r="R119" i="13"/>
  <c r="R118" i="13"/>
  <c r="R117" i="13"/>
  <c r="R116" i="13"/>
  <c r="R115" i="13"/>
  <c r="R114" i="13"/>
  <c r="R113" i="13"/>
  <c r="R112" i="13"/>
  <c r="R111" i="13"/>
  <c r="R110" i="13"/>
  <c r="R109" i="13"/>
  <c r="R108" i="13"/>
  <c r="R107" i="13"/>
  <c r="R106" i="13"/>
  <c r="R105" i="13"/>
  <c r="R104" i="13"/>
  <c r="R103" i="13"/>
  <c r="R102" i="13"/>
  <c r="R101" i="13"/>
  <c r="R100" i="13"/>
  <c r="R99" i="13"/>
  <c r="R98" i="13"/>
  <c r="R97" i="13"/>
  <c r="R96" i="13"/>
  <c r="R95" i="13"/>
  <c r="R94" i="13"/>
  <c r="R93" i="13"/>
  <c r="R92" i="13"/>
  <c r="R91" i="13"/>
  <c r="R90" i="13"/>
  <c r="R89" i="13"/>
  <c r="R88" i="13"/>
  <c r="R87" i="13"/>
  <c r="R86" i="13"/>
  <c r="R85" i="13"/>
  <c r="R84" i="13"/>
  <c r="R83" i="13"/>
  <c r="R82" i="13"/>
  <c r="R81" i="13"/>
  <c r="R80" i="13"/>
  <c r="R79" i="13"/>
  <c r="R78" i="13"/>
  <c r="R77" i="13"/>
  <c r="R76" i="13"/>
  <c r="R75" i="13"/>
  <c r="R74" i="13"/>
  <c r="R73" i="13"/>
  <c r="R72" i="13"/>
  <c r="R71" i="13"/>
  <c r="R70" i="13"/>
  <c r="R69" i="13"/>
  <c r="R68" i="13"/>
  <c r="R67" i="13"/>
  <c r="R66" i="13"/>
  <c r="R65" i="13"/>
  <c r="R64" i="13"/>
  <c r="R63" i="13"/>
  <c r="R62" i="13"/>
  <c r="R61" i="13"/>
  <c r="R60" i="13"/>
  <c r="R59" i="13"/>
  <c r="R58" i="13"/>
  <c r="R57" i="13"/>
  <c r="R56" i="13"/>
  <c r="R55" i="13"/>
  <c r="R54" i="13"/>
  <c r="R53" i="13"/>
  <c r="R52" i="13"/>
  <c r="R51" i="13"/>
  <c r="R50" i="13"/>
  <c r="R49" i="13"/>
  <c r="R48" i="13"/>
  <c r="R47" i="13"/>
  <c r="R46" i="13"/>
  <c r="R45" i="13"/>
  <c r="R44" i="13"/>
  <c r="R43" i="13"/>
  <c r="R42" i="13"/>
  <c r="R41" i="13"/>
  <c r="R40" i="13"/>
  <c r="R39" i="13"/>
  <c r="R38" i="13"/>
  <c r="R37" i="13"/>
  <c r="R35" i="13"/>
  <c r="R34" i="13"/>
  <c r="R33" i="13"/>
  <c r="R32" i="13"/>
  <c r="R31" i="13"/>
  <c r="R30" i="13"/>
  <c r="R29" i="13"/>
  <c r="R28" i="13"/>
  <c r="R27" i="13"/>
  <c r="R25" i="13"/>
  <c r="R24" i="13"/>
  <c r="R23" i="13"/>
  <c r="R22" i="13"/>
  <c r="R21" i="13"/>
  <c r="R20" i="13"/>
  <c r="R19" i="13"/>
  <c r="R18" i="13"/>
  <c r="R17" i="13"/>
  <c r="R16" i="13"/>
  <c r="R15" i="13"/>
  <c r="R14" i="13"/>
  <c r="R13" i="13"/>
  <c r="R12" i="13"/>
  <c r="R11" i="13"/>
  <c r="R10" i="13"/>
  <c r="R9" i="13"/>
  <c r="R8" i="13"/>
  <c r="R7" i="13"/>
  <c r="M123" i="13"/>
  <c r="M122" i="13"/>
  <c r="M121" i="13"/>
  <c r="M120" i="13"/>
  <c r="M119" i="13"/>
  <c r="M118" i="13"/>
  <c r="M117" i="13"/>
  <c r="M116" i="13"/>
  <c r="M115" i="13"/>
  <c r="M114" i="13"/>
  <c r="M113" i="13"/>
  <c r="M112" i="13"/>
  <c r="M111" i="13"/>
  <c r="M110" i="13"/>
  <c r="M109" i="13"/>
  <c r="M108" i="13"/>
  <c r="M107" i="13"/>
  <c r="M106" i="13"/>
  <c r="M105" i="13"/>
  <c r="M104" i="13"/>
  <c r="M103" i="13"/>
  <c r="M102" i="13"/>
  <c r="M101" i="13"/>
  <c r="M100" i="13"/>
  <c r="M99" i="13"/>
  <c r="M98" i="13"/>
  <c r="M97" i="13"/>
  <c r="M96" i="13"/>
  <c r="M95" i="13"/>
  <c r="M94" i="13"/>
  <c r="M93" i="13"/>
  <c r="M92" i="13"/>
  <c r="M91" i="13"/>
  <c r="M90" i="13"/>
  <c r="M89" i="13"/>
  <c r="M88" i="13"/>
  <c r="M87" i="13"/>
  <c r="M86" i="13"/>
  <c r="M85" i="13"/>
  <c r="M84" i="13"/>
  <c r="M83" i="13"/>
  <c r="M82" i="13"/>
  <c r="M81" i="13"/>
  <c r="M80" i="13"/>
  <c r="M79" i="13"/>
  <c r="M78" i="13"/>
  <c r="M77" i="13"/>
  <c r="M76" i="13"/>
  <c r="M75" i="13"/>
  <c r="M74" i="13"/>
  <c r="M73" i="13"/>
  <c r="M72" i="13"/>
  <c r="M71" i="13"/>
  <c r="M70" i="13"/>
  <c r="M69" i="13"/>
  <c r="M68" i="13"/>
  <c r="M67" i="13"/>
  <c r="M66" i="13"/>
  <c r="M65" i="13"/>
  <c r="M64" i="13"/>
  <c r="M63" i="13"/>
  <c r="M62" i="13"/>
  <c r="M61" i="13"/>
  <c r="M60" i="13"/>
  <c r="M59" i="13"/>
  <c r="M58" i="13"/>
  <c r="M57" i="13"/>
  <c r="M56" i="13"/>
  <c r="M55" i="13"/>
  <c r="M54" i="13"/>
  <c r="M53" i="13"/>
  <c r="M52" i="13"/>
  <c r="M51" i="13"/>
  <c r="M50" i="13"/>
  <c r="M49" i="13"/>
  <c r="M48" i="13"/>
  <c r="M47" i="13"/>
  <c r="M46" i="13"/>
  <c r="M45" i="13"/>
  <c r="M44" i="13"/>
  <c r="M43" i="13"/>
  <c r="M42" i="13"/>
  <c r="M41" i="13"/>
  <c r="M40" i="13"/>
  <c r="M39" i="13"/>
  <c r="M38" i="13"/>
  <c r="M37" i="13"/>
  <c r="M35" i="13"/>
  <c r="M34" i="13"/>
  <c r="M33" i="13"/>
  <c r="M32" i="13"/>
  <c r="M31" i="13"/>
  <c r="M30" i="13"/>
  <c r="M29" i="13"/>
  <c r="M28" i="13"/>
  <c r="M27" i="13"/>
  <c r="M25" i="13"/>
  <c r="M24" i="13"/>
  <c r="M23" i="13"/>
  <c r="M22" i="13"/>
  <c r="M21" i="13"/>
  <c r="M20" i="13"/>
  <c r="M19" i="13"/>
  <c r="M18" i="13"/>
  <c r="M17" i="13"/>
  <c r="M16" i="13"/>
  <c r="M15" i="13"/>
  <c r="M14" i="13"/>
  <c r="M13" i="13"/>
  <c r="M12" i="13"/>
  <c r="M11" i="13"/>
  <c r="M10" i="13"/>
  <c r="M9" i="13"/>
  <c r="M8" i="13"/>
  <c r="M7" i="13"/>
  <c r="H123" i="13"/>
  <c r="H122" i="13"/>
  <c r="H121" i="13"/>
  <c r="H120" i="13"/>
  <c r="H119" i="13"/>
  <c r="H118" i="13"/>
  <c r="H117" i="13"/>
  <c r="H116" i="13"/>
  <c r="H115" i="13"/>
  <c r="H114" i="13"/>
  <c r="H113" i="13"/>
  <c r="H112" i="13"/>
  <c r="H111" i="13"/>
  <c r="H110" i="13"/>
  <c r="H109" i="13"/>
  <c r="H108" i="13"/>
  <c r="H107" i="13"/>
  <c r="H106" i="13"/>
  <c r="H105" i="13"/>
  <c r="H104" i="13"/>
  <c r="H103" i="13"/>
  <c r="H102" i="13"/>
  <c r="H101" i="13"/>
  <c r="H100" i="13"/>
  <c r="H99" i="13"/>
  <c r="H98" i="13"/>
  <c r="H97" i="13"/>
  <c r="H96" i="13"/>
  <c r="H95" i="13"/>
  <c r="H94" i="13"/>
  <c r="H93" i="13"/>
  <c r="H92" i="13"/>
  <c r="H91" i="13"/>
  <c r="H90" i="13"/>
  <c r="H89" i="13"/>
  <c r="H88" i="13"/>
  <c r="H87" i="13"/>
  <c r="H86" i="13"/>
  <c r="H85" i="13"/>
  <c r="H84" i="13"/>
  <c r="H83" i="13"/>
  <c r="H82" i="13"/>
  <c r="H81" i="13"/>
  <c r="H80" i="13"/>
  <c r="H79" i="13"/>
  <c r="H78" i="13"/>
  <c r="H77" i="13"/>
  <c r="H76" i="13"/>
  <c r="H75" i="13"/>
  <c r="H74" i="13"/>
  <c r="H73" i="13"/>
  <c r="H72" i="13"/>
  <c r="H71" i="13"/>
  <c r="H70" i="13"/>
  <c r="H69" i="13"/>
  <c r="H68" i="13"/>
  <c r="H67" i="13"/>
  <c r="H66" i="13"/>
  <c r="H65" i="13"/>
  <c r="H64" i="13"/>
  <c r="H63" i="13"/>
  <c r="H62" i="13"/>
  <c r="H61" i="13"/>
  <c r="H60" i="13"/>
  <c r="H59" i="13"/>
  <c r="H58" i="13"/>
  <c r="H57" i="13"/>
  <c r="H56" i="13"/>
  <c r="H55" i="13"/>
  <c r="H54" i="13"/>
  <c r="H53" i="13"/>
  <c r="H52" i="13"/>
  <c r="H51" i="13"/>
  <c r="H50" i="13"/>
  <c r="H49" i="13"/>
  <c r="H48" i="13"/>
  <c r="H47" i="13"/>
  <c r="H46" i="13"/>
  <c r="H45" i="13"/>
  <c r="H44" i="13"/>
  <c r="H43" i="13"/>
  <c r="H42" i="13"/>
  <c r="H41" i="13"/>
  <c r="H40" i="13"/>
  <c r="H39" i="13"/>
  <c r="H38" i="13"/>
  <c r="H37" i="13"/>
  <c r="H35" i="13"/>
  <c r="H34" i="13"/>
  <c r="H33" i="13"/>
  <c r="H32" i="13"/>
  <c r="H31" i="13"/>
  <c r="H30" i="13"/>
  <c r="H29" i="13"/>
  <c r="H28" i="13"/>
  <c r="H27" i="13"/>
  <c r="H25" i="13"/>
  <c r="H24" i="13"/>
  <c r="H23" i="13"/>
  <c r="H22" i="13"/>
  <c r="H21" i="13"/>
  <c r="H20" i="13"/>
  <c r="H19" i="13"/>
  <c r="H18" i="13"/>
  <c r="H17" i="13"/>
  <c r="H16" i="13"/>
  <c r="H15" i="13"/>
  <c r="H14" i="13"/>
  <c r="H13" i="13"/>
  <c r="H12" i="13"/>
  <c r="H11" i="13"/>
  <c r="H10" i="13"/>
  <c r="H9" i="13"/>
  <c r="H8" i="13"/>
  <c r="H7" i="13"/>
  <c r="AB6" i="13"/>
  <c r="W6" i="13"/>
  <c r="R6" i="13"/>
  <c r="M6" i="13"/>
  <c r="H6" i="13"/>
  <c r="N123" i="16" l="1"/>
  <c r="O123" i="16" s="1"/>
  <c r="L123" i="16"/>
  <c r="M123" i="16" s="1"/>
  <c r="K123" i="16"/>
  <c r="N122" i="16"/>
  <c r="O122" i="16" s="1"/>
  <c r="L122" i="16"/>
  <c r="M122" i="16" s="1"/>
  <c r="K122" i="16"/>
  <c r="N121" i="16"/>
  <c r="O121" i="16" s="1"/>
  <c r="L121" i="16"/>
  <c r="M121" i="16" s="1"/>
  <c r="K121" i="16"/>
  <c r="N120" i="16"/>
  <c r="O120" i="16" s="1"/>
  <c r="L120" i="16"/>
  <c r="M120" i="16" s="1"/>
  <c r="K120" i="16"/>
  <c r="N119" i="16"/>
  <c r="O119" i="16" s="1"/>
  <c r="L119" i="16"/>
  <c r="M119" i="16" s="1"/>
  <c r="K119" i="16"/>
  <c r="N118" i="16"/>
  <c r="O118" i="16" s="1"/>
  <c r="L118" i="16"/>
  <c r="M118" i="16" s="1"/>
  <c r="K118" i="16"/>
  <c r="N117" i="16"/>
  <c r="O117" i="16" s="1"/>
  <c r="L117" i="16"/>
  <c r="M117" i="16" s="1"/>
  <c r="K117" i="16"/>
  <c r="N116" i="16"/>
  <c r="O116" i="16" s="1"/>
  <c r="L116" i="16"/>
  <c r="M116" i="16" s="1"/>
  <c r="K116" i="16"/>
  <c r="N115" i="16"/>
  <c r="O115" i="16" s="1"/>
  <c r="L115" i="16"/>
  <c r="M115" i="16" s="1"/>
  <c r="K115" i="16"/>
  <c r="N114" i="16"/>
  <c r="O114" i="16" s="1"/>
  <c r="L114" i="16"/>
  <c r="M114" i="16" s="1"/>
  <c r="K114" i="16"/>
  <c r="N113" i="16"/>
  <c r="O113" i="16" s="1"/>
  <c r="L113" i="16"/>
  <c r="M113" i="16" s="1"/>
  <c r="K113" i="16"/>
  <c r="N112" i="16"/>
  <c r="O112" i="16" s="1"/>
  <c r="L112" i="16"/>
  <c r="M112" i="16" s="1"/>
  <c r="K112" i="16"/>
  <c r="N111" i="16"/>
  <c r="O111" i="16" s="1"/>
  <c r="L111" i="16"/>
  <c r="M111" i="16" s="1"/>
  <c r="K111" i="16"/>
  <c r="N110" i="16"/>
  <c r="O110" i="16" s="1"/>
  <c r="L110" i="16"/>
  <c r="M110" i="16" s="1"/>
  <c r="K110" i="16"/>
  <c r="N109" i="16"/>
  <c r="O109" i="16" s="1"/>
  <c r="L109" i="16"/>
  <c r="M109" i="16" s="1"/>
  <c r="K109" i="16"/>
  <c r="N108" i="16"/>
  <c r="O108" i="16" s="1"/>
  <c r="L108" i="16"/>
  <c r="M108" i="16" s="1"/>
  <c r="K108" i="16"/>
  <c r="N107" i="16"/>
  <c r="O107" i="16" s="1"/>
  <c r="L107" i="16"/>
  <c r="M107" i="16" s="1"/>
  <c r="K107" i="16"/>
  <c r="N106" i="16"/>
  <c r="O106" i="16" s="1"/>
  <c r="L106" i="16"/>
  <c r="M106" i="16" s="1"/>
  <c r="K106" i="16"/>
  <c r="N105" i="16"/>
  <c r="O105" i="16" s="1"/>
  <c r="L105" i="16"/>
  <c r="M105" i="16" s="1"/>
  <c r="K105" i="16"/>
  <c r="N104" i="16"/>
  <c r="O104" i="16" s="1"/>
  <c r="L104" i="16"/>
  <c r="M104" i="16" s="1"/>
  <c r="K104" i="16"/>
  <c r="N103" i="16"/>
  <c r="O103" i="16" s="1"/>
  <c r="L103" i="16"/>
  <c r="M103" i="16" s="1"/>
  <c r="K103" i="16"/>
  <c r="N102" i="16"/>
  <c r="O102" i="16" s="1"/>
  <c r="L102" i="16"/>
  <c r="M102" i="16" s="1"/>
  <c r="K102" i="16"/>
  <c r="N101" i="16"/>
  <c r="O101" i="16" s="1"/>
  <c r="L101" i="16"/>
  <c r="M101" i="16" s="1"/>
  <c r="K101" i="16"/>
  <c r="N100" i="16"/>
  <c r="O100" i="16" s="1"/>
  <c r="L100" i="16"/>
  <c r="M100" i="16" s="1"/>
  <c r="K100" i="16"/>
  <c r="N99" i="16"/>
  <c r="O99" i="16" s="1"/>
  <c r="L99" i="16"/>
  <c r="M99" i="16" s="1"/>
  <c r="K99" i="16"/>
  <c r="N98" i="16"/>
  <c r="O98" i="16" s="1"/>
  <c r="L98" i="16"/>
  <c r="M98" i="16" s="1"/>
  <c r="K98" i="16"/>
  <c r="N97" i="16"/>
  <c r="O97" i="16" s="1"/>
  <c r="L97" i="16"/>
  <c r="M97" i="16" s="1"/>
  <c r="K97" i="16"/>
  <c r="N96" i="16"/>
  <c r="O96" i="16" s="1"/>
  <c r="L96" i="16"/>
  <c r="M96" i="16" s="1"/>
  <c r="K96" i="16"/>
  <c r="N95" i="16"/>
  <c r="O95" i="16" s="1"/>
  <c r="L95" i="16"/>
  <c r="M95" i="16" s="1"/>
  <c r="K95" i="16"/>
  <c r="N94" i="16"/>
  <c r="O94" i="16" s="1"/>
  <c r="L94" i="16"/>
  <c r="M94" i="16" s="1"/>
  <c r="K94" i="16"/>
  <c r="N93" i="16"/>
  <c r="O93" i="16" s="1"/>
  <c r="L93" i="16"/>
  <c r="M93" i="16" s="1"/>
  <c r="K93" i="16"/>
  <c r="N92" i="16"/>
  <c r="O92" i="16" s="1"/>
  <c r="L92" i="16"/>
  <c r="M92" i="16" s="1"/>
  <c r="K92" i="16"/>
  <c r="N91" i="16"/>
  <c r="O91" i="16" s="1"/>
  <c r="L91" i="16"/>
  <c r="M91" i="16" s="1"/>
  <c r="K91" i="16"/>
  <c r="N90" i="16"/>
  <c r="O90" i="16" s="1"/>
  <c r="L90" i="16"/>
  <c r="M90" i="16" s="1"/>
  <c r="K90" i="16"/>
  <c r="N89" i="16"/>
  <c r="O89" i="16" s="1"/>
  <c r="L89" i="16"/>
  <c r="M89" i="16" s="1"/>
  <c r="K89" i="16"/>
  <c r="N88" i="16"/>
  <c r="O88" i="16" s="1"/>
  <c r="L88" i="16"/>
  <c r="M88" i="16" s="1"/>
  <c r="K88" i="16"/>
  <c r="N87" i="16"/>
  <c r="O87" i="16" s="1"/>
  <c r="L87" i="16"/>
  <c r="M87" i="16" s="1"/>
  <c r="K87" i="16"/>
  <c r="N86" i="16"/>
  <c r="O86" i="16" s="1"/>
  <c r="L86" i="16"/>
  <c r="M86" i="16" s="1"/>
  <c r="K86" i="16"/>
  <c r="N85" i="16"/>
  <c r="O85" i="16" s="1"/>
  <c r="L85" i="16"/>
  <c r="M85" i="16" s="1"/>
  <c r="K85" i="16"/>
  <c r="N84" i="16"/>
  <c r="O84" i="16" s="1"/>
  <c r="L84" i="16"/>
  <c r="M84" i="16" s="1"/>
  <c r="K84" i="16"/>
  <c r="N83" i="16"/>
  <c r="O83" i="16" s="1"/>
  <c r="L83" i="16"/>
  <c r="M83" i="16" s="1"/>
  <c r="K83" i="16"/>
  <c r="N82" i="16"/>
  <c r="O82" i="16" s="1"/>
  <c r="L82" i="16"/>
  <c r="M82" i="16" s="1"/>
  <c r="K82" i="16"/>
  <c r="N81" i="16"/>
  <c r="L81" i="16"/>
  <c r="M81" i="16" s="1"/>
  <c r="K81" i="16"/>
  <c r="N80" i="16"/>
  <c r="O80" i="16" s="1"/>
  <c r="L80" i="16"/>
  <c r="M80" i="16" s="1"/>
  <c r="K80" i="16"/>
  <c r="N79" i="16"/>
  <c r="O79" i="16" s="1"/>
  <c r="L79" i="16"/>
  <c r="M79" i="16" s="1"/>
  <c r="K79" i="16"/>
  <c r="N78" i="16"/>
  <c r="O78" i="16" s="1"/>
  <c r="L78" i="16"/>
  <c r="M78" i="16" s="1"/>
  <c r="K78" i="16"/>
  <c r="N77" i="16"/>
  <c r="O77" i="16" s="1"/>
  <c r="L77" i="16"/>
  <c r="M77" i="16" s="1"/>
  <c r="K77" i="16"/>
  <c r="N76" i="16"/>
  <c r="O76" i="16" s="1"/>
  <c r="L76" i="16"/>
  <c r="M76" i="16" s="1"/>
  <c r="K76" i="16"/>
  <c r="N75" i="16"/>
  <c r="O75" i="16" s="1"/>
  <c r="L75" i="16"/>
  <c r="M75" i="16" s="1"/>
  <c r="K75" i="16"/>
  <c r="N74" i="16"/>
  <c r="O74" i="16" s="1"/>
  <c r="L74" i="16"/>
  <c r="M74" i="16" s="1"/>
  <c r="K74" i="16"/>
  <c r="N73" i="16"/>
  <c r="O73" i="16" s="1"/>
  <c r="L73" i="16"/>
  <c r="M73" i="16" s="1"/>
  <c r="K73" i="16"/>
  <c r="N72" i="16"/>
  <c r="O72" i="16" s="1"/>
  <c r="L72" i="16"/>
  <c r="M72" i="16" s="1"/>
  <c r="K72" i="16"/>
  <c r="N71" i="16"/>
  <c r="O71" i="16" s="1"/>
  <c r="L71" i="16"/>
  <c r="M71" i="16" s="1"/>
  <c r="K71" i="16"/>
  <c r="N70" i="16"/>
  <c r="O70" i="16" s="1"/>
  <c r="L70" i="16"/>
  <c r="M70" i="16" s="1"/>
  <c r="K70" i="16"/>
  <c r="N69" i="16"/>
  <c r="O69" i="16" s="1"/>
  <c r="L69" i="16"/>
  <c r="M69" i="16" s="1"/>
  <c r="K69" i="16"/>
  <c r="N68" i="16"/>
  <c r="O68" i="16" s="1"/>
  <c r="L68" i="16"/>
  <c r="M68" i="16" s="1"/>
  <c r="K68" i="16"/>
  <c r="N67" i="16"/>
  <c r="O67" i="16" s="1"/>
  <c r="L67" i="16"/>
  <c r="M67" i="16" s="1"/>
  <c r="K67" i="16"/>
  <c r="N66" i="16"/>
  <c r="O66" i="16" s="1"/>
  <c r="L66" i="16"/>
  <c r="M66" i="16" s="1"/>
  <c r="K66" i="16"/>
  <c r="N65" i="16"/>
  <c r="O65" i="16" s="1"/>
  <c r="L65" i="16"/>
  <c r="M65" i="16" s="1"/>
  <c r="K65" i="16"/>
  <c r="N64" i="16"/>
  <c r="O64" i="16" s="1"/>
  <c r="L64" i="16"/>
  <c r="M64" i="16" s="1"/>
  <c r="K64" i="16"/>
  <c r="N63" i="16"/>
  <c r="O63" i="16" s="1"/>
  <c r="L63" i="16"/>
  <c r="M63" i="16" s="1"/>
  <c r="K63" i="16"/>
  <c r="N62" i="16"/>
  <c r="O62" i="16" s="1"/>
  <c r="L62" i="16"/>
  <c r="M62" i="16" s="1"/>
  <c r="K62" i="16"/>
  <c r="N61" i="16"/>
  <c r="O61" i="16" s="1"/>
  <c r="L61" i="16"/>
  <c r="M61" i="16" s="1"/>
  <c r="K61" i="16"/>
  <c r="N60" i="16"/>
  <c r="O60" i="16" s="1"/>
  <c r="L60" i="16"/>
  <c r="M60" i="16" s="1"/>
  <c r="K60" i="16"/>
  <c r="N59" i="16"/>
  <c r="O59" i="16" s="1"/>
  <c r="L59" i="16"/>
  <c r="M59" i="16" s="1"/>
  <c r="K59" i="16"/>
  <c r="N58" i="16"/>
  <c r="O58" i="16" s="1"/>
  <c r="L58" i="16"/>
  <c r="M58" i="16" s="1"/>
  <c r="K58" i="16"/>
  <c r="N57" i="16"/>
  <c r="O57" i="16" s="1"/>
  <c r="L57" i="16"/>
  <c r="M57" i="16" s="1"/>
  <c r="K57" i="16"/>
  <c r="N56" i="16"/>
  <c r="O56" i="16" s="1"/>
  <c r="L56" i="16"/>
  <c r="M56" i="16" s="1"/>
  <c r="K56" i="16"/>
  <c r="N55" i="16"/>
  <c r="O55" i="16" s="1"/>
  <c r="L55" i="16"/>
  <c r="M55" i="16" s="1"/>
  <c r="K55" i="16"/>
  <c r="N54" i="16"/>
  <c r="O54" i="16" s="1"/>
  <c r="L54" i="16"/>
  <c r="M54" i="16" s="1"/>
  <c r="K54" i="16"/>
  <c r="N53" i="16"/>
  <c r="O53" i="16" s="1"/>
  <c r="L53" i="16"/>
  <c r="M53" i="16" s="1"/>
  <c r="K53" i="16"/>
  <c r="N52" i="16"/>
  <c r="O52" i="16" s="1"/>
  <c r="L52" i="16"/>
  <c r="M52" i="16" s="1"/>
  <c r="K52" i="16"/>
  <c r="N51" i="16"/>
  <c r="O51" i="16" s="1"/>
  <c r="L51" i="16"/>
  <c r="M51" i="16" s="1"/>
  <c r="K51" i="16"/>
  <c r="N50" i="16"/>
  <c r="O50" i="16" s="1"/>
  <c r="L50" i="16"/>
  <c r="M50" i="16" s="1"/>
  <c r="K50" i="16"/>
  <c r="N49" i="16"/>
  <c r="O49" i="16" s="1"/>
  <c r="L49" i="16"/>
  <c r="M49" i="16" s="1"/>
  <c r="K49" i="16"/>
  <c r="N48" i="16"/>
  <c r="O48" i="16" s="1"/>
  <c r="L48" i="16"/>
  <c r="M48" i="16" s="1"/>
  <c r="K48" i="16"/>
  <c r="N47" i="16"/>
  <c r="O47" i="16" s="1"/>
  <c r="L47" i="16"/>
  <c r="M47" i="16" s="1"/>
  <c r="K47" i="16"/>
  <c r="N46" i="16"/>
  <c r="O46" i="16" s="1"/>
  <c r="L46" i="16"/>
  <c r="M46" i="16" s="1"/>
  <c r="K46" i="16"/>
  <c r="N45" i="16"/>
  <c r="O45" i="16" s="1"/>
  <c r="L45" i="16"/>
  <c r="M45" i="16" s="1"/>
  <c r="K45" i="16"/>
  <c r="N44" i="16"/>
  <c r="O44" i="16" s="1"/>
  <c r="L44" i="16"/>
  <c r="M44" i="16" s="1"/>
  <c r="K44" i="16"/>
  <c r="N43" i="16"/>
  <c r="O43" i="16" s="1"/>
  <c r="L43" i="16"/>
  <c r="M43" i="16" s="1"/>
  <c r="K43" i="16"/>
  <c r="N42" i="16"/>
  <c r="O42" i="16" s="1"/>
  <c r="L42" i="16"/>
  <c r="M42" i="16" s="1"/>
  <c r="K42" i="16"/>
  <c r="N41" i="16"/>
  <c r="O41" i="16" s="1"/>
  <c r="L41" i="16"/>
  <c r="M41" i="16" s="1"/>
  <c r="K41" i="16"/>
  <c r="N40" i="16"/>
  <c r="O40" i="16" s="1"/>
  <c r="L40" i="16"/>
  <c r="M40" i="16" s="1"/>
  <c r="K40" i="16"/>
  <c r="N39" i="16"/>
  <c r="O39" i="16" s="1"/>
  <c r="L39" i="16"/>
  <c r="M39" i="16" s="1"/>
  <c r="K39" i="16"/>
  <c r="N38" i="16"/>
  <c r="O38" i="16" s="1"/>
  <c r="L38" i="16"/>
  <c r="M38" i="16" s="1"/>
  <c r="K38" i="16"/>
  <c r="N37" i="16"/>
  <c r="O37" i="16" s="1"/>
  <c r="L37" i="16"/>
  <c r="M37" i="16" s="1"/>
  <c r="K37" i="16"/>
  <c r="N35" i="16"/>
  <c r="O35" i="16" s="1"/>
  <c r="L35" i="16"/>
  <c r="M35" i="16" s="1"/>
  <c r="K35" i="16"/>
  <c r="N34" i="16"/>
  <c r="O34" i="16" s="1"/>
  <c r="L34" i="16"/>
  <c r="M34" i="16" s="1"/>
  <c r="K34" i="16"/>
  <c r="N33" i="16"/>
  <c r="O33" i="16" s="1"/>
  <c r="L33" i="16"/>
  <c r="M33" i="16" s="1"/>
  <c r="K33" i="16"/>
  <c r="N32" i="16"/>
  <c r="O32" i="16" s="1"/>
  <c r="L32" i="16"/>
  <c r="M32" i="16" s="1"/>
  <c r="K32" i="16"/>
  <c r="N31" i="16"/>
  <c r="O31" i="16" s="1"/>
  <c r="L31" i="16"/>
  <c r="M31" i="16" s="1"/>
  <c r="K31" i="16"/>
  <c r="N30" i="16"/>
  <c r="O30" i="16" s="1"/>
  <c r="L30" i="16"/>
  <c r="M30" i="16" s="1"/>
  <c r="K30" i="16"/>
  <c r="N29" i="16"/>
  <c r="O29" i="16" s="1"/>
  <c r="L29" i="16"/>
  <c r="M29" i="16" s="1"/>
  <c r="K29" i="16"/>
  <c r="N28" i="16"/>
  <c r="O28" i="16" s="1"/>
  <c r="L28" i="16"/>
  <c r="M28" i="16" s="1"/>
  <c r="K28" i="16"/>
  <c r="N27" i="16"/>
  <c r="O27" i="16" s="1"/>
  <c r="L27" i="16"/>
  <c r="M27" i="16" s="1"/>
  <c r="K27" i="16"/>
  <c r="N25" i="16"/>
  <c r="O25" i="16" s="1"/>
  <c r="L25" i="16"/>
  <c r="M25" i="16" s="1"/>
  <c r="K25" i="16"/>
  <c r="N24" i="16"/>
  <c r="O24" i="16" s="1"/>
  <c r="L24" i="16"/>
  <c r="M24" i="16" s="1"/>
  <c r="K24" i="16"/>
  <c r="N23" i="16"/>
  <c r="O23" i="16" s="1"/>
  <c r="L23" i="16"/>
  <c r="M23" i="16" s="1"/>
  <c r="K23" i="16"/>
  <c r="N22" i="16"/>
  <c r="O22" i="16" s="1"/>
  <c r="L22" i="16"/>
  <c r="M22" i="16" s="1"/>
  <c r="K22" i="16"/>
  <c r="N21" i="16"/>
  <c r="O21" i="16" s="1"/>
  <c r="L21" i="16"/>
  <c r="M21" i="16" s="1"/>
  <c r="K21" i="16"/>
  <c r="N20" i="16"/>
  <c r="O20" i="16" s="1"/>
  <c r="L20" i="16"/>
  <c r="M20" i="16" s="1"/>
  <c r="K20" i="16"/>
  <c r="N19" i="16"/>
  <c r="O19" i="16" s="1"/>
  <c r="L19" i="16"/>
  <c r="M19" i="16" s="1"/>
  <c r="K19" i="16"/>
  <c r="N18" i="16"/>
  <c r="O18" i="16" s="1"/>
  <c r="L18" i="16"/>
  <c r="M18" i="16" s="1"/>
  <c r="K18" i="16"/>
  <c r="N17" i="16"/>
  <c r="O17" i="16" s="1"/>
  <c r="L17" i="16"/>
  <c r="M17" i="16" s="1"/>
  <c r="K17" i="16"/>
  <c r="N16" i="16"/>
  <c r="O16" i="16" s="1"/>
  <c r="L16" i="16"/>
  <c r="M16" i="16" s="1"/>
  <c r="K16" i="16"/>
  <c r="N15" i="16"/>
  <c r="O15" i="16" s="1"/>
  <c r="L15" i="16"/>
  <c r="M15" i="16" s="1"/>
  <c r="K15" i="16"/>
  <c r="N14" i="16"/>
  <c r="O14" i="16" s="1"/>
  <c r="L14" i="16"/>
  <c r="M14" i="16" s="1"/>
  <c r="K14" i="16"/>
  <c r="N13" i="16"/>
  <c r="O13" i="16" s="1"/>
  <c r="L13" i="16"/>
  <c r="M13" i="16" s="1"/>
  <c r="K13" i="16"/>
  <c r="N12" i="16"/>
  <c r="O12" i="16" s="1"/>
  <c r="L12" i="16"/>
  <c r="M12" i="16" s="1"/>
  <c r="K12" i="16"/>
  <c r="N11" i="16"/>
  <c r="O11" i="16" s="1"/>
  <c r="L11" i="16"/>
  <c r="M11" i="16" s="1"/>
  <c r="K11" i="16"/>
  <c r="N10" i="16"/>
  <c r="O10" i="16" s="1"/>
  <c r="L10" i="16"/>
  <c r="M10" i="16" s="1"/>
  <c r="K10" i="16"/>
  <c r="N9" i="16"/>
  <c r="O9" i="16" s="1"/>
  <c r="L9" i="16"/>
  <c r="M9" i="16" s="1"/>
  <c r="K9" i="16"/>
  <c r="N8" i="16"/>
  <c r="O8" i="16" s="1"/>
  <c r="L8" i="16"/>
  <c r="M8" i="16" s="1"/>
  <c r="K8" i="16"/>
  <c r="N7" i="16"/>
  <c r="O7" i="16" s="1"/>
  <c r="L7" i="16"/>
  <c r="M7" i="16" s="1"/>
  <c r="K7" i="16"/>
  <c r="N6" i="16"/>
  <c r="O6" i="16" s="1"/>
  <c r="L6" i="16"/>
  <c r="M6" i="16" s="1"/>
  <c r="K6" i="16"/>
  <c r="D123" i="16"/>
  <c r="I123" i="16" s="1"/>
  <c r="D122" i="16"/>
  <c r="I122" i="16" s="1"/>
  <c r="D121" i="16"/>
  <c r="I121" i="16" s="1"/>
  <c r="I114" i="16" s="1"/>
  <c r="D120" i="16"/>
  <c r="I120" i="16" s="1"/>
  <c r="D119" i="16"/>
  <c r="I119" i="16" s="1"/>
  <c r="D118" i="16"/>
  <c r="I118" i="16" s="1"/>
  <c r="D117" i="16"/>
  <c r="I117" i="16" s="1"/>
  <c r="D116" i="16"/>
  <c r="I116" i="16" s="1"/>
  <c r="D115" i="16"/>
  <c r="I115" i="16" s="1"/>
  <c r="H114" i="16"/>
  <c r="G114" i="16"/>
  <c r="F114" i="16"/>
  <c r="E114" i="16"/>
  <c r="D114" i="16"/>
  <c r="D113" i="16"/>
  <c r="I113" i="16" s="1"/>
  <c r="D112" i="16"/>
  <c r="I112" i="16" s="1"/>
  <c r="D111" i="16"/>
  <c r="I111" i="16" s="1"/>
  <c r="D110" i="16"/>
  <c r="I110" i="16" s="1"/>
  <c r="D109" i="16"/>
  <c r="I109" i="16" s="1"/>
  <c r="D108" i="16"/>
  <c r="I108" i="16" s="1"/>
  <c r="D107" i="16"/>
  <c r="I107" i="16" s="1"/>
  <c r="D106" i="16"/>
  <c r="I106" i="16" s="1"/>
  <c r="D105" i="16"/>
  <c r="I105" i="16" s="1"/>
  <c r="D104" i="16"/>
  <c r="I104" i="16" s="1"/>
  <c r="D103" i="16"/>
  <c r="I103" i="16" s="1"/>
  <c r="D102" i="16"/>
  <c r="I102" i="16" s="1"/>
  <c r="D101" i="16"/>
  <c r="I101" i="16" s="1"/>
  <c r="D100" i="16"/>
  <c r="I100" i="16" s="1"/>
  <c r="D99" i="16"/>
  <c r="I99" i="16" s="1"/>
  <c r="D98" i="16"/>
  <c r="I98" i="16" s="1"/>
  <c r="D97" i="16"/>
  <c r="I97" i="16" s="1"/>
  <c r="D96" i="16"/>
  <c r="I96" i="16" s="1"/>
  <c r="D95" i="16"/>
  <c r="I95" i="16" s="1"/>
  <c r="D94" i="16"/>
  <c r="I94" i="16" s="1"/>
  <c r="D93" i="16"/>
  <c r="I93" i="16" s="1"/>
  <c r="D92" i="16"/>
  <c r="I92" i="16" s="1"/>
  <c r="D91" i="16"/>
  <c r="I91" i="16" s="1"/>
  <c r="D90" i="16"/>
  <c r="I90" i="16" s="1"/>
  <c r="D89" i="16"/>
  <c r="I89" i="16" s="1"/>
  <c r="D88" i="16"/>
  <c r="I88" i="16" s="1"/>
  <c r="D87" i="16"/>
  <c r="I87" i="16" s="1"/>
  <c r="D86" i="16"/>
  <c r="I86" i="16" s="1"/>
  <c r="D85" i="16"/>
  <c r="I85" i="16" s="1"/>
  <c r="D84" i="16"/>
  <c r="I84" i="16" s="1"/>
  <c r="I83" i="16" s="1"/>
  <c r="H83" i="16"/>
  <c r="G83" i="16"/>
  <c r="F83" i="16"/>
  <c r="E83" i="16"/>
  <c r="D83" i="16"/>
  <c r="D82" i="16"/>
  <c r="I82" i="16" s="1"/>
  <c r="D81" i="16"/>
  <c r="I81" i="16" s="1"/>
  <c r="D80" i="16"/>
  <c r="I80" i="16" s="1"/>
  <c r="D79" i="16"/>
  <c r="I79" i="16" s="1"/>
  <c r="D78" i="16"/>
  <c r="I78" i="16" s="1"/>
  <c r="D77" i="16"/>
  <c r="I77" i="16" s="1"/>
  <c r="D76" i="16"/>
  <c r="I76" i="16" s="1"/>
  <c r="D75" i="16"/>
  <c r="I75" i="16" s="1"/>
  <c r="D74" i="16"/>
  <c r="I74" i="16" s="1"/>
  <c r="D73" i="16"/>
  <c r="I73" i="16" s="1"/>
  <c r="D72" i="16"/>
  <c r="I72" i="16" s="1"/>
  <c r="D71" i="16"/>
  <c r="I71" i="16" s="1"/>
  <c r="D70" i="16"/>
  <c r="I70" i="16" s="1"/>
  <c r="D69" i="16"/>
  <c r="I69" i="16" s="1"/>
  <c r="I68" i="16" s="1"/>
  <c r="H68" i="16"/>
  <c r="G68" i="16"/>
  <c r="F68" i="16"/>
  <c r="E68" i="16"/>
  <c r="D68" i="16"/>
  <c r="D67" i="16"/>
  <c r="I67" i="16" s="1"/>
  <c r="D66" i="16"/>
  <c r="I66" i="16" s="1"/>
  <c r="D65" i="16"/>
  <c r="I65" i="16" s="1"/>
  <c r="D64" i="16"/>
  <c r="I64" i="16" s="1"/>
  <c r="D63" i="16"/>
  <c r="I63" i="16" s="1"/>
  <c r="D62" i="16"/>
  <c r="I62" i="16" s="1"/>
  <c r="D61" i="16"/>
  <c r="I61" i="16" s="1"/>
  <c r="D60" i="16"/>
  <c r="I60" i="16" s="1"/>
  <c r="D59" i="16"/>
  <c r="I59" i="16" s="1"/>
  <c r="D58" i="16"/>
  <c r="I58" i="16" s="1"/>
  <c r="D57" i="16"/>
  <c r="I57" i="16" s="1"/>
  <c r="D56" i="16"/>
  <c r="I56" i="16" s="1"/>
  <c r="D55" i="16"/>
  <c r="I55" i="16" s="1"/>
  <c r="D54" i="16"/>
  <c r="I54" i="16" s="1"/>
  <c r="D53" i="16"/>
  <c r="I53" i="16" s="1"/>
  <c r="D52" i="16"/>
  <c r="I52" i="16" s="1"/>
  <c r="D51" i="16"/>
  <c r="I51" i="16" s="1"/>
  <c r="D50" i="16"/>
  <c r="I50" i="16" s="1"/>
  <c r="D49" i="16"/>
  <c r="I49" i="16" s="1"/>
  <c r="D48" i="16"/>
  <c r="I48" i="16" s="1"/>
  <c r="I47" i="16" s="1"/>
  <c r="H47" i="16"/>
  <c r="G47" i="16"/>
  <c r="F47" i="16"/>
  <c r="E47" i="16"/>
  <c r="D47" i="16"/>
  <c r="D46" i="16"/>
  <c r="I46" i="16" s="1"/>
  <c r="D45" i="16"/>
  <c r="I45" i="16" s="1"/>
  <c r="D44" i="16"/>
  <c r="I44" i="16" s="1"/>
  <c r="D43" i="16"/>
  <c r="I43" i="16" s="1"/>
  <c r="D42" i="16"/>
  <c r="I42" i="16" s="1"/>
  <c r="D41" i="16"/>
  <c r="I41" i="16" s="1"/>
  <c r="D40" i="16"/>
  <c r="I40" i="16" s="1"/>
  <c r="D39" i="16"/>
  <c r="I39" i="16" s="1"/>
  <c r="D38" i="16"/>
  <c r="I38" i="16" s="1"/>
  <c r="D37" i="16"/>
  <c r="I37" i="16" s="1"/>
  <c r="D35" i="16"/>
  <c r="I35" i="16" s="1"/>
  <c r="D34" i="16"/>
  <c r="I34" i="16" s="1"/>
  <c r="D33" i="16"/>
  <c r="I33" i="16" s="1"/>
  <c r="D32" i="16"/>
  <c r="I32" i="16" s="1"/>
  <c r="D31" i="16"/>
  <c r="I31" i="16" s="1"/>
  <c r="D30" i="16"/>
  <c r="I30" i="16" s="1"/>
  <c r="I29" i="16" s="1"/>
  <c r="H29" i="16"/>
  <c r="G29" i="16"/>
  <c r="F29" i="16"/>
  <c r="E29" i="16"/>
  <c r="D29" i="16"/>
  <c r="D28" i="16"/>
  <c r="I28" i="16" s="1"/>
  <c r="D27" i="16"/>
  <c r="I27" i="16" s="1"/>
  <c r="D25" i="16"/>
  <c r="I25" i="16" s="1"/>
  <c r="D24" i="16"/>
  <c r="I24" i="16" s="1"/>
  <c r="D23" i="16"/>
  <c r="I23" i="16" s="1"/>
  <c r="D22" i="16"/>
  <c r="I22" i="16" s="1"/>
  <c r="D21" i="16"/>
  <c r="I21" i="16" s="1"/>
  <c r="D20" i="16"/>
  <c r="I20" i="16" s="1"/>
  <c r="D19" i="16"/>
  <c r="I19" i="16" s="1"/>
  <c r="D18" i="16"/>
  <c r="I18" i="16" s="1"/>
  <c r="D17" i="16"/>
  <c r="I17" i="16" s="1"/>
  <c r="I16" i="16" s="1"/>
  <c r="H16" i="16"/>
  <c r="G16" i="16"/>
  <c r="F16" i="16"/>
  <c r="E16" i="16"/>
  <c r="D16" i="16"/>
  <c r="D15" i="16"/>
  <c r="I15" i="16" s="1"/>
  <c r="D14" i="16"/>
  <c r="I14" i="16" s="1"/>
  <c r="D13" i="16"/>
  <c r="I13" i="16" s="1"/>
  <c r="D12" i="16"/>
  <c r="I12" i="16" s="1"/>
  <c r="D11" i="16"/>
  <c r="I11" i="16" s="1"/>
  <c r="D10" i="16"/>
  <c r="I10" i="16" s="1"/>
  <c r="D9" i="16"/>
  <c r="I9" i="16" s="1"/>
  <c r="D8" i="16"/>
  <c r="I8" i="16" s="1"/>
  <c r="H7" i="16"/>
  <c r="G7" i="16"/>
  <c r="F7" i="16"/>
  <c r="E7" i="16"/>
  <c r="D7" i="16"/>
  <c r="H6" i="16"/>
  <c r="I6" i="16" s="1"/>
  <c r="G6" i="16"/>
  <c r="F6" i="16"/>
  <c r="E6" i="16"/>
  <c r="D6" i="16"/>
  <c r="O81" i="16" l="1"/>
  <c r="I124" i="16"/>
  <c r="I7" i="16"/>
  <c r="G123" i="13"/>
  <c r="G122" i="13"/>
  <c r="G121" i="13"/>
  <c r="G120" i="13"/>
  <c r="G119" i="13"/>
  <c r="G118" i="13"/>
  <c r="G117" i="13"/>
  <c r="G116" i="13"/>
  <c r="G115" i="13"/>
  <c r="G114" i="13"/>
  <c r="G113" i="13"/>
  <c r="G112" i="13"/>
  <c r="G111" i="13"/>
  <c r="G110" i="13"/>
  <c r="G109" i="13"/>
  <c r="G108" i="13"/>
  <c r="G107" i="13"/>
  <c r="G106" i="13"/>
  <c r="G105" i="13"/>
  <c r="G104" i="13"/>
  <c r="G103" i="13"/>
  <c r="G102" i="13"/>
  <c r="G101" i="13"/>
  <c r="G100" i="13"/>
  <c r="G99" i="13"/>
  <c r="G98" i="13"/>
  <c r="G97" i="13"/>
  <c r="G96" i="13"/>
  <c r="G95" i="13"/>
  <c r="G94" i="13"/>
  <c r="G93" i="13"/>
  <c r="G92" i="13"/>
  <c r="G91" i="13"/>
  <c r="G90" i="13"/>
  <c r="G89" i="13"/>
  <c r="G88" i="13"/>
  <c r="G87" i="13"/>
  <c r="G86" i="13"/>
  <c r="G85" i="13"/>
  <c r="G84" i="13"/>
  <c r="G83" i="13"/>
  <c r="G82" i="13"/>
  <c r="G81" i="13"/>
  <c r="G80" i="13"/>
  <c r="G79" i="13"/>
  <c r="G78" i="13"/>
  <c r="G77" i="13"/>
  <c r="G76" i="13"/>
  <c r="G75" i="13"/>
  <c r="G74" i="13"/>
  <c r="G73" i="13"/>
  <c r="G72" i="13"/>
  <c r="G71" i="13"/>
  <c r="G70" i="13"/>
  <c r="G69" i="13"/>
  <c r="G68" i="13"/>
  <c r="G65" i="13"/>
  <c r="G64" i="13"/>
  <c r="G63" i="13"/>
  <c r="G62" i="13"/>
  <c r="G60" i="13"/>
  <c r="G58" i="13"/>
  <c r="G57" i="13"/>
  <c r="G56" i="13"/>
  <c r="G55" i="13"/>
  <c r="G54" i="13"/>
  <c r="G53" i="13"/>
  <c r="G52" i="13"/>
  <c r="G51" i="13"/>
  <c r="G50" i="13"/>
  <c r="G49" i="13"/>
  <c r="G48" i="13"/>
  <c r="G47" i="13"/>
  <c r="G46" i="13"/>
  <c r="G45" i="13"/>
  <c r="G44" i="13"/>
  <c r="G43" i="13"/>
  <c r="G42" i="13"/>
  <c r="G41" i="13"/>
  <c r="G40" i="13"/>
  <c r="G39" i="13"/>
  <c r="G38" i="13"/>
  <c r="G37" i="13"/>
  <c r="G36" i="13"/>
  <c r="G35" i="13"/>
  <c r="G34" i="13"/>
  <c r="G33" i="13"/>
  <c r="G32" i="13"/>
  <c r="G31" i="13"/>
  <c r="G30" i="13"/>
  <c r="G29" i="13"/>
  <c r="G28" i="13"/>
  <c r="G27" i="13"/>
  <c r="G26" i="13"/>
  <c r="G25" i="13"/>
  <c r="G24" i="13"/>
  <c r="G23" i="13"/>
  <c r="G22" i="13"/>
  <c r="G21" i="13"/>
  <c r="G20" i="13"/>
  <c r="G19" i="13"/>
  <c r="G18" i="13"/>
  <c r="G17" i="13"/>
  <c r="G16" i="13"/>
  <c r="G15" i="13"/>
  <c r="G14" i="13"/>
  <c r="G13" i="13"/>
  <c r="G12" i="13"/>
  <c r="G11" i="13"/>
  <c r="G10" i="13"/>
  <c r="G9" i="13"/>
  <c r="G8" i="13"/>
  <c r="L123" i="13"/>
  <c r="L122" i="13"/>
  <c r="L121" i="13"/>
  <c r="L120" i="13"/>
  <c r="L119" i="13"/>
  <c r="L118" i="13"/>
  <c r="L117" i="13"/>
  <c r="L116" i="13"/>
  <c r="L115" i="13"/>
  <c r="L114" i="13"/>
  <c r="L113" i="13"/>
  <c r="L112" i="13"/>
  <c r="L111" i="13"/>
  <c r="L110" i="13"/>
  <c r="L109" i="13"/>
  <c r="L108" i="13"/>
  <c r="L107" i="13"/>
  <c r="L106" i="13"/>
  <c r="L105" i="13"/>
  <c r="L104" i="13"/>
  <c r="L103" i="13"/>
  <c r="L102" i="13"/>
  <c r="L101" i="13"/>
  <c r="L100" i="13"/>
  <c r="L99" i="13"/>
  <c r="L98" i="13"/>
  <c r="L97" i="13"/>
  <c r="L96" i="13"/>
  <c r="L95" i="13"/>
  <c r="L94" i="13"/>
  <c r="L93" i="13"/>
  <c r="L92" i="13"/>
  <c r="L91" i="13"/>
  <c r="L90" i="13"/>
  <c r="L89" i="13"/>
  <c r="L88" i="13"/>
  <c r="L87" i="13"/>
  <c r="L86" i="13"/>
  <c r="L85" i="13"/>
  <c r="L84" i="13"/>
  <c r="L83" i="13"/>
  <c r="L82" i="13"/>
  <c r="L81" i="13"/>
  <c r="L80" i="13"/>
  <c r="L79" i="13"/>
  <c r="L78" i="13"/>
  <c r="L77" i="13"/>
  <c r="L76" i="13"/>
  <c r="L75" i="13"/>
  <c r="L74" i="13"/>
  <c r="L73" i="13"/>
  <c r="L72" i="13"/>
  <c r="L71" i="13"/>
  <c r="L70" i="13"/>
  <c r="L69" i="13"/>
  <c r="L68" i="13"/>
  <c r="L65" i="13"/>
  <c r="L64" i="13"/>
  <c r="L63" i="13"/>
  <c r="L62" i="13"/>
  <c r="L60" i="13"/>
  <c r="L58" i="13"/>
  <c r="L57" i="13"/>
  <c r="L56" i="13"/>
  <c r="L55" i="13"/>
  <c r="L54" i="13"/>
  <c r="L53" i="13"/>
  <c r="L52" i="13"/>
  <c r="L51" i="13"/>
  <c r="L50" i="13"/>
  <c r="L49" i="13"/>
  <c r="L48" i="13"/>
  <c r="L47" i="13"/>
  <c r="L46" i="13"/>
  <c r="L45" i="13"/>
  <c r="L44" i="13"/>
  <c r="L43" i="13"/>
  <c r="L42" i="13"/>
  <c r="L41" i="13"/>
  <c r="L40" i="13"/>
  <c r="L39" i="13"/>
  <c r="L38" i="13"/>
  <c r="L37" i="13"/>
  <c r="L36" i="13"/>
  <c r="L35" i="13"/>
  <c r="L34" i="13"/>
  <c r="L33" i="13"/>
  <c r="L32" i="13"/>
  <c r="L31" i="13"/>
  <c r="L30" i="13"/>
  <c r="L29" i="13"/>
  <c r="L28" i="13"/>
  <c r="L27" i="13"/>
  <c r="L26" i="13"/>
  <c r="L25" i="13"/>
  <c r="L24" i="13"/>
  <c r="L23" i="13"/>
  <c r="L22" i="13"/>
  <c r="L21" i="13"/>
  <c r="L20" i="13"/>
  <c r="L19" i="13"/>
  <c r="L18" i="13"/>
  <c r="L17" i="13"/>
  <c r="L16" i="13"/>
  <c r="L15" i="13"/>
  <c r="L14" i="13"/>
  <c r="L13" i="13"/>
  <c r="L12" i="13"/>
  <c r="L11" i="13"/>
  <c r="L10" i="13"/>
  <c r="L9" i="13"/>
  <c r="L8" i="13"/>
  <c r="Q123" i="13"/>
  <c r="Q122" i="13"/>
  <c r="Q121" i="13"/>
  <c r="Q120" i="13"/>
  <c r="Q119" i="13"/>
  <c r="Q118" i="13"/>
  <c r="Q117" i="13"/>
  <c r="Q116" i="13"/>
  <c r="Q115" i="13"/>
  <c r="Q114" i="13"/>
  <c r="Q113" i="13"/>
  <c r="Q112" i="13"/>
  <c r="Q111" i="13"/>
  <c r="Q110" i="13"/>
  <c r="Q109" i="13"/>
  <c r="Q108" i="13"/>
  <c r="Q107" i="13"/>
  <c r="Q106" i="13"/>
  <c r="Q105" i="13"/>
  <c r="Q104" i="13"/>
  <c r="Q103" i="13"/>
  <c r="Q102" i="13"/>
  <c r="Q101" i="13"/>
  <c r="Q100" i="13"/>
  <c r="Q99" i="13"/>
  <c r="Q98" i="13"/>
  <c r="Q97" i="13"/>
  <c r="Q96" i="13"/>
  <c r="Q95" i="13"/>
  <c r="Q94" i="13"/>
  <c r="Q93" i="13"/>
  <c r="Q92" i="13"/>
  <c r="Q91" i="13"/>
  <c r="Q90" i="13"/>
  <c r="Q89" i="13"/>
  <c r="Q88" i="13"/>
  <c r="Q87" i="13"/>
  <c r="Q86" i="13"/>
  <c r="Q85" i="13"/>
  <c r="Q84" i="13"/>
  <c r="Q83" i="13"/>
  <c r="Q82" i="13"/>
  <c r="Q81" i="13"/>
  <c r="Q80" i="13"/>
  <c r="Q79" i="13"/>
  <c r="Q78" i="13"/>
  <c r="Q77" i="13"/>
  <c r="Q76" i="13"/>
  <c r="Q75" i="13"/>
  <c r="Q74" i="13"/>
  <c r="Q73" i="13"/>
  <c r="Q72" i="13"/>
  <c r="Q71" i="13"/>
  <c r="Q70" i="13"/>
  <c r="Q69" i="13"/>
  <c r="Q68" i="13"/>
  <c r="Q65" i="13"/>
  <c r="Q64" i="13"/>
  <c r="Q63" i="13"/>
  <c r="Q62" i="13"/>
  <c r="Q60" i="13"/>
  <c r="Q58" i="13"/>
  <c r="Q57" i="13"/>
  <c r="Q56" i="13"/>
  <c r="Q55" i="13"/>
  <c r="Q54" i="13"/>
  <c r="Q53" i="13"/>
  <c r="Q52" i="13"/>
  <c r="Q51" i="13"/>
  <c r="Q50" i="13"/>
  <c r="Q49" i="13"/>
  <c r="Q48" i="13"/>
  <c r="Q47" i="13"/>
  <c r="Q46" i="13"/>
  <c r="Q45" i="13"/>
  <c r="Q44" i="13"/>
  <c r="Q43" i="13"/>
  <c r="Q42" i="13"/>
  <c r="Q41" i="13"/>
  <c r="Q40" i="13"/>
  <c r="Q39" i="13"/>
  <c r="Q38" i="13"/>
  <c r="Q37" i="13"/>
  <c r="Q36" i="13"/>
  <c r="Q35" i="13"/>
  <c r="Q34" i="13"/>
  <c r="Q33" i="13"/>
  <c r="Q32" i="13"/>
  <c r="Q31" i="13"/>
  <c r="Q30" i="13"/>
  <c r="Q29" i="13"/>
  <c r="Q28" i="13"/>
  <c r="Q27" i="13"/>
  <c r="Q26" i="13"/>
  <c r="Q25" i="13"/>
  <c r="Q24" i="13"/>
  <c r="Q23" i="13"/>
  <c r="Q22" i="13"/>
  <c r="Q21" i="13"/>
  <c r="Q20" i="13"/>
  <c r="Q19" i="13"/>
  <c r="Q18" i="13"/>
  <c r="Q17" i="13"/>
  <c r="Q16" i="13"/>
  <c r="Q15" i="13"/>
  <c r="Q14" i="13"/>
  <c r="Q13" i="13"/>
  <c r="Q12" i="13"/>
  <c r="Q11" i="13"/>
  <c r="Q10" i="13"/>
  <c r="Q9" i="13"/>
  <c r="Q8" i="13"/>
  <c r="V123" i="13"/>
  <c r="V122" i="13"/>
  <c r="V121" i="13"/>
  <c r="V120" i="13"/>
  <c r="V119" i="13"/>
  <c r="V118" i="13"/>
  <c r="V117" i="13"/>
  <c r="V116" i="13"/>
  <c r="V115" i="13"/>
  <c r="V114" i="13"/>
  <c r="V113" i="13"/>
  <c r="V112" i="13"/>
  <c r="V111" i="13"/>
  <c r="V110" i="13"/>
  <c r="V109" i="13"/>
  <c r="V108" i="13"/>
  <c r="V107" i="13"/>
  <c r="V106" i="13"/>
  <c r="V105" i="13"/>
  <c r="V104" i="13"/>
  <c r="V103" i="13"/>
  <c r="V102" i="13"/>
  <c r="V101" i="13"/>
  <c r="V100" i="13"/>
  <c r="V99" i="13"/>
  <c r="V98" i="13"/>
  <c r="V97" i="13"/>
  <c r="V96" i="13"/>
  <c r="V95" i="13"/>
  <c r="V94" i="13"/>
  <c r="V93" i="13"/>
  <c r="V92" i="13"/>
  <c r="V91" i="13"/>
  <c r="V90" i="13"/>
  <c r="V89" i="13"/>
  <c r="V88" i="13"/>
  <c r="V87" i="13"/>
  <c r="V86" i="13"/>
  <c r="V85" i="13"/>
  <c r="V84" i="13"/>
  <c r="V83" i="13"/>
  <c r="V82" i="13"/>
  <c r="V81" i="13"/>
  <c r="V80" i="13"/>
  <c r="V79" i="13"/>
  <c r="V78" i="13"/>
  <c r="V77" i="13"/>
  <c r="V76" i="13"/>
  <c r="V75" i="13"/>
  <c r="V74" i="13"/>
  <c r="V73" i="13"/>
  <c r="V72" i="13"/>
  <c r="V71" i="13"/>
  <c r="V70" i="13"/>
  <c r="V69" i="13"/>
  <c r="V68" i="13"/>
  <c r="V65" i="13"/>
  <c r="V64" i="13"/>
  <c r="V63" i="13"/>
  <c r="V62" i="13"/>
  <c r="V60" i="13"/>
  <c r="V58" i="13"/>
  <c r="V57" i="13"/>
  <c r="V56" i="13"/>
  <c r="V55" i="13"/>
  <c r="V54" i="13"/>
  <c r="V53" i="13"/>
  <c r="V52" i="13"/>
  <c r="V51" i="13"/>
  <c r="V50" i="13"/>
  <c r="V49" i="13"/>
  <c r="V48" i="13"/>
  <c r="V47" i="13"/>
  <c r="V46" i="13"/>
  <c r="V45" i="13"/>
  <c r="V44" i="13"/>
  <c r="V43" i="13"/>
  <c r="V42" i="13"/>
  <c r="V41" i="13"/>
  <c r="V40" i="13"/>
  <c r="V39" i="13"/>
  <c r="V38" i="13"/>
  <c r="V37" i="13"/>
  <c r="V36" i="13"/>
  <c r="V35" i="13"/>
  <c r="V34" i="13"/>
  <c r="V33" i="13"/>
  <c r="V32" i="13"/>
  <c r="V31" i="13"/>
  <c r="V30" i="13"/>
  <c r="V29" i="13"/>
  <c r="V28" i="13"/>
  <c r="V27" i="13"/>
  <c r="V26" i="13"/>
  <c r="V25" i="13"/>
  <c r="V24" i="13"/>
  <c r="V23" i="13"/>
  <c r="V22" i="13"/>
  <c r="V21" i="13"/>
  <c r="V20" i="13"/>
  <c r="V19" i="13"/>
  <c r="V18" i="13"/>
  <c r="V17" i="13"/>
  <c r="V16" i="13"/>
  <c r="V15" i="13"/>
  <c r="V14" i="13"/>
  <c r="V13" i="13"/>
  <c r="V12" i="13"/>
  <c r="V11" i="13"/>
  <c r="V10" i="13"/>
  <c r="V9" i="13"/>
  <c r="V8" i="13"/>
  <c r="AA123" i="13"/>
  <c r="AA122" i="13"/>
  <c r="AA121" i="13"/>
  <c r="AA120" i="13"/>
  <c r="AA119" i="13"/>
  <c r="AA118" i="13"/>
  <c r="AA117" i="13"/>
  <c r="AA116" i="13"/>
  <c r="AA115" i="13"/>
  <c r="AA114" i="13"/>
  <c r="AA113" i="13"/>
  <c r="AA112" i="13"/>
  <c r="AA111" i="13"/>
  <c r="AA110" i="13"/>
  <c r="AA109" i="13"/>
  <c r="AA108" i="13"/>
  <c r="AA107" i="13"/>
  <c r="AA106" i="13"/>
  <c r="AA105" i="13"/>
  <c r="AA104" i="13"/>
  <c r="AA103" i="13"/>
  <c r="AA102" i="13"/>
  <c r="AA101" i="13"/>
  <c r="AA100" i="13"/>
  <c r="AA99" i="13"/>
  <c r="AA98" i="13"/>
  <c r="AA97" i="13"/>
  <c r="AA96" i="13"/>
  <c r="AA95" i="13"/>
  <c r="AA94" i="13"/>
  <c r="AA93" i="13"/>
  <c r="AA92" i="13"/>
  <c r="AA91" i="13"/>
  <c r="AA90" i="13"/>
  <c r="AA89" i="13"/>
  <c r="AA88" i="13"/>
  <c r="AA87" i="13"/>
  <c r="AA86" i="13"/>
  <c r="AA85" i="13"/>
  <c r="AA84" i="13"/>
  <c r="AA83" i="13"/>
  <c r="AA82" i="13"/>
  <c r="AA81" i="13"/>
  <c r="AA80" i="13"/>
  <c r="AA79" i="13"/>
  <c r="AA78" i="13"/>
  <c r="AA77" i="13"/>
  <c r="AA76" i="13"/>
  <c r="AA75" i="13"/>
  <c r="AA74" i="13"/>
  <c r="AA73" i="13"/>
  <c r="AA72" i="13"/>
  <c r="AA71" i="13"/>
  <c r="AA70" i="13"/>
  <c r="AA69" i="13"/>
  <c r="AA68" i="13"/>
  <c r="AA65" i="13"/>
  <c r="AA64" i="13"/>
  <c r="AA63" i="13"/>
  <c r="AA62" i="13"/>
  <c r="AA60" i="13"/>
  <c r="AA58" i="13"/>
  <c r="AA57" i="13"/>
  <c r="AA56" i="13"/>
  <c r="AA55" i="13"/>
  <c r="AA54" i="13"/>
  <c r="AA53" i="13"/>
  <c r="AA52" i="13"/>
  <c r="AA51" i="13"/>
  <c r="AA50" i="13"/>
  <c r="AA49" i="13"/>
  <c r="AA48" i="13"/>
  <c r="AA47" i="13"/>
  <c r="AA46" i="13"/>
  <c r="AA45" i="13"/>
  <c r="AA44" i="13"/>
  <c r="AA43" i="13"/>
  <c r="AA42" i="13"/>
  <c r="AA41" i="13"/>
  <c r="AA40" i="13"/>
  <c r="AA39" i="13"/>
  <c r="AA38" i="13"/>
  <c r="AA37" i="13"/>
  <c r="AA36" i="13"/>
  <c r="AA35" i="13"/>
  <c r="AA34" i="13"/>
  <c r="AA33" i="13"/>
  <c r="AA32" i="13"/>
  <c r="AA31" i="13"/>
  <c r="AA30" i="13"/>
  <c r="AA29" i="13"/>
  <c r="AA28" i="13"/>
  <c r="AA27" i="13"/>
  <c r="AA26" i="13"/>
  <c r="AA25" i="13"/>
  <c r="AA24" i="13"/>
  <c r="AA23" i="13"/>
  <c r="AA22" i="13"/>
  <c r="AA21" i="13"/>
  <c r="AA20" i="13"/>
  <c r="AA19" i="13"/>
  <c r="AA18" i="13"/>
  <c r="AA17" i="13"/>
  <c r="AA16" i="13"/>
  <c r="AA15" i="13"/>
  <c r="AA14" i="13"/>
  <c r="AA13" i="13"/>
  <c r="AA12" i="13"/>
  <c r="AA11" i="13"/>
  <c r="AA10" i="13"/>
  <c r="AA9" i="13"/>
  <c r="AA8" i="13"/>
  <c r="AA7" i="13"/>
  <c r="AA6" i="13"/>
  <c r="V7" i="13"/>
  <c r="V6" i="13"/>
  <c r="Q7" i="13"/>
  <c r="Q6" i="13"/>
  <c r="L7" i="13"/>
  <c r="L6" i="13"/>
  <c r="G7" i="13"/>
  <c r="G6" i="13"/>
  <c r="O6" i="15"/>
  <c r="M6" i="15"/>
  <c r="K22" i="15"/>
  <c r="K26" i="15"/>
  <c r="K54" i="15"/>
  <c r="K79" i="15"/>
  <c r="K78" i="15"/>
  <c r="N122" i="15"/>
  <c r="O122" i="15" s="1"/>
  <c r="L122" i="15"/>
  <c r="M122" i="15" s="1"/>
  <c r="N121" i="15"/>
  <c r="O121" i="15" s="1"/>
  <c r="L121" i="15"/>
  <c r="M121" i="15" s="1"/>
  <c r="N120" i="15"/>
  <c r="O120" i="15" s="1"/>
  <c r="L120" i="15"/>
  <c r="M120" i="15" s="1"/>
  <c r="N119" i="15"/>
  <c r="O119" i="15" s="1"/>
  <c r="L119" i="15"/>
  <c r="M119" i="15" s="1"/>
  <c r="N118" i="15"/>
  <c r="O118" i="15" s="1"/>
  <c r="L118" i="15"/>
  <c r="M118" i="15" s="1"/>
  <c r="N117" i="15"/>
  <c r="O117" i="15" s="1"/>
  <c r="L117" i="15"/>
  <c r="M117" i="15" s="1"/>
  <c r="N116" i="15"/>
  <c r="O116" i="15" s="1"/>
  <c r="L116" i="15"/>
  <c r="M116" i="15" s="1"/>
  <c r="N115" i="15"/>
  <c r="O115" i="15" s="1"/>
  <c r="L115" i="15"/>
  <c r="M115" i="15" s="1"/>
  <c r="N114" i="15"/>
  <c r="O114" i="15" s="1"/>
  <c r="L114" i="15"/>
  <c r="M114" i="15" s="1"/>
  <c r="N113" i="15"/>
  <c r="O113" i="15" s="1"/>
  <c r="L113" i="15"/>
  <c r="M113" i="15" s="1"/>
  <c r="N112" i="15"/>
  <c r="O112" i="15" s="1"/>
  <c r="L112" i="15"/>
  <c r="M112" i="15" s="1"/>
  <c r="N111" i="15"/>
  <c r="O111" i="15" s="1"/>
  <c r="L111" i="15"/>
  <c r="M111" i="15" s="1"/>
  <c r="N110" i="15"/>
  <c r="O110" i="15" s="1"/>
  <c r="L110" i="15"/>
  <c r="M110" i="15" s="1"/>
  <c r="N109" i="15"/>
  <c r="O109" i="15" s="1"/>
  <c r="L109" i="15"/>
  <c r="M109" i="15" s="1"/>
  <c r="N108" i="15"/>
  <c r="O108" i="15" s="1"/>
  <c r="L108" i="15"/>
  <c r="M108" i="15" s="1"/>
  <c r="N107" i="15"/>
  <c r="O107" i="15" s="1"/>
  <c r="L107" i="15"/>
  <c r="M107" i="15" s="1"/>
  <c r="N106" i="15"/>
  <c r="O106" i="15" s="1"/>
  <c r="L106" i="15"/>
  <c r="M106" i="15" s="1"/>
  <c r="N105" i="15"/>
  <c r="O105" i="15" s="1"/>
  <c r="L105" i="15"/>
  <c r="M105" i="15" s="1"/>
  <c r="N104" i="15"/>
  <c r="O104" i="15" s="1"/>
  <c r="L104" i="15"/>
  <c r="M104" i="15" s="1"/>
  <c r="N103" i="15"/>
  <c r="O103" i="15" s="1"/>
  <c r="L103" i="15"/>
  <c r="M103" i="15" s="1"/>
  <c r="N102" i="15"/>
  <c r="O102" i="15" s="1"/>
  <c r="L102" i="15"/>
  <c r="M102" i="15" s="1"/>
  <c r="N101" i="15"/>
  <c r="O101" i="15" s="1"/>
  <c r="L101" i="15"/>
  <c r="M101" i="15" s="1"/>
  <c r="N100" i="15"/>
  <c r="O100" i="15" s="1"/>
  <c r="L100" i="15"/>
  <c r="M100" i="15" s="1"/>
  <c r="N99" i="15"/>
  <c r="O99" i="15" s="1"/>
  <c r="L99" i="15"/>
  <c r="M99" i="15" s="1"/>
  <c r="N98" i="15"/>
  <c r="O98" i="15" s="1"/>
  <c r="L98" i="15"/>
  <c r="M98" i="15" s="1"/>
  <c r="N97" i="15"/>
  <c r="O97" i="15" s="1"/>
  <c r="L97" i="15"/>
  <c r="M97" i="15" s="1"/>
  <c r="N96" i="15"/>
  <c r="O96" i="15" s="1"/>
  <c r="L96" i="15"/>
  <c r="M96" i="15" s="1"/>
  <c r="N95" i="15"/>
  <c r="O95" i="15" s="1"/>
  <c r="L95" i="15"/>
  <c r="M95" i="15" s="1"/>
  <c r="N94" i="15"/>
  <c r="O94" i="15" s="1"/>
  <c r="L94" i="15"/>
  <c r="M94" i="15" s="1"/>
  <c r="N93" i="15"/>
  <c r="O93" i="15" s="1"/>
  <c r="L93" i="15"/>
  <c r="M93" i="15" s="1"/>
  <c r="N92" i="15"/>
  <c r="O92" i="15" s="1"/>
  <c r="L92" i="15"/>
  <c r="M92" i="15" s="1"/>
  <c r="N91" i="15"/>
  <c r="O91" i="15" s="1"/>
  <c r="L91" i="15"/>
  <c r="M91" i="15" s="1"/>
  <c r="N90" i="15"/>
  <c r="O90" i="15" s="1"/>
  <c r="L90" i="15"/>
  <c r="M90" i="15" s="1"/>
  <c r="N89" i="15"/>
  <c r="O89" i="15" s="1"/>
  <c r="L89" i="15"/>
  <c r="M89" i="15" s="1"/>
  <c r="N88" i="15"/>
  <c r="O88" i="15" s="1"/>
  <c r="L88" i="15"/>
  <c r="M88" i="15" s="1"/>
  <c r="N87" i="15"/>
  <c r="O87" i="15" s="1"/>
  <c r="L87" i="15"/>
  <c r="M87" i="15" s="1"/>
  <c r="N86" i="15"/>
  <c r="O86" i="15" s="1"/>
  <c r="L86" i="15"/>
  <c r="M86" i="15" s="1"/>
  <c r="N85" i="15"/>
  <c r="O85" i="15" s="1"/>
  <c r="L85" i="15"/>
  <c r="M85" i="15" s="1"/>
  <c r="N84" i="15"/>
  <c r="O84" i="15" s="1"/>
  <c r="L84" i="15"/>
  <c r="M84" i="15" s="1"/>
  <c r="N83" i="15"/>
  <c r="O83" i="15" s="1"/>
  <c r="L83" i="15"/>
  <c r="M83" i="15" s="1"/>
  <c r="N82" i="15"/>
  <c r="O82" i="15" s="1"/>
  <c r="L82" i="15"/>
  <c r="M82" i="15" s="1"/>
  <c r="N81" i="15"/>
  <c r="O81" i="15" s="1"/>
  <c r="L81" i="15"/>
  <c r="M81" i="15" s="1"/>
  <c r="N80" i="15"/>
  <c r="O80" i="15" s="1"/>
  <c r="L80" i="15"/>
  <c r="M80" i="15" s="1"/>
  <c r="N79" i="15"/>
  <c r="O79" i="15" s="1"/>
  <c r="L79" i="15"/>
  <c r="M79" i="15" s="1"/>
  <c r="N78" i="15"/>
  <c r="O78" i="15" s="1"/>
  <c r="L78" i="15"/>
  <c r="M78" i="15" s="1"/>
  <c r="N77" i="15"/>
  <c r="O77" i="15" s="1"/>
  <c r="L77" i="15"/>
  <c r="M77" i="15" s="1"/>
  <c r="N76" i="15"/>
  <c r="O76" i="15" s="1"/>
  <c r="L76" i="15"/>
  <c r="M76" i="15" s="1"/>
  <c r="N75" i="15"/>
  <c r="O75" i="15" s="1"/>
  <c r="L75" i="15"/>
  <c r="M75" i="15" s="1"/>
  <c r="N74" i="15"/>
  <c r="O74" i="15" s="1"/>
  <c r="L74" i="15"/>
  <c r="M74" i="15" s="1"/>
  <c r="N73" i="15"/>
  <c r="O73" i="15" s="1"/>
  <c r="L73" i="15"/>
  <c r="M73" i="15" s="1"/>
  <c r="N72" i="15"/>
  <c r="O72" i="15" s="1"/>
  <c r="L72" i="15"/>
  <c r="M72" i="15" s="1"/>
  <c r="N71" i="15"/>
  <c r="O71" i="15" s="1"/>
  <c r="L71" i="15"/>
  <c r="M71" i="15" s="1"/>
  <c r="N70" i="15"/>
  <c r="O70" i="15" s="1"/>
  <c r="L70" i="15"/>
  <c r="M70" i="15" s="1"/>
  <c r="N69" i="15"/>
  <c r="O69" i="15" s="1"/>
  <c r="L69" i="15"/>
  <c r="M69" i="15" s="1"/>
  <c r="N68" i="15"/>
  <c r="O68" i="15" s="1"/>
  <c r="L68" i="15"/>
  <c r="M68" i="15" s="1"/>
  <c r="N67" i="15"/>
  <c r="O67" i="15" s="1"/>
  <c r="L67" i="15"/>
  <c r="M67" i="15" s="1"/>
  <c r="N65" i="15"/>
  <c r="O65" i="15" s="1"/>
  <c r="L65" i="15"/>
  <c r="M65" i="15" s="1"/>
  <c r="N64" i="15"/>
  <c r="O64" i="15" s="1"/>
  <c r="L64" i="15"/>
  <c r="M64" i="15" s="1"/>
  <c r="N63" i="15"/>
  <c r="O63" i="15" s="1"/>
  <c r="L63" i="15"/>
  <c r="M63" i="15" s="1"/>
  <c r="N62" i="15"/>
  <c r="O62" i="15" s="1"/>
  <c r="L62" i="15"/>
  <c r="M62" i="15" s="1"/>
  <c r="N60" i="15"/>
  <c r="O60" i="15" s="1"/>
  <c r="L60" i="15"/>
  <c r="M60" i="15" s="1"/>
  <c r="N58" i="15"/>
  <c r="O58" i="15" s="1"/>
  <c r="L58" i="15"/>
  <c r="M58" i="15" s="1"/>
  <c r="N57" i="15"/>
  <c r="O57" i="15" s="1"/>
  <c r="L57" i="15"/>
  <c r="M57" i="15" s="1"/>
  <c r="N56" i="15"/>
  <c r="O56" i="15" s="1"/>
  <c r="L56" i="15"/>
  <c r="M56" i="15" s="1"/>
  <c r="N55" i="15"/>
  <c r="O55" i="15" s="1"/>
  <c r="L55" i="15"/>
  <c r="M55" i="15" s="1"/>
  <c r="N54" i="15"/>
  <c r="O54" i="15" s="1"/>
  <c r="L54" i="15"/>
  <c r="M54" i="15" s="1"/>
  <c r="N53" i="15"/>
  <c r="O53" i="15" s="1"/>
  <c r="L53" i="15"/>
  <c r="M53" i="15" s="1"/>
  <c r="N52" i="15"/>
  <c r="O52" i="15" s="1"/>
  <c r="L52" i="15"/>
  <c r="M52" i="15" s="1"/>
  <c r="N51" i="15"/>
  <c r="O51" i="15" s="1"/>
  <c r="L51" i="15"/>
  <c r="M51" i="15" s="1"/>
  <c r="N50" i="15"/>
  <c r="O50" i="15" s="1"/>
  <c r="L50" i="15"/>
  <c r="M50" i="15" s="1"/>
  <c r="N49" i="15"/>
  <c r="O49" i="15" s="1"/>
  <c r="L49" i="15"/>
  <c r="M49" i="15" s="1"/>
  <c r="N48" i="15"/>
  <c r="O48" i="15" s="1"/>
  <c r="L48" i="15"/>
  <c r="M48" i="15" s="1"/>
  <c r="N47" i="15"/>
  <c r="O47" i="15" s="1"/>
  <c r="L47" i="15"/>
  <c r="M47" i="15" s="1"/>
  <c r="N46" i="15"/>
  <c r="O46" i="15" s="1"/>
  <c r="L46" i="15"/>
  <c r="M46" i="15" s="1"/>
  <c r="N45" i="15"/>
  <c r="O45" i="15" s="1"/>
  <c r="L45" i="15"/>
  <c r="M45" i="15" s="1"/>
  <c r="N44" i="15"/>
  <c r="O44" i="15" s="1"/>
  <c r="L44" i="15"/>
  <c r="M44" i="15" s="1"/>
  <c r="N43" i="15"/>
  <c r="O43" i="15" s="1"/>
  <c r="L43" i="15"/>
  <c r="M43" i="15" s="1"/>
  <c r="N42" i="15"/>
  <c r="O42" i="15" s="1"/>
  <c r="L42" i="15"/>
  <c r="M42" i="15" s="1"/>
  <c r="N41" i="15"/>
  <c r="O41" i="15" s="1"/>
  <c r="L41" i="15"/>
  <c r="M41" i="15" s="1"/>
  <c r="N40" i="15"/>
  <c r="O40" i="15" s="1"/>
  <c r="L40" i="15"/>
  <c r="M40" i="15" s="1"/>
  <c r="N39" i="15"/>
  <c r="O39" i="15" s="1"/>
  <c r="L39" i="15"/>
  <c r="M39" i="15" s="1"/>
  <c r="N38" i="15"/>
  <c r="O38" i="15" s="1"/>
  <c r="L38" i="15"/>
  <c r="M38" i="15" s="1"/>
  <c r="N37" i="15"/>
  <c r="O37" i="15" s="1"/>
  <c r="L37" i="15"/>
  <c r="M37" i="15" s="1"/>
  <c r="N36" i="15"/>
  <c r="O36" i="15" s="1"/>
  <c r="L36" i="15"/>
  <c r="M36" i="15" s="1"/>
  <c r="N35" i="15"/>
  <c r="O35" i="15" s="1"/>
  <c r="L35" i="15"/>
  <c r="M35" i="15" s="1"/>
  <c r="N34" i="15"/>
  <c r="O34" i="15" s="1"/>
  <c r="L34" i="15"/>
  <c r="M34" i="15" s="1"/>
  <c r="N33" i="15"/>
  <c r="O33" i="15" s="1"/>
  <c r="L33" i="15"/>
  <c r="M33" i="15" s="1"/>
  <c r="N32" i="15"/>
  <c r="O32" i="15" s="1"/>
  <c r="L32" i="15"/>
  <c r="M32" i="15" s="1"/>
  <c r="N31" i="15"/>
  <c r="O31" i="15" s="1"/>
  <c r="L31" i="15"/>
  <c r="M31" i="15" s="1"/>
  <c r="N30" i="15"/>
  <c r="O30" i="15" s="1"/>
  <c r="L30" i="15"/>
  <c r="M30" i="15" s="1"/>
  <c r="N29" i="15"/>
  <c r="O29" i="15" s="1"/>
  <c r="L29" i="15"/>
  <c r="M29" i="15" s="1"/>
  <c r="N28" i="15"/>
  <c r="O28" i="15" s="1"/>
  <c r="L28" i="15"/>
  <c r="M28" i="15" s="1"/>
  <c r="N27" i="15"/>
  <c r="O27" i="15" s="1"/>
  <c r="L27" i="15"/>
  <c r="M27" i="15" s="1"/>
  <c r="N26" i="15"/>
  <c r="O26" i="15" s="1"/>
  <c r="L26" i="15"/>
  <c r="M26" i="15" s="1"/>
  <c r="N25" i="15"/>
  <c r="O25" i="15" s="1"/>
  <c r="L25" i="15"/>
  <c r="M25" i="15" s="1"/>
  <c r="N24" i="15"/>
  <c r="O24" i="15" s="1"/>
  <c r="L24" i="15"/>
  <c r="M24" i="15" s="1"/>
  <c r="N23" i="15"/>
  <c r="O23" i="15" s="1"/>
  <c r="L23" i="15"/>
  <c r="M23" i="15" s="1"/>
  <c r="N22" i="15"/>
  <c r="O22" i="15" s="1"/>
  <c r="L22" i="15"/>
  <c r="M22" i="15" s="1"/>
  <c r="N21" i="15"/>
  <c r="O21" i="15" s="1"/>
  <c r="L21" i="15"/>
  <c r="M21" i="15" s="1"/>
  <c r="N20" i="15"/>
  <c r="O20" i="15" s="1"/>
  <c r="L20" i="15"/>
  <c r="M20" i="15" s="1"/>
  <c r="N19" i="15"/>
  <c r="O19" i="15" s="1"/>
  <c r="L19" i="15"/>
  <c r="M19" i="15" s="1"/>
  <c r="N18" i="15"/>
  <c r="O18" i="15" s="1"/>
  <c r="L18" i="15"/>
  <c r="M18" i="15" s="1"/>
  <c r="N17" i="15"/>
  <c r="O17" i="15" s="1"/>
  <c r="L17" i="15"/>
  <c r="M17" i="15" s="1"/>
  <c r="N16" i="15"/>
  <c r="O16" i="15" s="1"/>
  <c r="L16" i="15"/>
  <c r="M16" i="15" s="1"/>
  <c r="N15" i="15"/>
  <c r="O15" i="15" s="1"/>
  <c r="L15" i="15"/>
  <c r="M15" i="15" s="1"/>
  <c r="N14" i="15"/>
  <c r="O14" i="15" s="1"/>
  <c r="L14" i="15"/>
  <c r="M14" i="15" s="1"/>
  <c r="N13" i="15"/>
  <c r="O13" i="15" s="1"/>
  <c r="L13" i="15"/>
  <c r="M13" i="15" s="1"/>
  <c r="N12" i="15"/>
  <c r="O12" i="15" s="1"/>
  <c r="L12" i="15"/>
  <c r="M12" i="15" s="1"/>
  <c r="N11" i="15"/>
  <c r="O11" i="15" s="1"/>
  <c r="L11" i="15"/>
  <c r="M11" i="15" s="1"/>
  <c r="N10" i="15"/>
  <c r="O10" i="15" s="1"/>
  <c r="L10" i="15"/>
  <c r="M10" i="15" s="1"/>
  <c r="N9" i="15"/>
  <c r="O9" i="15" s="1"/>
  <c r="L9" i="15"/>
  <c r="M9" i="15" s="1"/>
  <c r="N8" i="15"/>
  <c r="O8" i="15" s="1"/>
  <c r="L8" i="15"/>
  <c r="M8" i="15" s="1"/>
  <c r="O7" i="15"/>
  <c r="N7" i="15"/>
  <c r="M7" i="15"/>
  <c r="L7" i="15"/>
  <c r="K122" i="15"/>
  <c r="K121" i="15"/>
  <c r="K120" i="15"/>
  <c r="K119" i="15"/>
  <c r="K118" i="15"/>
  <c r="K117" i="15"/>
  <c r="K116" i="15"/>
  <c r="K115" i="15"/>
  <c r="K114" i="15"/>
  <c r="K113" i="15"/>
  <c r="K112" i="15"/>
  <c r="K111" i="15"/>
  <c r="K110" i="15"/>
  <c r="K109" i="15"/>
  <c r="K108" i="15"/>
  <c r="K107" i="15"/>
  <c r="K106" i="15"/>
  <c r="K105" i="15"/>
  <c r="K104" i="15"/>
  <c r="K103" i="15"/>
  <c r="K102" i="15"/>
  <c r="K101" i="15"/>
  <c r="K100" i="15"/>
  <c r="K99" i="15"/>
  <c r="K98" i="15"/>
  <c r="K97" i="15"/>
  <c r="K96" i="15"/>
  <c r="K95" i="15"/>
  <c r="K94" i="15"/>
  <c r="K93" i="15"/>
  <c r="K92" i="15"/>
  <c r="K91" i="15"/>
  <c r="K90" i="15"/>
  <c r="K89" i="15"/>
  <c r="K88" i="15"/>
  <c r="K87" i="15"/>
  <c r="K86" i="15"/>
  <c r="K85" i="15"/>
  <c r="K84" i="15"/>
  <c r="K83" i="15"/>
  <c r="K82" i="15"/>
  <c r="K81" i="15"/>
  <c r="K80" i="15"/>
  <c r="K77" i="15"/>
  <c r="K76" i="15"/>
  <c r="K75" i="15"/>
  <c r="K74" i="15"/>
  <c r="K73" i="15"/>
  <c r="K72" i="15"/>
  <c r="K71" i="15"/>
  <c r="K70" i="15"/>
  <c r="K69" i="15"/>
  <c r="K68" i="15"/>
  <c r="K67" i="15"/>
  <c r="K65" i="15"/>
  <c r="K64" i="15"/>
  <c r="K63" i="15"/>
  <c r="K62" i="15"/>
  <c r="K60" i="15"/>
  <c r="K58" i="15"/>
  <c r="K57" i="15"/>
  <c r="K56" i="15"/>
  <c r="K55" i="15"/>
  <c r="K53" i="15"/>
  <c r="K52" i="15"/>
  <c r="K51" i="15"/>
  <c r="K50" i="15"/>
  <c r="K49" i="15"/>
  <c r="K48" i="15"/>
  <c r="K47" i="15"/>
  <c r="K46" i="15"/>
  <c r="K45" i="15"/>
  <c r="K44" i="15"/>
  <c r="K43" i="15"/>
  <c r="K42" i="15"/>
  <c r="K41" i="15"/>
  <c r="K40" i="15"/>
  <c r="K39" i="15"/>
  <c r="K38" i="15"/>
  <c r="K37" i="15"/>
  <c r="K36" i="15"/>
  <c r="K35" i="15"/>
  <c r="K34" i="15"/>
  <c r="K33" i="15"/>
  <c r="K32" i="15"/>
  <c r="K31" i="15"/>
  <c r="K30" i="15"/>
  <c r="K29" i="15"/>
  <c r="K28" i="15"/>
  <c r="K27" i="15"/>
  <c r="K25" i="15"/>
  <c r="K24" i="15"/>
  <c r="K23" i="15"/>
  <c r="K21" i="15"/>
  <c r="K20" i="15"/>
  <c r="K19" i="15"/>
  <c r="K18" i="15"/>
  <c r="K17" i="15"/>
  <c r="K16" i="15"/>
  <c r="K15" i="15"/>
  <c r="K14" i="15"/>
  <c r="K13" i="15"/>
  <c r="K12" i="15"/>
  <c r="K11" i="15"/>
  <c r="K10" i="15"/>
  <c r="K9" i="15"/>
  <c r="K8" i="15"/>
  <c r="N6" i="15" s="1"/>
  <c r="K7" i="15"/>
  <c r="K6" i="15"/>
  <c r="I47" i="15"/>
  <c r="D47" i="15"/>
  <c r="E47" i="15"/>
  <c r="F47" i="15"/>
  <c r="I65" i="15"/>
  <c r="I122" i="15"/>
  <c r="I121" i="15"/>
  <c r="I120" i="15"/>
  <c r="I119" i="15"/>
  <c r="I118" i="15"/>
  <c r="I117" i="15"/>
  <c r="I116" i="15"/>
  <c r="I115" i="15"/>
  <c r="I114" i="15"/>
  <c r="I113" i="15"/>
  <c r="H113" i="15"/>
  <c r="G113" i="15"/>
  <c r="F113" i="15"/>
  <c r="E113" i="15"/>
  <c r="D113" i="15"/>
  <c r="I112" i="15"/>
  <c r="I111" i="15"/>
  <c r="I110" i="15"/>
  <c r="I109" i="15"/>
  <c r="I108" i="15"/>
  <c r="I107" i="15"/>
  <c r="I106" i="15"/>
  <c r="I105" i="15"/>
  <c r="I104" i="15"/>
  <c r="I103" i="15"/>
  <c r="I102" i="15"/>
  <c r="I101" i="15"/>
  <c r="I100" i="15"/>
  <c r="I99" i="15"/>
  <c r="I98" i="15"/>
  <c r="I97" i="15"/>
  <c r="I96" i="15"/>
  <c r="I95" i="15"/>
  <c r="I94" i="15"/>
  <c r="I93" i="15"/>
  <c r="I92" i="15"/>
  <c r="I91" i="15"/>
  <c r="I90" i="15"/>
  <c r="I89" i="15"/>
  <c r="I88" i="15"/>
  <c r="I87" i="15"/>
  <c r="I86" i="15"/>
  <c r="I85" i="15"/>
  <c r="I84" i="15"/>
  <c r="I83" i="15"/>
  <c r="I82" i="15"/>
  <c r="H82" i="15"/>
  <c r="G82" i="15"/>
  <c r="F82" i="15"/>
  <c r="E82" i="15"/>
  <c r="D82" i="15"/>
  <c r="I81" i="15"/>
  <c r="I80" i="15"/>
  <c r="I79" i="15"/>
  <c r="I78" i="15"/>
  <c r="I77" i="15"/>
  <c r="I76" i="15"/>
  <c r="I75" i="15"/>
  <c r="I74" i="15"/>
  <c r="I73" i="15"/>
  <c r="I72" i="15"/>
  <c r="I71" i="15"/>
  <c r="I70" i="15"/>
  <c r="I69" i="15"/>
  <c r="I68" i="15"/>
  <c r="I67" i="15"/>
  <c r="H67" i="15"/>
  <c r="G67" i="15"/>
  <c r="F67" i="15"/>
  <c r="E67" i="15"/>
  <c r="D67" i="15"/>
  <c r="I64" i="15"/>
  <c r="I63" i="15"/>
  <c r="I62" i="15"/>
  <c r="I60" i="15"/>
  <c r="I58" i="15"/>
  <c r="I57" i="15"/>
  <c r="I56" i="15"/>
  <c r="I55" i="15"/>
  <c r="I54" i="15"/>
  <c r="I53" i="15"/>
  <c r="I52" i="15"/>
  <c r="I51" i="15"/>
  <c r="I50" i="15"/>
  <c r="I49" i="15"/>
  <c r="I48" i="15"/>
  <c r="H47" i="15"/>
  <c r="G47" i="15"/>
  <c r="I46" i="15"/>
  <c r="I45" i="15"/>
  <c r="I44" i="15"/>
  <c r="I43" i="15"/>
  <c r="I42" i="15"/>
  <c r="I41" i="15"/>
  <c r="I40" i="15"/>
  <c r="I39" i="15"/>
  <c r="I38" i="15"/>
  <c r="I37" i="15"/>
  <c r="I36" i="15"/>
  <c r="I35" i="15"/>
  <c r="I34" i="15"/>
  <c r="I33" i="15"/>
  <c r="I32" i="15"/>
  <c r="I31" i="15"/>
  <c r="I30" i="15"/>
  <c r="I29" i="15"/>
  <c r="H29" i="15"/>
  <c r="G29" i="15"/>
  <c r="F29" i="15"/>
  <c r="E29" i="15"/>
  <c r="D29" i="15"/>
  <c r="I28" i="15"/>
  <c r="I27" i="15"/>
  <c r="I26" i="15"/>
  <c r="I25" i="15"/>
  <c r="I24" i="15"/>
  <c r="I23" i="15"/>
  <c r="I22" i="15"/>
  <c r="I21" i="15"/>
  <c r="I20" i="15"/>
  <c r="I19" i="15"/>
  <c r="I18" i="15"/>
  <c r="I17" i="15"/>
  <c r="I16" i="15"/>
  <c r="H16" i="15"/>
  <c r="G16" i="15"/>
  <c r="F16" i="15"/>
  <c r="E16" i="15"/>
  <c r="D16" i="15"/>
  <c r="I15" i="15"/>
  <c r="I14" i="15"/>
  <c r="I13" i="15"/>
  <c r="I12" i="15"/>
  <c r="I11" i="15"/>
  <c r="I10" i="15"/>
  <c r="I9" i="15"/>
  <c r="I8" i="15"/>
  <c r="I123" i="15" s="1"/>
  <c r="I7" i="15"/>
  <c r="H7" i="15"/>
  <c r="G7" i="15"/>
  <c r="F7" i="15"/>
  <c r="E7" i="15"/>
  <c r="D7" i="15"/>
  <c r="H6" i="15"/>
  <c r="G6" i="15"/>
  <c r="F6" i="15"/>
  <c r="E6" i="15"/>
  <c r="D6" i="15"/>
  <c r="I6" i="15" l="1"/>
  <c r="I123" i="14"/>
  <c r="A6" i="13"/>
  <c r="L6" i="15" l="1"/>
  <c r="O8" i="14"/>
  <c r="Z8" i="13" s="1"/>
  <c r="M8" i="14"/>
  <c r="P8" i="13" s="1"/>
  <c r="K8" i="14"/>
  <c r="O13" i="14"/>
  <c r="Z13" i="13" s="1"/>
  <c r="M13" i="14"/>
  <c r="P13" i="13" s="1"/>
  <c r="K13" i="14"/>
  <c r="O12" i="14"/>
  <c r="Z12" i="13" s="1"/>
  <c r="M12" i="14"/>
  <c r="P12" i="13" s="1"/>
  <c r="K12" i="14"/>
  <c r="O19" i="14"/>
  <c r="Z19" i="13" s="1"/>
  <c r="M19" i="14"/>
  <c r="P19" i="13" s="1"/>
  <c r="K19" i="14"/>
  <c r="O18" i="14"/>
  <c r="Z18" i="13" s="1"/>
  <c r="M18" i="14"/>
  <c r="P18" i="13" s="1"/>
  <c r="K18" i="14"/>
  <c r="O17" i="14"/>
  <c r="Z17" i="13" s="1"/>
  <c r="M17" i="14"/>
  <c r="P17" i="13" s="1"/>
  <c r="K17" i="14"/>
  <c r="O28" i="14"/>
  <c r="Z28" i="13" s="1"/>
  <c r="M28" i="14"/>
  <c r="P28" i="13" s="1"/>
  <c r="K28" i="14"/>
  <c r="O27" i="14"/>
  <c r="Z27" i="13" s="1"/>
  <c r="M27" i="14"/>
  <c r="P27" i="13" s="1"/>
  <c r="K27" i="14"/>
  <c r="O25" i="14"/>
  <c r="Z25" i="13" s="1"/>
  <c r="M25" i="14"/>
  <c r="P25" i="13" s="1"/>
  <c r="K25" i="14"/>
  <c r="O24" i="14"/>
  <c r="Z24" i="13" s="1"/>
  <c r="M24" i="14"/>
  <c r="P24" i="13" s="1"/>
  <c r="K24" i="14"/>
  <c r="O23" i="14"/>
  <c r="Z23" i="13" s="1"/>
  <c r="M23" i="14"/>
  <c r="P23" i="13" s="1"/>
  <c r="K23" i="14"/>
  <c r="O32" i="14"/>
  <c r="Z32" i="13" s="1"/>
  <c r="M32" i="14"/>
  <c r="P32" i="13" s="1"/>
  <c r="K32" i="14"/>
  <c r="O31" i="14"/>
  <c r="Z31" i="13" s="1"/>
  <c r="M31" i="14"/>
  <c r="P31" i="13" s="1"/>
  <c r="K31" i="14"/>
  <c r="O46" i="14"/>
  <c r="Z46" i="13" s="1"/>
  <c r="M46" i="14"/>
  <c r="P46" i="13" s="1"/>
  <c r="K46" i="14"/>
  <c r="O45" i="14"/>
  <c r="Z45" i="13" s="1"/>
  <c r="M45" i="14"/>
  <c r="P45" i="13" s="1"/>
  <c r="K45" i="14"/>
  <c r="O44" i="14"/>
  <c r="Z44" i="13" s="1"/>
  <c r="M44" i="14"/>
  <c r="P44" i="13" s="1"/>
  <c r="K44" i="14"/>
  <c r="O43" i="14"/>
  <c r="Z43" i="13" s="1"/>
  <c r="M43" i="14"/>
  <c r="P43" i="13" s="1"/>
  <c r="K43" i="14"/>
  <c r="O42" i="14"/>
  <c r="Z42" i="13" s="1"/>
  <c r="M42" i="14"/>
  <c r="P42" i="13" s="1"/>
  <c r="K42" i="14"/>
  <c r="O41" i="14"/>
  <c r="Z41" i="13" s="1"/>
  <c r="M41" i="14"/>
  <c r="P41" i="13" s="1"/>
  <c r="K41" i="14"/>
  <c r="O40" i="14"/>
  <c r="Z40" i="13" s="1"/>
  <c r="M40" i="14"/>
  <c r="P40" i="13" s="1"/>
  <c r="K40" i="14"/>
  <c r="O39" i="14"/>
  <c r="Z39" i="13" s="1"/>
  <c r="M39" i="14"/>
  <c r="P39" i="13" s="1"/>
  <c r="K39" i="14"/>
  <c r="O38" i="14"/>
  <c r="Z38" i="13" s="1"/>
  <c r="M38" i="14"/>
  <c r="P38" i="13" s="1"/>
  <c r="K38" i="14"/>
  <c r="O37" i="14"/>
  <c r="Z37" i="13" s="1"/>
  <c r="M37" i="14"/>
  <c r="P37" i="13" s="1"/>
  <c r="K37" i="14"/>
  <c r="O36" i="14"/>
  <c r="Z36" i="13" s="1"/>
  <c r="M36" i="14"/>
  <c r="P36" i="13" s="1"/>
  <c r="K36" i="14"/>
  <c r="O35" i="14"/>
  <c r="Z35" i="13" s="1"/>
  <c r="M35" i="14"/>
  <c r="P35" i="13" s="1"/>
  <c r="K35" i="14"/>
  <c r="O53" i="14"/>
  <c r="Z53" i="13" s="1"/>
  <c r="M53" i="14"/>
  <c r="P53" i="13" s="1"/>
  <c r="K53" i="14"/>
  <c r="O52" i="14"/>
  <c r="Z52" i="13" s="1"/>
  <c r="M52" i="14"/>
  <c r="P52" i="13" s="1"/>
  <c r="K52" i="14"/>
  <c r="O51" i="14"/>
  <c r="Z51" i="13" s="1"/>
  <c r="M51" i="14"/>
  <c r="P51" i="13" s="1"/>
  <c r="K51" i="14"/>
  <c r="O50" i="14"/>
  <c r="Z50" i="13" s="1"/>
  <c r="M50" i="14"/>
  <c r="P50" i="13" s="1"/>
  <c r="K50" i="14"/>
  <c r="O49" i="14"/>
  <c r="Z49" i="13" s="1"/>
  <c r="M49" i="14"/>
  <c r="P49" i="13" s="1"/>
  <c r="K49" i="14"/>
  <c r="O48" i="14"/>
  <c r="Z48" i="13" s="1"/>
  <c r="M48" i="14"/>
  <c r="P48" i="13" s="1"/>
  <c r="K48" i="14"/>
  <c r="O65" i="14"/>
  <c r="Z65" i="13" s="1"/>
  <c r="M65" i="14"/>
  <c r="P65" i="13" s="1"/>
  <c r="K65" i="14"/>
  <c r="O64" i="14"/>
  <c r="Z64" i="13" s="1"/>
  <c r="M64" i="14"/>
  <c r="P64" i="13" s="1"/>
  <c r="K64" i="14"/>
  <c r="O63" i="14"/>
  <c r="Z63" i="13" s="1"/>
  <c r="M63" i="14"/>
  <c r="P63" i="13" s="1"/>
  <c r="K63" i="14"/>
  <c r="O62" i="14"/>
  <c r="Z62" i="13" s="1"/>
  <c r="M62" i="14"/>
  <c r="P62" i="13" s="1"/>
  <c r="K62" i="14"/>
  <c r="O60" i="14"/>
  <c r="Z60" i="13" s="1"/>
  <c r="M60" i="14"/>
  <c r="P60" i="13" s="1"/>
  <c r="K60" i="14"/>
  <c r="O59" i="14"/>
  <c r="Z59" i="13" s="1"/>
  <c r="M59" i="14"/>
  <c r="P59" i="13" s="1"/>
  <c r="K59" i="14"/>
  <c r="O58" i="14"/>
  <c r="Z58" i="13" s="1"/>
  <c r="M58" i="14"/>
  <c r="P58" i="13" s="1"/>
  <c r="K58" i="14"/>
  <c r="O81" i="14"/>
  <c r="Z82" i="13" s="1"/>
  <c r="M81" i="14"/>
  <c r="P82" i="13" s="1"/>
  <c r="K81" i="14"/>
  <c r="O80" i="14"/>
  <c r="Z81" i="13" s="1"/>
  <c r="M80" i="14"/>
  <c r="P81" i="13" s="1"/>
  <c r="K80" i="14"/>
  <c r="O77" i="14"/>
  <c r="Z78" i="13" s="1"/>
  <c r="M77" i="14"/>
  <c r="P78" i="13" s="1"/>
  <c r="K77" i="14"/>
  <c r="O76" i="14"/>
  <c r="Z77" i="13" s="1"/>
  <c r="M76" i="14"/>
  <c r="P77" i="13" s="1"/>
  <c r="K76" i="14"/>
  <c r="O75" i="14"/>
  <c r="Z76" i="13" s="1"/>
  <c r="M75" i="14"/>
  <c r="P76" i="13" s="1"/>
  <c r="K75" i="14"/>
  <c r="O74" i="14"/>
  <c r="Z75" i="13" s="1"/>
  <c r="M74" i="14"/>
  <c r="P75" i="13" s="1"/>
  <c r="K74" i="14"/>
  <c r="O73" i="14"/>
  <c r="Z74" i="13" s="1"/>
  <c r="M73" i="14"/>
  <c r="P74" i="13" s="1"/>
  <c r="K73" i="14"/>
  <c r="O72" i="14"/>
  <c r="Z73" i="13" s="1"/>
  <c r="M72" i="14"/>
  <c r="P73" i="13" s="1"/>
  <c r="K72" i="14"/>
  <c r="O71" i="14"/>
  <c r="Z72" i="13" s="1"/>
  <c r="M71" i="14"/>
  <c r="P72" i="13" s="1"/>
  <c r="K71" i="14"/>
  <c r="O70" i="14"/>
  <c r="Z71" i="13" s="1"/>
  <c r="M70" i="14"/>
  <c r="P71" i="13" s="1"/>
  <c r="K70" i="14"/>
  <c r="O69" i="14"/>
  <c r="Z70" i="13" s="1"/>
  <c r="M69" i="14"/>
  <c r="P70" i="13" s="1"/>
  <c r="K69" i="14"/>
  <c r="O68" i="14"/>
  <c r="Z69" i="13" s="1"/>
  <c r="M68" i="14"/>
  <c r="P69" i="13" s="1"/>
  <c r="K68" i="14"/>
  <c r="O88" i="14"/>
  <c r="Z89" i="13" s="1"/>
  <c r="M88" i="14"/>
  <c r="P89" i="13" s="1"/>
  <c r="K88" i="14"/>
  <c r="O87" i="14"/>
  <c r="Z88" i="13" s="1"/>
  <c r="M87" i="14"/>
  <c r="P88" i="13" s="1"/>
  <c r="K87" i="14"/>
  <c r="O86" i="14"/>
  <c r="Z87" i="13" s="1"/>
  <c r="M86" i="14"/>
  <c r="P87" i="13" s="1"/>
  <c r="K86" i="14"/>
  <c r="O85" i="14"/>
  <c r="Z86" i="13" s="1"/>
  <c r="M85" i="14"/>
  <c r="P86" i="13" s="1"/>
  <c r="K85" i="14"/>
  <c r="O84" i="14"/>
  <c r="Z85" i="13" s="1"/>
  <c r="M84" i="14"/>
  <c r="P85" i="13" s="1"/>
  <c r="K84" i="14"/>
  <c r="O90" i="14"/>
  <c r="Z91" i="13" s="1"/>
  <c r="M90" i="14"/>
  <c r="P91" i="13" s="1"/>
  <c r="K90" i="14"/>
  <c r="O93" i="14"/>
  <c r="Z94" i="13" s="1"/>
  <c r="M93" i="14"/>
  <c r="P94" i="13" s="1"/>
  <c r="K93" i="14"/>
  <c r="O107" i="14"/>
  <c r="Z108" i="13" s="1"/>
  <c r="M107" i="14"/>
  <c r="P108" i="13" s="1"/>
  <c r="K107" i="14"/>
  <c r="O106" i="14"/>
  <c r="Z107" i="13" s="1"/>
  <c r="M106" i="14"/>
  <c r="P107" i="13" s="1"/>
  <c r="K106" i="14"/>
  <c r="O105" i="14"/>
  <c r="Z106" i="13" s="1"/>
  <c r="M105" i="14"/>
  <c r="P106" i="13" s="1"/>
  <c r="K105" i="14"/>
  <c r="O104" i="14"/>
  <c r="Z105" i="13" s="1"/>
  <c r="M104" i="14"/>
  <c r="P105" i="13" s="1"/>
  <c r="K104" i="14"/>
  <c r="O103" i="14"/>
  <c r="Z104" i="13" s="1"/>
  <c r="M103" i="14"/>
  <c r="P104" i="13" s="1"/>
  <c r="K103" i="14"/>
  <c r="O102" i="14"/>
  <c r="Z103" i="13" s="1"/>
  <c r="M102" i="14"/>
  <c r="P103" i="13" s="1"/>
  <c r="K102" i="14"/>
  <c r="O101" i="14"/>
  <c r="Z102" i="13" s="1"/>
  <c r="M101" i="14"/>
  <c r="P102" i="13" s="1"/>
  <c r="K101" i="14"/>
  <c r="O100" i="14"/>
  <c r="Z101" i="13" s="1"/>
  <c r="M100" i="14"/>
  <c r="P101" i="13" s="1"/>
  <c r="K100" i="14"/>
  <c r="O99" i="14"/>
  <c r="Z100" i="13" s="1"/>
  <c r="M99" i="14"/>
  <c r="P100" i="13" s="1"/>
  <c r="K99" i="14"/>
  <c r="O98" i="14"/>
  <c r="Z99" i="13" s="1"/>
  <c r="M98" i="14"/>
  <c r="P99" i="13" s="1"/>
  <c r="K98" i="14"/>
  <c r="O97" i="14"/>
  <c r="Z98" i="13" s="1"/>
  <c r="M97" i="14"/>
  <c r="P98" i="13" s="1"/>
  <c r="K97" i="14"/>
  <c r="O96" i="14"/>
  <c r="Z97" i="13" s="1"/>
  <c r="M96" i="14"/>
  <c r="P97" i="13" s="1"/>
  <c r="K96" i="14"/>
  <c r="O111" i="14"/>
  <c r="Z112" i="13" s="1"/>
  <c r="M111" i="14"/>
  <c r="P112" i="13" s="1"/>
  <c r="K111" i="14"/>
  <c r="O118" i="14"/>
  <c r="Z119" i="13" s="1"/>
  <c r="M118" i="14"/>
  <c r="P119" i="13" s="1"/>
  <c r="K118" i="14"/>
  <c r="O117" i="14"/>
  <c r="Z118" i="13" s="1"/>
  <c r="M117" i="14"/>
  <c r="P118" i="13" s="1"/>
  <c r="K117" i="14"/>
  <c r="O116" i="14"/>
  <c r="Z117" i="13" s="1"/>
  <c r="M116" i="14"/>
  <c r="P117" i="13" s="1"/>
  <c r="K116" i="14"/>
  <c r="O115" i="14"/>
  <c r="Z116" i="13" s="1"/>
  <c r="M115" i="14"/>
  <c r="P116" i="13" s="1"/>
  <c r="K115" i="14"/>
  <c r="O114" i="14"/>
  <c r="Z115" i="13" s="1"/>
  <c r="M114" i="14"/>
  <c r="P115" i="13" s="1"/>
  <c r="K114" i="14"/>
  <c r="O121" i="14"/>
  <c r="Z122" i="13" s="1"/>
  <c r="M121" i="14"/>
  <c r="P122" i="13" s="1"/>
  <c r="K121" i="14"/>
  <c r="I121" i="14"/>
  <c r="I120" i="14"/>
  <c r="I119" i="14"/>
  <c r="I118" i="14"/>
  <c r="I117" i="14"/>
  <c r="I116" i="14"/>
  <c r="I115" i="14"/>
  <c r="I114" i="14"/>
  <c r="I107" i="14"/>
  <c r="I111" i="14"/>
  <c r="I105" i="14"/>
  <c r="I104" i="14"/>
  <c r="I103" i="14"/>
  <c r="I102" i="14"/>
  <c r="I101" i="14"/>
  <c r="I100" i="14"/>
  <c r="I99" i="14"/>
  <c r="I98" i="14"/>
  <c r="I97" i="14"/>
  <c r="I96" i="14"/>
  <c r="I95" i="14"/>
  <c r="I94" i="14"/>
  <c r="I93" i="14"/>
  <c r="I90" i="14"/>
  <c r="I89" i="14"/>
  <c r="I88" i="14"/>
  <c r="I87" i="14"/>
  <c r="I86" i="14"/>
  <c r="I85" i="14"/>
  <c r="I84" i="14"/>
  <c r="I80" i="14"/>
  <c r="I81" i="14"/>
  <c r="I77" i="14"/>
  <c r="I76" i="14"/>
  <c r="I75" i="14"/>
  <c r="I74" i="14"/>
  <c r="I73" i="14"/>
  <c r="I72" i="14"/>
  <c r="I71" i="14"/>
  <c r="I70" i="14"/>
  <c r="I69" i="14"/>
  <c r="I68" i="14"/>
  <c r="I65" i="14"/>
  <c r="I64" i="14"/>
  <c r="I63" i="14"/>
  <c r="I62" i="14"/>
  <c r="I60" i="14"/>
  <c r="I59" i="14"/>
  <c r="I58" i="14"/>
  <c r="I53" i="14"/>
  <c r="I52" i="14"/>
  <c r="I51" i="14"/>
  <c r="I50" i="14"/>
  <c r="I49" i="14"/>
  <c r="I48" i="14"/>
  <c r="I46" i="14"/>
  <c r="I45" i="14"/>
  <c r="I44" i="14"/>
  <c r="I43" i="14"/>
  <c r="I42" i="14"/>
  <c r="I41" i="14"/>
  <c r="I40" i="14"/>
  <c r="I39" i="14"/>
  <c r="I38" i="14"/>
  <c r="I37" i="14"/>
  <c r="I36" i="14"/>
  <c r="I35" i="14"/>
  <c r="I33" i="14"/>
  <c r="I32" i="14"/>
  <c r="I31" i="14"/>
  <c r="I28" i="14"/>
  <c r="I27" i="14"/>
  <c r="I25" i="14"/>
  <c r="I24" i="14"/>
  <c r="I23" i="14"/>
  <c r="I19" i="14"/>
  <c r="I18" i="14"/>
  <c r="I17" i="14"/>
  <c r="I13" i="14"/>
  <c r="I12" i="14"/>
  <c r="I8" i="14"/>
  <c r="O122" i="14"/>
  <c r="Z123" i="13" s="1"/>
  <c r="M122" i="14"/>
  <c r="P123" i="13" s="1"/>
  <c r="K122" i="14"/>
  <c r="I122" i="14"/>
  <c r="O120" i="14"/>
  <c r="Z121" i="13" s="1"/>
  <c r="M120" i="14"/>
  <c r="P121" i="13" s="1"/>
  <c r="K120" i="14"/>
  <c r="O119" i="14"/>
  <c r="Z120" i="13" s="1"/>
  <c r="M119" i="14"/>
  <c r="P120" i="13" s="1"/>
  <c r="K119" i="14"/>
  <c r="I113" i="14"/>
  <c r="M113" i="14"/>
  <c r="P114" i="13" s="1"/>
  <c r="D113" i="14"/>
  <c r="K113" i="14" s="1"/>
  <c r="F114" i="13" s="1"/>
  <c r="O112" i="14"/>
  <c r="Z113" i="13" s="1"/>
  <c r="M112" i="14"/>
  <c r="P113" i="13" s="1"/>
  <c r="K112" i="14"/>
  <c r="I112" i="14"/>
  <c r="O110" i="14"/>
  <c r="Z111" i="13" s="1"/>
  <c r="M110" i="14"/>
  <c r="P111" i="13" s="1"/>
  <c r="K110" i="14"/>
  <c r="I110" i="14"/>
  <c r="O109" i="14"/>
  <c r="Z110" i="13" s="1"/>
  <c r="M109" i="14"/>
  <c r="P110" i="13" s="1"/>
  <c r="K109" i="14"/>
  <c r="I109" i="14"/>
  <c r="O108" i="14"/>
  <c r="Z109" i="13" s="1"/>
  <c r="M108" i="14"/>
  <c r="P109" i="13" s="1"/>
  <c r="K108" i="14"/>
  <c r="I108" i="14"/>
  <c r="I106" i="14"/>
  <c r="O95" i="14"/>
  <c r="Z96" i="13" s="1"/>
  <c r="M95" i="14"/>
  <c r="P96" i="13" s="1"/>
  <c r="K95" i="14"/>
  <c r="O94" i="14"/>
  <c r="Z95" i="13" s="1"/>
  <c r="M94" i="14"/>
  <c r="P95" i="13" s="1"/>
  <c r="K94" i="14"/>
  <c r="O92" i="14"/>
  <c r="Z93" i="13" s="1"/>
  <c r="M92" i="14"/>
  <c r="P93" i="13" s="1"/>
  <c r="K92" i="14"/>
  <c r="I92" i="14"/>
  <c r="O91" i="14"/>
  <c r="Z92" i="13" s="1"/>
  <c r="M91" i="14"/>
  <c r="P92" i="13" s="1"/>
  <c r="K91" i="14"/>
  <c r="I91" i="14"/>
  <c r="O89" i="14"/>
  <c r="Z90" i="13" s="1"/>
  <c r="M89" i="14"/>
  <c r="P90" i="13" s="1"/>
  <c r="K89" i="14"/>
  <c r="O83" i="14"/>
  <c r="Z84" i="13" s="1"/>
  <c r="M83" i="14"/>
  <c r="P84" i="13" s="1"/>
  <c r="K83" i="14"/>
  <c r="I83" i="14"/>
  <c r="I82" i="14"/>
  <c r="M82" i="14"/>
  <c r="P83" i="13" s="1"/>
  <c r="D82" i="14"/>
  <c r="K82" i="14" s="1"/>
  <c r="F83" i="13" s="1"/>
  <c r="O67" i="14"/>
  <c r="Z68" i="13" s="1"/>
  <c r="M67" i="14"/>
  <c r="P68" i="13" s="1"/>
  <c r="I67" i="14"/>
  <c r="D67" i="14"/>
  <c r="K67" i="14" s="1"/>
  <c r="F68" i="13" s="1"/>
  <c r="O57" i="14"/>
  <c r="Z57" i="13" s="1"/>
  <c r="M57" i="14"/>
  <c r="P57" i="13" s="1"/>
  <c r="K57" i="14"/>
  <c r="I57" i="14"/>
  <c r="O56" i="14"/>
  <c r="Z56" i="13" s="1"/>
  <c r="M56" i="14"/>
  <c r="P56" i="13" s="1"/>
  <c r="K56" i="14"/>
  <c r="I56" i="14"/>
  <c r="O55" i="14"/>
  <c r="Z55" i="13" s="1"/>
  <c r="M55" i="14"/>
  <c r="P55" i="13" s="1"/>
  <c r="K55" i="14"/>
  <c r="I55" i="14"/>
  <c r="O47" i="14"/>
  <c r="Z47" i="13" s="1"/>
  <c r="M47" i="14"/>
  <c r="P47" i="13" s="1"/>
  <c r="I47" i="14"/>
  <c r="D47" i="14"/>
  <c r="K47" i="14" s="1"/>
  <c r="F47" i="13" s="1"/>
  <c r="O34" i="14"/>
  <c r="Z34" i="13" s="1"/>
  <c r="M34" i="14"/>
  <c r="P34" i="13" s="1"/>
  <c r="K34" i="14"/>
  <c r="I34" i="14"/>
  <c r="O33" i="14"/>
  <c r="Z33" i="13" s="1"/>
  <c r="M33" i="14"/>
  <c r="P33" i="13" s="1"/>
  <c r="K33" i="14"/>
  <c r="O30" i="14"/>
  <c r="Z30" i="13" s="1"/>
  <c r="M30" i="14"/>
  <c r="P30" i="13" s="1"/>
  <c r="K30" i="14"/>
  <c r="I30" i="14"/>
  <c r="O29" i="14"/>
  <c r="Z29" i="13" s="1"/>
  <c r="M29" i="14"/>
  <c r="P29" i="13" s="1"/>
  <c r="I29" i="14"/>
  <c r="D29" i="14"/>
  <c r="K29" i="14" s="1"/>
  <c r="F29" i="13" s="1"/>
  <c r="O21" i="14"/>
  <c r="Z21" i="13" s="1"/>
  <c r="M21" i="14"/>
  <c r="P21" i="13" s="1"/>
  <c r="K21" i="14"/>
  <c r="I21" i="14"/>
  <c r="O20" i="14"/>
  <c r="Z20" i="13" s="1"/>
  <c r="M20" i="14"/>
  <c r="P20" i="13" s="1"/>
  <c r="K20" i="14"/>
  <c r="I20" i="14"/>
  <c r="O16" i="14"/>
  <c r="Z16" i="13" s="1"/>
  <c r="M16" i="14"/>
  <c r="P16" i="13" s="1"/>
  <c r="I16" i="14"/>
  <c r="D16" i="14"/>
  <c r="K16" i="14" s="1"/>
  <c r="F16" i="13" s="1"/>
  <c r="O15" i="14"/>
  <c r="Z15" i="13" s="1"/>
  <c r="M15" i="14"/>
  <c r="P15" i="13" s="1"/>
  <c r="K15" i="14"/>
  <c r="I15" i="14"/>
  <c r="O14" i="14"/>
  <c r="Z14" i="13" s="1"/>
  <c r="M14" i="14"/>
  <c r="P14" i="13" s="1"/>
  <c r="K14" i="14"/>
  <c r="I14" i="14"/>
  <c r="O11" i="14"/>
  <c r="Z11" i="13" s="1"/>
  <c r="M11" i="14"/>
  <c r="P11" i="13" s="1"/>
  <c r="K11" i="14"/>
  <c r="I11" i="14"/>
  <c r="O10" i="14"/>
  <c r="Z10" i="13" s="1"/>
  <c r="M10" i="14"/>
  <c r="P10" i="13" s="1"/>
  <c r="K10" i="14"/>
  <c r="I10" i="14"/>
  <c r="O9" i="14"/>
  <c r="Z9" i="13" s="1"/>
  <c r="M9" i="14"/>
  <c r="P9" i="13" s="1"/>
  <c r="K9" i="14"/>
  <c r="I9" i="14"/>
  <c r="O7" i="14"/>
  <c r="Z7" i="13" s="1"/>
  <c r="M7" i="14"/>
  <c r="P7" i="13" s="1"/>
  <c r="I7" i="14"/>
  <c r="D7" i="14"/>
  <c r="O6" i="14"/>
  <c r="Z6" i="13" s="1"/>
  <c r="M6" i="14"/>
  <c r="P6" i="13" s="1"/>
  <c r="K7" i="14" l="1"/>
  <c r="F7" i="13" s="1"/>
  <c r="D6" i="14"/>
  <c r="K6" i="14" s="1"/>
  <c r="F6" i="13" s="1"/>
  <c r="N9" i="14"/>
  <c r="U9" i="13" s="1"/>
  <c r="F9" i="13"/>
  <c r="N10" i="14"/>
  <c r="U10" i="13" s="1"/>
  <c r="F10" i="13"/>
  <c r="N11" i="14"/>
  <c r="U11" i="13" s="1"/>
  <c r="F11" i="13"/>
  <c r="N14" i="14"/>
  <c r="U14" i="13" s="1"/>
  <c r="F14" i="13"/>
  <c r="N15" i="14"/>
  <c r="U15" i="13" s="1"/>
  <c r="F15" i="13"/>
  <c r="N20" i="14"/>
  <c r="U20" i="13" s="1"/>
  <c r="F20" i="13"/>
  <c r="N21" i="14"/>
  <c r="U21" i="13" s="1"/>
  <c r="F21" i="13"/>
  <c r="N30" i="14"/>
  <c r="U30" i="13" s="1"/>
  <c r="F30" i="13"/>
  <c r="N33" i="14"/>
  <c r="U33" i="13" s="1"/>
  <c r="F33" i="13"/>
  <c r="N34" i="14"/>
  <c r="U34" i="13" s="1"/>
  <c r="F34" i="13"/>
  <c r="N55" i="14"/>
  <c r="U55" i="13" s="1"/>
  <c r="F55" i="13"/>
  <c r="N56" i="14"/>
  <c r="U56" i="13" s="1"/>
  <c r="F56" i="13"/>
  <c r="N57" i="14"/>
  <c r="U57" i="13" s="1"/>
  <c r="F57" i="13"/>
  <c r="N83" i="14"/>
  <c r="U84" i="13" s="1"/>
  <c r="F84" i="13"/>
  <c r="N89" i="14"/>
  <c r="U90" i="13" s="1"/>
  <c r="F90" i="13"/>
  <c r="N91" i="14"/>
  <c r="U92" i="13" s="1"/>
  <c r="F92" i="13"/>
  <c r="N92" i="14"/>
  <c r="U93" i="13" s="1"/>
  <c r="F93" i="13"/>
  <c r="N94" i="14"/>
  <c r="U95" i="13" s="1"/>
  <c r="F95" i="13"/>
  <c r="N95" i="14"/>
  <c r="U96" i="13" s="1"/>
  <c r="F96" i="13"/>
  <c r="N108" i="14"/>
  <c r="U109" i="13" s="1"/>
  <c r="F109" i="13"/>
  <c r="N109" i="14"/>
  <c r="U110" i="13" s="1"/>
  <c r="F110" i="13"/>
  <c r="N110" i="14"/>
  <c r="U111" i="13" s="1"/>
  <c r="F111" i="13"/>
  <c r="N112" i="14"/>
  <c r="U113" i="13" s="1"/>
  <c r="F113" i="13"/>
  <c r="N119" i="14"/>
  <c r="U120" i="13" s="1"/>
  <c r="F120" i="13"/>
  <c r="N120" i="14"/>
  <c r="U121" i="13" s="1"/>
  <c r="F121" i="13"/>
  <c r="N122" i="14"/>
  <c r="U123" i="13" s="1"/>
  <c r="F123" i="13"/>
  <c r="N121" i="14"/>
  <c r="U122" i="13" s="1"/>
  <c r="F122" i="13"/>
  <c r="N114" i="14"/>
  <c r="U115" i="13" s="1"/>
  <c r="F115" i="13"/>
  <c r="N115" i="14"/>
  <c r="U116" i="13" s="1"/>
  <c r="F116" i="13"/>
  <c r="N116" i="14"/>
  <c r="U117" i="13" s="1"/>
  <c r="F117" i="13"/>
  <c r="N117" i="14"/>
  <c r="U118" i="13" s="1"/>
  <c r="F118" i="13"/>
  <c r="N118" i="14"/>
  <c r="U119" i="13" s="1"/>
  <c r="F119" i="13"/>
  <c r="N111" i="14"/>
  <c r="U112" i="13" s="1"/>
  <c r="F112" i="13"/>
  <c r="N96" i="14"/>
  <c r="U97" i="13" s="1"/>
  <c r="F97" i="13"/>
  <c r="N97" i="14"/>
  <c r="U98" i="13" s="1"/>
  <c r="F98" i="13"/>
  <c r="N98" i="14"/>
  <c r="U99" i="13" s="1"/>
  <c r="F99" i="13"/>
  <c r="N99" i="14"/>
  <c r="U100" i="13" s="1"/>
  <c r="F100" i="13"/>
  <c r="N100" i="14"/>
  <c r="U101" i="13" s="1"/>
  <c r="F101" i="13"/>
  <c r="N101" i="14"/>
  <c r="U102" i="13" s="1"/>
  <c r="F102" i="13"/>
  <c r="N102" i="14"/>
  <c r="U103" i="13" s="1"/>
  <c r="F103" i="13"/>
  <c r="N103" i="14"/>
  <c r="U104" i="13" s="1"/>
  <c r="F104" i="13"/>
  <c r="N104" i="14"/>
  <c r="U105" i="13" s="1"/>
  <c r="F105" i="13"/>
  <c r="N105" i="14"/>
  <c r="U106" i="13" s="1"/>
  <c r="F106" i="13"/>
  <c r="N106" i="14"/>
  <c r="U107" i="13" s="1"/>
  <c r="F107" i="13"/>
  <c r="N107" i="14"/>
  <c r="U108" i="13" s="1"/>
  <c r="F108" i="13"/>
  <c r="N93" i="14"/>
  <c r="U94" i="13" s="1"/>
  <c r="F94" i="13"/>
  <c r="N90" i="14"/>
  <c r="U91" i="13" s="1"/>
  <c r="F91" i="13"/>
  <c r="N84" i="14"/>
  <c r="U85" i="13" s="1"/>
  <c r="F85" i="13"/>
  <c r="N85" i="14"/>
  <c r="U86" i="13" s="1"/>
  <c r="F86" i="13"/>
  <c r="N86" i="14"/>
  <c r="U87" i="13" s="1"/>
  <c r="F87" i="13"/>
  <c r="N87" i="14"/>
  <c r="U88" i="13" s="1"/>
  <c r="F88" i="13"/>
  <c r="N88" i="14"/>
  <c r="U89" i="13" s="1"/>
  <c r="F89" i="13"/>
  <c r="N68" i="14"/>
  <c r="F69" i="13"/>
  <c r="N69" i="14"/>
  <c r="U70" i="13" s="1"/>
  <c r="F70" i="13"/>
  <c r="N70" i="14"/>
  <c r="U71" i="13" s="1"/>
  <c r="F71" i="13"/>
  <c r="N71" i="14"/>
  <c r="U72" i="13" s="1"/>
  <c r="F72" i="13"/>
  <c r="N72" i="14"/>
  <c r="U73" i="13" s="1"/>
  <c r="F73" i="13"/>
  <c r="N73" i="14"/>
  <c r="U74" i="13" s="1"/>
  <c r="F74" i="13"/>
  <c r="N74" i="14"/>
  <c r="U75" i="13" s="1"/>
  <c r="F75" i="13"/>
  <c r="N75" i="14"/>
  <c r="U76" i="13" s="1"/>
  <c r="F76" i="13"/>
  <c r="N76" i="14"/>
  <c r="U77" i="13" s="1"/>
  <c r="F77" i="13"/>
  <c r="N77" i="14"/>
  <c r="U78" i="13" s="1"/>
  <c r="F78" i="13"/>
  <c r="N80" i="14"/>
  <c r="U81" i="13" s="1"/>
  <c r="F81" i="13"/>
  <c r="N81" i="14"/>
  <c r="U82" i="13" s="1"/>
  <c r="F82" i="13"/>
  <c r="N58" i="14"/>
  <c r="U58" i="13" s="1"/>
  <c r="F58" i="13"/>
  <c r="N59" i="14"/>
  <c r="U59" i="13" s="1"/>
  <c r="F59" i="13"/>
  <c r="N60" i="14"/>
  <c r="U60" i="13" s="1"/>
  <c r="F60" i="13"/>
  <c r="N62" i="14"/>
  <c r="U62" i="13" s="1"/>
  <c r="F62" i="13"/>
  <c r="N63" i="14"/>
  <c r="U63" i="13" s="1"/>
  <c r="F63" i="13"/>
  <c r="N64" i="14"/>
  <c r="U64" i="13" s="1"/>
  <c r="F64" i="13"/>
  <c r="N65" i="14"/>
  <c r="U65" i="13" s="1"/>
  <c r="F65" i="13"/>
  <c r="N48" i="14"/>
  <c r="U48" i="13" s="1"/>
  <c r="F48" i="13"/>
  <c r="N49" i="14"/>
  <c r="U49" i="13" s="1"/>
  <c r="F49" i="13"/>
  <c r="N50" i="14"/>
  <c r="U50" i="13" s="1"/>
  <c r="F50" i="13"/>
  <c r="N51" i="14"/>
  <c r="U51" i="13" s="1"/>
  <c r="F51" i="13"/>
  <c r="N52" i="14"/>
  <c r="U52" i="13" s="1"/>
  <c r="F52" i="13"/>
  <c r="N53" i="14"/>
  <c r="U53" i="13" s="1"/>
  <c r="F53" i="13"/>
  <c r="N35" i="14"/>
  <c r="U35" i="13" s="1"/>
  <c r="F35" i="13"/>
  <c r="N36" i="14"/>
  <c r="U36" i="13" s="1"/>
  <c r="F36" i="13"/>
  <c r="N37" i="14"/>
  <c r="U37" i="13" s="1"/>
  <c r="F37" i="13"/>
  <c r="N38" i="14"/>
  <c r="U38" i="13" s="1"/>
  <c r="F38" i="13"/>
  <c r="N39" i="14"/>
  <c r="U39" i="13" s="1"/>
  <c r="F39" i="13"/>
  <c r="N40" i="14"/>
  <c r="U40" i="13" s="1"/>
  <c r="F40" i="13"/>
  <c r="N41" i="14"/>
  <c r="U41" i="13" s="1"/>
  <c r="F41" i="13"/>
  <c r="N42" i="14"/>
  <c r="U42" i="13" s="1"/>
  <c r="F42" i="13"/>
  <c r="N43" i="14"/>
  <c r="U43" i="13" s="1"/>
  <c r="F43" i="13"/>
  <c r="N44" i="14"/>
  <c r="U44" i="13" s="1"/>
  <c r="F44" i="13"/>
  <c r="N45" i="14"/>
  <c r="U45" i="13" s="1"/>
  <c r="F45" i="13"/>
  <c r="N46" i="14"/>
  <c r="U46" i="13" s="1"/>
  <c r="F46" i="13"/>
  <c r="N31" i="14"/>
  <c r="U31" i="13" s="1"/>
  <c r="F31" i="13"/>
  <c r="N32" i="14"/>
  <c r="U32" i="13" s="1"/>
  <c r="F32" i="13"/>
  <c r="N23" i="14"/>
  <c r="U23" i="13" s="1"/>
  <c r="F23" i="13"/>
  <c r="N24" i="14"/>
  <c r="U24" i="13" s="1"/>
  <c r="F24" i="13"/>
  <c r="N25" i="14"/>
  <c r="U25" i="13" s="1"/>
  <c r="F25" i="13"/>
  <c r="N27" i="14"/>
  <c r="U27" i="13" s="1"/>
  <c r="F27" i="13"/>
  <c r="N28" i="14"/>
  <c r="U28" i="13" s="1"/>
  <c r="F28" i="13"/>
  <c r="N17" i="14"/>
  <c r="U17" i="13" s="1"/>
  <c r="F17" i="13"/>
  <c r="N18" i="14"/>
  <c r="U18" i="13" s="1"/>
  <c r="F18" i="13"/>
  <c r="N19" i="14"/>
  <c r="U19" i="13" s="1"/>
  <c r="F19" i="13"/>
  <c r="N12" i="14"/>
  <c r="U12" i="13" s="1"/>
  <c r="F12" i="13"/>
  <c r="N13" i="14"/>
  <c r="U13" i="13" s="1"/>
  <c r="F13" i="13"/>
  <c r="N8" i="14"/>
  <c r="U8" i="13" s="1"/>
  <c r="F8" i="13"/>
  <c r="O113" i="14"/>
  <c r="Z114" i="13" s="1"/>
  <c r="O82" i="14"/>
  <c r="Z83" i="13" s="1"/>
  <c r="L8" i="14"/>
  <c r="K8" i="13" s="1"/>
  <c r="N7" i="14"/>
  <c r="L12" i="14"/>
  <c r="K12" i="13" s="1"/>
  <c r="L13" i="14"/>
  <c r="K13" i="13" s="1"/>
  <c r="N16" i="14"/>
  <c r="U16" i="13" s="1"/>
  <c r="L17" i="14"/>
  <c r="K17" i="13" s="1"/>
  <c r="L18" i="14"/>
  <c r="K18" i="13" s="1"/>
  <c r="L19" i="14"/>
  <c r="K19" i="13" s="1"/>
  <c r="L23" i="14"/>
  <c r="K23" i="13" s="1"/>
  <c r="L24" i="14"/>
  <c r="K24" i="13" s="1"/>
  <c r="L25" i="14"/>
  <c r="K25" i="13" s="1"/>
  <c r="L27" i="14"/>
  <c r="K27" i="13" s="1"/>
  <c r="L28" i="14"/>
  <c r="K28" i="13" s="1"/>
  <c r="L31" i="14"/>
  <c r="K31" i="13" s="1"/>
  <c r="L32" i="14"/>
  <c r="K32" i="13" s="1"/>
  <c r="N29" i="14"/>
  <c r="U29" i="13" s="1"/>
  <c r="L35" i="14"/>
  <c r="K35" i="13" s="1"/>
  <c r="L36" i="14"/>
  <c r="K36" i="13" s="1"/>
  <c r="L37" i="14"/>
  <c r="K37" i="13" s="1"/>
  <c r="L38" i="14"/>
  <c r="K38" i="13" s="1"/>
  <c r="L39" i="14"/>
  <c r="K39" i="13" s="1"/>
  <c r="L40" i="14"/>
  <c r="K40" i="13" s="1"/>
  <c r="L41" i="14"/>
  <c r="K41" i="13" s="1"/>
  <c r="L42" i="14"/>
  <c r="K42" i="13" s="1"/>
  <c r="L43" i="14"/>
  <c r="K43" i="13" s="1"/>
  <c r="L44" i="14"/>
  <c r="K44" i="13" s="1"/>
  <c r="L45" i="14"/>
  <c r="K45" i="13" s="1"/>
  <c r="L46" i="14"/>
  <c r="K46" i="13" s="1"/>
  <c r="L48" i="14"/>
  <c r="K48" i="13" s="1"/>
  <c r="L49" i="14"/>
  <c r="K49" i="13" s="1"/>
  <c r="L50" i="14"/>
  <c r="K50" i="13" s="1"/>
  <c r="L51" i="14"/>
  <c r="K51" i="13" s="1"/>
  <c r="L52" i="14"/>
  <c r="K52" i="13" s="1"/>
  <c r="L53" i="14"/>
  <c r="K53" i="13" s="1"/>
  <c r="N47" i="14"/>
  <c r="U47" i="13" s="1"/>
  <c r="L58" i="14"/>
  <c r="K58" i="13" s="1"/>
  <c r="L59" i="14"/>
  <c r="K59" i="13" s="1"/>
  <c r="L60" i="14"/>
  <c r="K60" i="13" s="1"/>
  <c r="L62" i="14"/>
  <c r="K62" i="13" s="1"/>
  <c r="L63" i="14"/>
  <c r="K63" i="13" s="1"/>
  <c r="L64" i="14"/>
  <c r="K64" i="13" s="1"/>
  <c r="L65" i="14"/>
  <c r="K65" i="13" s="1"/>
  <c r="L68" i="14"/>
  <c r="K69" i="13" s="1"/>
  <c r="L69" i="14"/>
  <c r="K70" i="13" s="1"/>
  <c r="L70" i="14"/>
  <c r="K71" i="13" s="1"/>
  <c r="L71" i="14"/>
  <c r="K72" i="13" s="1"/>
  <c r="L72" i="14"/>
  <c r="K73" i="13" s="1"/>
  <c r="L73" i="14"/>
  <c r="K74" i="13" s="1"/>
  <c r="L74" i="14"/>
  <c r="K75" i="13" s="1"/>
  <c r="L75" i="14"/>
  <c r="K76" i="13" s="1"/>
  <c r="L76" i="14"/>
  <c r="K77" i="13" s="1"/>
  <c r="L77" i="14"/>
  <c r="K78" i="13" s="1"/>
  <c r="L80" i="14"/>
  <c r="K81" i="13" s="1"/>
  <c r="L81" i="14"/>
  <c r="K82" i="13" s="1"/>
  <c r="L84" i="14"/>
  <c r="K85" i="13" s="1"/>
  <c r="L85" i="14"/>
  <c r="K86" i="13" s="1"/>
  <c r="L86" i="14"/>
  <c r="K87" i="13" s="1"/>
  <c r="L87" i="14"/>
  <c r="K88" i="13" s="1"/>
  <c r="L88" i="14"/>
  <c r="K89" i="13" s="1"/>
  <c r="L90" i="14"/>
  <c r="K91" i="13" s="1"/>
  <c r="L93" i="14"/>
  <c r="K94" i="13" s="1"/>
  <c r="L96" i="14"/>
  <c r="K97" i="13" s="1"/>
  <c r="L97" i="14"/>
  <c r="K98" i="13" s="1"/>
  <c r="L98" i="14"/>
  <c r="K99" i="13" s="1"/>
  <c r="L99" i="14"/>
  <c r="K100" i="13" s="1"/>
  <c r="L100" i="14"/>
  <c r="K101" i="13" s="1"/>
  <c r="L101" i="14"/>
  <c r="K102" i="13" s="1"/>
  <c r="L102" i="14"/>
  <c r="K103" i="13" s="1"/>
  <c r="L103" i="14"/>
  <c r="K104" i="13" s="1"/>
  <c r="L104" i="14"/>
  <c r="K105" i="13" s="1"/>
  <c r="L105" i="14"/>
  <c r="K106" i="13" s="1"/>
  <c r="L106" i="14"/>
  <c r="K107" i="13" s="1"/>
  <c r="L107" i="14"/>
  <c r="K108" i="13" s="1"/>
  <c r="N82" i="14"/>
  <c r="U83" i="13" s="1"/>
  <c r="L111" i="14"/>
  <c r="K112" i="13" s="1"/>
  <c r="L114" i="14"/>
  <c r="K115" i="13" s="1"/>
  <c r="L115" i="14"/>
  <c r="K116" i="13" s="1"/>
  <c r="L116" i="14"/>
  <c r="K117" i="13" s="1"/>
  <c r="L117" i="14"/>
  <c r="K118" i="13" s="1"/>
  <c r="L118" i="14"/>
  <c r="K119" i="13" s="1"/>
  <c r="N113" i="14"/>
  <c r="L121" i="14"/>
  <c r="K122" i="13" s="1"/>
  <c r="L9" i="14"/>
  <c r="K9" i="13" s="1"/>
  <c r="L10" i="14"/>
  <c r="K10" i="13" s="1"/>
  <c r="L11" i="14"/>
  <c r="K11" i="13" s="1"/>
  <c r="L14" i="14"/>
  <c r="K14" i="13" s="1"/>
  <c r="L15" i="14"/>
  <c r="K15" i="13" s="1"/>
  <c r="L20" i="14"/>
  <c r="K20" i="13" s="1"/>
  <c r="L21" i="14"/>
  <c r="K21" i="13" s="1"/>
  <c r="L30" i="14"/>
  <c r="K30" i="13" s="1"/>
  <c r="L33" i="14"/>
  <c r="K33" i="13" s="1"/>
  <c r="L34" i="14"/>
  <c r="K34" i="13" s="1"/>
  <c r="L55" i="14"/>
  <c r="K55" i="13" s="1"/>
  <c r="L56" i="14"/>
  <c r="K56" i="13" s="1"/>
  <c r="L57" i="14"/>
  <c r="K57" i="13" s="1"/>
  <c r="L83" i="14"/>
  <c r="K84" i="13" s="1"/>
  <c r="L89" i="14"/>
  <c r="K90" i="13" s="1"/>
  <c r="L91" i="14"/>
  <c r="K92" i="13" s="1"/>
  <c r="L92" i="14"/>
  <c r="K93" i="13" s="1"/>
  <c r="L94" i="14"/>
  <c r="K95" i="13" s="1"/>
  <c r="L95" i="14"/>
  <c r="K96" i="13" s="1"/>
  <c r="L108" i="14"/>
  <c r="K109" i="13" s="1"/>
  <c r="L109" i="14"/>
  <c r="K110" i="13" s="1"/>
  <c r="L110" i="14"/>
  <c r="K111" i="13" s="1"/>
  <c r="L112" i="14"/>
  <c r="K113" i="13" s="1"/>
  <c r="L119" i="14"/>
  <c r="K120" i="13" s="1"/>
  <c r="L120" i="14"/>
  <c r="K121" i="13" s="1"/>
  <c r="L122" i="14"/>
  <c r="K123" i="13" s="1"/>
  <c r="X123" i="13"/>
  <c r="X121" i="13"/>
  <c r="X120" i="13"/>
  <c r="X117" i="13"/>
  <c r="Y114" i="13"/>
  <c r="X114" i="13"/>
  <c r="X113" i="13"/>
  <c r="X111" i="13"/>
  <c r="X110" i="13"/>
  <c r="X109" i="13"/>
  <c r="X107" i="13"/>
  <c r="X105" i="13"/>
  <c r="X104" i="13"/>
  <c r="X103" i="13"/>
  <c r="X96" i="13"/>
  <c r="X95" i="13"/>
  <c r="X93" i="13"/>
  <c r="X92" i="13"/>
  <c r="X90" i="13"/>
  <c r="X84" i="13"/>
  <c r="Y83" i="13"/>
  <c r="X83" i="13"/>
  <c r="X76" i="13"/>
  <c r="X73" i="13"/>
  <c r="X70" i="13"/>
  <c r="Y68" i="13"/>
  <c r="X68" i="13"/>
  <c r="X65" i="13"/>
  <c r="X57" i="13"/>
  <c r="X56" i="13"/>
  <c r="X55" i="13"/>
  <c r="Y47" i="13"/>
  <c r="X47" i="13"/>
  <c r="X36" i="13"/>
  <c r="X34" i="13"/>
  <c r="X33" i="13"/>
  <c r="X30" i="13"/>
  <c r="Y29" i="13"/>
  <c r="X29" i="13"/>
  <c r="X24" i="13"/>
  <c r="X22" i="13"/>
  <c r="X21" i="13"/>
  <c r="X20" i="13"/>
  <c r="Y16" i="13"/>
  <c r="X16" i="13"/>
  <c r="X15" i="13"/>
  <c r="X14" i="13"/>
  <c r="X11" i="13"/>
  <c r="X10" i="13"/>
  <c r="X9" i="13"/>
  <c r="Y7" i="13"/>
  <c r="X7" i="13"/>
  <c r="Y6" i="13"/>
  <c r="X6" i="13"/>
  <c r="S123" i="13"/>
  <c r="S121" i="13"/>
  <c r="S120" i="13"/>
  <c r="S117" i="13"/>
  <c r="T114" i="13"/>
  <c r="S114" i="13"/>
  <c r="S113" i="13"/>
  <c r="S111" i="13"/>
  <c r="S110" i="13"/>
  <c r="S109" i="13"/>
  <c r="S107" i="13"/>
  <c r="S105" i="13"/>
  <c r="S104" i="13"/>
  <c r="S103" i="13"/>
  <c r="S96" i="13"/>
  <c r="S95" i="13"/>
  <c r="S93" i="13"/>
  <c r="S92" i="13"/>
  <c r="S90" i="13"/>
  <c r="S84" i="13"/>
  <c r="T83" i="13"/>
  <c r="S83" i="13"/>
  <c r="S76" i="13"/>
  <c r="S73" i="13"/>
  <c r="S70" i="13"/>
  <c r="T68" i="13"/>
  <c r="S68" i="13"/>
  <c r="S65" i="13"/>
  <c r="S57" i="13"/>
  <c r="S56" i="13"/>
  <c r="S55" i="13"/>
  <c r="T47" i="13"/>
  <c r="S47" i="13"/>
  <c r="S36" i="13"/>
  <c r="S34" i="13"/>
  <c r="S33" i="13"/>
  <c r="S30" i="13"/>
  <c r="T29" i="13"/>
  <c r="S29" i="13"/>
  <c r="S24" i="13"/>
  <c r="S22" i="13"/>
  <c r="S21" i="13"/>
  <c r="S20" i="13"/>
  <c r="T16" i="13"/>
  <c r="S16" i="13"/>
  <c r="S15" i="13"/>
  <c r="S14" i="13"/>
  <c r="S11" i="13"/>
  <c r="S10" i="13"/>
  <c r="S9" i="13"/>
  <c r="T7" i="13"/>
  <c r="S7" i="13"/>
  <c r="T6" i="13"/>
  <c r="S6" i="13"/>
  <c r="N123" i="13"/>
  <c r="N121" i="13"/>
  <c r="N120" i="13"/>
  <c r="N117" i="13"/>
  <c r="O114" i="13"/>
  <c r="N114" i="13"/>
  <c r="N113" i="13"/>
  <c r="N111" i="13"/>
  <c r="N110" i="13"/>
  <c r="N109" i="13"/>
  <c r="N107" i="13"/>
  <c r="N105" i="13"/>
  <c r="N104" i="13"/>
  <c r="N103" i="13"/>
  <c r="N96" i="13"/>
  <c r="N95" i="13"/>
  <c r="N93" i="13"/>
  <c r="N92" i="13"/>
  <c r="N90" i="13"/>
  <c r="N84" i="13"/>
  <c r="O83" i="13"/>
  <c r="N83" i="13"/>
  <c r="N76" i="13"/>
  <c r="N73" i="13"/>
  <c r="N70" i="13"/>
  <c r="O68" i="13"/>
  <c r="N68" i="13"/>
  <c r="N65" i="13"/>
  <c r="N57" i="13"/>
  <c r="N56" i="13"/>
  <c r="N55" i="13"/>
  <c r="O47" i="13"/>
  <c r="N47" i="13"/>
  <c r="N36" i="13"/>
  <c r="N34" i="13"/>
  <c r="N33" i="13"/>
  <c r="N30" i="13"/>
  <c r="O29" i="13"/>
  <c r="N29" i="13"/>
  <c r="N24" i="13"/>
  <c r="N22" i="13"/>
  <c r="N21" i="13"/>
  <c r="N20" i="13"/>
  <c r="O16" i="13"/>
  <c r="N16" i="13"/>
  <c r="N15" i="13"/>
  <c r="N14" i="13"/>
  <c r="N11" i="13"/>
  <c r="N10" i="13"/>
  <c r="N9" i="13"/>
  <c r="O7" i="13"/>
  <c r="N7" i="13"/>
  <c r="O6" i="13"/>
  <c r="N6" i="13"/>
  <c r="I123" i="13"/>
  <c r="I121" i="13"/>
  <c r="I120" i="13"/>
  <c r="I117" i="13"/>
  <c r="J114" i="13"/>
  <c r="I114" i="13"/>
  <c r="I113" i="13"/>
  <c r="I111" i="13"/>
  <c r="I110" i="13"/>
  <c r="I109" i="13"/>
  <c r="I107" i="13"/>
  <c r="I105" i="13"/>
  <c r="I103" i="13"/>
  <c r="I96" i="13"/>
  <c r="I95" i="13"/>
  <c r="I93" i="13"/>
  <c r="I92" i="13"/>
  <c r="I90" i="13"/>
  <c r="I84" i="13"/>
  <c r="J83" i="13"/>
  <c r="I83" i="13"/>
  <c r="I76" i="13"/>
  <c r="I73" i="13"/>
  <c r="I70" i="13"/>
  <c r="J68" i="13"/>
  <c r="I68" i="13"/>
  <c r="I65" i="13"/>
  <c r="I57" i="13"/>
  <c r="I56" i="13"/>
  <c r="I55" i="13"/>
  <c r="J47" i="13"/>
  <c r="I47" i="13"/>
  <c r="I36" i="13"/>
  <c r="I34" i="13"/>
  <c r="I33" i="13"/>
  <c r="I30" i="13"/>
  <c r="J29" i="13"/>
  <c r="I29" i="13"/>
  <c r="I24" i="13"/>
  <c r="I22" i="13"/>
  <c r="I21" i="13"/>
  <c r="I20" i="13"/>
  <c r="J16" i="13"/>
  <c r="I16" i="13"/>
  <c r="I15" i="13"/>
  <c r="I14" i="13"/>
  <c r="I11" i="13"/>
  <c r="I10" i="13"/>
  <c r="I9" i="13"/>
  <c r="J7" i="13"/>
  <c r="I7" i="13"/>
  <c r="J6" i="13"/>
  <c r="I6" i="13"/>
  <c r="D123" i="13"/>
  <c r="D121" i="13"/>
  <c r="D120" i="13"/>
  <c r="D117" i="13"/>
  <c r="E114" i="13"/>
  <c r="D114" i="13"/>
  <c r="D113" i="13"/>
  <c r="D111" i="13"/>
  <c r="D110" i="13"/>
  <c r="D109" i="13"/>
  <c r="D107" i="13"/>
  <c r="D105" i="13"/>
  <c r="D103" i="13"/>
  <c r="D96" i="13"/>
  <c r="D95" i="13"/>
  <c r="D93" i="13"/>
  <c r="D92" i="13"/>
  <c r="D90" i="13"/>
  <c r="D84" i="13"/>
  <c r="E83" i="13"/>
  <c r="D83" i="13"/>
  <c r="D76" i="13"/>
  <c r="D73" i="13"/>
  <c r="D70" i="13"/>
  <c r="E68" i="13"/>
  <c r="D68" i="13"/>
  <c r="D65" i="13"/>
  <c r="D57" i="13"/>
  <c r="D56" i="13"/>
  <c r="D55" i="13"/>
  <c r="E47" i="13"/>
  <c r="D47" i="13"/>
  <c r="D36" i="13"/>
  <c r="D34" i="13"/>
  <c r="D33" i="13"/>
  <c r="D30" i="13"/>
  <c r="E29" i="13"/>
  <c r="D29" i="13"/>
  <c r="D24" i="13"/>
  <c r="D22" i="13"/>
  <c r="D21" i="13"/>
  <c r="D20" i="13"/>
  <c r="E16" i="13"/>
  <c r="D16" i="13"/>
  <c r="D15" i="13"/>
  <c r="D14" i="13"/>
  <c r="D11" i="13"/>
  <c r="D10" i="13"/>
  <c r="D9" i="13"/>
  <c r="E7" i="13"/>
  <c r="D7" i="13"/>
  <c r="E6" i="13"/>
  <c r="D6" i="13"/>
  <c r="O112" i="10"/>
  <c r="N112" i="10" s="1"/>
  <c r="M112" i="10"/>
  <c r="L112" i="10" s="1"/>
  <c r="K112" i="10"/>
  <c r="O106" i="10"/>
  <c r="N106" i="10" s="1"/>
  <c r="M106" i="10"/>
  <c r="L106" i="10" s="1"/>
  <c r="K106" i="10"/>
  <c r="O56" i="10"/>
  <c r="N56" i="10" s="1"/>
  <c r="M56" i="10"/>
  <c r="L56" i="10" s="1"/>
  <c r="K56" i="10"/>
  <c r="O10" i="10"/>
  <c r="N10" i="10" s="1"/>
  <c r="M10" i="10"/>
  <c r="L10" i="10" s="1"/>
  <c r="K10" i="10"/>
  <c r="I112" i="10"/>
  <c r="I106" i="10"/>
  <c r="I56" i="10"/>
  <c r="I10" i="10"/>
  <c r="U7" i="13" l="1"/>
  <c r="U114" i="13"/>
  <c r="N67" i="14"/>
  <c r="U68" i="13" s="1"/>
  <c r="U69" i="13"/>
  <c r="L113" i="14"/>
  <c r="K114" i="13" s="1"/>
  <c r="L82" i="14"/>
  <c r="K83" i="13" s="1"/>
  <c r="L67" i="14"/>
  <c r="K68" i="13" s="1"/>
  <c r="L47" i="14"/>
  <c r="K47" i="13" s="1"/>
  <c r="L29" i="14"/>
  <c r="K29" i="13" s="1"/>
  <c r="L16" i="14"/>
  <c r="K16" i="13" s="1"/>
  <c r="L7" i="14"/>
  <c r="L6" i="14" s="1"/>
  <c r="N6" i="14" l="1"/>
  <c r="K6" i="13"/>
  <c r="K7" i="13"/>
  <c r="U6" i="13"/>
  <c r="K57" i="10" l="1"/>
  <c r="M57" i="10"/>
  <c r="O57" i="10"/>
  <c r="N57" i="10" s="1"/>
  <c r="K58" i="10"/>
  <c r="M58" i="10"/>
  <c r="O58" i="10"/>
  <c r="N58" i="10" s="1"/>
  <c r="K66" i="10"/>
  <c r="M66" i="10"/>
  <c r="O66" i="10"/>
  <c r="N66" i="10" s="1"/>
  <c r="O25" i="10"/>
  <c r="O124" i="10"/>
  <c r="M124" i="10"/>
  <c r="K124" i="10"/>
  <c r="I124" i="10"/>
  <c r="O122" i="10"/>
  <c r="M122" i="10"/>
  <c r="L122" i="10" s="1"/>
  <c r="K122" i="10"/>
  <c r="I122" i="10"/>
  <c r="O121" i="10"/>
  <c r="M121" i="10"/>
  <c r="L121" i="10" s="1"/>
  <c r="K121" i="10"/>
  <c r="I121" i="10"/>
  <c r="O118" i="10"/>
  <c r="M118" i="10"/>
  <c r="K118" i="10"/>
  <c r="I118" i="10"/>
  <c r="I115" i="10" s="1"/>
  <c r="H115" i="10"/>
  <c r="G115" i="10"/>
  <c r="F115" i="10"/>
  <c r="E115" i="10"/>
  <c r="D115" i="10"/>
  <c r="K115" i="10" s="1"/>
  <c r="O114" i="10"/>
  <c r="M114" i="10"/>
  <c r="K114" i="10"/>
  <c r="I114" i="10"/>
  <c r="O111" i="10"/>
  <c r="M111" i="10"/>
  <c r="K111" i="10"/>
  <c r="I111" i="10"/>
  <c r="O110" i="10"/>
  <c r="M110" i="10"/>
  <c r="K110" i="10"/>
  <c r="I110" i="10"/>
  <c r="O108" i="10"/>
  <c r="M108" i="10"/>
  <c r="K108" i="10"/>
  <c r="I108" i="10"/>
  <c r="O104" i="10"/>
  <c r="M104" i="10"/>
  <c r="L104" i="10" s="1"/>
  <c r="K104" i="10"/>
  <c r="I104" i="10"/>
  <c r="O97" i="10"/>
  <c r="N97" i="10"/>
  <c r="M97" i="10"/>
  <c r="L97" i="10"/>
  <c r="K97" i="10"/>
  <c r="I97" i="10"/>
  <c r="O96" i="10"/>
  <c r="N96" i="10"/>
  <c r="M96" i="10"/>
  <c r="L96" i="10"/>
  <c r="K96" i="10"/>
  <c r="I96" i="10"/>
  <c r="O94" i="10"/>
  <c r="M94" i="10"/>
  <c r="K94" i="10"/>
  <c r="I94" i="10"/>
  <c r="O93" i="10"/>
  <c r="N93" i="10" s="1"/>
  <c r="M93" i="10"/>
  <c r="L93" i="10" s="1"/>
  <c r="K93" i="10"/>
  <c r="I93" i="10"/>
  <c r="O92" i="10"/>
  <c r="N92" i="10" s="1"/>
  <c r="M92" i="10"/>
  <c r="L92" i="10" s="1"/>
  <c r="K92" i="10"/>
  <c r="I92" i="10"/>
  <c r="O90" i="10"/>
  <c r="N90" i="10" s="1"/>
  <c r="M90" i="10"/>
  <c r="L90" i="10"/>
  <c r="K90" i="10"/>
  <c r="I90" i="10"/>
  <c r="O84" i="10"/>
  <c r="M84" i="10"/>
  <c r="L84" i="10" s="1"/>
  <c r="K84" i="10"/>
  <c r="I84" i="10"/>
  <c r="H83" i="10"/>
  <c r="G83" i="10"/>
  <c r="F83" i="10"/>
  <c r="E83" i="10"/>
  <c r="D83" i="10"/>
  <c r="K83" i="10" s="1"/>
  <c r="O76" i="10"/>
  <c r="M76" i="10"/>
  <c r="K76" i="10"/>
  <c r="I76" i="10"/>
  <c r="O73" i="10"/>
  <c r="M73" i="10"/>
  <c r="K73" i="10"/>
  <c r="I73" i="10"/>
  <c r="O70" i="10"/>
  <c r="M70" i="10"/>
  <c r="K70" i="10"/>
  <c r="I70" i="10"/>
  <c r="I68" i="10"/>
  <c r="D68" i="10"/>
  <c r="K68" i="10" s="1"/>
  <c r="I66" i="10"/>
  <c r="I58" i="10"/>
  <c r="I57" i="10"/>
  <c r="D48" i="10"/>
  <c r="K48" i="10" s="1"/>
  <c r="O37" i="10"/>
  <c r="M37" i="10"/>
  <c r="K37" i="10"/>
  <c r="I37" i="10"/>
  <c r="O35" i="10"/>
  <c r="M35" i="10"/>
  <c r="K35" i="10"/>
  <c r="I35" i="10"/>
  <c r="O34" i="10"/>
  <c r="M34" i="10"/>
  <c r="K34" i="10"/>
  <c r="I34" i="10"/>
  <c r="O31" i="10"/>
  <c r="M31" i="10"/>
  <c r="K31" i="10"/>
  <c r="I31" i="10"/>
  <c r="D30" i="10"/>
  <c r="K30" i="10" s="1"/>
  <c r="M25" i="10"/>
  <c r="K25" i="10"/>
  <c r="I25" i="10"/>
  <c r="O23" i="10"/>
  <c r="M23" i="10"/>
  <c r="K23" i="10"/>
  <c r="I23" i="10"/>
  <c r="O22" i="10"/>
  <c r="M22" i="10"/>
  <c r="K22" i="10"/>
  <c r="I22" i="10"/>
  <c r="O21" i="10"/>
  <c r="M21" i="10"/>
  <c r="K21" i="10"/>
  <c r="N21" i="10" s="1"/>
  <c r="I21" i="10"/>
  <c r="D17" i="10"/>
  <c r="K17" i="10" s="1"/>
  <c r="O16" i="10"/>
  <c r="M16" i="10"/>
  <c r="K16" i="10"/>
  <c r="I16" i="10"/>
  <c r="O15" i="10"/>
  <c r="M15" i="10"/>
  <c r="K15" i="10"/>
  <c r="I15" i="10"/>
  <c r="O12" i="10"/>
  <c r="M12" i="10"/>
  <c r="K12" i="10"/>
  <c r="I12" i="10"/>
  <c r="O11" i="10"/>
  <c r="M11" i="10"/>
  <c r="K11" i="10"/>
  <c r="N11" i="10" s="1"/>
  <c r="I11" i="10"/>
  <c r="I8" i="10" s="1"/>
  <c r="D8" i="10"/>
  <c r="K8" i="10" s="1"/>
  <c r="O6" i="10"/>
  <c r="M6" i="10"/>
  <c r="O115" i="10" l="1"/>
  <c r="L108" i="10"/>
  <c r="L94" i="10"/>
  <c r="O83" i="10"/>
  <c r="O68" i="10"/>
  <c r="O48" i="10"/>
  <c r="I30" i="10"/>
  <c r="O30" i="10"/>
  <c r="O17" i="10"/>
  <c r="O8" i="10"/>
  <c r="N104" i="10"/>
  <c r="N84" i="10"/>
  <c r="N94" i="10"/>
  <c r="L118" i="10"/>
  <c r="N118" i="10"/>
  <c r="N121" i="10"/>
  <c r="N122" i="10"/>
  <c r="I83" i="10"/>
  <c r="I48" i="10"/>
  <c r="L57" i="10"/>
  <c r="N108" i="10"/>
  <c r="L25" i="10"/>
  <c r="L11" i="10"/>
  <c r="L12" i="10"/>
  <c r="L15" i="10"/>
  <c r="M8" i="10"/>
  <c r="I17" i="10"/>
  <c r="L31" i="10"/>
  <c r="L34" i="10"/>
  <c r="L35" i="10"/>
  <c r="L37" i="10"/>
  <c r="M48" i="10"/>
  <c r="L70" i="10"/>
  <c r="L73" i="10"/>
  <c r="L76" i="10"/>
  <c r="N25" i="10"/>
  <c r="M115" i="10"/>
  <c r="N124" i="10"/>
  <c r="L124" i="10"/>
  <c r="L115" i="10" s="1"/>
  <c r="N110" i="10"/>
  <c r="N111" i="10"/>
  <c r="N114" i="10"/>
  <c r="I125" i="10"/>
  <c r="M83" i="10"/>
  <c r="L110" i="10"/>
  <c r="L111" i="10"/>
  <c r="L114" i="10"/>
  <c r="M68" i="10"/>
  <c r="N70" i="10"/>
  <c r="N73" i="10"/>
  <c r="N76" i="10"/>
  <c r="L66" i="10"/>
  <c r="L58" i="10"/>
  <c r="D6" i="10"/>
  <c r="K6" i="10" s="1"/>
  <c r="M30" i="10"/>
  <c r="N31" i="10"/>
  <c r="N34" i="10"/>
  <c r="N35" i="10"/>
  <c r="N37" i="10"/>
  <c r="N48" i="10"/>
  <c r="N22" i="10"/>
  <c r="N23" i="10"/>
  <c r="M17" i="10"/>
  <c r="L22" i="10"/>
  <c r="L23" i="10"/>
  <c r="L16" i="10"/>
  <c r="N12" i="10"/>
  <c r="N15" i="10"/>
  <c r="N16" i="10"/>
  <c r="L21" i="10"/>
  <c r="O6" i="9"/>
  <c r="M6" i="9"/>
  <c r="L8" i="10" l="1"/>
  <c r="L8" i="9"/>
  <c r="N115" i="10"/>
  <c r="L48" i="10"/>
  <c r="L30" i="10"/>
  <c r="L17" i="10"/>
  <c r="N17" i="10"/>
  <c r="L68" i="10"/>
  <c r="N8" i="10"/>
  <c r="N83" i="10"/>
  <c r="L83" i="10"/>
  <c r="N68" i="10"/>
  <c r="N30" i="10"/>
  <c r="L115" i="9" l="1"/>
  <c r="L17" i="9"/>
  <c r="N17" i="9"/>
  <c r="L83" i="9"/>
  <c r="L68" i="9"/>
  <c r="L48" i="9"/>
  <c r="L30" i="9"/>
  <c r="N8" i="9"/>
  <c r="N115" i="9"/>
  <c r="N68" i="9"/>
  <c r="N30" i="9"/>
  <c r="N83" i="9"/>
  <c r="N48" i="9"/>
  <c r="N6" i="10"/>
  <c r="L6" i="10"/>
  <c r="L6" i="9" l="1"/>
  <c r="N6" i="9"/>
  <c r="O115" i="9"/>
  <c r="O83" i="9"/>
  <c r="O68" i="9"/>
  <c r="O48" i="9"/>
  <c r="O17" i="9"/>
  <c r="O30" i="9"/>
  <c r="O8" i="9"/>
  <c r="M115" i="9" l="1"/>
  <c r="M8" i="9"/>
  <c r="M48" i="9"/>
  <c r="M83" i="9"/>
  <c r="M68" i="9"/>
  <c r="M17" i="9"/>
  <c r="M30" i="9"/>
  <c r="D8" i="9" l="1"/>
  <c r="K8" i="9" s="1"/>
  <c r="D115" i="9"/>
  <c r="K115" i="9" s="1"/>
  <c r="D83" i="9"/>
  <c r="K83" i="9" s="1"/>
  <c r="D68" i="9"/>
  <c r="K68" i="9" s="1"/>
  <c r="D48" i="9"/>
  <c r="K48" i="9" s="1"/>
  <c r="D30" i="9"/>
  <c r="K30" i="9" s="1"/>
  <c r="D17" i="9"/>
  <c r="K17" i="9" s="1"/>
  <c r="D6" i="9" l="1"/>
  <c r="K6" i="9" s="1"/>
</calcChain>
</file>

<file path=xl/sharedStrings.xml><?xml version="1.0" encoding="utf-8"?>
<sst xmlns="http://schemas.openxmlformats.org/spreadsheetml/2006/main" count="1166" uniqueCount="204">
  <si>
    <t>№</t>
  </si>
  <si>
    <t>Код ОУ по КИАСУО</t>
  </si>
  <si>
    <t>Наименование ОУ (кратко)</t>
  </si>
  <si>
    <t>Человек</t>
  </si>
  <si>
    <t>МБОУ Лицей № 28</t>
  </si>
  <si>
    <t>МБОУ Гимназия № 8</t>
  </si>
  <si>
    <t>МАОУ Лицей № 7</t>
  </si>
  <si>
    <t>МАОУ Гимназия №  9</t>
  </si>
  <si>
    <t>МБОУ СШ  № 12</t>
  </si>
  <si>
    <t>МБОУ СШ № 19</t>
  </si>
  <si>
    <t>МАОУ СШ № 32</t>
  </si>
  <si>
    <t>МАОУ Гимназия № 4</t>
  </si>
  <si>
    <t>МАОУ Лицей № 6 «Перспектива»</t>
  </si>
  <si>
    <t>МАОУ Гимназия № 6</t>
  </si>
  <si>
    <t>МБОУ СШ № 8 "Созидание"</t>
  </si>
  <si>
    <t>МАОУ Лицей № 11</t>
  </si>
  <si>
    <t>МБОУ СШ № 46</t>
  </si>
  <si>
    <t>МАОУ СШ № 55</t>
  </si>
  <si>
    <t>МБОУ СШ № 63</t>
  </si>
  <si>
    <t>МБОУ СШ № 81</t>
  </si>
  <si>
    <t>МБОУ СШ № 90</t>
  </si>
  <si>
    <t>МАОУ Гимназия № 10</t>
  </si>
  <si>
    <t>МБОУ СШ № 135</t>
  </si>
  <si>
    <t>МБОУ Лицей № 3</t>
  </si>
  <si>
    <t>МБОУ Гимназия № 7</t>
  </si>
  <si>
    <t>МБОУ СШ № 13</t>
  </si>
  <si>
    <t>МБОУ СШ № 16</t>
  </si>
  <si>
    <t>МБОУ СШ № 31</t>
  </si>
  <si>
    <t>МБОУ СШ № 44</t>
  </si>
  <si>
    <t>МАОУ Гимназия № 15</t>
  </si>
  <si>
    <t>МБОУ СШ № 50</t>
  </si>
  <si>
    <t>МБОУ СШ № 53</t>
  </si>
  <si>
    <t>МБОУ СШ № 64</t>
  </si>
  <si>
    <t>МБОУ СШ № 65</t>
  </si>
  <si>
    <t>МБОУ СШ № 79</t>
  </si>
  <si>
    <t>МБОУ СШ № 89</t>
  </si>
  <si>
    <t>МБОУ СШ № 94</t>
  </si>
  <si>
    <t>МАОУ Лицей № 12</t>
  </si>
  <si>
    <t>МАОУ СШ № 148</t>
  </si>
  <si>
    <t>МАОУ «КУГ № 1 – Универс»</t>
  </si>
  <si>
    <t>МАОУ Лицей № 1</t>
  </si>
  <si>
    <t>МБОУ Гимназия № 3</t>
  </si>
  <si>
    <t>МБОУ Лицей № 10</t>
  </si>
  <si>
    <t>МБОУ СШ № 133</t>
  </si>
  <si>
    <t>МБОУ СШ № 21</t>
  </si>
  <si>
    <t>МБОУ СШ № 30</t>
  </si>
  <si>
    <t>МБОУ СШ № 36</t>
  </si>
  <si>
    <t>МБОУ СШ № 39</t>
  </si>
  <si>
    <t>МАОУ Гимназия № 13 "Академ"</t>
  </si>
  <si>
    <t>МБОУ СШ № 73</t>
  </si>
  <si>
    <t>МБОУ СШ № 82</t>
  </si>
  <si>
    <t>МБОУ СШ № 84</t>
  </si>
  <si>
    <t>МБОУ СШ № 95</t>
  </si>
  <si>
    <t>МБОУ СШ № 99</t>
  </si>
  <si>
    <t>МАОУ Гимназия № 14</t>
  </si>
  <si>
    <t>МАОУ Гимназия № 5</t>
  </si>
  <si>
    <t>МБОУ СШ № 6</t>
  </si>
  <si>
    <t>МБОУ СШ № 17</t>
  </si>
  <si>
    <t>МАОУ СШ № 23</t>
  </si>
  <si>
    <t>МБОУ СШ № 34</t>
  </si>
  <si>
    <t>МБОУ СШ № 42</t>
  </si>
  <si>
    <t>МБОУ СШ № 45</t>
  </si>
  <si>
    <t>МБОУ СШ № 62</t>
  </si>
  <si>
    <t>МБОУ СШ № 76</t>
  </si>
  <si>
    <t>МБОУ СШ № 78</t>
  </si>
  <si>
    <t>МБОУ СШ № 93</t>
  </si>
  <si>
    <t>МАОУ СШ № 137</t>
  </si>
  <si>
    <t>МБОУ СШ № 69</t>
  </si>
  <si>
    <t>МБОУ СШ № 1</t>
  </si>
  <si>
    <t>МБОУ СШ № 2</t>
  </si>
  <si>
    <t>МБОУ СШ № 5</t>
  </si>
  <si>
    <t>МБОУ СШ № 7</t>
  </si>
  <si>
    <t>МБОУ СШ № 18</t>
  </si>
  <si>
    <t>МБОУ СШ № 24</t>
  </si>
  <si>
    <t>МБОУ СШ № 56</t>
  </si>
  <si>
    <t>МБОУ СШ № 66</t>
  </si>
  <si>
    <t>МБОУ СШ № 70</t>
  </si>
  <si>
    <t>МБОУ СШ № 85</t>
  </si>
  <si>
    <t>МБОУ СШ № 91</t>
  </si>
  <si>
    <t>МБОУ СШ № 98</t>
  </si>
  <si>
    <t>МБОУ СШ № 108</t>
  </si>
  <si>
    <t>МБОУ СШ № 115</t>
  </si>
  <si>
    <t>МБОУ СШ № 121</t>
  </si>
  <si>
    <t>МБОУ СШ № 129</t>
  </si>
  <si>
    <t>МБОУ СШ № 134</t>
  </si>
  <si>
    <t>МБОУ СШ № 139</t>
  </si>
  <si>
    <t>МБОУ СШ № 141</t>
  </si>
  <si>
    <t>МБОУ СШ № 144</t>
  </si>
  <si>
    <t>МБОУ СШ № 147</t>
  </si>
  <si>
    <t>МАОУ СШ № 151</t>
  </si>
  <si>
    <t>МАОУ Гимназия № 2</t>
  </si>
  <si>
    <t>МБОУ Лицей № 2</t>
  </si>
  <si>
    <t>МБОУ СШ № 4</t>
  </si>
  <si>
    <t>МБОУ  Гимназия № 16</t>
  </si>
  <si>
    <t>МБОУ СШ № 27</t>
  </si>
  <si>
    <t>МБОУ СШ № 51</t>
  </si>
  <si>
    <t>МБОУ Лицей № 8</t>
  </si>
  <si>
    <t>МАОУ Лицей № 9 "Лидер"</t>
  </si>
  <si>
    <t>Расчётное среднее значение</t>
  </si>
  <si>
    <t>средний балл принят</t>
  </si>
  <si>
    <t>по городу Красноярску</t>
  </si>
  <si>
    <t>ЖЕЛЕЗНОДОРОЖНЫЙ РАЙОН</t>
  </si>
  <si>
    <t>КИРОВСКИЙ РАЙОН</t>
  </si>
  <si>
    <t>ЛЕНИНСКИЙ РАЙОН</t>
  </si>
  <si>
    <t>ОКТЯБРЬСКИЙ РАЙОН</t>
  </si>
  <si>
    <t>СВЕРДЛОВСКИЙ РАЙОН</t>
  </si>
  <si>
    <t>СОВЕТСКИЙ РАЙОН</t>
  </si>
  <si>
    <t>ЦЕНТРАЛЬНЫЙ РАЙОН</t>
  </si>
  <si>
    <t xml:space="preserve">МБОУ СШ № 10 </t>
  </si>
  <si>
    <t>МБОУ СШ № 72</t>
  </si>
  <si>
    <t>МБОУ Школа-интернат № 1</t>
  </si>
  <si>
    <t xml:space="preserve">МАОУ Гимназия № 11 </t>
  </si>
  <si>
    <t>МБОУ СШ № 86</t>
  </si>
  <si>
    <t>МАОУ СШ № 3</t>
  </si>
  <si>
    <t>МАОУ СШ № 143</t>
  </si>
  <si>
    <t>МАОУ СШ № 145</t>
  </si>
  <si>
    <t>МАОУ СШ № 149</t>
  </si>
  <si>
    <t>МАОУ СШ № 150</t>
  </si>
  <si>
    <t>МАОУ СШ № 152</t>
  </si>
  <si>
    <t>МБОУ СШ № 154</t>
  </si>
  <si>
    <t>МАОУ СШ "Комплекс Покровский"</t>
  </si>
  <si>
    <t>МБОУ СШ № 156</t>
  </si>
  <si>
    <t>МАОУ СШ № 155</t>
  </si>
  <si>
    <t>МБОУ СШ № 157</t>
  </si>
  <si>
    <t>МАОУ СШ № 158</t>
  </si>
  <si>
    <t>Всего участников</t>
  </si>
  <si>
    <t>Сдали на "4+5", чел.</t>
  </si>
  <si>
    <t>Сдали на "4+5", %.</t>
  </si>
  <si>
    <t>Сдали на "2", чел.</t>
  </si>
  <si>
    <t>Сдали на "2", %</t>
  </si>
  <si>
    <t>распределение баллов в %</t>
  </si>
  <si>
    <t>отлично - с 90% по 100% сдали на "4"+"5" и нет сдавших на "2"</t>
  </si>
  <si>
    <t>допустимо - сдали на "4"+"5" с 50% до среднего значения по городу и сдавших на "2" не более 10% или не более 10 чел.</t>
  </si>
  <si>
    <t>хорошо - сдали на "4"+"5"со среднего значения по городу до 90%</t>
  </si>
  <si>
    <t>критично - сдали на "4"+"5" меньше 50% и сдавших на "2" 10% и более или 10 чел. и более</t>
  </si>
  <si>
    <t>Код КИАСУО</t>
  </si>
  <si>
    <t>Сумма (чел.)/Среднее значение по городу (%)</t>
  </si>
  <si>
    <t>-</t>
  </si>
  <si>
    <t>ХИМИЯ, 9 класс</t>
  </si>
  <si>
    <t>МАОУ СШ № 158 "Грани"</t>
  </si>
  <si>
    <t>ХИМИЯ, 9 кл.</t>
  </si>
  <si>
    <t>Чел.</t>
  </si>
  <si>
    <t>отметки по 5 -балльной шкале</t>
  </si>
  <si>
    <t>МАОУ Гимназия № 8</t>
  </si>
  <si>
    <t>МАОУ Гимназия № 9</t>
  </si>
  <si>
    <t xml:space="preserve">МАОУ Лицей № 7 </t>
  </si>
  <si>
    <t>МАОУ СШ № 12</t>
  </si>
  <si>
    <t>МАОУ СШ № 19</t>
  </si>
  <si>
    <t>МАОУ Лицей № 6 "Перспектива"</t>
  </si>
  <si>
    <t>МАОУ СШ № 8 "Созидание"</t>
  </si>
  <si>
    <t>МАОУ СШ № 46</t>
  </si>
  <si>
    <t>МАОУ СШ № 81</t>
  </si>
  <si>
    <t>МАОУ СШ № 90</t>
  </si>
  <si>
    <t>МАОУ СШ № 135</t>
  </si>
  <si>
    <t>МАОУ Гимназия № 11</t>
  </si>
  <si>
    <t>МАОУ Лицей № 3</t>
  </si>
  <si>
    <t>МАОУ СШ № 16</t>
  </si>
  <si>
    <t>МАОУ СШ № 50</t>
  </si>
  <si>
    <t>МАОУ СШ № 53</t>
  </si>
  <si>
    <t>МАОУ СШ № 65</t>
  </si>
  <si>
    <t>МАОУ СШ № 89</t>
  </si>
  <si>
    <t>МАОУ "КУГ №1 - Универс"</t>
  </si>
  <si>
    <t>МАОУ СШ-Интернат № 1</t>
  </si>
  <si>
    <t>МБОУ СШ № 3</t>
  </si>
  <si>
    <t xml:space="preserve">МБОУ СШ № 72 </t>
  </si>
  <si>
    <t>МАОУ Гимназия №14</t>
  </si>
  <si>
    <t>МАОУ СШ № 6</t>
  </si>
  <si>
    <t>МАОУ СШ № 17</t>
  </si>
  <si>
    <t>МАОУ СШ № 34</t>
  </si>
  <si>
    <t>МАОУ СШ № 42</t>
  </si>
  <si>
    <t>МАОУ СШ № 45</t>
  </si>
  <si>
    <t>МАОУ СШ № 76</t>
  </si>
  <si>
    <t>МАОУ СШ № 78</t>
  </si>
  <si>
    <t>МАОУ СШ № 93</t>
  </si>
  <si>
    <t>МАОУ СШ № 1</t>
  </si>
  <si>
    <t>МАОУ СШ № 5</t>
  </si>
  <si>
    <t>МАОУ СШ № 7</t>
  </si>
  <si>
    <t>МАОУ СШ № 18</t>
  </si>
  <si>
    <t>МАОУ СШ № 24</t>
  </si>
  <si>
    <t>МАОУ СШ № 66</t>
  </si>
  <si>
    <t>МАОУ СШ № 69</t>
  </si>
  <si>
    <t>МАОУ СШ № 85</t>
  </si>
  <si>
    <t>МАОУ СШ № 108</t>
  </si>
  <si>
    <t>МАОУ СШ № 115</t>
  </si>
  <si>
    <t>МАОУ СШ № 121</t>
  </si>
  <si>
    <t>МАОУ СШ № 134</t>
  </si>
  <si>
    <t>МАОУ СШ № 139</t>
  </si>
  <si>
    <t>МАОУ СШ № 141</t>
  </si>
  <si>
    <t>МАОУ СШ № 144</t>
  </si>
  <si>
    <t>МАОУ СШ № 154</t>
  </si>
  <si>
    <t>МАОУ СШ № 156</t>
  </si>
  <si>
    <t>МАОУ СШ № 157</t>
  </si>
  <si>
    <t>МБОУ Гимназия  № 16</t>
  </si>
  <si>
    <t>МБОУ СОШ № 10</t>
  </si>
  <si>
    <t>МАОУ СШ Комплекс "Покровский"</t>
  </si>
  <si>
    <t>МАОУ Лицей № 28</t>
  </si>
  <si>
    <t>МАОУ СШ № 63</t>
  </si>
  <si>
    <t xml:space="preserve">МАОУ СШ № 72 </t>
  </si>
  <si>
    <t>МАОУ СШ № 82</t>
  </si>
  <si>
    <t>МБОУ СШ № 159</t>
  </si>
  <si>
    <t>МАОУ СШ № 91</t>
  </si>
  <si>
    <t>МАОУ СШ № 98</t>
  </si>
  <si>
    <t>МАОУ СШ № 129</t>
  </si>
  <si>
    <t>МАОУ СШ № 147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</si>
</sst>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&quot;р.&quot;_-;\-* #,##0.00&quot;р.&quot;_-;_-* &quot;-&quot;??&quot;р.&quot;_-;_-@_-"/>
    <numFmt numFmtId="164" formatCode="[$-419]General"/>
    <numFmt numFmtId="165" formatCode="0.000"/>
    <numFmt numFmtId="166" formatCode="0.0000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i/>
      <sz val="11"/>
      <color rgb="FF000000"/>
      <name val="Calibri"/>
      <family val="2"/>
      <charset val="204"/>
      <scheme val="minor"/>
    </font>
    <font>
      <i/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rgb="FF000000"/>
      <name val="Calibri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2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sz val="11"/>
      <color indexed="8"/>
      <name val="Calibri"/>
      <family val="2"/>
      <charset val="204"/>
      <scheme val="minor"/>
    </font>
    <font>
      <b/>
      <sz val="11"/>
      <color indexed="8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CCCC"/>
        <bgColor rgb="FF000000"/>
      </patternFill>
    </fill>
    <fill>
      <patternFill patternType="solid">
        <fgColor rgb="FFCCFF99"/>
        <bgColor rgb="FF000000"/>
      </patternFill>
    </fill>
    <fill>
      <patternFill patternType="solid">
        <fgColor rgb="FFFFFF66"/>
        <bgColor indexed="64"/>
      </patternFill>
    </fill>
    <fill>
      <patternFill patternType="solid">
        <fgColor rgb="FFCCECFF"/>
        <bgColor rgb="FF000000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66"/>
        <bgColor rgb="FF000000"/>
      </patternFill>
    </fill>
    <fill>
      <patternFill patternType="solid">
        <fgColor rgb="FFCCFF99"/>
        <bgColor indexed="64"/>
      </patternFill>
    </fill>
    <fill>
      <patternFill patternType="solid">
        <fgColor theme="8" tint="0.79998168889431442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rgb="FF000000"/>
      </patternFill>
    </fill>
  </fills>
  <borders count="6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41">
    <xf numFmtId="0" fontId="0" fillId="0" borderId="0"/>
    <xf numFmtId="0" fontId="8" fillId="0" borderId="0"/>
    <xf numFmtId="0" fontId="1" fillId="0" borderId="0"/>
    <xf numFmtId="0" fontId="9" fillId="0" borderId="0"/>
    <xf numFmtId="164" fontId="10" fillId="0" borderId="0" applyBorder="0" applyProtection="0"/>
    <xf numFmtId="0" fontId="9" fillId="0" borderId="0"/>
    <xf numFmtId="0" fontId="10" fillId="0" borderId="0"/>
    <xf numFmtId="0" fontId="12" fillId="0" borderId="0"/>
    <xf numFmtId="0" fontId="10" fillId="0" borderId="0"/>
    <xf numFmtId="0" fontId="1" fillId="0" borderId="0"/>
    <xf numFmtId="0" fontId="13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</cellStyleXfs>
  <cellXfs count="571">
    <xf numFmtId="0" fontId="0" fillId="0" borderId="0" xfId="0"/>
    <xf numFmtId="0" fontId="0" fillId="0" borderId="0" xfId="0" applyAlignment="1"/>
    <xf numFmtId="0" fontId="0" fillId="0" borderId="0" xfId="0" applyFill="1"/>
    <xf numFmtId="0" fontId="3" fillId="0" borderId="17" xfId="0" applyFont="1" applyBorder="1" applyAlignment="1">
      <alignment horizontal="center" vertical="center"/>
    </xf>
    <xf numFmtId="0" fontId="0" fillId="0" borderId="0" xfId="0" applyFont="1" applyAlignment="1"/>
    <xf numFmtId="0" fontId="0" fillId="0" borderId="0" xfId="0" applyFont="1" applyFill="1" applyAlignment="1"/>
    <xf numFmtId="0" fontId="0" fillId="0" borderId="0" xfId="0" applyFont="1" applyBorder="1" applyAlignment="1"/>
    <xf numFmtId="2" fontId="0" fillId="0" borderId="0" xfId="0" applyNumberFormat="1" applyFont="1" applyBorder="1" applyAlignment="1"/>
    <xf numFmtId="2" fontId="5" fillId="2" borderId="0" xfId="0" applyNumberFormat="1" applyFont="1" applyFill="1" applyBorder="1" applyAlignment="1">
      <alignment horizontal="right" wrapText="1"/>
    </xf>
    <xf numFmtId="2" fontId="5" fillId="2" borderId="0" xfId="0" applyNumberFormat="1" applyFont="1" applyFill="1" applyBorder="1" applyAlignment="1">
      <alignment horizontal="center" wrapText="1"/>
    </xf>
    <xf numFmtId="0" fontId="4" fillId="2" borderId="13" xfId="0" applyFont="1" applyFill="1" applyBorder="1" applyAlignment="1">
      <alignment wrapText="1"/>
    </xf>
    <xf numFmtId="0" fontId="4" fillId="2" borderId="20" xfId="0" applyFont="1" applyFill="1" applyBorder="1" applyAlignment="1">
      <alignment wrapText="1"/>
    </xf>
    <xf numFmtId="0" fontId="4" fillId="2" borderId="15" xfId="0" applyFont="1" applyFill="1" applyBorder="1" applyAlignment="1">
      <alignment wrapText="1"/>
    </xf>
    <xf numFmtId="0" fontId="4" fillId="3" borderId="3" xfId="0" applyFont="1" applyFill="1" applyBorder="1" applyAlignment="1">
      <alignment wrapText="1"/>
    </xf>
    <xf numFmtId="0" fontId="4" fillId="3" borderId="11" xfId="0" applyFont="1" applyFill="1" applyBorder="1" applyAlignment="1">
      <alignment wrapText="1"/>
    </xf>
    <xf numFmtId="0" fontId="4" fillId="2" borderId="23" xfId="0" applyFont="1" applyFill="1" applyBorder="1" applyAlignment="1">
      <alignment wrapText="1"/>
    </xf>
    <xf numFmtId="0" fontId="4" fillId="2" borderId="25" xfId="0" applyFont="1" applyFill="1" applyBorder="1" applyAlignment="1">
      <alignment wrapText="1"/>
    </xf>
    <xf numFmtId="0" fontId="7" fillId="0" borderId="0" xfId="0" applyFont="1"/>
    <xf numFmtId="0" fontId="7" fillId="4" borderId="0" xfId="0" applyFont="1" applyFill="1"/>
    <xf numFmtId="0" fontId="4" fillId="3" borderId="7" xfId="0" applyFont="1" applyFill="1" applyBorder="1" applyAlignment="1">
      <alignment wrapText="1"/>
    </xf>
    <xf numFmtId="0" fontId="4" fillId="3" borderId="10" xfId="0" applyFont="1" applyFill="1" applyBorder="1" applyAlignment="1">
      <alignment wrapText="1"/>
    </xf>
    <xf numFmtId="2" fontId="0" fillId="0" borderId="0" xfId="0" applyNumberFormat="1" applyFont="1" applyAlignment="1"/>
    <xf numFmtId="0" fontId="4" fillId="3" borderId="12" xfId="0" applyFont="1" applyFill="1" applyBorder="1" applyAlignment="1">
      <alignment wrapText="1"/>
    </xf>
    <xf numFmtId="0" fontId="4" fillId="3" borderId="25" xfId="0" applyFont="1" applyFill="1" applyBorder="1" applyAlignment="1">
      <alignment wrapText="1"/>
    </xf>
    <xf numFmtId="0" fontId="4" fillId="3" borderId="8" xfId="0" applyFont="1" applyFill="1" applyBorder="1" applyAlignment="1">
      <alignment wrapText="1"/>
    </xf>
    <xf numFmtId="0" fontId="3" fillId="0" borderId="29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7" fillId="5" borderId="0" xfId="0" applyFont="1" applyFill="1"/>
    <xf numFmtId="0" fontId="4" fillId="3" borderId="29" xfId="0" applyFont="1" applyFill="1" applyBorder="1" applyAlignment="1">
      <alignment wrapText="1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/>
    </xf>
    <xf numFmtId="0" fontId="3" fillId="0" borderId="28" xfId="0" applyFont="1" applyBorder="1" applyAlignment="1">
      <alignment horizontal="left" vertical="center"/>
    </xf>
    <xf numFmtId="0" fontId="3" fillId="0" borderId="29" xfId="0" applyFont="1" applyBorder="1" applyAlignment="1">
      <alignment horizontal="left" vertical="center" wrapText="1"/>
    </xf>
    <xf numFmtId="0" fontId="3" fillId="0" borderId="29" xfId="0" applyFont="1" applyBorder="1" applyAlignment="1">
      <alignment horizontal="left" vertical="center"/>
    </xf>
    <xf numFmtId="0" fontId="3" fillId="2" borderId="28" xfId="0" applyFont="1" applyFill="1" applyBorder="1" applyAlignment="1">
      <alignment horizontal="left" vertical="center" wrapText="1"/>
    </xf>
    <xf numFmtId="0" fontId="3" fillId="2" borderId="29" xfId="0" applyFont="1" applyFill="1" applyBorder="1" applyAlignment="1">
      <alignment horizontal="left" vertical="center" wrapText="1"/>
    </xf>
    <xf numFmtId="0" fontId="3" fillId="3" borderId="29" xfId="0" applyFont="1" applyFill="1" applyBorder="1" applyAlignment="1">
      <alignment horizontal="left" vertical="center" wrapText="1"/>
    </xf>
    <xf numFmtId="2" fontId="3" fillId="2" borderId="29" xfId="0" applyNumberFormat="1" applyFont="1" applyFill="1" applyBorder="1" applyAlignment="1">
      <alignment horizontal="left" vertical="center" wrapText="1"/>
    </xf>
    <xf numFmtId="2" fontId="3" fillId="2" borderId="30" xfId="0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2" fontId="3" fillId="0" borderId="30" xfId="0" applyNumberFormat="1" applyFont="1" applyBorder="1" applyAlignment="1">
      <alignment horizontal="left" vertical="center" wrapText="1"/>
    </xf>
    <xf numFmtId="2" fontId="4" fillId="2" borderId="19" xfId="0" applyNumberFormat="1" applyFont="1" applyFill="1" applyBorder="1" applyAlignment="1">
      <alignment horizontal="right" wrapText="1"/>
    </xf>
    <xf numFmtId="2" fontId="4" fillId="2" borderId="21" xfId="0" applyNumberFormat="1" applyFont="1" applyFill="1" applyBorder="1" applyAlignment="1">
      <alignment horizontal="right" wrapText="1"/>
    </xf>
    <xf numFmtId="2" fontId="4" fillId="2" borderId="26" xfId="0" applyNumberFormat="1" applyFont="1" applyFill="1" applyBorder="1" applyAlignment="1">
      <alignment horizontal="right" wrapText="1"/>
    </xf>
    <xf numFmtId="2" fontId="4" fillId="2" borderId="22" xfId="0" applyNumberFormat="1" applyFont="1" applyFill="1" applyBorder="1" applyAlignment="1">
      <alignment horizontal="right" wrapText="1"/>
    </xf>
    <xf numFmtId="2" fontId="4" fillId="2" borderId="24" xfId="0" applyNumberFormat="1" applyFont="1" applyFill="1" applyBorder="1" applyAlignment="1">
      <alignment horizontal="right" wrapText="1"/>
    </xf>
    <xf numFmtId="0" fontId="4" fillId="0" borderId="28" xfId="0" applyFont="1" applyBorder="1" applyAlignment="1">
      <alignment horizontal="right" vertical="center"/>
    </xf>
    <xf numFmtId="0" fontId="4" fillId="2" borderId="7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4" fillId="2" borderId="12" xfId="0" applyFont="1" applyFill="1" applyBorder="1" applyAlignment="1">
      <alignment horizontal="center" wrapText="1"/>
    </xf>
    <xf numFmtId="0" fontId="3" fillId="2" borderId="2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wrapText="1"/>
    </xf>
    <xf numFmtId="0" fontId="4" fillId="2" borderId="11" xfId="0" applyFont="1" applyFill="1" applyBorder="1" applyAlignment="1">
      <alignment horizontal="center" wrapText="1"/>
    </xf>
    <xf numFmtId="0" fontId="4" fillId="2" borderId="33" xfId="0" applyFont="1" applyFill="1" applyBorder="1" applyAlignment="1">
      <alignment horizontal="center" wrapText="1"/>
    </xf>
    <xf numFmtId="0" fontId="0" fillId="0" borderId="11" xfId="0" applyBorder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2" fontId="6" fillId="0" borderId="11" xfId="0" applyNumberFormat="1" applyFont="1" applyBorder="1" applyAlignment="1">
      <alignment vertical="top" wrapText="1"/>
    </xf>
    <xf numFmtId="49" fontId="0" fillId="0" borderId="0" xfId="0" applyNumberFormat="1"/>
    <xf numFmtId="0" fontId="4" fillId="3" borderId="20" xfId="0" applyFont="1" applyFill="1" applyBorder="1" applyAlignment="1">
      <alignment wrapText="1"/>
    </xf>
    <xf numFmtId="2" fontId="0" fillId="0" borderId="0" xfId="0" applyNumberFormat="1"/>
    <xf numFmtId="2" fontId="0" fillId="0" borderId="0" xfId="0" applyNumberFormat="1" applyAlignment="1"/>
    <xf numFmtId="0" fontId="4" fillId="2" borderId="29" xfId="0" applyFont="1" applyFill="1" applyBorder="1" applyAlignment="1">
      <alignment horizontal="center" wrapText="1"/>
    </xf>
    <xf numFmtId="2" fontId="4" fillId="2" borderId="30" xfId="0" applyNumberFormat="1" applyFont="1" applyFill="1" applyBorder="1" applyAlignment="1">
      <alignment horizontal="right" wrapText="1"/>
    </xf>
    <xf numFmtId="2" fontId="4" fillId="0" borderId="0" xfId="0" applyNumberFormat="1" applyFont="1" applyBorder="1" applyAlignment="1">
      <alignment horizontal="right" vertical="center"/>
    </xf>
    <xf numFmtId="2" fontId="4" fillId="6" borderId="21" xfId="0" applyNumberFormat="1" applyFont="1" applyFill="1" applyBorder="1" applyAlignment="1">
      <alignment horizontal="right" wrapText="1"/>
    </xf>
    <xf numFmtId="0" fontId="2" fillId="0" borderId="0" xfId="0" applyFont="1" applyBorder="1" applyAlignment="1"/>
    <xf numFmtId="165" fontId="0" fillId="0" borderId="0" xfId="0" applyNumberFormat="1" applyAlignment="1"/>
    <xf numFmtId="165" fontId="0" fillId="0" borderId="0" xfId="0" applyNumberFormat="1"/>
    <xf numFmtId="0" fontId="12" fillId="0" borderId="34" xfId="7" applyBorder="1"/>
    <xf numFmtId="2" fontId="12" fillId="0" borderId="34" xfId="7" applyNumberFormat="1" applyBorder="1"/>
    <xf numFmtId="0" fontId="12" fillId="0" borderId="35" xfId="7" applyBorder="1"/>
    <xf numFmtId="2" fontId="12" fillId="0" borderId="36" xfId="7" applyNumberFormat="1" applyBorder="1"/>
    <xf numFmtId="2" fontId="12" fillId="0" borderId="38" xfId="7" applyNumberFormat="1" applyBorder="1"/>
    <xf numFmtId="2" fontId="12" fillId="0" borderId="39" xfId="7" applyNumberFormat="1" applyBorder="1"/>
    <xf numFmtId="2" fontId="12" fillId="0" borderId="40" xfId="7" applyNumberFormat="1" applyBorder="1"/>
    <xf numFmtId="0" fontId="3" fillId="2" borderId="31" xfId="0" applyFont="1" applyFill="1" applyBorder="1" applyAlignment="1">
      <alignment horizontal="left" vertical="center" wrapText="1"/>
    </xf>
    <xf numFmtId="2" fontId="12" fillId="0" borderId="43" xfId="7" applyNumberFormat="1" applyBorder="1"/>
    <xf numFmtId="2" fontId="12" fillId="0" borderId="42" xfId="7" applyNumberFormat="1" applyBorder="1"/>
    <xf numFmtId="2" fontId="12" fillId="0" borderId="41" xfId="7" applyNumberFormat="1" applyBorder="1"/>
    <xf numFmtId="2" fontId="12" fillId="0" borderId="45" xfId="7" applyNumberFormat="1" applyBorder="1"/>
    <xf numFmtId="2" fontId="3" fillId="0" borderId="29" xfId="0" applyNumberFormat="1" applyFont="1" applyBorder="1" applyAlignment="1">
      <alignment horizontal="left" vertical="center"/>
    </xf>
    <xf numFmtId="2" fontId="3" fillId="2" borderId="32" xfId="0" applyNumberFormat="1" applyFont="1" applyFill="1" applyBorder="1" applyAlignment="1">
      <alignment horizontal="left" vertical="center" wrapText="1"/>
    </xf>
    <xf numFmtId="2" fontId="12" fillId="0" borderId="48" xfId="7" applyNumberFormat="1" applyBorder="1"/>
    <xf numFmtId="2" fontId="12" fillId="0" borderId="49" xfId="7" applyNumberFormat="1" applyBorder="1"/>
    <xf numFmtId="2" fontId="0" fillId="0" borderId="42" xfId="0" applyNumberFormat="1" applyBorder="1"/>
    <xf numFmtId="0" fontId="7" fillId="7" borderId="0" xfId="0" applyFont="1" applyFill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3" fontId="0" fillId="0" borderId="6" xfId="0" applyNumberFormat="1" applyBorder="1"/>
    <xf numFmtId="3" fontId="0" fillId="0" borderId="33" xfId="0" applyNumberFormat="1" applyBorder="1"/>
    <xf numFmtId="2" fontId="0" fillId="0" borderId="33" xfId="0" applyNumberFormat="1" applyBorder="1"/>
    <xf numFmtId="2" fontId="0" fillId="0" borderId="18" xfId="0" applyNumberFormat="1" applyBorder="1"/>
    <xf numFmtId="3" fontId="0" fillId="0" borderId="25" xfId="0" applyNumberFormat="1" applyBorder="1"/>
    <xf numFmtId="3" fontId="0" fillId="0" borderId="11" xfId="0" applyNumberFormat="1" applyBorder="1"/>
    <xf numFmtId="2" fontId="0" fillId="0" borderId="11" xfId="0" applyNumberFormat="1" applyBorder="1"/>
    <xf numFmtId="2" fontId="0" fillId="0" borderId="26" xfId="0" applyNumberFormat="1" applyBorder="1"/>
    <xf numFmtId="3" fontId="0" fillId="0" borderId="20" xfId="0" applyNumberFormat="1" applyBorder="1"/>
    <xf numFmtId="3" fontId="0" fillId="0" borderId="7" xfId="0" applyNumberFormat="1" applyBorder="1"/>
    <xf numFmtId="2" fontId="0" fillId="0" borderId="7" xfId="0" applyNumberFormat="1" applyBorder="1"/>
    <xf numFmtId="2" fontId="0" fillId="0" borderId="21" xfId="0" applyNumberFormat="1" applyBorder="1"/>
    <xf numFmtId="3" fontId="0" fillId="0" borderId="23" xfId="0" applyNumberFormat="1" applyBorder="1"/>
    <xf numFmtId="3" fontId="0" fillId="0" borderId="12" xfId="0" applyNumberFormat="1" applyBorder="1"/>
    <xf numFmtId="2" fontId="0" fillId="0" borderId="12" xfId="0" applyNumberFormat="1" applyBorder="1"/>
    <xf numFmtId="2" fontId="0" fillId="0" borderId="24" xfId="0" applyNumberFormat="1" applyBorder="1"/>
    <xf numFmtId="2" fontId="0" fillId="8" borderId="21" xfId="0" applyNumberFormat="1" applyFill="1" applyBorder="1"/>
    <xf numFmtId="3" fontId="0" fillId="0" borderId="15" xfId="0" applyNumberFormat="1" applyBorder="1"/>
    <xf numFmtId="3" fontId="0" fillId="0" borderId="10" xfId="0" applyNumberFormat="1" applyBorder="1"/>
    <xf numFmtId="2" fontId="0" fillId="0" borderId="10" xfId="0" applyNumberFormat="1" applyBorder="1"/>
    <xf numFmtId="2" fontId="0" fillId="0" borderId="22" xfId="0" applyNumberFormat="1" applyBorder="1"/>
    <xf numFmtId="2" fontId="2" fillId="0" borderId="0" xfId="0" applyNumberFormat="1" applyFont="1"/>
    <xf numFmtId="3" fontId="0" fillId="2" borderId="7" xfId="0" applyNumberFormat="1" applyFill="1" applyBorder="1"/>
    <xf numFmtId="0" fontId="7" fillId="9" borderId="0" xfId="0" applyFont="1" applyFill="1"/>
    <xf numFmtId="2" fontId="5" fillId="0" borderId="30" xfId="0" applyNumberFormat="1" applyFont="1" applyBorder="1" applyAlignment="1">
      <alignment horizontal="center" vertical="center" wrapText="1"/>
    </xf>
    <xf numFmtId="0" fontId="10" fillId="0" borderId="34" xfId="8" applyBorder="1"/>
    <xf numFmtId="2" fontId="10" fillId="0" borderId="34" xfId="8" applyNumberFormat="1" applyBorder="1"/>
    <xf numFmtId="0" fontId="10" fillId="0" borderId="34" xfId="8" applyBorder="1"/>
    <xf numFmtId="2" fontId="10" fillId="0" borderId="34" xfId="8" applyNumberFormat="1" applyBorder="1"/>
    <xf numFmtId="0" fontId="10" fillId="0" borderId="37" xfId="8" applyBorder="1"/>
    <xf numFmtId="2" fontId="10" fillId="0" borderId="38" xfId="8" applyNumberFormat="1" applyBorder="1"/>
    <xf numFmtId="2" fontId="10" fillId="0" borderId="39" xfId="8" applyNumberFormat="1" applyBorder="1"/>
    <xf numFmtId="0" fontId="10" fillId="0" borderId="34" xfId="8" applyBorder="1"/>
    <xf numFmtId="2" fontId="10" fillId="0" borderId="34" xfId="8" applyNumberFormat="1" applyBorder="1"/>
    <xf numFmtId="0" fontId="10" fillId="0" borderId="37" xfId="8" applyBorder="1"/>
    <xf numFmtId="2" fontId="10" fillId="0" borderId="38" xfId="8" applyNumberFormat="1" applyBorder="1"/>
    <xf numFmtId="2" fontId="10" fillId="0" borderId="39" xfId="8" applyNumberFormat="1" applyBorder="1"/>
    <xf numFmtId="0" fontId="10" fillId="0" borderId="34" xfId="8" applyBorder="1"/>
    <xf numFmtId="2" fontId="10" fillId="0" borderId="34" xfId="8" applyNumberFormat="1" applyBorder="1"/>
    <xf numFmtId="0" fontId="10" fillId="0" borderId="34" xfId="8" applyBorder="1"/>
    <xf numFmtId="2" fontId="10" fillId="0" borderId="34" xfId="8" applyNumberFormat="1" applyBorder="1"/>
    <xf numFmtId="0" fontId="10" fillId="0" borderId="35" xfId="8" applyBorder="1"/>
    <xf numFmtId="2" fontId="10" fillId="0" borderId="36" xfId="8" applyNumberFormat="1" applyBorder="1"/>
    <xf numFmtId="2" fontId="10" fillId="0" borderId="42" xfId="8" applyNumberFormat="1" applyBorder="1"/>
    <xf numFmtId="0" fontId="10" fillId="0" borderId="34" xfId="8" applyBorder="1"/>
    <xf numFmtId="2" fontId="10" fillId="0" borderId="34" xfId="8" applyNumberFormat="1" applyBorder="1"/>
    <xf numFmtId="0" fontId="10" fillId="0" borderId="40" xfId="8" applyBorder="1"/>
    <xf numFmtId="2" fontId="10" fillId="0" borderId="40" xfId="8" applyNumberFormat="1" applyBorder="1"/>
    <xf numFmtId="0" fontId="10" fillId="0" borderId="44" xfId="8" applyBorder="1"/>
    <xf numFmtId="2" fontId="10" fillId="0" borderId="41" xfId="8" applyNumberFormat="1" applyBorder="1"/>
    <xf numFmtId="2" fontId="10" fillId="0" borderId="45" xfId="8" applyNumberFormat="1" applyBorder="1"/>
    <xf numFmtId="0" fontId="0" fillId="0" borderId="46" xfId="0" applyBorder="1"/>
    <xf numFmtId="2" fontId="0" fillId="0" borderId="46" xfId="0" applyNumberFormat="1" applyBorder="1"/>
    <xf numFmtId="2" fontId="0" fillId="0" borderId="36" xfId="0" applyNumberFormat="1" applyBorder="1"/>
    <xf numFmtId="0" fontId="10" fillId="0" borderId="34" xfId="8" applyBorder="1"/>
    <xf numFmtId="2" fontId="10" fillId="0" borderId="34" xfId="8" applyNumberFormat="1" applyBorder="1"/>
    <xf numFmtId="2" fontId="0" fillId="0" borderId="41" xfId="0" applyNumberFormat="1" applyBorder="1"/>
    <xf numFmtId="0" fontId="0" fillId="0" borderId="36" xfId="0" applyBorder="1"/>
    <xf numFmtId="0" fontId="0" fillId="0" borderId="42" xfId="0" applyBorder="1"/>
    <xf numFmtId="0" fontId="10" fillId="0" borderId="43" xfId="8" applyBorder="1"/>
    <xf numFmtId="2" fontId="10" fillId="0" borderId="43" xfId="8" applyNumberFormat="1" applyBorder="1"/>
    <xf numFmtId="3" fontId="0" fillId="2" borderId="12" xfId="0" applyNumberFormat="1" applyFill="1" applyBorder="1"/>
    <xf numFmtId="2" fontId="4" fillId="2" borderId="27" xfId="0" applyNumberFormat="1" applyFont="1" applyFill="1" applyBorder="1" applyAlignment="1">
      <alignment horizontal="right" wrapText="1"/>
    </xf>
    <xf numFmtId="0" fontId="4" fillId="2" borderId="9" xfId="0" applyFont="1" applyFill="1" applyBorder="1" applyAlignment="1">
      <alignment horizontal="center" wrapText="1"/>
    </xf>
    <xf numFmtId="2" fontId="5" fillId="0" borderId="31" xfId="1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right" vertical="center"/>
    </xf>
    <xf numFmtId="2" fontId="1" fillId="0" borderId="33" xfId="13" applyNumberFormat="1" applyFont="1" applyBorder="1" applyAlignment="1">
      <alignment horizontal="right" vertical="center"/>
    </xf>
    <xf numFmtId="2" fontId="1" fillId="0" borderId="9" xfId="13" applyNumberFormat="1" applyFont="1" applyBorder="1" applyAlignment="1">
      <alignment horizontal="right" vertical="center"/>
    </xf>
    <xf numFmtId="0" fontId="4" fillId="3" borderId="9" xfId="0" applyFont="1" applyFill="1" applyBorder="1" applyAlignment="1">
      <alignment wrapText="1"/>
    </xf>
    <xf numFmtId="0" fontId="13" fillId="0" borderId="34" xfId="10" applyBorder="1"/>
    <xf numFmtId="2" fontId="13" fillId="0" borderId="34" xfId="10" applyNumberFormat="1" applyBorder="1"/>
    <xf numFmtId="2" fontId="1" fillId="2" borderId="7" xfId="2" applyNumberFormat="1" applyFont="1" applyFill="1" applyBorder="1" applyAlignment="1">
      <alignment horizontal="right"/>
    </xf>
    <xf numFmtId="0" fontId="13" fillId="0" borderId="34" xfId="10" applyBorder="1"/>
    <xf numFmtId="2" fontId="13" fillId="0" borderId="34" xfId="10" applyNumberFormat="1" applyBorder="1"/>
    <xf numFmtId="2" fontId="3" fillId="0" borderId="32" xfId="0" applyNumberFormat="1" applyFont="1" applyBorder="1" applyAlignment="1">
      <alignment horizontal="left" vertical="center"/>
    </xf>
    <xf numFmtId="0" fontId="13" fillId="0" borderId="34" xfId="10" applyBorder="1"/>
    <xf numFmtId="2" fontId="13" fillId="0" borderId="34" xfId="10" applyNumberFormat="1" applyBorder="1"/>
    <xf numFmtId="0" fontId="13" fillId="0" borderId="34" xfId="10" applyBorder="1"/>
    <xf numFmtId="2" fontId="13" fillId="0" borderId="34" xfId="10" applyNumberFormat="1" applyBorder="1"/>
    <xf numFmtId="0" fontId="13" fillId="0" borderId="34" xfId="10" applyBorder="1"/>
    <xf numFmtId="2" fontId="13" fillId="0" borderId="34" xfId="10" applyNumberFormat="1" applyBorder="1"/>
    <xf numFmtId="0" fontId="10" fillId="0" borderId="34" xfId="11" applyBorder="1"/>
    <xf numFmtId="0" fontId="13" fillId="0" borderId="34" xfId="10" applyBorder="1"/>
    <xf numFmtId="2" fontId="13" fillId="0" borderId="34" xfId="10" applyNumberFormat="1" applyBorder="1"/>
    <xf numFmtId="0" fontId="13" fillId="0" borderId="34" xfId="10" applyBorder="1"/>
    <xf numFmtId="2" fontId="13" fillId="0" borderId="34" xfId="10" applyNumberFormat="1" applyBorder="1"/>
    <xf numFmtId="0" fontId="13" fillId="0" borderId="34" xfId="10" applyBorder="1"/>
    <xf numFmtId="2" fontId="13" fillId="0" borderId="34" xfId="10" applyNumberFormat="1" applyBorder="1"/>
    <xf numFmtId="2" fontId="1" fillId="2" borderId="7" xfId="2" applyNumberFormat="1" applyFont="1" applyFill="1" applyBorder="1" applyAlignment="1">
      <alignment horizontal="right" vertical="center"/>
    </xf>
    <xf numFmtId="0" fontId="13" fillId="0" borderId="34" xfId="10" applyBorder="1"/>
    <xf numFmtId="2" fontId="13" fillId="0" borderId="34" xfId="10" applyNumberFormat="1" applyBorder="1"/>
    <xf numFmtId="0" fontId="13" fillId="0" borderId="34" xfId="10" applyBorder="1"/>
    <xf numFmtId="2" fontId="13" fillId="0" borderId="34" xfId="10" applyNumberFormat="1" applyBorder="1"/>
    <xf numFmtId="2" fontId="1" fillId="2" borderId="7" xfId="2" applyNumberFormat="1" applyFont="1" applyFill="1" applyBorder="1" applyAlignment="1">
      <alignment horizontal="right" vertical="center"/>
    </xf>
    <xf numFmtId="0" fontId="10" fillId="0" borderId="34" xfId="11" applyBorder="1"/>
    <xf numFmtId="2" fontId="1" fillId="2" borderId="7" xfId="2" applyNumberFormat="1" applyFont="1" applyFill="1" applyBorder="1" applyAlignment="1">
      <alignment horizontal="right" vertical="center"/>
    </xf>
    <xf numFmtId="0" fontId="10" fillId="0" borderId="34" xfId="11" applyBorder="1"/>
    <xf numFmtId="2" fontId="10" fillId="0" borderId="34" xfId="11" applyNumberFormat="1" applyBorder="1"/>
    <xf numFmtId="0" fontId="13" fillId="0" borderId="34" xfId="10" applyBorder="1"/>
    <xf numFmtId="2" fontId="13" fillId="0" borderId="34" xfId="10" applyNumberFormat="1" applyBorder="1"/>
    <xf numFmtId="2" fontId="1" fillId="2" borderId="7" xfId="2" applyNumberFormat="1" applyFont="1" applyFill="1" applyBorder="1" applyAlignment="1">
      <alignment horizontal="right" vertical="center"/>
    </xf>
    <xf numFmtId="0" fontId="13" fillId="0" borderId="34" xfId="10" applyBorder="1"/>
    <xf numFmtId="2" fontId="13" fillId="0" borderId="34" xfId="10" applyNumberFormat="1" applyBorder="1"/>
    <xf numFmtId="0" fontId="13" fillId="0" borderId="34" xfId="10" applyBorder="1"/>
    <xf numFmtId="2" fontId="13" fillId="0" borderId="34" xfId="10" applyNumberFormat="1" applyBorder="1"/>
    <xf numFmtId="2" fontId="1" fillId="2" borderId="7" xfId="2" applyNumberFormat="1" applyFont="1" applyFill="1" applyBorder="1" applyAlignment="1">
      <alignment horizontal="right" vertical="center"/>
    </xf>
    <xf numFmtId="0" fontId="13" fillId="0" borderId="38" xfId="10" applyBorder="1"/>
    <xf numFmtId="2" fontId="13" fillId="0" borderId="38" xfId="10" applyNumberFormat="1" applyBorder="1"/>
    <xf numFmtId="0" fontId="10" fillId="0" borderId="34" xfId="11" applyBorder="1"/>
    <xf numFmtId="2" fontId="10" fillId="0" borderId="34" xfId="11" applyNumberFormat="1" applyBorder="1"/>
    <xf numFmtId="0" fontId="13" fillId="0" borderId="34" xfId="10" applyBorder="1"/>
    <xf numFmtId="2" fontId="13" fillId="0" borderId="34" xfId="10" applyNumberFormat="1" applyBorder="1"/>
    <xf numFmtId="0" fontId="1" fillId="2" borderId="7" xfId="13" applyFont="1" applyFill="1" applyBorder="1" applyAlignment="1">
      <alignment horizontal="right" vertical="center" wrapText="1"/>
    </xf>
    <xf numFmtId="0" fontId="1" fillId="2" borderId="12" xfId="13" applyFont="1" applyFill="1" applyBorder="1" applyAlignment="1">
      <alignment horizontal="right" vertical="center" wrapText="1"/>
    </xf>
    <xf numFmtId="0" fontId="1" fillId="2" borderId="7" xfId="13" applyFont="1" applyFill="1" applyBorder="1" applyAlignment="1">
      <alignment horizontal="right" vertical="center" wrapText="1"/>
    </xf>
    <xf numFmtId="0" fontId="1" fillId="2" borderId="7" xfId="13" applyFont="1" applyFill="1" applyBorder="1" applyAlignment="1">
      <alignment horizontal="right" vertical="center" wrapText="1"/>
    </xf>
    <xf numFmtId="0" fontId="1" fillId="2" borderId="10" xfId="13" applyFont="1" applyFill="1" applyBorder="1" applyAlignment="1">
      <alignment horizontal="right" vertical="center" wrapText="1"/>
    </xf>
    <xf numFmtId="0" fontId="1" fillId="2" borderId="11" xfId="13" applyFont="1" applyFill="1" applyBorder="1" applyAlignment="1">
      <alignment horizontal="right" vertical="center" wrapText="1"/>
    </xf>
    <xf numFmtId="0" fontId="1" fillId="2" borderId="7" xfId="13" applyFont="1" applyFill="1" applyBorder="1" applyAlignment="1">
      <alignment horizontal="right" vertical="center" wrapText="1"/>
    </xf>
    <xf numFmtId="0" fontId="1" fillId="2" borderId="11" xfId="13" applyFont="1" applyFill="1" applyBorder="1" applyAlignment="1">
      <alignment horizontal="right" vertical="center" wrapText="1"/>
    </xf>
    <xf numFmtId="0" fontId="1" fillId="2" borderId="7" xfId="13" applyFont="1" applyFill="1" applyBorder="1" applyAlignment="1">
      <alignment horizontal="right" vertical="center" wrapText="1"/>
    </xf>
    <xf numFmtId="2" fontId="11" fillId="0" borderId="32" xfId="0" applyNumberFormat="1" applyFont="1" applyBorder="1" applyAlignment="1">
      <alignment horizontal="center"/>
    </xf>
    <xf numFmtId="0" fontId="1" fillId="2" borderId="7" xfId="13" applyFont="1" applyFill="1" applyBorder="1" applyAlignment="1">
      <alignment horizontal="right" vertical="center" wrapText="1"/>
    </xf>
    <xf numFmtId="0" fontId="1" fillId="2" borderId="12" xfId="13" applyFont="1" applyFill="1" applyBorder="1" applyAlignment="1">
      <alignment horizontal="right" vertical="center" wrapText="1"/>
    </xf>
    <xf numFmtId="0" fontId="1" fillId="2" borderId="33" xfId="13" applyFont="1" applyFill="1" applyBorder="1" applyAlignment="1">
      <alignment horizontal="right" vertical="center" wrapText="1"/>
    </xf>
    <xf numFmtId="0" fontId="1" fillId="2" borderId="7" xfId="13" applyFont="1" applyFill="1" applyBorder="1" applyAlignment="1">
      <alignment horizontal="right" vertical="center" wrapText="1"/>
    </xf>
    <xf numFmtId="0" fontId="1" fillId="2" borderId="11" xfId="13" applyFont="1" applyFill="1" applyBorder="1" applyAlignment="1">
      <alignment horizontal="right" vertical="center" wrapText="1"/>
    </xf>
    <xf numFmtId="0" fontId="1" fillId="2" borderId="9" xfId="13" applyFont="1" applyFill="1" applyBorder="1" applyAlignment="1">
      <alignment horizontal="right" vertical="center" wrapText="1"/>
    </xf>
    <xf numFmtId="2" fontId="1" fillId="0" borderId="0" xfId="13" applyNumberFormat="1" applyFont="1" applyBorder="1" applyAlignment="1">
      <alignment horizontal="right" vertical="center"/>
    </xf>
    <xf numFmtId="2" fontId="1" fillId="0" borderId="0" xfId="13" applyNumberFormat="1" applyFont="1" applyAlignment="1">
      <alignment horizontal="right" vertical="center"/>
    </xf>
    <xf numFmtId="2" fontId="3" fillId="0" borderId="50" xfId="0" applyNumberFormat="1" applyFont="1" applyBorder="1" applyAlignment="1">
      <alignment horizontal="left" vertical="center"/>
    </xf>
    <xf numFmtId="2" fontId="1" fillId="0" borderId="2" xfId="13" applyNumberFormat="1" applyFont="1" applyBorder="1" applyAlignment="1">
      <alignment horizontal="right" vertical="center"/>
    </xf>
    <xf numFmtId="2" fontId="1" fillId="0" borderId="7" xfId="13" applyNumberFormat="1" applyFont="1" applyBorder="1" applyAlignment="1">
      <alignment horizontal="right" vertical="center"/>
    </xf>
    <xf numFmtId="2" fontId="1" fillId="0" borderId="7" xfId="13" applyNumberFormat="1" applyFont="1" applyFill="1" applyBorder="1" applyAlignment="1">
      <alignment horizontal="right" vertical="center"/>
    </xf>
    <xf numFmtId="2" fontId="1" fillId="0" borderId="12" xfId="13" applyNumberFormat="1" applyFont="1" applyBorder="1" applyAlignment="1">
      <alignment horizontal="right" vertical="center"/>
    </xf>
    <xf numFmtId="2" fontId="1" fillId="0" borderId="11" xfId="13" applyNumberFormat="1" applyFont="1" applyBorder="1" applyAlignment="1">
      <alignment horizontal="right" vertical="center"/>
    </xf>
    <xf numFmtId="0" fontId="1" fillId="2" borderId="12" xfId="13" applyFont="1" applyFill="1" applyBorder="1" applyAlignment="1">
      <alignment horizontal="right" vertical="center" wrapText="1"/>
    </xf>
    <xf numFmtId="0" fontId="1" fillId="2" borderId="11" xfId="13" applyFont="1" applyFill="1" applyBorder="1" applyAlignment="1">
      <alignment horizontal="right" vertical="center" wrapText="1"/>
    </xf>
    <xf numFmtId="2" fontId="1" fillId="2" borderId="7" xfId="2" applyNumberFormat="1" applyFont="1" applyFill="1" applyBorder="1" applyAlignment="1">
      <alignment horizontal="right" vertical="center"/>
    </xf>
    <xf numFmtId="2" fontId="1" fillId="2" borderId="12" xfId="2" applyNumberFormat="1" applyFont="1" applyFill="1" applyBorder="1" applyAlignment="1">
      <alignment horizontal="right" vertical="center"/>
    </xf>
    <xf numFmtId="2" fontId="1" fillId="2" borderId="11" xfId="2" applyNumberFormat="1" applyFont="1" applyFill="1" applyBorder="1" applyAlignment="1">
      <alignment horizontal="right" vertical="center"/>
    </xf>
    <xf numFmtId="0" fontId="7" fillId="0" borderId="0" xfId="0" applyFont="1" applyFill="1"/>
    <xf numFmtId="0" fontId="3" fillId="0" borderId="32" xfId="0" applyFont="1" applyBorder="1" applyAlignment="1">
      <alignment horizontal="left" vertical="center" wrapText="1"/>
    </xf>
    <xf numFmtId="0" fontId="4" fillId="3" borderId="4" xfId="0" applyFont="1" applyFill="1" applyBorder="1" applyAlignment="1">
      <alignment wrapText="1"/>
    </xf>
    <xf numFmtId="3" fontId="0" fillId="0" borderId="25" xfId="0" applyNumberFormat="1" applyBorder="1" applyAlignment="1">
      <alignment horizontal="center"/>
    </xf>
    <xf numFmtId="3" fontId="0" fillId="0" borderId="11" xfId="0" applyNumberFormat="1" applyBorder="1" applyAlignment="1">
      <alignment horizontal="center"/>
    </xf>
    <xf numFmtId="4" fontId="0" fillId="0" borderId="11" xfId="0" applyNumberFormat="1" applyBorder="1" applyAlignment="1">
      <alignment horizontal="center"/>
    </xf>
    <xf numFmtId="4" fontId="0" fillId="0" borderId="53" xfId="0" applyNumberFormat="1" applyBorder="1" applyAlignment="1">
      <alignment horizontal="center"/>
    </xf>
    <xf numFmtId="0" fontId="4" fillId="3" borderId="54" xfId="0" applyFont="1" applyFill="1" applyBorder="1" applyAlignment="1">
      <alignment wrapText="1"/>
    </xf>
    <xf numFmtId="3" fontId="0" fillId="0" borderId="20" xfId="0" applyNumberFormat="1" applyBorder="1" applyAlignment="1">
      <alignment horizontal="center"/>
    </xf>
    <xf numFmtId="3" fontId="0" fillId="0" borderId="7" xfId="0" applyNumberFormat="1" applyBorder="1" applyAlignment="1">
      <alignment horizontal="center"/>
    </xf>
    <xf numFmtId="4" fontId="0" fillId="0" borderId="7" xfId="0" applyNumberFormat="1" applyBorder="1" applyAlignment="1">
      <alignment horizontal="center"/>
    </xf>
    <xf numFmtId="4" fontId="0" fillId="0" borderId="54" xfId="0" applyNumberFormat="1" applyBorder="1" applyAlignment="1">
      <alignment horizontal="center"/>
    </xf>
    <xf numFmtId="0" fontId="4" fillId="3" borderId="55" xfId="0" applyFont="1" applyFill="1" applyBorder="1" applyAlignment="1">
      <alignment wrapText="1"/>
    </xf>
    <xf numFmtId="0" fontId="4" fillId="3" borderId="56" xfId="0" applyFont="1" applyFill="1" applyBorder="1" applyAlignment="1">
      <alignment wrapText="1"/>
    </xf>
    <xf numFmtId="3" fontId="0" fillId="0" borderId="23" xfId="0" applyNumberFormat="1" applyBorder="1" applyAlignment="1">
      <alignment horizontal="center"/>
    </xf>
    <xf numFmtId="4" fontId="0" fillId="0" borderId="55" xfId="0" applyNumberFormat="1" applyBorder="1" applyAlignment="1">
      <alignment horizontal="center"/>
    </xf>
    <xf numFmtId="0" fontId="3" fillId="3" borderId="32" xfId="0" applyFont="1" applyFill="1" applyBorder="1" applyAlignment="1">
      <alignment horizontal="left" vertical="center" wrapText="1"/>
    </xf>
    <xf numFmtId="0" fontId="4" fillId="3" borderId="53" xfId="0" applyFont="1" applyFill="1" applyBorder="1" applyAlignment="1">
      <alignment wrapText="1"/>
    </xf>
    <xf numFmtId="3" fontId="0" fillId="0" borderId="15" xfId="0" applyNumberFormat="1" applyBorder="1" applyAlignment="1">
      <alignment horizontal="center"/>
    </xf>
    <xf numFmtId="3" fontId="0" fillId="0" borderId="10" xfId="0" applyNumberFormat="1" applyBorder="1" applyAlignment="1">
      <alignment horizontal="center"/>
    </xf>
    <xf numFmtId="4" fontId="0" fillId="0" borderId="10" xfId="0" applyNumberFormat="1" applyBorder="1" applyAlignment="1">
      <alignment horizontal="center"/>
    </xf>
    <xf numFmtId="4" fontId="0" fillId="0" borderId="56" xfId="0" applyNumberFormat="1" applyBorder="1" applyAlignment="1">
      <alignment horizontal="center"/>
    </xf>
    <xf numFmtId="0" fontId="2" fillId="0" borderId="52" xfId="0" applyFont="1" applyBorder="1" applyAlignment="1">
      <alignment horizontal="center" vertical="center" wrapText="1"/>
    </xf>
    <xf numFmtId="0" fontId="7" fillId="11" borderId="0" xfId="0" applyFont="1" applyFill="1"/>
    <xf numFmtId="2" fontId="11" fillId="0" borderId="29" xfId="0" applyNumberFormat="1" applyFont="1" applyBorder="1" applyAlignment="1">
      <alignment horizontal="center"/>
    </xf>
    <xf numFmtId="2" fontId="11" fillId="0" borderId="51" xfId="0" applyNumberFormat="1" applyFont="1" applyBorder="1" applyAlignment="1">
      <alignment horizontal="center"/>
    </xf>
    <xf numFmtId="2" fontId="11" fillId="0" borderId="47" xfId="0" applyNumberFormat="1" applyFont="1" applyBorder="1" applyAlignment="1">
      <alignment horizontal="center"/>
    </xf>
    <xf numFmtId="2" fontId="5" fillId="2" borderId="30" xfId="0" applyNumberFormat="1" applyFont="1" applyFill="1" applyBorder="1" applyAlignment="1">
      <alignment horizontal="center" vertical="center" wrapText="1"/>
    </xf>
    <xf numFmtId="2" fontId="0" fillId="2" borderId="0" xfId="0" applyNumberFormat="1" applyFont="1" applyFill="1" applyAlignment="1"/>
    <xf numFmtId="2" fontId="4" fillId="2" borderId="0" xfId="0" applyNumberFormat="1" applyFont="1" applyFill="1" applyBorder="1" applyAlignment="1">
      <alignment horizontal="right" vertical="center"/>
    </xf>
    <xf numFmtId="3" fontId="0" fillId="2" borderId="6" xfId="0" applyNumberFormat="1" applyFill="1" applyBorder="1"/>
    <xf numFmtId="3" fontId="0" fillId="2" borderId="33" xfId="0" applyNumberFormat="1" applyFill="1" applyBorder="1"/>
    <xf numFmtId="2" fontId="0" fillId="2" borderId="33" xfId="0" applyNumberFormat="1" applyFill="1" applyBorder="1"/>
    <xf numFmtId="2" fontId="0" fillId="2" borderId="18" xfId="0" applyNumberFormat="1" applyFill="1" applyBorder="1"/>
    <xf numFmtId="3" fontId="0" fillId="2" borderId="20" xfId="0" applyNumberFormat="1" applyFill="1" applyBorder="1"/>
    <xf numFmtId="2" fontId="0" fillId="2" borderId="7" xfId="0" applyNumberFormat="1" applyFill="1" applyBorder="1"/>
    <xf numFmtId="2" fontId="0" fillId="2" borderId="21" xfId="0" applyNumberFormat="1" applyFill="1" applyBorder="1"/>
    <xf numFmtId="3" fontId="0" fillId="2" borderId="23" xfId="0" applyNumberFormat="1" applyFill="1" applyBorder="1"/>
    <xf numFmtId="2" fontId="0" fillId="2" borderId="12" xfId="0" applyNumberFormat="1" applyFill="1" applyBorder="1"/>
    <xf numFmtId="2" fontId="0" fillId="2" borderId="24" xfId="0" applyNumberFormat="1" applyFill="1" applyBorder="1"/>
    <xf numFmtId="3" fontId="0" fillId="2" borderId="25" xfId="0" applyNumberFormat="1" applyFill="1" applyBorder="1"/>
    <xf numFmtId="3" fontId="0" fillId="2" borderId="11" xfId="0" applyNumberFormat="1" applyFill="1" applyBorder="1"/>
    <xf numFmtId="2" fontId="0" fillId="2" borderId="11" xfId="0" applyNumberFormat="1" applyFill="1" applyBorder="1"/>
    <xf numFmtId="2" fontId="0" fillId="2" borderId="26" xfId="0" applyNumberFormat="1" applyFill="1" applyBorder="1"/>
    <xf numFmtId="2" fontId="0" fillId="2" borderId="0" xfId="0" applyNumberFormat="1" applyFont="1" applyFill="1" applyBorder="1" applyAlignment="1"/>
    <xf numFmtId="3" fontId="0" fillId="2" borderId="15" xfId="0" applyNumberFormat="1" applyFill="1" applyBorder="1"/>
    <xf numFmtId="3" fontId="0" fillId="2" borderId="10" xfId="0" applyNumberFormat="1" applyFill="1" applyBorder="1"/>
    <xf numFmtId="2" fontId="0" fillId="2" borderId="10" xfId="0" applyNumberFormat="1" applyFill="1" applyBorder="1"/>
    <xf numFmtId="2" fontId="0" fillId="2" borderId="22" xfId="0" applyNumberFormat="1" applyFill="1" applyBorder="1"/>
    <xf numFmtId="2" fontId="6" fillId="2" borderId="11" xfId="0" applyNumberFormat="1" applyFont="1" applyFill="1" applyBorder="1" applyAlignment="1">
      <alignment vertical="top" wrapText="1"/>
    </xf>
    <xf numFmtId="0" fontId="0" fillId="2" borderId="0" xfId="0" applyFont="1" applyFill="1" applyAlignment="1"/>
    <xf numFmtId="0" fontId="0" fillId="2" borderId="0" xfId="0" applyFill="1"/>
    <xf numFmtId="2" fontId="2" fillId="2" borderId="0" xfId="0" applyNumberFormat="1" applyFont="1" applyFill="1"/>
    <xf numFmtId="166" fontId="0" fillId="0" borderId="0" xfId="0" applyNumberFormat="1" applyFont="1" applyAlignment="1"/>
    <xf numFmtId="2" fontId="0" fillId="10" borderId="7" xfId="0" applyNumberFormat="1" applyFill="1" applyBorder="1"/>
    <xf numFmtId="3" fontId="0" fillId="0" borderId="58" xfId="0" applyNumberFormat="1" applyBorder="1" applyAlignment="1">
      <alignment horizontal="center"/>
    </xf>
    <xf numFmtId="3" fontId="0" fillId="0" borderId="59" xfId="0" applyNumberFormat="1" applyBorder="1" applyAlignment="1">
      <alignment horizontal="center"/>
    </xf>
    <xf numFmtId="3" fontId="0" fillId="0" borderId="60" xfId="0" applyNumberFormat="1" applyBorder="1" applyAlignment="1">
      <alignment horizontal="center"/>
    </xf>
    <xf numFmtId="3" fontId="0" fillId="0" borderId="61" xfId="0" applyNumberFormat="1" applyBorder="1" applyAlignment="1">
      <alignment horizontal="center"/>
    </xf>
    <xf numFmtId="4" fontId="0" fillId="0" borderId="58" xfId="0" applyNumberFormat="1" applyBorder="1" applyAlignment="1">
      <alignment horizontal="center"/>
    </xf>
    <xf numFmtId="4" fontId="0" fillId="0" borderId="59" xfId="0" applyNumberFormat="1" applyBorder="1" applyAlignment="1">
      <alignment horizontal="center"/>
    </xf>
    <xf numFmtId="4" fontId="0" fillId="0" borderId="60" xfId="0" applyNumberFormat="1" applyBorder="1" applyAlignment="1">
      <alignment horizontal="center"/>
    </xf>
    <xf numFmtId="4" fontId="0" fillId="0" borderId="61" xfId="0" applyNumberFormat="1" applyBorder="1" applyAlignment="1">
      <alignment horizontal="center"/>
    </xf>
    <xf numFmtId="4" fontId="0" fillId="0" borderId="57" xfId="0" applyNumberFormat="1" applyBorder="1" applyAlignment="1">
      <alignment horizontal="center"/>
    </xf>
    <xf numFmtId="3" fontId="0" fillId="0" borderId="57" xfId="0" applyNumberFormat="1" applyBorder="1" applyAlignment="1">
      <alignment horizontal="center"/>
    </xf>
    <xf numFmtId="4" fontId="0" fillId="0" borderId="20" xfId="0" applyNumberFormat="1" applyBorder="1" applyAlignment="1">
      <alignment horizontal="center"/>
    </xf>
    <xf numFmtId="4" fontId="0" fillId="0" borderId="23" xfId="0" applyNumberFormat="1" applyBorder="1" applyAlignment="1">
      <alignment horizontal="center"/>
    </xf>
    <xf numFmtId="4" fontId="0" fillId="0" borderId="25" xfId="0" applyNumberFormat="1" applyBorder="1" applyAlignment="1">
      <alignment horizontal="center"/>
    </xf>
    <xf numFmtId="4" fontId="0" fillId="0" borderId="15" xfId="0" applyNumberFormat="1" applyBorder="1" applyAlignment="1">
      <alignment horizontal="center"/>
    </xf>
    <xf numFmtId="2" fontId="0" fillId="0" borderId="26" xfId="0" applyNumberFormat="1" applyBorder="1" applyAlignment="1">
      <alignment horizontal="center"/>
    </xf>
    <xf numFmtId="2" fontId="0" fillId="0" borderId="21" xfId="0" applyNumberFormat="1" applyBorder="1" applyAlignment="1">
      <alignment horizontal="center"/>
    </xf>
    <xf numFmtId="2" fontId="0" fillId="0" borderId="24" xfId="0" applyNumberFormat="1" applyBorder="1" applyAlignment="1">
      <alignment horizontal="center"/>
    </xf>
    <xf numFmtId="2" fontId="0" fillId="0" borderId="22" xfId="0" applyNumberFormat="1" applyBorder="1" applyAlignment="1">
      <alignment horizontal="center"/>
    </xf>
    <xf numFmtId="3" fontId="11" fillId="0" borderId="28" xfId="0" applyNumberFormat="1" applyFont="1" applyBorder="1" applyAlignment="1">
      <alignment horizontal="center"/>
    </xf>
    <xf numFmtId="3" fontId="11" fillId="0" borderId="29" xfId="0" applyNumberFormat="1" applyFont="1" applyBorder="1" applyAlignment="1">
      <alignment horizontal="center"/>
    </xf>
    <xf numFmtId="3" fontId="11" fillId="0" borderId="50" xfId="0" applyNumberFormat="1" applyFont="1" applyBorder="1" applyAlignment="1">
      <alignment horizontal="center"/>
    </xf>
    <xf numFmtId="4" fontId="11" fillId="0" borderId="29" xfId="0" applyNumberFormat="1" applyFont="1" applyBorder="1" applyAlignment="1">
      <alignment horizontal="center"/>
    </xf>
    <xf numFmtId="4" fontId="11" fillId="0" borderId="50" xfId="0" applyNumberFormat="1" applyFont="1" applyBorder="1" applyAlignment="1">
      <alignment horizontal="center"/>
    </xf>
    <xf numFmtId="4" fontId="11" fillId="0" borderId="28" xfId="0" applyNumberFormat="1" applyFont="1" applyBorder="1" applyAlignment="1">
      <alignment horizontal="center"/>
    </xf>
    <xf numFmtId="4" fontId="11" fillId="0" borderId="32" xfId="0" applyNumberFormat="1" applyFont="1" applyBorder="1" applyAlignment="1">
      <alignment horizontal="center"/>
    </xf>
    <xf numFmtId="2" fontId="11" fillId="0" borderId="30" xfId="0" applyNumberFormat="1" applyFont="1" applyBorder="1" applyAlignment="1">
      <alignment horizontal="center"/>
    </xf>
    <xf numFmtId="3" fontId="2" fillId="0" borderId="28" xfId="0" applyNumberFormat="1" applyFont="1" applyBorder="1" applyAlignment="1">
      <alignment horizontal="left"/>
    </xf>
    <xf numFmtId="3" fontId="2" fillId="0" borderId="29" xfId="0" applyNumberFormat="1" applyFont="1" applyBorder="1" applyAlignment="1">
      <alignment horizontal="left"/>
    </xf>
    <xf numFmtId="3" fontId="2" fillId="0" borderId="50" xfId="0" applyNumberFormat="1" applyFont="1" applyBorder="1" applyAlignment="1">
      <alignment horizontal="left"/>
    </xf>
    <xf numFmtId="4" fontId="2" fillId="0" borderId="29" xfId="0" applyNumberFormat="1" applyFont="1" applyBorder="1" applyAlignment="1">
      <alignment horizontal="left"/>
    </xf>
    <xf numFmtId="4" fontId="2" fillId="0" borderId="50" xfId="0" applyNumberFormat="1" applyFont="1" applyBorder="1" applyAlignment="1">
      <alignment horizontal="left"/>
    </xf>
    <xf numFmtId="4" fontId="2" fillId="0" borderId="28" xfId="0" applyNumberFormat="1" applyFont="1" applyBorder="1" applyAlignment="1">
      <alignment horizontal="left"/>
    </xf>
    <xf numFmtId="4" fontId="2" fillId="0" borderId="32" xfId="0" applyNumberFormat="1" applyFont="1" applyBorder="1" applyAlignment="1">
      <alignment horizontal="left"/>
    </xf>
    <xf numFmtId="2" fontId="2" fillId="0" borderId="30" xfId="0" applyNumberFormat="1" applyFont="1" applyBorder="1" applyAlignment="1">
      <alignment horizontal="left"/>
    </xf>
    <xf numFmtId="2" fontId="2" fillId="0" borderId="29" xfId="0" applyNumberFormat="1" applyFont="1" applyBorder="1" applyAlignment="1">
      <alignment horizontal="left"/>
    </xf>
    <xf numFmtId="3" fontId="11" fillId="2" borderId="28" xfId="0" applyNumberFormat="1" applyFont="1" applyFill="1" applyBorder="1" applyAlignment="1">
      <alignment horizontal="center"/>
    </xf>
    <xf numFmtId="3" fontId="11" fillId="2" borderId="29" xfId="0" applyNumberFormat="1" applyFont="1" applyFill="1" applyBorder="1" applyAlignment="1">
      <alignment horizontal="center"/>
    </xf>
    <xf numFmtId="2" fontId="11" fillId="2" borderId="29" xfId="0" applyNumberFormat="1" applyFont="1" applyFill="1" applyBorder="1" applyAlignment="1">
      <alignment horizontal="center"/>
    </xf>
    <xf numFmtId="2" fontId="11" fillId="2" borderId="30" xfId="0" applyNumberFormat="1" applyFont="1" applyFill="1" applyBorder="1" applyAlignment="1">
      <alignment horizontal="center"/>
    </xf>
    <xf numFmtId="3" fontId="2" fillId="2" borderId="28" xfId="0" applyNumberFormat="1" applyFont="1" applyFill="1" applyBorder="1" applyAlignment="1">
      <alignment horizontal="left"/>
    </xf>
    <xf numFmtId="3" fontId="2" fillId="2" borderId="29" xfId="0" applyNumberFormat="1" applyFont="1" applyFill="1" applyBorder="1" applyAlignment="1">
      <alignment horizontal="left"/>
    </xf>
    <xf numFmtId="2" fontId="2" fillId="2" borderId="29" xfId="0" applyNumberFormat="1" applyFont="1" applyFill="1" applyBorder="1" applyAlignment="1">
      <alignment horizontal="left"/>
    </xf>
    <xf numFmtId="2" fontId="2" fillId="2" borderId="30" xfId="0" applyNumberFormat="1" applyFont="1" applyFill="1" applyBorder="1" applyAlignment="1">
      <alignment horizontal="left"/>
    </xf>
    <xf numFmtId="3" fontId="11" fillId="0" borderId="30" xfId="0" applyNumberFormat="1" applyFont="1" applyBorder="1" applyAlignment="1">
      <alignment horizontal="center"/>
    </xf>
    <xf numFmtId="3" fontId="2" fillId="0" borderId="30" xfId="0" applyNumberFormat="1" applyFont="1" applyBorder="1" applyAlignment="1">
      <alignment horizontal="left"/>
    </xf>
    <xf numFmtId="3" fontId="0" fillId="0" borderId="26" xfId="0" applyNumberFormat="1" applyBorder="1" applyAlignment="1">
      <alignment horizontal="center"/>
    </xf>
    <xf numFmtId="3" fontId="0" fillId="0" borderId="21" xfId="0" applyNumberFormat="1" applyBorder="1" applyAlignment="1">
      <alignment horizontal="center"/>
    </xf>
    <xf numFmtId="3" fontId="0" fillId="0" borderId="24" xfId="0" applyNumberFormat="1" applyBorder="1" applyAlignment="1">
      <alignment horizontal="center"/>
    </xf>
    <xf numFmtId="3" fontId="0" fillId="0" borderId="22" xfId="0" applyNumberFormat="1" applyBorder="1" applyAlignment="1">
      <alignment horizontal="center"/>
    </xf>
    <xf numFmtId="4" fontId="11" fillId="0" borderId="30" xfId="0" applyNumberFormat="1" applyFont="1" applyBorder="1" applyAlignment="1">
      <alignment horizontal="center"/>
    </xf>
    <xf numFmtId="4" fontId="2" fillId="0" borderId="30" xfId="0" applyNumberFormat="1" applyFont="1" applyBorder="1" applyAlignment="1">
      <alignment horizontal="left"/>
    </xf>
    <xf numFmtId="4" fontId="0" fillId="0" borderId="21" xfId="0" applyNumberFormat="1" applyBorder="1" applyAlignment="1">
      <alignment horizontal="center"/>
    </xf>
    <xf numFmtId="4" fontId="0" fillId="0" borderId="24" xfId="0" applyNumberFormat="1" applyBorder="1" applyAlignment="1">
      <alignment horizontal="center"/>
    </xf>
    <xf numFmtId="4" fontId="0" fillId="0" borderId="26" xfId="0" applyNumberFormat="1" applyBorder="1" applyAlignment="1">
      <alignment horizontal="center"/>
    </xf>
    <xf numFmtId="4" fontId="0" fillId="0" borderId="22" xfId="0" applyNumberFormat="1" applyBorder="1" applyAlignment="1">
      <alignment horizontal="center"/>
    </xf>
    <xf numFmtId="4" fontId="0" fillId="10" borderId="20" xfId="0" applyNumberFormat="1" applyFill="1" applyBorder="1" applyAlignment="1">
      <alignment horizontal="center"/>
    </xf>
    <xf numFmtId="2" fontId="2" fillId="0" borderId="32" xfId="0" applyNumberFormat="1" applyFont="1" applyBorder="1" applyAlignment="1">
      <alignment horizontal="left"/>
    </xf>
    <xf numFmtId="2" fontId="0" fillId="0" borderId="53" xfId="0" applyNumberFormat="1" applyBorder="1" applyAlignment="1">
      <alignment horizontal="center"/>
    </xf>
    <xf numFmtId="2" fontId="0" fillId="0" borderId="54" xfId="0" applyNumberFormat="1" applyBorder="1" applyAlignment="1">
      <alignment horizontal="center"/>
    </xf>
    <xf numFmtId="2" fontId="0" fillId="0" borderId="55" xfId="0" applyNumberFormat="1" applyBorder="1" applyAlignment="1">
      <alignment horizontal="center"/>
    </xf>
    <xf numFmtId="2" fontId="0" fillId="0" borderId="56" xfId="0" applyNumberFormat="1" applyBorder="1" applyAlignment="1">
      <alignment horizontal="center"/>
    </xf>
    <xf numFmtId="0" fontId="1" fillId="0" borderId="0" xfId="19" applyFont="1" applyBorder="1"/>
    <xf numFmtId="0" fontId="1" fillId="0" borderId="0" xfId="19" applyFont="1" applyBorder="1" applyAlignment="1">
      <alignment horizontal="center" vertical="center"/>
    </xf>
    <xf numFmtId="0" fontId="1" fillId="0" borderId="0" xfId="19" applyBorder="1"/>
    <xf numFmtId="0" fontId="7" fillId="12" borderId="0" xfId="1" applyFont="1" applyFill="1"/>
    <xf numFmtId="0" fontId="1" fillId="0" borderId="0" xfId="19" applyFont="1" applyBorder="1" applyAlignment="1"/>
    <xf numFmtId="0" fontId="2" fillId="0" borderId="0" xfId="19" applyFont="1" applyBorder="1" applyAlignment="1">
      <alignment horizontal="center" vertical="center"/>
    </xf>
    <xf numFmtId="0" fontId="7" fillId="5" borderId="0" xfId="1" applyFont="1" applyFill="1"/>
    <xf numFmtId="0" fontId="2" fillId="0" borderId="0" xfId="19" applyFont="1" applyBorder="1"/>
    <xf numFmtId="0" fontId="7" fillId="4" borderId="0" xfId="1" applyFont="1" applyFill="1"/>
    <xf numFmtId="0" fontId="3" fillId="2" borderId="10" xfId="1" applyFont="1" applyFill="1" applyBorder="1" applyAlignment="1">
      <alignment horizontal="center" vertical="center"/>
    </xf>
    <xf numFmtId="0" fontId="15" fillId="0" borderId="0" xfId="19" applyFont="1" applyAlignment="1">
      <alignment wrapText="1"/>
    </xf>
    <xf numFmtId="0" fontId="3" fillId="2" borderId="28" xfId="1" applyFont="1" applyFill="1" applyBorder="1" applyAlignment="1">
      <alignment horizontal="center" vertical="center"/>
    </xf>
    <xf numFmtId="0" fontId="3" fillId="2" borderId="29" xfId="1" applyFont="1" applyFill="1" applyBorder="1" applyAlignment="1">
      <alignment horizontal="center" vertical="center" wrapText="1"/>
    </xf>
    <xf numFmtId="0" fontId="5" fillId="2" borderId="29" xfId="1" applyFont="1" applyFill="1" applyBorder="1" applyAlignment="1">
      <alignment horizontal="center" vertical="center" wrapText="1"/>
    </xf>
    <xf numFmtId="1" fontId="5" fillId="2" borderId="29" xfId="1" applyNumberFormat="1" applyFont="1" applyFill="1" applyBorder="1" applyAlignment="1">
      <alignment horizontal="center" vertical="center"/>
    </xf>
    <xf numFmtId="2" fontId="5" fillId="2" borderId="30" xfId="1" applyNumberFormat="1" applyFont="1" applyFill="1" applyBorder="1" applyAlignment="1">
      <alignment horizontal="center" vertical="center" wrapText="1"/>
    </xf>
    <xf numFmtId="0" fontId="3" fillId="2" borderId="28" xfId="1" applyFont="1" applyFill="1" applyBorder="1" applyAlignment="1">
      <alignment horizontal="left" vertical="center"/>
    </xf>
    <xf numFmtId="0" fontId="3" fillId="2" borderId="29" xfId="1" applyFont="1" applyFill="1" applyBorder="1" applyAlignment="1">
      <alignment horizontal="left" vertical="center" wrapText="1"/>
    </xf>
    <xf numFmtId="1" fontId="3" fillId="2" borderId="29" xfId="1" applyNumberFormat="1" applyFont="1" applyFill="1" applyBorder="1" applyAlignment="1">
      <alignment horizontal="left" vertical="center"/>
    </xf>
    <xf numFmtId="2" fontId="3" fillId="2" borderId="30" xfId="1" applyNumberFormat="1" applyFont="1" applyFill="1" applyBorder="1" applyAlignment="1">
      <alignment horizontal="left" vertical="center" wrapText="1"/>
    </xf>
    <xf numFmtId="0" fontId="4" fillId="2" borderId="13" xfId="1" applyFont="1" applyFill="1" applyBorder="1" applyAlignment="1">
      <alignment horizontal="right"/>
    </xf>
    <xf numFmtId="0" fontId="1" fillId="2" borderId="3" xfId="19" applyFont="1" applyFill="1" applyBorder="1" applyAlignment="1" applyProtection="1">
      <alignment horizontal="center" vertical="center"/>
      <protection locked="0"/>
    </xf>
    <xf numFmtId="0" fontId="1" fillId="2" borderId="3" xfId="1" applyFont="1" applyFill="1" applyBorder="1" applyAlignment="1">
      <alignment horizontal="left" wrapText="1"/>
    </xf>
    <xf numFmtId="1" fontId="10" fillId="2" borderId="3" xfId="26" applyNumberFormat="1" applyFill="1" applyBorder="1"/>
    <xf numFmtId="2" fontId="1" fillId="2" borderId="19" xfId="19" applyNumberFormat="1" applyFont="1" applyFill="1" applyBorder="1" applyAlignment="1">
      <alignment horizontal="right"/>
    </xf>
    <xf numFmtId="0" fontId="15" fillId="0" borderId="0" xfId="19" applyFont="1"/>
    <xf numFmtId="0" fontId="4" fillId="2" borderId="20" xfId="1" applyFont="1" applyFill="1" applyBorder="1" applyAlignment="1">
      <alignment horizontal="right"/>
    </xf>
    <xf numFmtId="0" fontId="1" fillId="2" borderId="7" xfId="19" applyFont="1" applyFill="1" applyBorder="1" applyAlignment="1" applyProtection="1">
      <alignment horizontal="center" vertical="center"/>
      <protection locked="0"/>
    </xf>
    <xf numFmtId="0" fontId="1" fillId="2" borderId="7" xfId="1" applyFont="1" applyFill="1" applyBorder="1" applyAlignment="1">
      <alignment horizontal="left" wrapText="1"/>
    </xf>
    <xf numFmtId="1" fontId="10" fillId="2" borderId="7" xfId="26" applyNumberFormat="1" applyFill="1" applyBorder="1"/>
    <xf numFmtId="2" fontId="1" fillId="2" borderId="21" xfId="19" applyNumberFormat="1" applyFont="1" applyFill="1" applyBorder="1" applyAlignment="1">
      <alignment horizontal="right"/>
    </xf>
    <xf numFmtId="1" fontId="1" fillId="2" borderId="7" xfId="27" applyNumberFormat="1" applyFont="1" applyFill="1" applyBorder="1" applyAlignment="1">
      <alignment horizontal="right" vertical="center"/>
    </xf>
    <xf numFmtId="0" fontId="4" fillId="2" borderId="23" xfId="1" applyFont="1" applyFill="1" applyBorder="1" applyAlignment="1">
      <alignment horizontal="right"/>
    </xf>
    <xf numFmtId="0" fontId="1" fillId="2" borderId="57" xfId="19" applyFont="1" applyFill="1" applyBorder="1" applyAlignment="1" applyProtection="1">
      <alignment horizontal="center" vertical="center"/>
      <protection locked="0"/>
    </xf>
    <xf numFmtId="0" fontId="1" fillId="2" borderId="57" xfId="1" applyFont="1" applyFill="1" applyBorder="1" applyAlignment="1">
      <alignment horizontal="left" wrapText="1"/>
    </xf>
    <xf numFmtId="1" fontId="10" fillId="2" borderId="57" xfId="26" applyNumberFormat="1" applyFill="1" applyBorder="1"/>
    <xf numFmtId="2" fontId="1" fillId="2" borderId="24" xfId="19" applyNumberFormat="1" applyFont="1" applyFill="1" applyBorder="1" applyAlignment="1">
      <alignment horizontal="right"/>
    </xf>
    <xf numFmtId="0" fontId="4" fillId="2" borderId="20" xfId="1" applyFont="1" applyFill="1" applyBorder="1" applyAlignment="1">
      <alignment horizontal="right" vertical="center"/>
    </xf>
    <xf numFmtId="0" fontId="1" fillId="2" borderId="7" xfId="19" applyFont="1" applyFill="1" applyBorder="1" applyAlignment="1">
      <alignment horizontal="center" vertical="center"/>
    </xf>
    <xf numFmtId="0" fontId="1" fillId="2" borderId="7" xfId="19" applyFont="1" applyFill="1" applyBorder="1" applyAlignment="1">
      <alignment horizontal="left" vertical="center"/>
    </xf>
    <xf numFmtId="1" fontId="1" fillId="2" borderId="7" xfId="19" applyNumberFormat="1" applyFont="1" applyFill="1" applyBorder="1" applyAlignment="1">
      <alignment horizontal="right" vertical="center"/>
    </xf>
    <xf numFmtId="2" fontId="1" fillId="2" borderId="21" xfId="19" applyNumberFormat="1" applyFont="1" applyFill="1" applyBorder="1" applyAlignment="1">
      <alignment horizontal="right" vertical="center"/>
    </xf>
    <xf numFmtId="0" fontId="4" fillId="2" borderId="25" xfId="1" applyFont="1" applyFill="1" applyBorder="1" applyAlignment="1">
      <alignment horizontal="right"/>
    </xf>
    <xf numFmtId="0" fontId="1" fillId="2" borderId="11" xfId="19" applyFont="1" applyFill="1" applyBorder="1" applyAlignment="1" applyProtection="1">
      <alignment horizontal="center" vertical="center"/>
      <protection locked="0"/>
    </xf>
    <xf numFmtId="0" fontId="1" fillId="2" borderId="11" xfId="1" applyFont="1" applyFill="1" applyBorder="1" applyAlignment="1">
      <alignment horizontal="left" vertical="center" wrapText="1"/>
    </xf>
    <xf numFmtId="1" fontId="10" fillId="2" borderId="11" xfId="26" applyNumberFormat="1" applyFill="1" applyBorder="1"/>
    <xf numFmtId="2" fontId="1" fillId="2" borderId="26" xfId="19" applyNumberFormat="1" applyFont="1" applyFill="1" applyBorder="1" applyAlignment="1">
      <alignment horizontal="right"/>
    </xf>
    <xf numFmtId="0" fontId="3" fillId="2" borderId="28" xfId="1" applyFont="1" applyFill="1" applyBorder="1" applyAlignment="1">
      <alignment horizontal="left"/>
    </xf>
    <xf numFmtId="0" fontId="2" fillId="2" borderId="29" xfId="19" applyFont="1" applyFill="1" applyBorder="1" applyAlignment="1" applyProtection="1">
      <alignment horizontal="left" vertical="center"/>
      <protection locked="0"/>
    </xf>
    <xf numFmtId="0" fontId="2" fillId="2" borderId="29" xfId="1" applyFont="1" applyFill="1" applyBorder="1" applyAlignment="1">
      <alignment horizontal="left" wrapText="1"/>
    </xf>
    <xf numFmtId="1" fontId="16" fillId="2" borderId="29" xfId="26" applyNumberFormat="1" applyFont="1" applyFill="1" applyBorder="1" applyAlignment="1">
      <alignment horizontal="left"/>
    </xf>
    <xf numFmtId="2" fontId="2" fillId="2" borderId="30" xfId="19" applyNumberFormat="1" applyFont="1" applyFill="1" applyBorder="1" applyAlignment="1">
      <alignment horizontal="left"/>
    </xf>
    <xf numFmtId="0" fontId="1" fillId="2" borderId="11" xfId="1" applyFont="1" applyFill="1" applyBorder="1" applyAlignment="1">
      <alignment horizontal="left" wrapText="1"/>
    </xf>
    <xf numFmtId="0" fontId="1" fillId="2" borderId="7" xfId="1" applyFont="1" applyFill="1" applyBorder="1" applyAlignment="1">
      <alignment horizontal="left" vertical="center" wrapText="1"/>
    </xf>
    <xf numFmtId="1" fontId="1" fillId="2" borderId="7" xfId="19" applyNumberFormat="1" applyFont="1" applyFill="1" applyBorder="1" applyAlignment="1">
      <alignment horizontal="right" vertical="center" wrapText="1"/>
    </xf>
    <xf numFmtId="0" fontId="1" fillId="0" borderId="0" xfId="19"/>
    <xf numFmtId="0" fontId="1" fillId="2" borderId="20" xfId="19" applyFill="1" applyBorder="1"/>
    <xf numFmtId="2" fontId="17" fillId="2" borderId="21" xfId="19" applyNumberFormat="1" applyFont="1" applyFill="1" applyBorder="1" applyAlignment="1">
      <alignment horizontal="right"/>
    </xf>
    <xf numFmtId="2" fontId="17" fillId="2" borderId="24" xfId="19" applyNumberFormat="1" applyFont="1" applyFill="1" applyBorder="1" applyAlignment="1">
      <alignment horizontal="right"/>
    </xf>
    <xf numFmtId="0" fontId="1" fillId="2" borderId="29" xfId="19" applyFont="1" applyFill="1" applyBorder="1" applyAlignment="1" applyProtection="1">
      <alignment horizontal="center" vertical="center"/>
      <protection locked="0"/>
    </xf>
    <xf numFmtId="0" fontId="2" fillId="2" borderId="29" xfId="1" applyFont="1" applyFill="1" applyBorder="1" applyAlignment="1">
      <alignment horizontal="left" vertical="center" wrapText="1"/>
    </xf>
    <xf numFmtId="1" fontId="2" fillId="2" borderId="29" xfId="19" applyNumberFormat="1" applyFont="1" applyFill="1" applyBorder="1" applyAlignment="1">
      <alignment horizontal="left" vertical="center" wrapText="1"/>
    </xf>
    <xf numFmtId="1" fontId="2" fillId="2" borderId="29" xfId="19" applyNumberFormat="1" applyFont="1" applyFill="1" applyBorder="1" applyAlignment="1">
      <alignment horizontal="left" vertical="center"/>
    </xf>
    <xf numFmtId="2" fontId="18" fillId="2" borderId="30" xfId="19" applyNumberFormat="1" applyFont="1" applyFill="1" applyBorder="1" applyAlignment="1">
      <alignment horizontal="left" vertical="center"/>
    </xf>
    <xf numFmtId="0" fontId="1" fillId="2" borderId="11" xfId="20" applyFont="1" applyFill="1" applyBorder="1" applyAlignment="1" applyProtection="1">
      <alignment horizontal="left" vertical="top" wrapText="1"/>
      <protection locked="0"/>
    </xf>
    <xf numFmtId="0" fontId="1" fillId="2" borderId="7" xfId="20" applyFont="1" applyFill="1" applyBorder="1" applyAlignment="1" applyProtection="1">
      <alignment horizontal="left" vertical="top" wrapText="1"/>
      <protection locked="0"/>
    </xf>
    <xf numFmtId="0" fontId="1" fillId="2" borderId="7" xfId="20" applyFont="1" applyFill="1" applyBorder="1" applyAlignment="1" applyProtection="1">
      <alignment horizontal="left" vertical="center" wrapText="1"/>
      <protection locked="0"/>
    </xf>
    <xf numFmtId="0" fontId="4" fillId="13" borderId="20" xfId="1" applyFont="1" applyFill="1" applyBorder="1" applyAlignment="1">
      <alignment horizontal="right" vertical="center"/>
    </xf>
    <xf numFmtId="0" fontId="4" fillId="13" borderId="23" xfId="1" applyFont="1" applyFill="1" applyBorder="1" applyAlignment="1">
      <alignment horizontal="right" vertical="center"/>
    </xf>
    <xf numFmtId="0" fontId="1" fillId="2" borderId="57" xfId="20" applyFont="1" applyFill="1" applyBorder="1" applyAlignment="1" applyProtection="1">
      <alignment horizontal="left" vertical="top" wrapText="1"/>
      <protection locked="0"/>
    </xf>
    <xf numFmtId="0" fontId="2" fillId="2" borderId="29" xfId="20" applyFont="1" applyFill="1" applyBorder="1" applyAlignment="1" applyProtection="1">
      <alignment horizontal="left" vertical="top" wrapText="1"/>
      <protection locked="0"/>
    </xf>
    <xf numFmtId="1" fontId="1" fillId="2" borderId="7" xfId="19" applyNumberFormat="1" applyFont="1" applyFill="1" applyBorder="1" applyAlignment="1">
      <alignment horizontal="right"/>
    </xf>
    <xf numFmtId="1" fontId="4" fillId="2" borderId="7" xfId="1" applyNumberFormat="1" applyFont="1" applyFill="1" applyBorder="1" applyAlignment="1">
      <alignment vertical="top" wrapText="1"/>
    </xf>
    <xf numFmtId="2" fontId="1" fillId="2" borderId="21" xfId="2" applyNumberFormat="1" applyFont="1" applyFill="1" applyBorder="1" applyAlignment="1">
      <alignment horizontal="right" vertical="center"/>
    </xf>
    <xf numFmtId="0" fontId="4" fillId="0" borderId="20" xfId="1" applyFont="1" applyBorder="1" applyAlignment="1">
      <alignment horizontal="right"/>
    </xf>
    <xf numFmtId="0" fontId="1" fillId="2" borderId="7" xfId="19" applyFont="1" applyFill="1" applyBorder="1" applyAlignment="1">
      <alignment horizontal="center"/>
    </xf>
    <xf numFmtId="0" fontId="1" fillId="2" borderId="7" xfId="2" applyFont="1" applyFill="1" applyBorder="1"/>
    <xf numFmtId="1" fontId="1" fillId="0" borderId="7" xfId="19" applyNumberFormat="1" applyFont="1" applyBorder="1" applyAlignment="1">
      <alignment horizontal="right" vertical="center"/>
    </xf>
    <xf numFmtId="2" fontId="1" fillId="0" borderId="21" xfId="19" applyNumberFormat="1" applyFont="1" applyBorder="1" applyAlignment="1">
      <alignment horizontal="right" vertical="center"/>
    </xf>
    <xf numFmtId="0" fontId="1" fillId="0" borderId="20" xfId="19" applyFont="1" applyBorder="1"/>
    <xf numFmtId="0" fontId="1" fillId="0" borderId="7" xfId="19" applyFont="1" applyBorder="1" applyAlignment="1">
      <alignment horizontal="center"/>
    </xf>
    <xf numFmtId="0" fontId="1" fillId="0" borderId="7" xfId="19" applyFont="1" applyBorder="1"/>
    <xf numFmtId="0" fontId="1" fillId="0" borderId="20" xfId="19" applyBorder="1"/>
    <xf numFmtId="1" fontId="1" fillId="0" borderId="7" xfId="19" applyNumberFormat="1" applyBorder="1" applyAlignment="1">
      <alignment horizontal="right" vertical="center"/>
    </xf>
    <xf numFmtId="2" fontId="1" fillId="0" borderId="21" xfId="19" applyNumberFormat="1" applyBorder="1" applyAlignment="1">
      <alignment horizontal="right" vertical="center"/>
    </xf>
    <xf numFmtId="0" fontId="1" fillId="0" borderId="7" xfId="19" applyBorder="1"/>
    <xf numFmtId="0" fontId="1" fillId="0" borderId="23" xfId="19" applyBorder="1"/>
    <xf numFmtId="0" fontId="1" fillId="0" borderId="57" xfId="19" applyFont="1" applyBorder="1" applyAlignment="1">
      <alignment horizontal="center"/>
    </xf>
    <xf numFmtId="0" fontId="1" fillId="0" borderId="57" xfId="19" applyBorder="1"/>
    <xf numFmtId="1" fontId="1" fillId="0" borderId="57" xfId="19" applyNumberFormat="1" applyBorder="1" applyAlignment="1">
      <alignment horizontal="right" vertical="center"/>
    </xf>
    <xf numFmtId="2" fontId="1" fillId="0" borderId="24" xfId="19" applyNumberFormat="1" applyBorder="1" applyAlignment="1">
      <alignment horizontal="right" vertical="center"/>
    </xf>
    <xf numFmtId="0" fontId="2" fillId="0" borderId="28" xfId="19" applyFont="1" applyBorder="1" applyAlignment="1">
      <alignment horizontal="left"/>
    </xf>
    <xf numFmtId="0" fontId="2" fillId="0" borderId="29" xfId="19" applyFont="1" applyBorder="1" applyAlignment="1">
      <alignment horizontal="left"/>
    </xf>
    <xf numFmtId="1" fontId="2" fillId="0" borderId="29" xfId="19" applyNumberFormat="1" applyFont="1" applyBorder="1" applyAlignment="1">
      <alignment horizontal="left" vertical="center"/>
    </xf>
    <xf numFmtId="2" fontId="2" fillId="0" borderId="30" xfId="19" applyNumberFormat="1" applyFont="1" applyBorder="1" applyAlignment="1">
      <alignment horizontal="left" vertical="center"/>
    </xf>
    <xf numFmtId="0" fontId="1" fillId="0" borderId="25" xfId="19" applyBorder="1"/>
    <xf numFmtId="0" fontId="1" fillId="0" borderId="11" xfId="19" applyFont="1" applyBorder="1" applyAlignment="1">
      <alignment horizontal="center"/>
    </xf>
    <xf numFmtId="0" fontId="1" fillId="0" borderId="11" xfId="19" applyBorder="1"/>
    <xf numFmtId="1" fontId="1" fillId="0" borderId="11" xfId="19" applyNumberFormat="1" applyBorder="1" applyAlignment="1">
      <alignment horizontal="right" vertical="center"/>
    </xf>
    <xf numFmtId="2" fontId="1" fillId="0" borderId="26" xfId="19" applyNumberFormat="1" applyBorder="1" applyAlignment="1">
      <alignment horizontal="right" vertical="center"/>
    </xf>
    <xf numFmtId="0" fontId="1" fillId="0" borderId="57" xfId="19" applyFont="1" applyBorder="1"/>
    <xf numFmtId="0" fontId="1" fillId="0" borderId="11" xfId="19" applyFont="1" applyBorder="1"/>
    <xf numFmtId="0" fontId="1" fillId="0" borderId="28" xfId="19" applyBorder="1"/>
    <xf numFmtId="0" fontId="1" fillId="0" borderId="29" xfId="19" applyFont="1" applyBorder="1" applyAlignment="1">
      <alignment horizontal="center"/>
    </xf>
    <xf numFmtId="0" fontId="1" fillId="0" borderId="13" xfId="19" applyBorder="1"/>
    <xf numFmtId="0" fontId="1" fillId="0" borderId="3" xfId="19" applyFont="1" applyBorder="1" applyAlignment="1">
      <alignment horizontal="center"/>
    </xf>
    <xf numFmtId="0" fontId="1" fillId="0" borderId="3" xfId="19" applyBorder="1"/>
    <xf numFmtId="1" fontId="1" fillId="0" borderId="3" xfId="19" applyNumberFormat="1" applyBorder="1" applyAlignment="1">
      <alignment horizontal="right" vertical="center"/>
    </xf>
    <xf numFmtId="2" fontId="1" fillId="0" borderId="19" xfId="19" applyNumberFormat="1" applyBorder="1" applyAlignment="1">
      <alignment horizontal="right" vertical="center"/>
    </xf>
    <xf numFmtId="0" fontId="1" fillId="0" borderId="15" xfId="19" applyBorder="1"/>
    <xf numFmtId="0" fontId="1" fillId="0" borderId="10" xfId="19" applyFont="1" applyBorder="1" applyAlignment="1">
      <alignment horizontal="center"/>
    </xf>
    <xf numFmtId="0" fontId="1" fillId="0" borderId="10" xfId="19" applyBorder="1"/>
    <xf numFmtId="1" fontId="1" fillId="0" borderId="10" xfId="19" applyNumberFormat="1" applyBorder="1" applyAlignment="1">
      <alignment horizontal="right" vertical="center"/>
    </xf>
    <xf numFmtId="2" fontId="1" fillId="0" borderId="22" xfId="19" applyNumberFormat="1" applyBorder="1" applyAlignment="1">
      <alignment horizontal="right" vertical="center"/>
    </xf>
    <xf numFmtId="0" fontId="1" fillId="0" borderId="0" xfId="19" applyBorder="1" applyAlignment="1">
      <alignment horizontal="center" vertical="center"/>
    </xf>
    <xf numFmtId="2" fontId="19" fillId="0" borderId="3" xfId="19" applyNumberFormat="1" applyFont="1" applyBorder="1" applyAlignment="1">
      <alignment horizontal="right" vertical="center"/>
    </xf>
    <xf numFmtId="0" fontId="1" fillId="0" borderId="0" xfId="19" applyAlignment="1">
      <alignment horizontal="center" vertical="center"/>
    </xf>
    <xf numFmtId="0" fontId="7" fillId="11" borderId="0" xfId="1" applyFont="1" applyFill="1"/>
    <xf numFmtId="0" fontId="20" fillId="0" borderId="0" xfId="19" applyFont="1" applyAlignment="1">
      <alignment wrapText="1"/>
    </xf>
    <xf numFmtId="0" fontId="20" fillId="0" borderId="0" xfId="19" applyFont="1"/>
    <xf numFmtId="0" fontId="1" fillId="0" borderId="0" xfId="19" applyFont="1" applyBorder="1" applyAlignment="1"/>
    <xf numFmtId="0" fontId="3" fillId="2" borderId="10" xfId="1" applyFont="1" applyFill="1" applyBorder="1" applyAlignment="1">
      <alignment horizontal="center" vertical="center"/>
    </xf>
    <xf numFmtId="0" fontId="1" fillId="0" borderId="29" xfId="19" applyBorder="1"/>
    <xf numFmtId="3" fontId="0" fillId="0" borderId="13" xfId="0" applyNumberFormat="1" applyBorder="1"/>
    <xf numFmtId="3" fontId="0" fillId="0" borderId="3" xfId="0" applyNumberFormat="1" applyBorder="1"/>
    <xf numFmtId="2" fontId="0" fillId="0" borderId="3" xfId="0" applyNumberFormat="1" applyBorder="1"/>
    <xf numFmtId="2" fontId="0" fillId="0" borderId="19" xfId="0" applyNumberFormat="1" applyBorder="1"/>
    <xf numFmtId="3" fontId="0" fillId="0" borderId="57" xfId="0" applyNumberFormat="1" applyBorder="1"/>
    <xf numFmtId="2" fontId="0" fillId="0" borderId="57" xfId="0" applyNumberFormat="1" applyBorder="1"/>
    <xf numFmtId="3" fontId="0" fillId="2" borderId="57" xfId="0" applyNumberFormat="1" applyFill="1" applyBorder="1"/>
    <xf numFmtId="2" fontId="1" fillId="0" borderId="29" xfId="19" applyNumberFormat="1" applyBorder="1"/>
    <xf numFmtId="2" fontId="1" fillId="0" borderId="11" xfId="19" applyNumberFormat="1" applyBorder="1"/>
    <xf numFmtId="2" fontId="1" fillId="0" borderId="7" xfId="19" applyNumberFormat="1" applyBorder="1"/>
    <xf numFmtId="2" fontId="1" fillId="0" borderId="57" xfId="19" applyNumberFormat="1" applyBorder="1"/>
    <xf numFmtId="2" fontId="1" fillId="0" borderId="10" xfId="19" applyNumberFormat="1" applyBorder="1"/>
    <xf numFmtId="2" fontId="1" fillId="0" borderId="30" xfId="19" applyNumberFormat="1" applyBorder="1"/>
    <xf numFmtId="2" fontId="1" fillId="0" borderId="26" xfId="19" applyNumberFormat="1" applyBorder="1"/>
    <xf numFmtId="2" fontId="1" fillId="0" borderId="21" xfId="19" applyNumberFormat="1" applyBorder="1"/>
    <xf numFmtId="2" fontId="1" fillId="0" borderId="24" xfId="19" applyNumberFormat="1" applyBorder="1"/>
    <xf numFmtId="2" fontId="1" fillId="0" borderId="22" xfId="19" applyNumberFormat="1" applyBorder="1"/>
    <xf numFmtId="0" fontId="7" fillId="2" borderId="0" xfId="0" applyFont="1" applyFill="1"/>
    <xf numFmtId="1" fontId="2" fillId="0" borderId="1" xfId="0" applyNumberFormat="1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1" fontId="2" fillId="0" borderId="52" xfId="0" applyNumberFormat="1" applyFont="1" applyBorder="1" applyAlignment="1">
      <alignment horizontal="center" vertical="center" wrapText="1"/>
    </xf>
    <xf numFmtId="1" fontId="2" fillId="0" borderId="16" xfId="0" applyNumberFormat="1" applyFont="1" applyBorder="1" applyAlignment="1">
      <alignment horizontal="center" vertical="center" wrapText="1"/>
    </xf>
    <xf numFmtId="1" fontId="11" fillId="0" borderId="28" xfId="0" applyNumberFormat="1" applyFont="1" applyBorder="1" applyAlignment="1">
      <alignment horizontal="center"/>
    </xf>
    <xf numFmtId="1" fontId="11" fillId="0" borderId="29" xfId="0" applyNumberFormat="1" applyFont="1" applyBorder="1" applyAlignment="1">
      <alignment horizontal="center"/>
    </xf>
    <xf numFmtId="1" fontId="11" fillId="0" borderId="50" xfId="0" applyNumberFormat="1" applyFont="1" applyBorder="1" applyAlignment="1">
      <alignment horizontal="center"/>
    </xf>
    <xf numFmtId="1" fontId="11" fillId="0" borderId="30" xfId="0" applyNumberFormat="1" applyFont="1" applyBorder="1" applyAlignment="1">
      <alignment horizontal="center"/>
    </xf>
    <xf numFmtId="1" fontId="2" fillId="0" borderId="28" xfId="0" applyNumberFormat="1" applyFont="1" applyBorder="1" applyAlignment="1">
      <alignment horizontal="left"/>
    </xf>
    <xf numFmtId="1" fontId="2" fillId="0" borderId="29" xfId="0" applyNumberFormat="1" applyFont="1" applyBorder="1" applyAlignment="1">
      <alignment horizontal="left"/>
    </xf>
    <xf numFmtId="1" fontId="2" fillId="0" borderId="50" xfId="0" applyNumberFormat="1" applyFont="1" applyBorder="1" applyAlignment="1">
      <alignment horizontal="left"/>
    </xf>
    <xf numFmtId="1" fontId="2" fillId="0" borderId="30" xfId="0" applyNumberFormat="1" applyFont="1" applyBorder="1" applyAlignment="1">
      <alignment horizontal="left"/>
    </xf>
    <xf numFmtId="1" fontId="0" fillId="0" borderId="20" xfId="0" applyNumberFormat="1" applyBorder="1" applyAlignment="1">
      <alignment horizontal="center"/>
    </xf>
    <xf numFmtId="1" fontId="0" fillId="0" borderId="7" xfId="0" applyNumberFormat="1" applyBorder="1" applyAlignment="1">
      <alignment horizontal="center"/>
    </xf>
    <xf numFmtId="1" fontId="0" fillId="0" borderId="58" xfId="0" applyNumberFormat="1" applyBorder="1" applyAlignment="1">
      <alignment horizontal="center"/>
    </xf>
    <xf numFmtId="1" fontId="0" fillId="0" borderId="26" xfId="0" applyNumberFormat="1" applyBorder="1" applyAlignment="1">
      <alignment horizontal="center"/>
    </xf>
    <xf numFmtId="1" fontId="0" fillId="0" borderId="21" xfId="0" applyNumberFormat="1" applyBorder="1" applyAlignment="1">
      <alignment horizontal="center"/>
    </xf>
    <xf numFmtId="1" fontId="0" fillId="0" borderId="23" xfId="0" applyNumberFormat="1" applyBorder="1" applyAlignment="1">
      <alignment horizontal="center"/>
    </xf>
    <xf numFmtId="1" fontId="0" fillId="0" borderId="57" xfId="0" applyNumberFormat="1" applyBorder="1" applyAlignment="1">
      <alignment horizontal="center"/>
    </xf>
    <xf numFmtId="1" fontId="0" fillId="0" borderId="59" xfId="0" applyNumberFormat="1" applyBorder="1" applyAlignment="1">
      <alignment horizontal="center"/>
    </xf>
    <xf numFmtId="1" fontId="0" fillId="0" borderId="24" xfId="0" applyNumberFormat="1" applyBorder="1" applyAlignment="1">
      <alignment horizontal="center"/>
    </xf>
    <xf numFmtId="1" fontId="0" fillId="0" borderId="25" xfId="0" applyNumberFormat="1" applyBorder="1" applyAlignment="1">
      <alignment horizontal="center"/>
    </xf>
    <xf numFmtId="1" fontId="0" fillId="0" borderId="11" xfId="0" applyNumberFormat="1" applyBorder="1" applyAlignment="1">
      <alignment horizontal="center"/>
    </xf>
    <xf numFmtId="1" fontId="0" fillId="0" borderId="60" xfId="0" applyNumberFormat="1" applyBorder="1" applyAlignment="1">
      <alignment horizontal="center"/>
    </xf>
    <xf numFmtId="1" fontId="0" fillId="0" borderId="15" xfId="0" applyNumberFormat="1" applyBorder="1" applyAlignment="1">
      <alignment horizontal="center"/>
    </xf>
    <xf numFmtId="1" fontId="0" fillId="0" borderId="10" xfId="0" applyNumberFormat="1" applyBorder="1" applyAlignment="1">
      <alignment horizontal="center"/>
    </xf>
    <xf numFmtId="1" fontId="0" fillId="0" borderId="61" xfId="0" applyNumberFormat="1" applyBorder="1" applyAlignment="1">
      <alignment horizontal="center"/>
    </xf>
    <xf numFmtId="1" fontId="0" fillId="0" borderId="22" xfId="0" applyNumberFormat="1" applyBorder="1" applyAlignment="1">
      <alignment horizontal="center"/>
    </xf>
    <xf numFmtId="3" fontId="11" fillId="0" borderId="32" xfId="0" applyNumberFormat="1" applyFont="1" applyBorder="1" applyAlignment="1">
      <alignment horizontal="center"/>
    </xf>
    <xf numFmtId="3" fontId="2" fillId="0" borderId="32" xfId="0" applyNumberFormat="1" applyFont="1" applyBorder="1" applyAlignment="1">
      <alignment horizontal="left"/>
    </xf>
    <xf numFmtId="3" fontId="0" fillId="0" borderId="54" xfId="0" applyNumberFormat="1" applyBorder="1" applyAlignment="1">
      <alignment horizontal="center"/>
    </xf>
    <xf numFmtId="3" fontId="0" fillId="0" borderId="55" xfId="0" applyNumberFormat="1" applyBorder="1" applyAlignment="1">
      <alignment horizontal="center"/>
    </xf>
    <xf numFmtId="3" fontId="0" fillId="0" borderId="53" xfId="0" applyNumberFormat="1" applyBorder="1" applyAlignment="1">
      <alignment horizontal="center"/>
    </xf>
    <xf numFmtId="3" fontId="0" fillId="0" borderId="56" xfId="0" applyNumberFormat="1" applyBorder="1" applyAlignment="1">
      <alignment horizontal="center"/>
    </xf>
    <xf numFmtId="0" fontId="2" fillId="0" borderId="64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1" fontId="2" fillId="0" borderId="64" xfId="0" applyNumberFormat="1" applyFont="1" applyBorder="1" applyAlignment="1">
      <alignment horizontal="center" vertical="center" wrapText="1"/>
    </xf>
    <xf numFmtId="1" fontId="11" fillId="0" borderId="32" xfId="0" applyNumberFormat="1" applyFont="1" applyBorder="1" applyAlignment="1">
      <alignment horizontal="center"/>
    </xf>
    <xf numFmtId="1" fontId="2" fillId="0" borderId="32" xfId="0" applyNumberFormat="1" applyFont="1" applyBorder="1" applyAlignment="1">
      <alignment horizontal="left"/>
    </xf>
    <xf numFmtId="1" fontId="0" fillId="0" borderId="53" xfId="0" applyNumberFormat="1" applyBorder="1" applyAlignment="1">
      <alignment horizontal="center"/>
    </xf>
    <xf numFmtId="1" fontId="0" fillId="0" borderId="54" xfId="0" applyNumberFormat="1" applyBorder="1" applyAlignment="1">
      <alignment horizontal="center"/>
    </xf>
    <xf numFmtId="1" fontId="0" fillId="0" borderId="55" xfId="0" applyNumberFormat="1" applyBorder="1" applyAlignment="1">
      <alignment horizontal="center"/>
    </xf>
    <xf numFmtId="1" fontId="0" fillId="0" borderId="56" xfId="0" applyNumberFormat="1" applyBorder="1" applyAlignment="1">
      <alignment horizontal="center"/>
    </xf>
    <xf numFmtId="0" fontId="2" fillId="0" borderId="28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30" xfId="0" applyFont="1" applyBorder="1" applyAlignment="1">
      <alignment horizontal="left"/>
    </xf>
    <xf numFmtId="0" fontId="2" fillId="0" borderId="62" xfId="0" applyFont="1" applyBorder="1" applyAlignment="1">
      <alignment horizontal="center" vertical="center" wrapText="1"/>
    </xf>
    <xf numFmtId="0" fontId="2" fillId="0" borderId="50" xfId="0" applyFont="1" applyBorder="1" applyAlignment="1">
      <alignment horizontal="center" vertical="center" wrapText="1"/>
    </xf>
    <xf numFmtId="0" fontId="2" fillId="0" borderId="63" xfId="0" applyFont="1" applyBorder="1" applyAlignment="1">
      <alignment horizontal="center" vertical="center" wrapText="1"/>
    </xf>
    <xf numFmtId="1" fontId="2" fillId="0" borderId="62" xfId="0" applyNumberFormat="1" applyFont="1" applyBorder="1" applyAlignment="1">
      <alignment horizontal="center" vertical="center" wrapText="1"/>
    </xf>
    <xf numFmtId="1" fontId="2" fillId="0" borderId="50" xfId="0" applyNumberFormat="1" applyFont="1" applyBorder="1" applyAlignment="1">
      <alignment horizontal="center" vertical="center" wrapText="1"/>
    </xf>
    <xf numFmtId="1" fontId="2" fillId="0" borderId="63" xfId="0" applyNumberFormat="1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/>
    </xf>
    <xf numFmtId="0" fontId="5" fillId="0" borderId="32" xfId="0" applyFont="1" applyBorder="1" applyAlignment="1">
      <alignment horizontal="center" vertical="center" wrapText="1"/>
    </xf>
    <xf numFmtId="0" fontId="5" fillId="0" borderId="5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64" xfId="0" applyFont="1" applyBorder="1" applyAlignment="1">
      <alignment horizontal="center" vertical="center" wrapText="1"/>
    </xf>
    <xf numFmtId="0" fontId="3" fillId="0" borderId="6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6" fillId="0" borderId="0" xfId="0" applyFont="1" applyAlignment="1">
      <alignment horizontal="right" vertical="top" wrapText="1"/>
    </xf>
    <xf numFmtId="0" fontId="3" fillId="0" borderId="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14" xfId="0" applyFont="1" applyBorder="1" applyAlignment="1">
      <alignment horizontal="center" wrapText="1"/>
    </xf>
    <xf numFmtId="0" fontId="3" fillId="2" borderId="19" xfId="1" applyFont="1" applyFill="1" applyBorder="1" applyAlignment="1">
      <alignment horizontal="center" vertical="center" wrapText="1"/>
    </xf>
    <xf numFmtId="0" fontId="3" fillId="2" borderId="22" xfId="1" applyFont="1" applyFill="1" applyBorder="1" applyAlignment="1">
      <alignment horizontal="center" vertical="center" wrapText="1"/>
    </xf>
    <xf numFmtId="0" fontId="1" fillId="0" borderId="0" xfId="19" applyFont="1" applyBorder="1" applyAlignment="1"/>
    <xf numFmtId="0" fontId="14" fillId="0" borderId="0" xfId="19" applyFont="1" applyBorder="1" applyAlignment="1">
      <alignment horizontal="center"/>
    </xf>
    <xf numFmtId="0" fontId="2" fillId="0" borderId="0" xfId="19" applyFont="1" applyBorder="1" applyAlignment="1"/>
    <xf numFmtId="0" fontId="3" fillId="2" borderId="13" xfId="1" applyFont="1" applyFill="1" applyBorder="1" applyAlignment="1">
      <alignment horizontal="center" vertical="center"/>
    </xf>
    <xf numFmtId="0" fontId="3" fillId="2" borderId="15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 wrapText="1"/>
    </xf>
    <xf numFmtId="0" fontId="3" fillId="2" borderId="10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/>
    </xf>
    <xf numFmtId="0" fontId="3" fillId="2" borderId="10" xfId="1" applyFont="1" applyFill="1" applyBorder="1" applyAlignment="1">
      <alignment horizontal="center" vertical="center"/>
    </xf>
    <xf numFmtId="0" fontId="4" fillId="2" borderId="57" xfId="0" applyFont="1" applyFill="1" applyBorder="1" applyAlignment="1">
      <alignment horizontal="center" wrapText="1"/>
    </xf>
  </cellXfs>
  <cellStyles count="41">
    <cellStyle name="Excel Built-in Normal" xfId="3"/>
    <cellStyle name="Excel Built-in Normal 1" xfId="4"/>
    <cellStyle name="Excel Built-in Normal 2" xfId="5"/>
    <cellStyle name="TableStyleLight1" xfId="6"/>
    <cellStyle name="Денежный 2" xfId="21"/>
    <cellStyle name="Обычный" xfId="0" builtinId="0"/>
    <cellStyle name="Обычный 2" xfId="1"/>
    <cellStyle name="Обычный 2 2" xfId="2"/>
    <cellStyle name="Обычный 2 2 2" xfId="27"/>
    <cellStyle name="Обычный 2 2 3" xfId="28"/>
    <cellStyle name="Обычный 2 2 4" xfId="29"/>
    <cellStyle name="Обычный 2 3" xfId="13"/>
    <cellStyle name="Обычный 2 3 2" xfId="30"/>
    <cellStyle name="Обычный 2 3 3" xfId="31"/>
    <cellStyle name="Обычный 2 4" xfId="24"/>
    <cellStyle name="Обычный 2 5" xfId="32"/>
    <cellStyle name="Обычный 3" xfId="7"/>
    <cellStyle name="Обычный 3 2" xfId="8"/>
    <cellStyle name="Обычный 3 2 2" xfId="20"/>
    <cellStyle name="Обычный 3 2 3" xfId="33"/>
    <cellStyle name="Обычный 3 2 4" xfId="34"/>
    <cellStyle name="Обычный 3 3" xfId="9"/>
    <cellStyle name="Обычный 3 3 2" xfId="35"/>
    <cellStyle name="Обычный 3 4" xfId="36"/>
    <cellStyle name="Обычный 4" xfId="10"/>
    <cellStyle name="Обычный 4 2" xfId="12"/>
    <cellStyle name="Обычный 4 2 2" xfId="15"/>
    <cellStyle name="Обычный 4 3" xfId="17"/>
    <cellStyle name="Обычный 4 3 2" xfId="37"/>
    <cellStyle name="Обычный 4 4" xfId="19"/>
    <cellStyle name="Обычный 4 4 2" xfId="23"/>
    <cellStyle name="Обычный 4 5" xfId="14"/>
    <cellStyle name="Обычный 4 6" xfId="38"/>
    <cellStyle name="Обычный 5" xfId="11"/>
    <cellStyle name="Обычный 5 2" xfId="16"/>
    <cellStyle name="Обычный 5 3" xfId="26"/>
    <cellStyle name="Обычный 6" xfId="18"/>
    <cellStyle name="Обычный 6 2" xfId="39"/>
    <cellStyle name="Обычный 7" xfId="22"/>
    <cellStyle name="Обычный 7 2" xfId="40"/>
    <cellStyle name="Обычный 8" xfId="25"/>
  </cellStyles>
  <dxfs count="192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CCCC"/>
        </patternFill>
      </fill>
    </dxf>
    <dxf>
      <fill>
        <patternFill>
          <bgColor theme="8" tint="0.79998168889431442"/>
        </patternFill>
      </fill>
    </dxf>
    <dxf>
      <fill>
        <patternFill>
          <bgColor rgb="FFCCFF99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CCECFF"/>
        </patternFill>
      </fill>
    </dxf>
    <dxf>
      <fill>
        <patternFill>
          <bgColor rgb="FFFFCCCC"/>
        </patternFill>
      </fill>
    </dxf>
    <dxf>
      <fill>
        <patternFill>
          <bgColor rgb="FFFFFF66"/>
        </patternFill>
      </fill>
    </dxf>
    <dxf>
      <fill>
        <patternFill>
          <bgColor rgb="FFCCECFF"/>
        </patternFill>
      </fill>
    </dxf>
    <dxf>
      <fill>
        <patternFill>
          <bgColor rgb="FFFFCCCC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CCCC"/>
        </patternFill>
      </fill>
    </dxf>
    <dxf>
      <fill>
        <patternFill>
          <bgColor rgb="FFCCECFF"/>
        </patternFill>
      </fill>
    </dxf>
    <dxf>
      <fill>
        <patternFill>
          <bgColor rgb="FFCCFF99"/>
        </patternFill>
      </fill>
    </dxf>
    <dxf>
      <fill>
        <patternFill>
          <bgColor rgb="FFFFFF66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CCCC"/>
        </patternFill>
      </fill>
    </dxf>
    <dxf>
      <fill>
        <patternFill>
          <bgColor theme="8" tint="0.79998168889431442"/>
        </patternFill>
      </fill>
    </dxf>
    <dxf>
      <fill>
        <patternFill>
          <bgColor rgb="FFCCFF99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CCECFF"/>
        </patternFill>
      </fill>
    </dxf>
    <dxf>
      <fill>
        <patternFill>
          <bgColor rgb="FFFFCCCC"/>
        </patternFill>
      </fill>
    </dxf>
    <dxf>
      <fill>
        <patternFill>
          <bgColor rgb="FFFFFF66"/>
        </patternFill>
      </fill>
    </dxf>
    <dxf>
      <fill>
        <patternFill>
          <bgColor rgb="FFCCECFF"/>
        </patternFill>
      </fill>
    </dxf>
    <dxf>
      <fill>
        <patternFill>
          <bgColor rgb="FFFFCCCC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CCCC"/>
        </patternFill>
      </fill>
    </dxf>
    <dxf>
      <fill>
        <patternFill>
          <bgColor rgb="FFCCECFF"/>
        </patternFill>
      </fill>
    </dxf>
    <dxf>
      <fill>
        <patternFill>
          <bgColor rgb="FFCCFF99"/>
        </patternFill>
      </fill>
    </dxf>
    <dxf>
      <fill>
        <patternFill>
          <bgColor rgb="FFFFFF66"/>
        </patternFill>
      </fill>
    </dxf>
    <dxf>
      <fill>
        <patternFill>
          <bgColor rgb="FFFFCCCC"/>
        </patternFill>
      </fill>
    </dxf>
    <dxf>
      <fill>
        <patternFill>
          <bgColor theme="8" tint="0.79998168889431442"/>
        </patternFill>
      </fill>
    </dxf>
    <dxf>
      <fill>
        <patternFill>
          <bgColor rgb="FFCCFF99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CCECFF"/>
        </patternFill>
      </fill>
    </dxf>
    <dxf>
      <fill>
        <patternFill>
          <bgColor rgb="FFFFCCCC"/>
        </patternFill>
      </fill>
    </dxf>
    <dxf>
      <fill>
        <patternFill>
          <bgColor rgb="FFFFFF66"/>
        </patternFill>
      </fill>
    </dxf>
    <dxf>
      <fill>
        <patternFill>
          <bgColor rgb="FFCCECFF"/>
        </patternFill>
      </fill>
    </dxf>
    <dxf>
      <fill>
        <patternFill>
          <bgColor rgb="FFFFCCCC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CCCC"/>
        </patternFill>
      </fill>
    </dxf>
    <dxf>
      <fill>
        <patternFill>
          <bgColor rgb="FFCCECFF"/>
        </patternFill>
      </fill>
    </dxf>
    <dxf>
      <fill>
        <patternFill>
          <bgColor rgb="FFCCFF99"/>
        </patternFill>
      </fill>
    </dxf>
    <dxf>
      <fill>
        <patternFill>
          <bgColor rgb="FFFFFF66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>
          <bgColor rgb="FFCCECFF"/>
        </patternFill>
      </fill>
    </dxf>
    <dxf>
      <fill>
        <patternFill>
          <bgColor rgb="FFFFCCCC"/>
        </patternFill>
      </fill>
    </dxf>
    <dxf>
      <fill>
        <patternFill>
          <bgColor rgb="FFFFFF66"/>
        </patternFill>
      </fill>
    </dxf>
    <dxf>
      <fill>
        <patternFill>
          <bgColor rgb="FFCCECFF"/>
        </patternFill>
      </fill>
    </dxf>
    <dxf>
      <fill>
        <patternFill>
          <bgColor rgb="FFFFCCCC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CCCC"/>
        </patternFill>
      </fill>
    </dxf>
    <dxf>
      <fill>
        <patternFill>
          <bgColor rgb="FFCCECFF"/>
        </patternFill>
      </fill>
    </dxf>
    <dxf>
      <fill>
        <patternFill>
          <bgColor rgb="FFCCFF99"/>
        </patternFill>
      </fill>
    </dxf>
    <dxf>
      <fill>
        <patternFill>
          <bgColor rgb="FFFFFF66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>
          <bgColor rgb="FFCCECFF"/>
        </patternFill>
      </fill>
    </dxf>
    <dxf>
      <fill>
        <patternFill>
          <bgColor rgb="FFFFCCCC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FFCCCC"/>
        </patternFill>
      </fill>
    </dxf>
    <dxf>
      <fill>
        <patternFill>
          <bgColor rgb="FFCCECFF"/>
        </patternFill>
      </fill>
    </dxf>
    <dxf>
      <fill>
        <patternFill>
          <bgColor rgb="FFFFFF66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CCCC"/>
        </patternFill>
      </fill>
    </dxf>
    <dxf>
      <fill>
        <patternFill>
          <bgColor rgb="FFCCECFF"/>
        </patternFill>
      </fill>
    </dxf>
    <dxf>
      <fill>
        <patternFill>
          <bgColor rgb="FFCCFF99"/>
        </patternFill>
      </fill>
    </dxf>
    <dxf>
      <fill>
        <patternFill>
          <bgColor rgb="FFFFFF66"/>
        </patternFill>
      </fill>
    </dxf>
    <dxf>
      <fill>
        <patternFill patternType="none">
          <bgColor auto="1"/>
        </patternFill>
      </fill>
    </dxf>
    <dxf>
      <fill>
        <patternFill>
          <bgColor rgb="FFFFCCCC"/>
        </patternFill>
      </fill>
    </dxf>
    <dxf>
      <fill>
        <patternFill>
          <bgColor rgb="FFCCECFF"/>
        </patternFill>
      </fill>
    </dxf>
    <dxf>
      <fill>
        <patternFill>
          <bgColor rgb="FFCCFF99"/>
        </patternFill>
      </fill>
    </dxf>
    <dxf>
      <fill>
        <patternFill>
          <bgColor rgb="FFFFFF66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>
          <bgColor rgb="FFCCECFF"/>
        </patternFill>
      </fill>
    </dxf>
    <dxf>
      <fill>
        <patternFill>
          <bgColor rgb="FFFFCCCC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FFCCCC"/>
        </patternFill>
      </fill>
    </dxf>
    <dxf>
      <fill>
        <patternFill>
          <bgColor rgb="FFCCECFF"/>
        </patternFill>
      </fill>
    </dxf>
    <dxf>
      <fill>
        <patternFill>
          <bgColor rgb="FFFFFF66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CCCC"/>
        </patternFill>
      </fill>
    </dxf>
    <dxf>
      <fill>
        <patternFill>
          <bgColor rgb="FFCCECFF"/>
        </patternFill>
      </fill>
    </dxf>
    <dxf>
      <fill>
        <patternFill>
          <bgColor rgb="FFCCFF99"/>
        </patternFill>
      </fill>
    </dxf>
    <dxf>
      <fill>
        <patternFill>
          <bgColor rgb="FFFFFF66"/>
        </patternFill>
      </fill>
    </dxf>
    <dxf>
      <fill>
        <patternFill patternType="none">
          <bgColor auto="1"/>
        </patternFill>
      </fill>
    </dxf>
    <dxf>
      <fill>
        <patternFill>
          <bgColor rgb="FFFFCCCC"/>
        </patternFill>
      </fill>
    </dxf>
    <dxf>
      <fill>
        <patternFill>
          <bgColor rgb="FFCCECFF"/>
        </patternFill>
      </fill>
    </dxf>
    <dxf>
      <fill>
        <patternFill>
          <bgColor rgb="FFCCFF99"/>
        </patternFill>
      </fill>
    </dxf>
    <dxf>
      <fill>
        <patternFill>
          <bgColor rgb="FFFFFF66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FFCCCC"/>
        </patternFill>
      </fill>
    </dxf>
    <dxf>
      <fill>
        <patternFill>
          <bgColor theme="8" tint="0.79998168889431442"/>
        </patternFill>
      </fill>
    </dxf>
    <dxf>
      <fill>
        <patternFill>
          <bgColor rgb="FFFFFF66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4" tint="0.79998168889431442"/>
        </patternFill>
      </fill>
    </dxf>
    <dxf>
      <fill>
        <patternFill>
          <bgColor rgb="FFFFCCCC"/>
        </patternFill>
      </fill>
    </dxf>
    <dxf>
      <fill>
        <patternFill>
          <bgColor rgb="FFCCFF99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FFCCCC"/>
        </patternFill>
      </fill>
    </dxf>
    <dxf>
      <fill>
        <patternFill>
          <bgColor theme="8" tint="0.79998168889431442"/>
        </patternFill>
      </fill>
    </dxf>
    <dxf>
      <fill>
        <patternFill>
          <bgColor rgb="FFFFFF66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>
          <bgColor rgb="FFCCFF99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CCFF99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FFCCCC"/>
        </patternFill>
      </fill>
    </dxf>
    <dxf>
      <fill>
        <patternFill>
          <bgColor theme="8" tint="0.79998168889431442"/>
        </patternFill>
      </fill>
    </dxf>
    <dxf>
      <fill>
        <patternFill>
          <bgColor rgb="FFFFFF66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FFCCCC"/>
        </patternFill>
      </fill>
    </dxf>
    <dxf>
      <fill>
        <patternFill>
          <bgColor theme="8" tint="0.79998168889431442"/>
        </patternFill>
      </fill>
    </dxf>
    <dxf>
      <fill>
        <patternFill>
          <bgColor rgb="FFFFFF66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CCFF99"/>
        </patternFill>
      </fill>
    </dxf>
  </dxfs>
  <tableStyles count="0" defaultTableStyle="TableStyleMedium2" defaultPivotStyle="PivotStyleLight16"/>
  <colors>
    <mruColors>
      <color rgb="FFFFCCCC"/>
      <color rgb="FFCCFF99"/>
      <color rgb="FFFFFF66"/>
      <color rgb="FFCCECFF"/>
      <color rgb="FFA0A0A0"/>
      <color rgb="FFFFAF0D"/>
      <color rgb="FFF1BC0D"/>
      <color rgb="FFEE6CF8"/>
      <color rgb="FF960BAD"/>
      <color rgb="FFFB562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25"/>
  <sheetViews>
    <sheetView tabSelected="1" zoomScale="90" zoomScaleNormal="9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C4" sqref="C4:C5"/>
    </sheetView>
  </sheetViews>
  <sheetFormatPr defaultRowHeight="15" x14ac:dyDescent="0.25"/>
  <cols>
    <col min="1" max="1" width="4.7109375" customWidth="1"/>
    <col min="2" max="2" width="9.7109375" customWidth="1"/>
    <col min="3" max="3" width="33.42578125" customWidth="1"/>
    <col min="4" max="8" width="7.7109375" customWidth="1"/>
    <col min="9" max="13" width="6.7109375" customWidth="1"/>
    <col min="14" max="18" width="7.7109375" customWidth="1"/>
    <col min="19" max="25" width="6.7109375" customWidth="1"/>
    <col min="26" max="26" width="7.28515625" customWidth="1"/>
    <col min="27" max="28" width="6.7109375" customWidth="1"/>
  </cols>
  <sheetData>
    <row r="1" spans="1:28" ht="18" customHeight="1" x14ac:dyDescent="0.25">
      <c r="D1" s="231"/>
      <c r="E1" s="113"/>
      <c r="F1" s="17" t="s">
        <v>131</v>
      </c>
      <c r="G1" s="231"/>
      <c r="H1" s="17"/>
      <c r="I1" s="17"/>
      <c r="M1" s="487"/>
      <c r="O1" s="86"/>
      <c r="P1" s="17" t="s">
        <v>132</v>
      </c>
    </row>
    <row r="2" spans="1:28" ht="18" customHeight="1" x14ac:dyDescent="0.25">
      <c r="A2" s="4"/>
      <c r="B2" s="542" t="s">
        <v>138</v>
      </c>
      <c r="C2" s="542"/>
      <c r="D2" s="231"/>
      <c r="E2" s="27"/>
      <c r="F2" s="17" t="s">
        <v>133</v>
      </c>
      <c r="G2" s="231"/>
      <c r="H2" s="17"/>
      <c r="I2" s="17"/>
      <c r="M2" s="487"/>
      <c r="O2" s="18"/>
      <c r="P2" s="17" t="s">
        <v>134</v>
      </c>
    </row>
    <row r="3" spans="1:28" ht="18" customHeight="1" thickBot="1" x14ac:dyDescent="0.3">
      <c r="A3" s="4"/>
      <c r="B3" s="4"/>
      <c r="C3" s="4"/>
    </row>
    <row r="4" spans="1:28" ht="18" customHeight="1" thickBot="1" x14ac:dyDescent="0.3">
      <c r="A4" s="545" t="s">
        <v>0</v>
      </c>
      <c r="B4" s="547" t="s">
        <v>135</v>
      </c>
      <c r="C4" s="549" t="s">
        <v>2</v>
      </c>
      <c r="D4" s="536" t="s">
        <v>125</v>
      </c>
      <c r="E4" s="537"/>
      <c r="F4" s="537"/>
      <c r="G4" s="537"/>
      <c r="H4" s="538"/>
      <c r="I4" s="536" t="s">
        <v>126</v>
      </c>
      <c r="J4" s="537"/>
      <c r="K4" s="537"/>
      <c r="L4" s="537"/>
      <c r="M4" s="538"/>
      <c r="N4" s="536" t="s">
        <v>127</v>
      </c>
      <c r="O4" s="537"/>
      <c r="P4" s="537"/>
      <c r="Q4" s="537"/>
      <c r="R4" s="538"/>
      <c r="S4" s="539" t="s">
        <v>128</v>
      </c>
      <c r="T4" s="540"/>
      <c r="U4" s="540"/>
      <c r="V4" s="540"/>
      <c r="W4" s="541"/>
      <c r="X4" s="536" t="s">
        <v>129</v>
      </c>
      <c r="Y4" s="537"/>
      <c r="Z4" s="537"/>
      <c r="AA4" s="537"/>
      <c r="AB4" s="538"/>
    </row>
    <row r="5" spans="1:28" ht="15" customHeight="1" thickBot="1" x14ac:dyDescent="0.3">
      <c r="A5" s="546"/>
      <c r="B5" s="548"/>
      <c r="C5" s="550"/>
      <c r="D5" s="87">
        <v>2020</v>
      </c>
      <c r="E5" s="88">
        <v>2021</v>
      </c>
      <c r="F5" s="253">
        <v>2022</v>
      </c>
      <c r="G5" s="522">
        <v>2023</v>
      </c>
      <c r="H5" s="89">
        <v>2024</v>
      </c>
      <c r="I5" s="87">
        <v>2020</v>
      </c>
      <c r="J5" s="88">
        <v>2021</v>
      </c>
      <c r="K5" s="253">
        <v>2022</v>
      </c>
      <c r="L5" s="522">
        <v>2023</v>
      </c>
      <c r="M5" s="523">
        <v>2024</v>
      </c>
      <c r="N5" s="87">
        <v>2020</v>
      </c>
      <c r="O5" s="88">
        <v>2021</v>
      </c>
      <c r="P5" s="253">
        <v>2022</v>
      </c>
      <c r="Q5" s="522">
        <v>2023</v>
      </c>
      <c r="R5" s="89">
        <v>2024</v>
      </c>
      <c r="S5" s="488">
        <v>2020</v>
      </c>
      <c r="T5" s="489">
        <v>2021</v>
      </c>
      <c r="U5" s="490">
        <v>2022</v>
      </c>
      <c r="V5" s="524">
        <v>2023</v>
      </c>
      <c r="W5" s="491">
        <v>2024</v>
      </c>
      <c r="X5" s="531">
        <v>2020</v>
      </c>
      <c r="Y5" s="532">
        <v>2021</v>
      </c>
      <c r="Z5" s="533">
        <v>2022</v>
      </c>
      <c r="AA5" s="532">
        <v>2023</v>
      </c>
      <c r="AB5" s="534">
        <v>2024</v>
      </c>
    </row>
    <row r="6" spans="1:28" ht="15" customHeight="1" thickBot="1" x14ac:dyDescent="0.3">
      <c r="A6" s="29">
        <f>A15+A28+A46+A67+A82+A113+A123</f>
        <v>110</v>
      </c>
      <c r="B6" s="543" t="s">
        <v>136</v>
      </c>
      <c r="C6" s="544"/>
      <c r="D6" s="304">
        <f>'Химия-9 2020 расклад'!K6</f>
        <v>2215</v>
      </c>
      <c r="E6" s="305">
        <f>'Химия-9 2021 расклад'!K6</f>
        <v>0</v>
      </c>
      <c r="F6" s="306">
        <f>'Химия-9 2022 расклад'!K6</f>
        <v>853</v>
      </c>
      <c r="G6" s="516">
        <f>'Химия-9 2023 расклад'!K6</f>
        <v>885</v>
      </c>
      <c r="H6" s="329">
        <f>'Химия-9 2024 расклад'!K6</f>
        <v>1019</v>
      </c>
      <c r="I6" s="304">
        <f>'Химия-9 2020 расклад'!L6</f>
        <v>1404.0311999999999</v>
      </c>
      <c r="J6" s="305">
        <f>'Химия-9 2021 расклад'!L6</f>
        <v>0</v>
      </c>
      <c r="K6" s="306">
        <f>'Химия-9 2022 расклад'!L6</f>
        <v>584</v>
      </c>
      <c r="L6" s="516">
        <f>'Химия-9 2023 расклад'!L6</f>
        <v>718</v>
      </c>
      <c r="M6" s="495">
        <f>'Химия-9 2024 расклад'!L6</f>
        <v>350</v>
      </c>
      <c r="N6" s="309">
        <f>'Химия-9 2020 расклад'!M6</f>
        <v>60.92447368421054</v>
      </c>
      <c r="O6" s="307">
        <f>'Химия-9 2021 расклад'!M6</f>
        <v>0</v>
      </c>
      <c r="P6" s="308">
        <f>'Химия-9 2022 расклад'!M6</f>
        <v>64.900480646804169</v>
      </c>
      <c r="Q6" s="310">
        <f>'Химия-9 2023 расклад'!M6</f>
        <v>81.129943502824858</v>
      </c>
      <c r="R6" s="335">
        <f>'Химия-9 2024 расклад'!M6</f>
        <v>34.347399411187439</v>
      </c>
      <c r="S6" s="492">
        <f>'Химия-9 2020 расклад'!N6</f>
        <v>163.95359999999999</v>
      </c>
      <c r="T6" s="493">
        <f>'Химия-9 2021 расклад'!N6</f>
        <v>0</v>
      </c>
      <c r="U6" s="494">
        <f>'Химия-9 2022 расклад'!N6</f>
        <v>23</v>
      </c>
      <c r="V6" s="525">
        <f>'Химия-9 2023 расклад'!N6</f>
        <v>10</v>
      </c>
      <c r="W6" s="495">
        <f>'Химия-9 2024 расклад'!N6</f>
        <v>9</v>
      </c>
      <c r="X6" s="309">
        <f>'Химия-9 2020 расклад'!O6</f>
        <v>7.5615789473684218</v>
      </c>
      <c r="Y6" s="310">
        <f>'Химия-9 2021 расклад'!O6</f>
        <v>0</v>
      </c>
      <c r="Z6" s="211">
        <f>'Химия-9 2022 расклад'!O6</f>
        <v>3.8344597940186169</v>
      </c>
      <c r="AA6" s="211">
        <f>'Химия-9 2023 расклад'!O6</f>
        <v>1.1299435028248588</v>
      </c>
      <c r="AB6" s="311">
        <f>'Химия-9 2024 расклад'!O6</f>
        <v>0.88321884200196266</v>
      </c>
    </row>
    <row r="7" spans="1:28" ht="15" customHeight="1" thickBot="1" x14ac:dyDescent="0.3">
      <c r="A7" s="32"/>
      <c r="B7" s="25"/>
      <c r="C7" s="232" t="s">
        <v>101</v>
      </c>
      <c r="D7" s="312">
        <f>'Химия-9 2020 расклад'!K8</f>
        <v>305</v>
      </c>
      <c r="E7" s="313">
        <f>'Химия-9 2021 расклад'!K8</f>
        <v>0</v>
      </c>
      <c r="F7" s="314">
        <f>'Химия-9 2022 расклад'!K7</f>
        <v>84</v>
      </c>
      <c r="G7" s="517">
        <f>'Химия-9 2023 расклад'!K7</f>
        <v>61</v>
      </c>
      <c r="H7" s="330">
        <f>'Химия-9 2024 расклад'!K7</f>
        <v>92</v>
      </c>
      <c r="I7" s="312">
        <f>'Химия-9 2020 расклад'!L8</f>
        <v>161.00730000000004</v>
      </c>
      <c r="J7" s="313">
        <f>'Химия-9 2021 расклад'!L8</f>
        <v>0</v>
      </c>
      <c r="K7" s="314">
        <f>'Химия-9 2022 расклад'!L7</f>
        <v>63</v>
      </c>
      <c r="L7" s="517">
        <f>'Химия-9 2023 расклад'!L7</f>
        <v>52</v>
      </c>
      <c r="M7" s="499">
        <f>'Химия-9 2024 расклад'!L7</f>
        <v>71</v>
      </c>
      <c r="N7" s="317">
        <f>'Химия-9 2020 расклад'!M8</f>
        <v>48.879999999999995</v>
      </c>
      <c r="O7" s="315">
        <f>'Химия-9 2021 расклад'!M8</f>
        <v>0</v>
      </c>
      <c r="P7" s="316">
        <f>'Химия-9 2022 расклад'!M7</f>
        <v>75.692640692640708</v>
      </c>
      <c r="Q7" s="318">
        <f>'Химия-9 2023 расклад'!M7</f>
        <v>85.245901639344268</v>
      </c>
      <c r="R7" s="336">
        <f>'Химия-9 2024 расклад'!M7</f>
        <v>77.173913043478265</v>
      </c>
      <c r="S7" s="496">
        <f>'Химия-9 2020 расклад'!N8</f>
        <v>31.993900000000007</v>
      </c>
      <c r="T7" s="497">
        <f>'Химия-9 2021 расклад'!N8</f>
        <v>0</v>
      </c>
      <c r="U7" s="498">
        <f>'Химия-9 2022 расклад'!N7</f>
        <v>2</v>
      </c>
      <c r="V7" s="526">
        <f>'Химия-9 2023 расклад'!N7</f>
        <v>0</v>
      </c>
      <c r="W7" s="499">
        <f>'Химия-9 2024 расклад'!N7</f>
        <v>0</v>
      </c>
      <c r="X7" s="317">
        <f>'Химия-9 2020 расклад'!O8</f>
        <v>8.854000000000001</v>
      </c>
      <c r="Y7" s="318">
        <f>'Химия-9 2021 расклад'!O8</f>
        <v>0</v>
      </c>
      <c r="Z7" s="342">
        <f>'Химия-9 2022 расклад'!O7</f>
        <v>2.6785714285714288</v>
      </c>
      <c r="AA7" s="342">
        <f>'Химия-9 2023 расклад'!O7</f>
        <v>0</v>
      </c>
      <c r="AB7" s="535">
        <f>'Химия-9 2024 расклад'!O7</f>
        <v>0</v>
      </c>
    </row>
    <row r="8" spans="1:28" s="1" customFormat="1" ht="15" customHeight="1" x14ac:dyDescent="0.25">
      <c r="A8" s="11">
        <v>1</v>
      </c>
      <c r="B8" s="48">
        <v>10002</v>
      </c>
      <c r="C8" s="238" t="s">
        <v>5</v>
      </c>
      <c r="D8" s="239" t="s">
        <v>137</v>
      </c>
      <c r="E8" s="240"/>
      <c r="F8" s="286">
        <f>'Химия-9 2022 расклад'!K8</f>
        <v>11</v>
      </c>
      <c r="G8" s="518">
        <f>'Химия-9 2023 расклад'!K8</f>
        <v>6</v>
      </c>
      <c r="H8" s="332">
        <f>'Химия-9 2024 расклад'!K8</f>
        <v>6</v>
      </c>
      <c r="I8" s="239" t="s">
        <v>137</v>
      </c>
      <c r="J8" s="240"/>
      <c r="K8" s="286">
        <f>'Химия-9 2022 расклад'!L8</f>
        <v>7</v>
      </c>
      <c r="L8" s="518">
        <f>'Химия-9 2023 расклад'!L8</f>
        <v>4</v>
      </c>
      <c r="M8" s="504">
        <f>'Химия-9 2024 расклад'!L8</f>
        <v>5</v>
      </c>
      <c r="N8" s="296" t="s">
        <v>137</v>
      </c>
      <c r="O8" s="241"/>
      <c r="P8" s="290">
        <f>'Химия-9 2022 расклад'!M8</f>
        <v>63.63636363636364</v>
      </c>
      <c r="Q8" s="242">
        <f>'Химия-9 2023 расклад'!M8</f>
        <v>66.666666666666671</v>
      </c>
      <c r="R8" s="337">
        <f>'Химия-9 2024 расклад'!M8</f>
        <v>83.333333333333329</v>
      </c>
      <c r="S8" s="500" t="s">
        <v>137</v>
      </c>
      <c r="T8" s="501"/>
      <c r="U8" s="502">
        <f>'Химия-9 2022 расклад'!N8</f>
        <v>0</v>
      </c>
      <c r="V8" s="527">
        <f>'Химия-9 2023 расклад'!N8</f>
        <v>0</v>
      </c>
      <c r="W8" s="503">
        <f>'Химия-9 2024 расклад'!N8</f>
        <v>0</v>
      </c>
      <c r="X8" s="298" t="s">
        <v>137</v>
      </c>
      <c r="Y8" s="237"/>
      <c r="Z8" s="343">
        <f>'Химия-9 2022 расклад'!O8</f>
        <v>0</v>
      </c>
      <c r="AA8" s="343">
        <f>'Химия-9 2023 расклад'!O8</f>
        <v>0</v>
      </c>
      <c r="AB8" s="300">
        <f>'Химия-9 2024 расклад'!O8</f>
        <v>0</v>
      </c>
    </row>
    <row r="9" spans="1:28" s="1" customFormat="1" ht="15" customHeight="1" x14ac:dyDescent="0.25">
      <c r="A9" s="11">
        <v>2</v>
      </c>
      <c r="B9" s="48">
        <v>10090</v>
      </c>
      <c r="C9" s="238" t="s">
        <v>7</v>
      </c>
      <c r="D9" s="239">
        <f>'Химия-9 2020 расклад'!K10</f>
        <v>129</v>
      </c>
      <c r="E9" s="240"/>
      <c r="F9" s="286">
        <f>'Химия-9 2022 расклад'!K9</f>
        <v>21</v>
      </c>
      <c r="G9" s="518">
        <f>'Химия-9 2023 расклад'!K9</f>
        <v>4</v>
      </c>
      <c r="H9" s="332">
        <f>'Химия-9 2024 расклад'!K9</f>
        <v>18</v>
      </c>
      <c r="I9" s="239">
        <f>'Химия-9 2020 расклад'!L10</f>
        <v>74.007300000000001</v>
      </c>
      <c r="J9" s="240"/>
      <c r="K9" s="286">
        <f>'Химия-9 2022 расклад'!L9</f>
        <v>12</v>
      </c>
      <c r="L9" s="518">
        <f>'Химия-9 2023 расклад'!L9</f>
        <v>4</v>
      </c>
      <c r="M9" s="504">
        <f>'Химия-9 2024 расклад'!L9</f>
        <v>14</v>
      </c>
      <c r="N9" s="296">
        <f>'Химия-9 2020 расклад'!M10</f>
        <v>57.370000000000005</v>
      </c>
      <c r="O9" s="241"/>
      <c r="P9" s="290">
        <f>'Химия-9 2022 расклад'!M9</f>
        <v>57.142857142857139</v>
      </c>
      <c r="Q9" s="242">
        <f>'Химия-9 2023 расклад'!M9</f>
        <v>100</v>
      </c>
      <c r="R9" s="337">
        <f>'Химия-9 2024 расклад'!M9</f>
        <v>77.777777777777771</v>
      </c>
      <c r="S9" s="500">
        <f>'Химия-9 2020 расклад'!N10</f>
        <v>15.996000000000002</v>
      </c>
      <c r="T9" s="501"/>
      <c r="U9" s="502">
        <f>'Химия-9 2022 расклад'!N9</f>
        <v>1</v>
      </c>
      <c r="V9" s="528">
        <f>'Химия-9 2023 расклад'!N9</f>
        <v>0</v>
      </c>
      <c r="W9" s="504">
        <f>'Химия-9 2024 расклад'!N9</f>
        <v>0</v>
      </c>
      <c r="X9" s="296">
        <f>'Химия-9 2020 расклад'!O10</f>
        <v>12.4</v>
      </c>
      <c r="Y9" s="242"/>
      <c r="Z9" s="344">
        <f>'Химия-9 2022 расклад'!O9</f>
        <v>4.7619047619047619</v>
      </c>
      <c r="AA9" s="344">
        <f>'Химия-9 2023 расклад'!O9</f>
        <v>0</v>
      </c>
      <c r="AB9" s="301">
        <f>'Химия-9 2024 расклад'!O9</f>
        <v>0</v>
      </c>
    </row>
    <row r="10" spans="1:28" s="1" customFormat="1" ht="15" customHeight="1" x14ac:dyDescent="0.25">
      <c r="A10" s="11">
        <v>3</v>
      </c>
      <c r="B10" s="50">
        <v>10004</v>
      </c>
      <c r="C10" s="243" t="s">
        <v>6</v>
      </c>
      <c r="D10" s="239">
        <f>'Химия-9 2020 расклад'!K11</f>
        <v>73</v>
      </c>
      <c r="E10" s="240"/>
      <c r="F10" s="286">
        <f>'Химия-9 2022 расклад'!K10</f>
        <v>30</v>
      </c>
      <c r="G10" s="518">
        <f>'Химия-9 2023 расклад'!K10</f>
        <v>27</v>
      </c>
      <c r="H10" s="332">
        <f>'Химия-9 2024 расклад'!K10</f>
        <v>42</v>
      </c>
      <c r="I10" s="239">
        <f>'Химия-9 2020 расклад'!L11</f>
        <v>36.996400000000001</v>
      </c>
      <c r="J10" s="240"/>
      <c r="K10" s="286">
        <f>'Химия-9 2022 расклад'!L10</f>
        <v>29</v>
      </c>
      <c r="L10" s="518">
        <f>'Химия-9 2023 расклад'!L10</f>
        <v>21</v>
      </c>
      <c r="M10" s="504">
        <f>'Химия-9 2024 расклад'!L10</f>
        <v>35</v>
      </c>
      <c r="N10" s="296">
        <f>'Химия-9 2020 расклад'!M11</f>
        <v>50.68</v>
      </c>
      <c r="O10" s="241"/>
      <c r="P10" s="290">
        <f>'Химия-9 2022 расклад'!M10</f>
        <v>96.666666666666671</v>
      </c>
      <c r="Q10" s="242">
        <f>'Химия-9 2023 расклад'!M10</f>
        <v>77.777777777777771</v>
      </c>
      <c r="R10" s="337">
        <f>'Химия-9 2024 расклад'!M10</f>
        <v>83.333333333333329</v>
      </c>
      <c r="S10" s="500">
        <f>'Химия-9 2020 расклад'!N11</f>
        <v>9.0008999999999997</v>
      </c>
      <c r="T10" s="501"/>
      <c r="U10" s="502">
        <f>'Химия-9 2022 расклад'!N10</f>
        <v>0</v>
      </c>
      <c r="V10" s="528">
        <f>'Химия-9 2023 расклад'!N10</f>
        <v>0</v>
      </c>
      <c r="W10" s="504">
        <f>'Химия-9 2024 расклад'!N10</f>
        <v>0</v>
      </c>
      <c r="X10" s="296">
        <f>'Химия-9 2020 расклад'!O11</f>
        <v>12.33</v>
      </c>
      <c r="Y10" s="242"/>
      <c r="Z10" s="344">
        <f>'Химия-9 2022 расклад'!O10</f>
        <v>0</v>
      </c>
      <c r="AA10" s="344">
        <f>'Химия-9 2023 расклад'!O10</f>
        <v>0</v>
      </c>
      <c r="AB10" s="301">
        <f>'Химия-9 2024 расклад'!O10</f>
        <v>0</v>
      </c>
    </row>
    <row r="11" spans="1:28" s="1" customFormat="1" ht="14.25" customHeight="1" x14ac:dyDescent="0.25">
      <c r="A11" s="11">
        <v>4</v>
      </c>
      <c r="B11" s="48">
        <v>10001</v>
      </c>
      <c r="C11" s="238" t="s">
        <v>4</v>
      </c>
      <c r="D11" s="239">
        <f>'Химия-9 2020 расклад'!K12</f>
        <v>19</v>
      </c>
      <c r="E11" s="240"/>
      <c r="F11" s="286">
        <f>'Химия-9 2022 расклад'!K11</f>
        <v>7</v>
      </c>
      <c r="G11" s="518">
        <f>'Химия-9 2023 расклад'!K11</f>
        <v>2</v>
      </c>
      <c r="H11" s="332">
        <f>'Химия-9 2024 расклад'!K11</f>
        <v>4</v>
      </c>
      <c r="I11" s="239">
        <f>'Химия-9 2020 расклад'!L12</f>
        <v>6.0001999999999995</v>
      </c>
      <c r="J11" s="240"/>
      <c r="K11" s="286">
        <f>'Химия-9 2022 расклад'!L11</f>
        <v>5</v>
      </c>
      <c r="L11" s="518">
        <f>'Химия-9 2023 расклад'!L11</f>
        <v>2</v>
      </c>
      <c r="M11" s="504">
        <f>'Химия-9 2024 расклад'!L11</f>
        <v>1</v>
      </c>
      <c r="N11" s="296">
        <f>'Химия-9 2020 расклад'!M12</f>
        <v>31.58</v>
      </c>
      <c r="O11" s="241"/>
      <c r="P11" s="290">
        <f>'Химия-9 2022 расклад'!M11</f>
        <v>71.428571428571431</v>
      </c>
      <c r="Q11" s="242">
        <f>'Химия-9 2023 расклад'!M11</f>
        <v>100</v>
      </c>
      <c r="R11" s="337">
        <f>'Химия-9 2024 расклад'!M11</f>
        <v>25</v>
      </c>
      <c r="S11" s="500">
        <f>'Химия-9 2020 расклад'!N12</f>
        <v>0.99939999999999996</v>
      </c>
      <c r="T11" s="501"/>
      <c r="U11" s="502">
        <f>'Химия-9 2022 расклад'!N11</f>
        <v>0</v>
      </c>
      <c r="V11" s="528">
        <f>'Химия-9 2023 расклад'!N11</f>
        <v>0</v>
      </c>
      <c r="W11" s="504">
        <f>'Химия-9 2024 расклад'!N11</f>
        <v>0</v>
      </c>
      <c r="X11" s="296">
        <f>'Химия-9 2020 расклад'!O12</f>
        <v>5.26</v>
      </c>
      <c r="Y11" s="242"/>
      <c r="Z11" s="344">
        <f>'Химия-9 2022 расклад'!O11</f>
        <v>0</v>
      </c>
      <c r="AA11" s="344">
        <f>'Химия-9 2023 расклад'!O11</f>
        <v>0</v>
      </c>
      <c r="AB11" s="301">
        <f>'Химия-9 2024 расклад'!O11</f>
        <v>0</v>
      </c>
    </row>
    <row r="12" spans="1:28" s="1" customFormat="1" ht="15" customHeight="1" x14ac:dyDescent="0.25">
      <c r="A12" s="11">
        <v>5</v>
      </c>
      <c r="B12" s="48">
        <v>10120</v>
      </c>
      <c r="C12" s="238" t="s">
        <v>8</v>
      </c>
      <c r="D12" s="239" t="s">
        <v>137</v>
      </c>
      <c r="E12" s="240"/>
      <c r="F12" s="286">
        <f>'Химия-9 2022 расклад'!K12</f>
        <v>2</v>
      </c>
      <c r="G12" s="518">
        <f>'Химия-9 2023 расклад'!K12</f>
        <v>4</v>
      </c>
      <c r="H12" s="332">
        <f>'Химия-9 2024 расклад'!K12</f>
        <v>2</v>
      </c>
      <c r="I12" s="239" t="s">
        <v>137</v>
      </c>
      <c r="J12" s="240"/>
      <c r="K12" s="286">
        <f>'Химия-9 2022 расклад'!L12</f>
        <v>2</v>
      </c>
      <c r="L12" s="518">
        <f>'Химия-9 2023 расклад'!L12</f>
        <v>4</v>
      </c>
      <c r="M12" s="504">
        <f>'Химия-9 2024 расклад'!L12</f>
        <v>2</v>
      </c>
      <c r="N12" s="296" t="s">
        <v>137</v>
      </c>
      <c r="O12" s="241"/>
      <c r="P12" s="290">
        <f>'Химия-9 2022 расклад'!M12</f>
        <v>100</v>
      </c>
      <c r="Q12" s="242">
        <f>'Химия-9 2023 расклад'!M12</f>
        <v>100</v>
      </c>
      <c r="R12" s="337">
        <f>'Химия-9 2024 расклад'!M12</f>
        <v>100</v>
      </c>
      <c r="S12" s="500" t="s">
        <v>137</v>
      </c>
      <c r="T12" s="501"/>
      <c r="U12" s="502">
        <f>'Химия-9 2022 расклад'!N12</f>
        <v>0</v>
      </c>
      <c r="V12" s="528">
        <f>'Химия-9 2023 расклад'!N12</f>
        <v>0</v>
      </c>
      <c r="W12" s="504">
        <f>'Химия-9 2024 расклад'!N12</f>
        <v>0</v>
      </c>
      <c r="X12" s="296" t="s">
        <v>137</v>
      </c>
      <c r="Y12" s="242"/>
      <c r="Z12" s="344">
        <f>'Химия-9 2022 расклад'!O12</f>
        <v>0</v>
      </c>
      <c r="AA12" s="344">
        <f>'Химия-9 2023 расклад'!O12</f>
        <v>0</v>
      </c>
      <c r="AB12" s="301">
        <f>'Химия-9 2024 расклад'!O12</f>
        <v>0</v>
      </c>
    </row>
    <row r="13" spans="1:28" s="1" customFormat="1" ht="15" customHeight="1" x14ac:dyDescent="0.25">
      <c r="A13" s="11">
        <v>6</v>
      </c>
      <c r="B13" s="48">
        <v>10190</v>
      </c>
      <c r="C13" s="238" t="s">
        <v>9</v>
      </c>
      <c r="D13" s="239" t="s">
        <v>137</v>
      </c>
      <c r="E13" s="240"/>
      <c r="F13" s="286">
        <f>'Химия-9 2022 расклад'!K13</f>
        <v>6</v>
      </c>
      <c r="G13" s="518">
        <f>'Химия-9 2023 расклад'!K13</f>
        <v>7</v>
      </c>
      <c r="H13" s="332">
        <f>'Химия-9 2024 расклад'!K13</f>
        <v>6</v>
      </c>
      <c r="I13" s="239" t="s">
        <v>137</v>
      </c>
      <c r="J13" s="240"/>
      <c r="K13" s="286">
        <f>'Химия-9 2022 расклад'!L13</f>
        <v>4</v>
      </c>
      <c r="L13" s="518">
        <f>'Химия-9 2023 расклад'!L13</f>
        <v>7</v>
      </c>
      <c r="M13" s="504">
        <f>'Химия-9 2024 расклад'!L13</f>
        <v>5</v>
      </c>
      <c r="N13" s="296" t="s">
        <v>137</v>
      </c>
      <c r="O13" s="241"/>
      <c r="P13" s="290">
        <f>'Химия-9 2022 расклад'!M13</f>
        <v>66.666666666666671</v>
      </c>
      <c r="Q13" s="242">
        <f>'Химия-9 2023 расклад'!M13</f>
        <v>100</v>
      </c>
      <c r="R13" s="337">
        <f>'Химия-9 2024 расклад'!M13</f>
        <v>83.333333333333329</v>
      </c>
      <c r="S13" s="500" t="s">
        <v>137</v>
      </c>
      <c r="T13" s="501"/>
      <c r="U13" s="502">
        <f>'Химия-9 2022 расклад'!N13</f>
        <v>0</v>
      </c>
      <c r="V13" s="528">
        <f>'Химия-9 2023 расклад'!N13</f>
        <v>0</v>
      </c>
      <c r="W13" s="504">
        <f>'Химия-9 2024 расклад'!N13</f>
        <v>0</v>
      </c>
      <c r="X13" s="296" t="s">
        <v>137</v>
      </c>
      <c r="Y13" s="242"/>
      <c r="Z13" s="344">
        <f>'Химия-9 2022 расклад'!O13</f>
        <v>0</v>
      </c>
      <c r="AA13" s="344">
        <f>'Химия-9 2023 расклад'!O13</f>
        <v>0</v>
      </c>
      <c r="AB13" s="301">
        <f>'Химия-9 2024 расклад'!O13</f>
        <v>0</v>
      </c>
    </row>
    <row r="14" spans="1:28" s="1" customFormat="1" ht="15" customHeight="1" x14ac:dyDescent="0.25">
      <c r="A14" s="11">
        <v>7</v>
      </c>
      <c r="B14" s="48">
        <v>10320</v>
      </c>
      <c r="C14" s="238" t="s">
        <v>10</v>
      </c>
      <c r="D14" s="239">
        <f>'Химия-9 2020 расклад'!K15</f>
        <v>42</v>
      </c>
      <c r="E14" s="240"/>
      <c r="F14" s="286">
        <f>'Химия-9 2022 расклад'!K14</f>
        <v>6</v>
      </c>
      <c r="G14" s="518">
        <f>'Химия-9 2023 расклад'!K14</f>
        <v>6</v>
      </c>
      <c r="H14" s="332">
        <f>'Химия-9 2024 расклад'!K14</f>
        <v>6</v>
      </c>
      <c r="I14" s="239">
        <f>'Химия-9 2020 расклад'!L15</f>
        <v>21.999600000000001</v>
      </c>
      <c r="J14" s="240"/>
      <c r="K14" s="286">
        <f>'Химия-9 2022 расклад'!L14</f>
        <v>3</v>
      </c>
      <c r="L14" s="518">
        <f>'Химия-9 2023 расклад'!L14</f>
        <v>5</v>
      </c>
      <c r="M14" s="504">
        <f>'Химия-9 2024 расклад'!L14</f>
        <v>2</v>
      </c>
      <c r="N14" s="296">
        <f>'Химия-9 2020 расклад'!M15</f>
        <v>52.38</v>
      </c>
      <c r="O14" s="241"/>
      <c r="P14" s="290">
        <f>'Химия-9 2022 расклад'!M14</f>
        <v>50</v>
      </c>
      <c r="Q14" s="242">
        <f>'Химия-9 2023 расклад'!M14</f>
        <v>83.333333333333329</v>
      </c>
      <c r="R14" s="337">
        <f>'Химия-9 2024 расклад'!M14</f>
        <v>33.333333333333336</v>
      </c>
      <c r="S14" s="500">
        <f>'Химия-9 2020 расклад'!N15</f>
        <v>0.99959999999999993</v>
      </c>
      <c r="T14" s="501"/>
      <c r="U14" s="502">
        <f>'Химия-9 2022 расклад'!N14</f>
        <v>1</v>
      </c>
      <c r="V14" s="528">
        <f>'Химия-9 2023 расклад'!N14</f>
        <v>0</v>
      </c>
      <c r="W14" s="504">
        <f>'Химия-9 2024 расклад'!N14</f>
        <v>0</v>
      </c>
      <c r="X14" s="296">
        <f>'Химия-9 2020 расклад'!O15</f>
        <v>2.38</v>
      </c>
      <c r="Y14" s="242"/>
      <c r="Z14" s="344">
        <f>'Химия-9 2022 расклад'!O14</f>
        <v>16.666666666666668</v>
      </c>
      <c r="AA14" s="344">
        <f>'Химия-9 2023 расклад'!O14</f>
        <v>0</v>
      </c>
      <c r="AB14" s="301">
        <f>'Химия-9 2024 расклад'!O14</f>
        <v>0</v>
      </c>
    </row>
    <row r="15" spans="1:28" s="1" customFormat="1" ht="15" customHeight="1" thickBot="1" x14ac:dyDescent="0.3">
      <c r="A15" s="12">
        <v>8</v>
      </c>
      <c r="B15" s="52">
        <v>10860</v>
      </c>
      <c r="C15" s="244" t="s">
        <v>112</v>
      </c>
      <c r="D15" s="245">
        <f>'Химия-9 2020 расклад'!K16</f>
        <v>42</v>
      </c>
      <c r="E15" s="295"/>
      <c r="F15" s="287">
        <f>'Химия-9 2022 расклад'!K15</f>
        <v>1</v>
      </c>
      <c r="G15" s="519">
        <f>'Химия-9 2023 расклад'!K15</f>
        <v>5</v>
      </c>
      <c r="H15" s="333">
        <f>'Химия-9 2024 расклад'!K15</f>
        <v>8</v>
      </c>
      <c r="I15" s="245">
        <f>'Химия-9 2020 расклад'!L16</f>
        <v>22.003800000000002</v>
      </c>
      <c r="J15" s="295"/>
      <c r="K15" s="287">
        <f>'Химия-9 2022 расклад'!L15</f>
        <v>1</v>
      </c>
      <c r="L15" s="519">
        <f>'Химия-9 2023 расклад'!L15</f>
        <v>5</v>
      </c>
      <c r="M15" s="508">
        <f>'Химия-9 2024 расклад'!L15</f>
        <v>7</v>
      </c>
      <c r="N15" s="297">
        <f>'Химия-9 2020 расклад'!M16</f>
        <v>52.39</v>
      </c>
      <c r="O15" s="294"/>
      <c r="P15" s="291">
        <f>'Химия-9 2022 расклад'!M15</f>
        <v>100</v>
      </c>
      <c r="Q15" s="246">
        <f>'Химия-9 2023 расклад'!M15</f>
        <v>100</v>
      </c>
      <c r="R15" s="338">
        <f>'Химия-9 2024 расклад'!M15</f>
        <v>87.5</v>
      </c>
      <c r="S15" s="505">
        <f>'Химия-9 2020 расклад'!N16</f>
        <v>4.9980000000000002</v>
      </c>
      <c r="T15" s="506"/>
      <c r="U15" s="507">
        <f>'Химия-9 2022 расклад'!N15</f>
        <v>0</v>
      </c>
      <c r="V15" s="529">
        <f>'Химия-9 2023 расклад'!N15</f>
        <v>0</v>
      </c>
      <c r="W15" s="508">
        <f>'Химия-9 2024 расклад'!N15</f>
        <v>0</v>
      </c>
      <c r="X15" s="297">
        <f>'Химия-9 2020 расклад'!O16</f>
        <v>11.9</v>
      </c>
      <c r="Y15" s="246"/>
      <c r="Z15" s="345">
        <f>'Химия-9 2022 расклад'!O15</f>
        <v>0</v>
      </c>
      <c r="AA15" s="345">
        <f>'Химия-9 2023 расклад'!O15</f>
        <v>0</v>
      </c>
      <c r="AB15" s="302">
        <f>'Химия-9 2024 расклад'!O15</f>
        <v>0</v>
      </c>
    </row>
    <row r="16" spans="1:28" s="1" customFormat="1" ht="15" customHeight="1" thickBot="1" x14ac:dyDescent="0.3">
      <c r="A16" s="35"/>
      <c r="B16" s="51"/>
      <c r="C16" s="247" t="s">
        <v>102</v>
      </c>
      <c r="D16" s="312">
        <f>'Химия-9 2020 расклад'!K17</f>
        <v>106</v>
      </c>
      <c r="E16" s="313">
        <f>'Химия-9 2021 расклад'!K17</f>
        <v>0</v>
      </c>
      <c r="F16" s="314">
        <f>'Химия-9 2022 расклад'!K16</f>
        <v>47</v>
      </c>
      <c r="G16" s="517">
        <f>'Химия-9 2023 расклад'!K16</f>
        <v>52</v>
      </c>
      <c r="H16" s="330">
        <f>'Химия-9 2024 расклад'!K16</f>
        <v>60</v>
      </c>
      <c r="I16" s="312">
        <f>'Химия-9 2020 расклад'!L17</f>
        <v>71.998099999999994</v>
      </c>
      <c r="J16" s="313">
        <f>'Химия-9 2021 расклад'!L17</f>
        <v>0</v>
      </c>
      <c r="K16" s="314">
        <f>'Химия-9 2022 расклад'!L16</f>
        <v>29</v>
      </c>
      <c r="L16" s="517">
        <f>'Химия-9 2023 расклад'!L16</f>
        <v>45</v>
      </c>
      <c r="M16" s="499">
        <f>'Химия-9 2024 расклад'!L16</f>
        <v>49</v>
      </c>
      <c r="N16" s="317">
        <f>'Химия-9 2020 расклад'!M17</f>
        <v>67.257499999999993</v>
      </c>
      <c r="O16" s="315">
        <f>'Химия-9 2021 расклад'!M17</f>
        <v>0</v>
      </c>
      <c r="P16" s="316">
        <f>'Химия-9 2022 расклад'!M16</f>
        <v>66.01010101010101</v>
      </c>
      <c r="Q16" s="318">
        <f>'Химия-9 2023 расклад'!M16</f>
        <v>86.538461538461533</v>
      </c>
      <c r="R16" s="336">
        <f>'Химия-9 2024 расклад'!M16</f>
        <v>81.666666666666671</v>
      </c>
      <c r="S16" s="496">
        <f>'Химия-9 2020 расклад'!N17</f>
        <v>9.0028000000000006</v>
      </c>
      <c r="T16" s="497">
        <f>'Химия-9 2021 расклад'!N17</f>
        <v>0</v>
      </c>
      <c r="U16" s="498">
        <f>'Химия-9 2022 расклад'!N16</f>
        <v>0</v>
      </c>
      <c r="V16" s="526">
        <f>'Химия-9 2023 расклад'!N16</f>
        <v>0</v>
      </c>
      <c r="W16" s="499">
        <f>'Химия-9 2024 расклад'!N16</f>
        <v>1</v>
      </c>
      <c r="X16" s="317">
        <f>'Химия-9 2020 расклад'!O17</f>
        <v>7.6174999999999997</v>
      </c>
      <c r="Y16" s="318">
        <f>'Химия-9 2021 расклад'!O17</f>
        <v>0</v>
      </c>
      <c r="Z16" s="342">
        <f>'Химия-9 2022 расклад'!O16</f>
        <v>0</v>
      </c>
      <c r="AA16" s="342">
        <f>'Химия-9 2023 расклад'!O16</f>
        <v>0</v>
      </c>
      <c r="AB16" s="319">
        <f>'Химия-9 2024 расклад'!O16</f>
        <v>1.6666666666666667</v>
      </c>
    </row>
    <row r="17" spans="1:28" s="1" customFormat="1" ht="15" customHeight="1" x14ac:dyDescent="0.25">
      <c r="A17" s="10">
        <v>1</v>
      </c>
      <c r="B17" s="49">
        <v>20040</v>
      </c>
      <c r="C17" s="233" t="s">
        <v>11</v>
      </c>
      <c r="D17" s="234" t="s">
        <v>137</v>
      </c>
      <c r="E17" s="235"/>
      <c r="F17" s="288">
        <f>'Химия-9 2022 расклад'!K17</f>
        <v>11</v>
      </c>
      <c r="G17" s="520">
        <f>'Химия-9 2023 расклад'!K17</f>
        <v>9</v>
      </c>
      <c r="H17" s="331">
        <f>'Химия-9 2024 расклад'!K17</f>
        <v>11</v>
      </c>
      <c r="I17" s="234" t="s">
        <v>137</v>
      </c>
      <c r="J17" s="235"/>
      <c r="K17" s="288">
        <f>'Химия-9 2022 расклад'!L17</f>
        <v>6</v>
      </c>
      <c r="L17" s="520">
        <f>'Химия-9 2023 расклад'!L17</f>
        <v>7</v>
      </c>
      <c r="M17" s="503">
        <f>'Химия-9 2024 расклад'!L17</f>
        <v>11</v>
      </c>
      <c r="N17" s="298" t="s">
        <v>137</v>
      </c>
      <c r="O17" s="236"/>
      <c r="P17" s="292">
        <f>'Химия-9 2022 расклад'!M17</f>
        <v>54.545454545454547</v>
      </c>
      <c r="Q17" s="237">
        <f>'Химия-9 2023 расклад'!M17</f>
        <v>77.777777777777771</v>
      </c>
      <c r="R17" s="339">
        <f>'Химия-9 2024 расклад'!M17</f>
        <v>100</v>
      </c>
      <c r="S17" s="509" t="s">
        <v>137</v>
      </c>
      <c r="T17" s="510"/>
      <c r="U17" s="511">
        <f>'Химия-9 2022 расклад'!N17</f>
        <v>0</v>
      </c>
      <c r="V17" s="527">
        <f>'Химия-9 2023 расклад'!N17</f>
        <v>0</v>
      </c>
      <c r="W17" s="503">
        <f>'Химия-9 2024 расклад'!N17</f>
        <v>0</v>
      </c>
      <c r="X17" s="298" t="s">
        <v>137</v>
      </c>
      <c r="Y17" s="237"/>
      <c r="Z17" s="343">
        <f>'Химия-9 2022 расклад'!O17</f>
        <v>0</v>
      </c>
      <c r="AA17" s="343">
        <f>'Химия-9 2023 расклад'!O17</f>
        <v>0</v>
      </c>
      <c r="AB17" s="300">
        <f>'Химия-9 2024 расклад'!O17</f>
        <v>0</v>
      </c>
    </row>
    <row r="18" spans="1:28" s="1" customFormat="1" ht="15" customHeight="1" x14ac:dyDescent="0.25">
      <c r="A18" s="16">
        <v>2</v>
      </c>
      <c r="B18" s="48">
        <v>20061</v>
      </c>
      <c r="C18" s="238" t="s">
        <v>13</v>
      </c>
      <c r="D18" s="239" t="s">
        <v>137</v>
      </c>
      <c r="E18" s="240"/>
      <c r="F18" s="286">
        <f>'Химия-9 2022 расклад'!K18</f>
        <v>2</v>
      </c>
      <c r="G18" s="518">
        <f>'Химия-9 2023 расклад'!K18</f>
        <v>6</v>
      </c>
      <c r="H18" s="332">
        <f>'Химия-9 2024 расклад'!K18</f>
        <v>3</v>
      </c>
      <c r="I18" s="239" t="s">
        <v>137</v>
      </c>
      <c r="J18" s="240"/>
      <c r="K18" s="286">
        <f>'Химия-9 2022 расклад'!L18</f>
        <v>2</v>
      </c>
      <c r="L18" s="518">
        <f>'Химия-9 2023 расклад'!L18</f>
        <v>6</v>
      </c>
      <c r="M18" s="504">
        <f>'Химия-9 2024 расклад'!L18</f>
        <v>2</v>
      </c>
      <c r="N18" s="296" t="s">
        <v>137</v>
      </c>
      <c r="O18" s="241"/>
      <c r="P18" s="290">
        <f>'Химия-9 2022 расклад'!M18</f>
        <v>100</v>
      </c>
      <c r="Q18" s="242">
        <f>'Химия-9 2023 расклад'!M18</f>
        <v>100</v>
      </c>
      <c r="R18" s="337">
        <f>'Химия-9 2024 расклад'!M18</f>
        <v>66.666666666666671</v>
      </c>
      <c r="S18" s="500" t="s">
        <v>137</v>
      </c>
      <c r="T18" s="501"/>
      <c r="U18" s="502">
        <f>'Химия-9 2022 расклад'!N18</f>
        <v>0</v>
      </c>
      <c r="V18" s="528">
        <f>'Химия-9 2023 расклад'!N18</f>
        <v>0</v>
      </c>
      <c r="W18" s="504">
        <f>'Химия-9 2024 расклад'!N18</f>
        <v>0</v>
      </c>
      <c r="X18" s="296" t="s">
        <v>137</v>
      </c>
      <c r="Y18" s="242"/>
      <c r="Z18" s="344">
        <f>'Химия-9 2022 расклад'!O18</f>
        <v>0</v>
      </c>
      <c r="AA18" s="344">
        <f>'Химия-9 2023 расклад'!O18</f>
        <v>0</v>
      </c>
      <c r="AB18" s="301">
        <f>'Химия-9 2024 расклад'!O18</f>
        <v>0</v>
      </c>
    </row>
    <row r="19" spans="1:28" s="1" customFormat="1" ht="15" customHeight="1" x14ac:dyDescent="0.25">
      <c r="A19" s="16">
        <v>3</v>
      </c>
      <c r="B19" s="48">
        <v>21020</v>
      </c>
      <c r="C19" s="238" t="s">
        <v>21</v>
      </c>
      <c r="D19" s="239" t="s">
        <v>137</v>
      </c>
      <c r="E19" s="240"/>
      <c r="F19" s="286">
        <f>'Химия-9 2022 расклад'!K19</f>
        <v>2</v>
      </c>
      <c r="G19" s="518">
        <f>'Химия-9 2023 расклад'!K19</f>
        <v>3</v>
      </c>
      <c r="H19" s="332">
        <f>'Химия-9 2024 расклад'!K19</f>
        <v>8</v>
      </c>
      <c r="I19" s="239" t="s">
        <v>137</v>
      </c>
      <c r="J19" s="240"/>
      <c r="K19" s="286">
        <f>'Химия-9 2022 расклад'!L19</f>
        <v>1</v>
      </c>
      <c r="L19" s="518">
        <f>'Химия-9 2023 расклад'!L19</f>
        <v>3</v>
      </c>
      <c r="M19" s="504">
        <f>'Химия-9 2024 расклад'!L19</f>
        <v>5</v>
      </c>
      <c r="N19" s="296" t="s">
        <v>137</v>
      </c>
      <c r="O19" s="241"/>
      <c r="P19" s="290">
        <f>'Химия-9 2022 расклад'!M19</f>
        <v>50</v>
      </c>
      <c r="Q19" s="242">
        <f>'Химия-9 2023 расклад'!M19</f>
        <v>100</v>
      </c>
      <c r="R19" s="337">
        <f>'Химия-9 2024 расклад'!M19</f>
        <v>62.5</v>
      </c>
      <c r="S19" s="500" t="s">
        <v>137</v>
      </c>
      <c r="T19" s="501"/>
      <c r="U19" s="502">
        <f>'Химия-9 2022 расклад'!N19</f>
        <v>0</v>
      </c>
      <c r="V19" s="528">
        <f>'Химия-9 2023 расклад'!N19</f>
        <v>0</v>
      </c>
      <c r="W19" s="504">
        <f>'Химия-9 2024 расклад'!N19</f>
        <v>1</v>
      </c>
      <c r="X19" s="296" t="s">
        <v>137</v>
      </c>
      <c r="Y19" s="242"/>
      <c r="Z19" s="344">
        <f>'Химия-9 2022 расклад'!O19</f>
        <v>0</v>
      </c>
      <c r="AA19" s="344">
        <f>'Химия-9 2023 расклад'!O19</f>
        <v>0</v>
      </c>
      <c r="AB19" s="301">
        <f>'Химия-9 2024 расклад'!O19</f>
        <v>12.5</v>
      </c>
    </row>
    <row r="20" spans="1:28" s="1" customFormat="1" ht="15" customHeight="1" x14ac:dyDescent="0.25">
      <c r="A20" s="11">
        <v>4</v>
      </c>
      <c r="B20" s="48">
        <v>20060</v>
      </c>
      <c r="C20" s="238" t="s">
        <v>12</v>
      </c>
      <c r="D20" s="239">
        <f>'Химия-9 2020 расклад'!K21</f>
        <v>22</v>
      </c>
      <c r="E20" s="240"/>
      <c r="F20" s="286">
        <f>'Химия-9 2022 расклад'!K20</f>
        <v>3</v>
      </c>
      <c r="G20" s="518">
        <f>'Химия-9 2023 расклад'!K20</f>
        <v>6</v>
      </c>
      <c r="H20" s="332">
        <f>'Химия-9 2024 расклад'!K20</f>
        <v>5</v>
      </c>
      <c r="I20" s="239">
        <f>'Химия-9 2020 расклад'!L21</f>
        <v>21.001200000000004</v>
      </c>
      <c r="J20" s="240"/>
      <c r="K20" s="286">
        <f>'Химия-9 2022 расклад'!L20</f>
        <v>3</v>
      </c>
      <c r="L20" s="518">
        <f>'Химия-9 2023 расклад'!L20</f>
        <v>6</v>
      </c>
      <c r="M20" s="504">
        <f>'Химия-9 2024 расклад'!L20</f>
        <v>4</v>
      </c>
      <c r="N20" s="296">
        <f>'Химия-9 2020 расклад'!M21</f>
        <v>95.460000000000008</v>
      </c>
      <c r="O20" s="241"/>
      <c r="P20" s="290">
        <f>'Химия-9 2022 расклад'!M20</f>
        <v>100</v>
      </c>
      <c r="Q20" s="242">
        <f>'Химия-9 2023 расклад'!M20</f>
        <v>100</v>
      </c>
      <c r="R20" s="337">
        <f>'Химия-9 2024 расклад'!M20</f>
        <v>80</v>
      </c>
      <c r="S20" s="500">
        <f>'Химия-9 2020 расклад'!N21</f>
        <v>1.0009999999999999</v>
      </c>
      <c r="T20" s="501"/>
      <c r="U20" s="502">
        <f>'Химия-9 2022 расклад'!N20</f>
        <v>0</v>
      </c>
      <c r="V20" s="528">
        <f>'Химия-9 2023 расклад'!N20</f>
        <v>0</v>
      </c>
      <c r="W20" s="504">
        <f>'Химия-9 2024 расклад'!N20</f>
        <v>0</v>
      </c>
      <c r="X20" s="296">
        <f>'Химия-9 2020 расклад'!O21</f>
        <v>4.55</v>
      </c>
      <c r="Y20" s="242"/>
      <c r="Z20" s="344">
        <f>'Химия-9 2022 расклад'!O20</f>
        <v>0</v>
      </c>
      <c r="AA20" s="344">
        <f>'Химия-9 2023 расклад'!O20</f>
        <v>0</v>
      </c>
      <c r="AB20" s="301">
        <f>'Химия-9 2024 расклад'!O20</f>
        <v>0</v>
      </c>
    </row>
    <row r="21" spans="1:28" s="1" customFormat="1" ht="15" customHeight="1" x14ac:dyDescent="0.25">
      <c r="A21" s="11">
        <v>5</v>
      </c>
      <c r="B21" s="48">
        <v>20400</v>
      </c>
      <c r="C21" s="238" t="s">
        <v>15</v>
      </c>
      <c r="D21" s="239">
        <f>'Химия-9 2020 расклад'!K22</f>
        <v>20</v>
      </c>
      <c r="E21" s="240"/>
      <c r="F21" s="286">
        <f>'Химия-9 2022 расклад'!K21</f>
        <v>9</v>
      </c>
      <c r="G21" s="518">
        <f>'Химия-9 2023 расклад'!K21</f>
        <v>10</v>
      </c>
      <c r="H21" s="332">
        <f>'Химия-9 2024 расклад'!K21</f>
        <v>11</v>
      </c>
      <c r="I21" s="239">
        <f>'Химия-9 2020 расклад'!L22</f>
        <v>16</v>
      </c>
      <c r="J21" s="240"/>
      <c r="K21" s="286">
        <f>'Химия-9 2022 расклад'!L21</f>
        <v>5</v>
      </c>
      <c r="L21" s="518">
        <f>'Химия-9 2023 расклад'!L21</f>
        <v>9</v>
      </c>
      <c r="M21" s="504">
        <f>'Химия-9 2024 расклад'!L21</f>
        <v>9</v>
      </c>
      <c r="N21" s="296">
        <f>'Химия-9 2020 расклад'!M22</f>
        <v>80</v>
      </c>
      <c r="O21" s="241"/>
      <c r="P21" s="290">
        <f>'Химия-9 2022 расклад'!M21</f>
        <v>55.555555555555557</v>
      </c>
      <c r="Q21" s="242">
        <f>'Химия-9 2023 расклад'!M21</f>
        <v>90</v>
      </c>
      <c r="R21" s="337">
        <f>'Химия-9 2024 расклад'!M21</f>
        <v>81.818181818181813</v>
      </c>
      <c r="S21" s="500">
        <f>'Химия-9 2020 расклад'!N22</f>
        <v>0</v>
      </c>
      <c r="T21" s="501"/>
      <c r="U21" s="502">
        <f>'Химия-9 2022 расклад'!N21</f>
        <v>0</v>
      </c>
      <c r="V21" s="528">
        <f>'Химия-9 2023 расклад'!N21</f>
        <v>0</v>
      </c>
      <c r="W21" s="504">
        <f>'Химия-9 2024 расклад'!N21</f>
        <v>0</v>
      </c>
      <c r="X21" s="296">
        <f>'Химия-9 2020 расклад'!O22</f>
        <v>0</v>
      </c>
      <c r="Y21" s="242"/>
      <c r="Z21" s="344">
        <f>'Химия-9 2022 расклад'!O21</f>
        <v>0</v>
      </c>
      <c r="AA21" s="344">
        <f>'Химия-9 2023 расклад'!O21</f>
        <v>0</v>
      </c>
      <c r="AB21" s="301">
        <f>'Химия-9 2024 расклад'!O21</f>
        <v>0</v>
      </c>
    </row>
    <row r="22" spans="1:28" s="1" customFormat="1" ht="15" customHeight="1" x14ac:dyDescent="0.25">
      <c r="A22" s="11">
        <v>6</v>
      </c>
      <c r="B22" s="48">
        <v>20080</v>
      </c>
      <c r="C22" s="238" t="s">
        <v>14</v>
      </c>
      <c r="D22" s="239">
        <f>'Химия-9 2020 расклад'!K23</f>
        <v>43</v>
      </c>
      <c r="E22" s="240"/>
      <c r="F22" s="286"/>
      <c r="G22" s="518">
        <f>'Химия-9 2023 расклад'!K22</f>
        <v>3</v>
      </c>
      <c r="H22" s="332">
        <f>'Химия-9 2024 расклад'!K22</f>
        <v>6</v>
      </c>
      <c r="I22" s="239">
        <f>'Химия-9 2020 расклад'!L23</f>
        <v>29.996799999999993</v>
      </c>
      <c r="J22" s="240"/>
      <c r="K22" s="286"/>
      <c r="L22" s="518">
        <f>'Химия-9 2023 расклад'!L22</f>
        <v>1</v>
      </c>
      <c r="M22" s="504">
        <f>'Химия-9 2024 расклад'!L22</f>
        <v>4</v>
      </c>
      <c r="N22" s="296">
        <f>'Химия-9 2020 расклад'!M23</f>
        <v>69.759999999999991</v>
      </c>
      <c r="O22" s="241"/>
      <c r="P22" s="290"/>
      <c r="Q22" s="242">
        <f>'Химия-9 2023 расклад'!M22</f>
        <v>33.333333333333336</v>
      </c>
      <c r="R22" s="337">
        <f>'Химия-9 2024 расклад'!M22</f>
        <v>66.666666666666671</v>
      </c>
      <c r="S22" s="500">
        <f>'Химия-9 2020 расклад'!N23</f>
        <v>5.0009000000000006</v>
      </c>
      <c r="T22" s="501"/>
      <c r="U22" s="502"/>
      <c r="V22" s="528">
        <f>'Химия-9 2023 расклад'!N22</f>
        <v>0</v>
      </c>
      <c r="W22" s="504">
        <f>'Химия-9 2024 расклад'!N22</f>
        <v>0</v>
      </c>
      <c r="X22" s="296">
        <f>'Химия-9 2020 расклад'!O23</f>
        <v>11.63</v>
      </c>
      <c r="Y22" s="242"/>
      <c r="Z22" s="344"/>
      <c r="AA22" s="344">
        <f>'Химия-9 2023 расклад'!O22</f>
        <v>0</v>
      </c>
      <c r="AB22" s="301">
        <f>'Химия-9 2024 расклад'!O22</f>
        <v>0</v>
      </c>
    </row>
    <row r="23" spans="1:28" s="1" customFormat="1" ht="15" customHeight="1" x14ac:dyDescent="0.25">
      <c r="A23" s="11">
        <v>7</v>
      </c>
      <c r="B23" s="48">
        <v>20460</v>
      </c>
      <c r="C23" s="238" t="s">
        <v>16</v>
      </c>
      <c r="D23" s="239" t="s">
        <v>137</v>
      </c>
      <c r="E23" s="240"/>
      <c r="F23" s="286">
        <f>'Химия-9 2022 расклад'!K23</f>
        <v>4</v>
      </c>
      <c r="G23" s="518">
        <f>'Химия-9 2023 расклад'!K23</f>
        <v>3</v>
      </c>
      <c r="H23" s="332">
        <f>'Химия-9 2024 расклад'!K23</f>
        <v>7</v>
      </c>
      <c r="I23" s="239" t="s">
        <v>137</v>
      </c>
      <c r="J23" s="240"/>
      <c r="K23" s="286">
        <f>'Химия-9 2022 расклад'!L23</f>
        <v>3</v>
      </c>
      <c r="L23" s="518">
        <f>'Химия-9 2023 расклад'!L23</f>
        <v>3</v>
      </c>
      <c r="M23" s="504">
        <f>'Химия-9 2024 расклад'!L23</f>
        <v>6</v>
      </c>
      <c r="N23" s="296" t="s">
        <v>137</v>
      </c>
      <c r="O23" s="241"/>
      <c r="P23" s="290">
        <f>'Химия-9 2022 расклад'!M23</f>
        <v>75</v>
      </c>
      <c r="Q23" s="242">
        <f>'Химия-9 2023 расклад'!M23</f>
        <v>100</v>
      </c>
      <c r="R23" s="337">
        <f>'Химия-9 2024 расклад'!M23</f>
        <v>85.714285714285708</v>
      </c>
      <c r="S23" s="500" t="s">
        <v>137</v>
      </c>
      <c r="T23" s="501"/>
      <c r="U23" s="502">
        <f>'Химия-9 2022 расклад'!N23</f>
        <v>0</v>
      </c>
      <c r="V23" s="528">
        <f>'Химия-9 2023 расклад'!N23</f>
        <v>0</v>
      </c>
      <c r="W23" s="504">
        <f>'Химия-9 2024 расклад'!N23</f>
        <v>0</v>
      </c>
      <c r="X23" s="296" t="s">
        <v>137</v>
      </c>
      <c r="Y23" s="242"/>
      <c r="Z23" s="344">
        <f>'Химия-9 2022 расклад'!O23</f>
        <v>0</v>
      </c>
      <c r="AA23" s="344">
        <f>'Химия-9 2023 расклад'!O23</f>
        <v>0</v>
      </c>
      <c r="AB23" s="301">
        <f>'Химия-9 2024 расклад'!O23</f>
        <v>0</v>
      </c>
    </row>
    <row r="24" spans="1:28" s="1" customFormat="1" ht="15" customHeight="1" x14ac:dyDescent="0.25">
      <c r="A24" s="11">
        <v>8</v>
      </c>
      <c r="B24" s="48">
        <v>20550</v>
      </c>
      <c r="C24" s="238" t="s">
        <v>17</v>
      </c>
      <c r="D24" s="239">
        <f>'Химия-9 2020 расклад'!K25</f>
        <v>21</v>
      </c>
      <c r="E24" s="240"/>
      <c r="F24" s="286">
        <f>'Химия-9 2022 расклад'!K24</f>
        <v>2</v>
      </c>
      <c r="G24" s="518">
        <f>'Химия-9 2023 расклад'!K24</f>
        <v>5</v>
      </c>
      <c r="H24" s="332">
        <f>'Химия-9 2024 расклад'!K24</f>
        <v>1</v>
      </c>
      <c r="I24" s="239">
        <f>'Химия-9 2020 расклад'!L25</f>
        <v>5.0000999999999998</v>
      </c>
      <c r="J24" s="240"/>
      <c r="K24" s="286">
        <f>'Химия-9 2022 расклад'!L24</f>
        <v>1</v>
      </c>
      <c r="L24" s="518">
        <f>'Химия-9 2023 расклад'!L24</f>
        <v>4</v>
      </c>
      <c r="M24" s="504">
        <f>'Химия-9 2024 расклад'!L24</f>
        <v>1</v>
      </c>
      <c r="N24" s="296">
        <f>'Химия-9 2020 расклад'!M25</f>
        <v>23.81</v>
      </c>
      <c r="O24" s="241"/>
      <c r="P24" s="290">
        <f>'Химия-9 2022 расклад'!M24</f>
        <v>50</v>
      </c>
      <c r="Q24" s="242">
        <f>'Химия-9 2023 расклад'!M24</f>
        <v>80</v>
      </c>
      <c r="R24" s="337">
        <f>'Химия-9 2024 расклад'!M24</f>
        <v>100</v>
      </c>
      <c r="S24" s="500">
        <f>'Химия-9 2020 расклад'!N25</f>
        <v>3.0008999999999997</v>
      </c>
      <c r="T24" s="501"/>
      <c r="U24" s="502">
        <f>'Химия-9 2022 расклад'!N24</f>
        <v>0</v>
      </c>
      <c r="V24" s="528">
        <f>'Химия-9 2023 расклад'!N24</f>
        <v>0</v>
      </c>
      <c r="W24" s="504">
        <f>'Химия-9 2024 расклад'!N24</f>
        <v>0</v>
      </c>
      <c r="X24" s="296">
        <f>'Химия-9 2020 расклад'!O25</f>
        <v>14.29</v>
      </c>
      <c r="Y24" s="242"/>
      <c r="Z24" s="344">
        <f>'Химия-9 2022 расклад'!O24</f>
        <v>0</v>
      </c>
      <c r="AA24" s="344">
        <f>'Химия-9 2023 расклад'!O24</f>
        <v>0</v>
      </c>
      <c r="AB24" s="301">
        <f>'Химия-9 2024 расклад'!O24</f>
        <v>0</v>
      </c>
    </row>
    <row r="25" spans="1:28" s="1" customFormat="1" ht="15" customHeight="1" x14ac:dyDescent="0.25">
      <c r="A25" s="11">
        <v>9</v>
      </c>
      <c r="B25" s="48">
        <v>20630</v>
      </c>
      <c r="C25" s="238" t="s">
        <v>18</v>
      </c>
      <c r="D25" s="239" t="s">
        <v>137</v>
      </c>
      <c r="E25" s="240"/>
      <c r="F25" s="286">
        <f>'Химия-9 2022 расклад'!K25</f>
        <v>5</v>
      </c>
      <c r="G25" s="518">
        <f>'Химия-9 2023 расклад'!K25</f>
        <v>2</v>
      </c>
      <c r="H25" s="332">
        <f>'Химия-9 2024 расклад'!K25</f>
        <v>3</v>
      </c>
      <c r="I25" s="239" t="s">
        <v>137</v>
      </c>
      <c r="J25" s="240"/>
      <c r="K25" s="286">
        <f>'Химия-9 2022 расклад'!L25</f>
        <v>3</v>
      </c>
      <c r="L25" s="518">
        <f>'Химия-9 2023 расклад'!L25</f>
        <v>2</v>
      </c>
      <c r="M25" s="504">
        <f>'Химия-9 2024 расклад'!L25</f>
        <v>3</v>
      </c>
      <c r="N25" s="296" t="s">
        <v>137</v>
      </c>
      <c r="O25" s="241"/>
      <c r="P25" s="290">
        <f>'Химия-9 2022 расклад'!M25</f>
        <v>60</v>
      </c>
      <c r="Q25" s="242">
        <f>'Химия-9 2023 расклад'!M25</f>
        <v>100</v>
      </c>
      <c r="R25" s="337">
        <f>'Химия-9 2024 расклад'!M25</f>
        <v>100</v>
      </c>
      <c r="S25" s="500" t="s">
        <v>137</v>
      </c>
      <c r="T25" s="501"/>
      <c r="U25" s="502">
        <f>'Химия-9 2022 расклад'!N25</f>
        <v>0</v>
      </c>
      <c r="V25" s="528">
        <f>'Химия-9 2023 расклад'!N25</f>
        <v>0</v>
      </c>
      <c r="W25" s="504">
        <f>'Химия-9 2024 расклад'!N25</f>
        <v>0</v>
      </c>
      <c r="X25" s="296" t="s">
        <v>137</v>
      </c>
      <c r="Y25" s="242"/>
      <c r="Z25" s="344">
        <f>'Химия-9 2022 расклад'!O25</f>
        <v>0</v>
      </c>
      <c r="AA25" s="344">
        <f>'Химия-9 2023 расклад'!O25</f>
        <v>0</v>
      </c>
      <c r="AB25" s="301">
        <f>'Химия-9 2024 расклад'!O25</f>
        <v>0</v>
      </c>
    </row>
    <row r="26" spans="1:28" s="1" customFormat="1" ht="15" customHeight="1" x14ac:dyDescent="0.25">
      <c r="A26" s="11">
        <v>10</v>
      </c>
      <c r="B26" s="48">
        <v>20810</v>
      </c>
      <c r="C26" s="238" t="s">
        <v>19</v>
      </c>
      <c r="D26" s="239" t="s">
        <v>137</v>
      </c>
      <c r="E26" s="240"/>
      <c r="F26" s="286"/>
      <c r="G26" s="518">
        <f>'Химия-9 2023 расклад'!K26</f>
        <v>1</v>
      </c>
      <c r="H26" s="332" t="s">
        <v>137</v>
      </c>
      <c r="I26" s="239" t="s">
        <v>137</v>
      </c>
      <c r="J26" s="240"/>
      <c r="K26" s="286"/>
      <c r="L26" s="518">
        <f>'Химия-9 2023 расклад'!L26</f>
        <v>1</v>
      </c>
      <c r="M26" s="504" t="s">
        <v>137</v>
      </c>
      <c r="N26" s="296" t="s">
        <v>137</v>
      </c>
      <c r="O26" s="241"/>
      <c r="P26" s="290"/>
      <c r="Q26" s="242">
        <f>'Химия-9 2023 расклад'!M26</f>
        <v>100</v>
      </c>
      <c r="R26" s="337" t="s">
        <v>137</v>
      </c>
      <c r="S26" s="500" t="s">
        <v>137</v>
      </c>
      <c r="T26" s="501"/>
      <c r="U26" s="502"/>
      <c r="V26" s="528">
        <f>'Химия-9 2023 расклад'!N26</f>
        <v>0</v>
      </c>
      <c r="W26" s="504">
        <f>'Химия-9 2024 расклад'!N26</f>
        <v>0</v>
      </c>
      <c r="X26" s="296" t="s">
        <v>137</v>
      </c>
      <c r="Y26" s="242"/>
      <c r="Z26" s="344"/>
      <c r="AA26" s="344">
        <f>'Химия-9 2023 расклад'!O26</f>
        <v>0</v>
      </c>
      <c r="AB26" s="301" t="s">
        <v>137</v>
      </c>
    </row>
    <row r="27" spans="1:28" s="1" customFormat="1" ht="15" customHeight="1" x14ac:dyDescent="0.25">
      <c r="A27" s="11">
        <v>11</v>
      </c>
      <c r="B27" s="48">
        <v>20900</v>
      </c>
      <c r="C27" s="238" t="s">
        <v>20</v>
      </c>
      <c r="D27" s="239" t="s">
        <v>137</v>
      </c>
      <c r="E27" s="240"/>
      <c r="F27" s="286">
        <f>'Химия-9 2022 расклад'!K27</f>
        <v>5</v>
      </c>
      <c r="G27" s="518">
        <f>'Химия-9 2023 расклад'!K27</f>
        <v>3</v>
      </c>
      <c r="H27" s="332">
        <f>'Химия-9 2024 расклад'!K27</f>
        <v>4</v>
      </c>
      <c r="I27" s="239" t="s">
        <v>137</v>
      </c>
      <c r="J27" s="240"/>
      <c r="K27" s="286">
        <f>'Химия-9 2022 расклад'!L27</f>
        <v>2</v>
      </c>
      <c r="L27" s="518">
        <f>'Химия-9 2023 расклад'!L27</f>
        <v>2</v>
      </c>
      <c r="M27" s="504">
        <f>'Химия-9 2024 расклад'!L27</f>
        <v>3</v>
      </c>
      <c r="N27" s="296" t="s">
        <v>137</v>
      </c>
      <c r="O27" s="241"/>
      <c r="P27" s="290">
        <f>'Химия-9 2022 расклад'!M27</f>
        <v>40</v>
      </c>
      <c r="Q27" s="242">
        <f>'Химия-9 2023 расклад'!M27</f>
        <v>66.666666666666671</v>
      </c>
      <c r="R27" s="337">
        <f>'Химия-9 2024 расклад'!M27</f>
        <v>75</v>
      </c>
      <c r="S27" s="500" t="s">
        <v>137</v>
      </c>
      <c r="T27" s="501"/>
      <c r="U27" s="502">
        <f>'Химия-9 2022 расклад'!N27</f>
        <v>0</v>
      </c>
      <c r="V27" s="528">
        <f>'Химия-9 2023 расклад'!N27</f>
        <v>0</v>
      </c>
      <c r="W27" s="504">
        <f>'Химия-9 2024 расклад'!N27</f>
        <v>0</v>
      </c>
      <c r="X27" s="296" t="s">
        <v>137</v>
      </c>
      <c r="Y27" s="242"/>
      <c r="Z27" s="344">
        <f>'Химия-9 2022 расклад'!O27</f>
        <v>0</v>
      </c>
      <c r="AA27" s="344">
        <f>'Химия-9 2023 расклад'!O27</f>
        <v>0</v>
      </c>
      <c r="AB27" s="301">
        <f>'Химия-9 2024 расклад'!O27</f>
        <v>0</v>
      </c>
    </row>
    <row r="28" spans="1:28" s="1" customFormat="1" ht="15" customHeight="1" thickBot="1" x14ac:dyDescent="0.3">
      <c r="A28" s="12">
        <v>12</v>
      </c>
      <c r="B28" s="52">
        <v>21350</v>
      </c>
      <c r="C28" s="244" t="s">
        <v>22</v>
      </c>
      <c r="D28" s="245" t="s">
        <v>137</v>
      </c>
      <c r="E28" s="295"/>
      <c r="F28" s="287">
        <f>'Химия-9 2022 расклад'!K28</f>
        <v>4</v>
      </c>
      <c r="G28" s="519">
        <f>'Химия-9 2023 расклад'!K28</f>
        <v>1</v>
      </c>
      <c r="H28" s="333">
        <f>'Химия-9 2024 расклад'!K28</f>
        <v>1</v>
      </c>
      <c r="I28" s="245" t="s">
        <v>137</v>
      </c>
      <c r="J28" s="295"/>
      <c r="K28" s="287">
        <f>'Химия-9 2022 расклад'!L28</f>
        <v>3</v>
      </c>
      <c r="L28" s="519">
        <f>'Химия-9 2023 расклад'!L28</f>
        <v>1</v>
      </c>
      <c r="M28" s="508">
        <f>'Химия-9 2024 расклад'!L28</f>
        <v>1</v>
      </c>
      <c r="N28" s="297" t="s">
        <v>137</v>
      </c>
      <c r="O28" s="294"/>
      <c r="P28" s="291">
        <f>'Химия-9 2022 расклад'!M28</f>
        <v>75</v>
      </c>
      <c r="Q28" s="246">
        <f>'Химия-9 2023 расклад'!M28</f>
        <v>100</v>
      </c>
      <c r="R28" s="338">
        <f>'Химия-9 2024 расклад'!M28</f>
        <v>100</v>
      </c>
      <c r="S28" s="505" t="s">
        <v>137</v>
      </c>
      <c r="T28" s="506"/>
      <c r="U28" s="507">
        <f>'Химия-9 2022 расклад'!N28</f>
        <v>0</v>
      </c>
      <c r="V28" s="529">
        <f>'Химия-9 2023 расклад'!N28</f>
        <v>0</v>
      </c>
      <c r="W28" s="508">
        <f>'Химия-9 2024 расклад'!N28</f>
        <v>0</v>
      </c>
      <c r="X28" s="297" t="s">
        <v>137</v>
      </c>
      <c r="Y28" s="246"/>
      <c r="Z28" s="345">
        <f>'Химия-9 2022 расклад'!O28</f>
        <v>0</v>
      </c>
      <c r="AA28" s="345">
        <f>'Химия-9 2023 расклад'!O28</f>
        <v>0</v>
      </c>
      <c r="AB28" s="302">
        <f>'Химия-9 2024 расклад'!O28</f>
        <v>0</v>
      </c>
    </row>
    <row r="29" spans="1:28" s="1" customFormat="1" ht="15" customHeight="1" thickBot="1" x14ac:dyDescent="0.3">
      <c r="A29" s="35"/>
      <c r="B29" s="51"/>
      <c r="C29" s="247" t="s">
        <v>103</v>
      </c>
      <c r="D29" s="312">
        <f>'Химия-9 2020 расклад'!K30</f>
        <v>303</v>
      </c>
      <c r="E29" s="313">
        <f>'Химия-9 2021 расклад'!K30</f>
        <v>0</v>
      </c>
      <c r="F29" s="314">
        <f>'Химия-9 2022 расклад'!K29</f>
        <v>88</v>
      </c>
      <c r="G29" s="517">
        <f>'Химия-9 2023 расклад'!K29</f>
        <v>125</v>
      </c>
      <c r="H29" s="330">
        <f>'Химия-9 2024 расклад'!K29</f>
        <v>106</v>
      </c>
      <c r="I29" s="312">
        <f>'Химия-9 2020 расклад'!L30</f>
        <v>187.0076</v>
      </c>
      <c r="J29" s="313">
        <f>'Химия-9 2021 расклад'!L30</f>
        <v>0</v>
      </c>
      <c r="K29" s="314">
        <f>'Химия-9 2022 расклад'!L29</f>
        <v>52</v>
      </c>
      <c r="L29" s="517">
        <f>'Химия-9 2023 расклад'!L29</f>
        <v>103</v>
      </c>
      <c r="M29" s="499">
        <f>'Химия-9 2024 расклад'!L29</f>
        <v>74</v>
      </c>
      <c r="N29" s="317">
        <f>'Химия-9 2020 расклад'!M30</f>
        <v>64.717500000000001</v>
      </c>
      <c r="O29" s="315">
        <f>'Химия-9 2021 расклад'!M30</f>
        <v>0</v>
      </c>
      <c r="P29" s="316">
        <f>'Химия-9 2022 расклад'!M29</f>
        <v>55.947712418300654</v>
      </c>
      <c r="Q29" s="318">
        <f>'Химия-9 2023 расклад'!M29</f>
        <v>82.4</v>
      </c>
      <c r="R29" s="336">
        <f>'Химия-9 2024 расклад'!M29</f>
        <v>69.811320754716988</v>
      </c>
      <c r="S29" s="496">
        <f>'Химия-9 2020 расклад'!N30</f>
        <v>16.000600000000002</v>
      </c>
      <c r="T29" s="497">
        <f>'Химия-9 2021 расклад'!N30</f>
        <v>0</v>
      </c>
      <c r="U29" s="498">
        <f>'Химия-9 2022 расклад'!N29</f>
        <v>7</v>
      </c>
      <c r="V29" s="526">
        <f>'Химия-9 2023 расклад'!N29</f>
        <v>2</v>
      </c>
      <c r="W29" s="499">
        <f>'Химия-9 2024 расклад'!N29</f>
        <v>3</v>
      </c>
      <c r="X29" s="317">
        <f>'Химия-9 2020 расклад'!O30</f>
        <v>4.3574999999999999</v>
      </c>
      <c r="Y29" s="318">
        <f>'Химия-9 2021 расклад'!O30</f>
        <v>0</v>
      </c>
      <c r="Z29" s="342">
        <f>'Химия-9 2022 расклад'!O29</f>
        <v>7.6960784313725492</v>
      </c>
      <c r="AA29" s="342">
        <f>'Химия-9 2023 расклад'!O29</f>
        <v>1.6</v>
      </c>
      <c r="AB29" s="319">
        <f>'Химия-9 2024 расклад'!O29</f>
        <v>2.8301886792452828</v>
      </c>
    </row>
    <row r="30" spans="1:28" s="1" customFormat="1" ht="15" customHeight="1" x14ac:dyDescent="0.25">
      <c r="A30" s="10">
        <v>1</v>
      </c>
      <c r="B30" s="49">
        <v>30070</v>
      </c>
      <c r="C30" s="233" t="s">
        <v>24</v>
      </c>
      <c r="D30" s="234">
        <f>'Химия-9 2020 расклад'!K31</f>
        <v>109</v>
      </c>
      <c r="E30" s="235"/>
      <c r="F30" s="288">
        <f>'Химия-9 2022 расклад'!K30</f>
        <v>10</v>
      </c>
      <c r="G30" s="520">
        <f>'Химия-9 2023 расклад'!K30</f>
        <v>29</v>
      </c>
      <c r="H30" s="331">
        <f>'Химия-9 2024 расклад'!K30</f>
        <v>28</v>
      </c>
      <c r="I30" s="234">
        <f>'Химия-9 2020 расклад'!L31</f>
        <v>65.007599999999996</v>
      </c>
      <c r="J30" s="235"/>
      <c r="K30" s="288">
        <f>'Химия-9 2022 расклад'!L30</f>
        <v>9</v>
      </c>
      <c r="L30" s="520">
        <f>'Химия-9 2023 расклад'!L30</f>
        <v>29</v>
      </c>
      <c r="M30" s="503">
        <f>'Химия-9 2024 расклад'!L30</f>
        <v>25</v>
      </c>
      <c r="N30" s="298">
        <f>'Химия-9 2020 расклад'!M31</f>
        <v>59.64</v>
      </c>
      <c r="O30" s="236"/>
      <c r="P30" s="292">
        <f>'Химия-9 2022 расклад'!M30</f>
        <v>90</v>
      </c>
      <c r="Q30" s="237">
        <f>'Химия-9 2023 расклад'!M30</f>
        <v>100</v>
      </c>
      <c r="R30" s="339">
        <f>'Химия-9 2024 расклад'!M30</f>
        <v>89.285714285714292</v>
      </c>
      <c r="S30" s="509">
        <f>'Химия-9 2020 расклад'!N31</f>
        <v>9.003400000000001</v>
      </c>
      <c r="T30" s="510"/>
      <c r="U30" s="511">
        <f>'Химия-9 2022 расклад'!N30</f>
        <v>0</v>
      </c>
      <c r="V30" s="527">
        <f>'Химия-9 2023 расклад'!N30</f>
        <v>0</v>
      </c>
      <c r="W30" s="503">
        <f>'Химия-9 2024 расклад'!N30</f>
        <v>0</v>
      </c>
      <c r="X30" s="298">
        <f>'Химия-9 2020 расклад'!O31</f>
        <v>8.26</v>
      </c>
      <c r="Y30" s="237"/>
      <c r="Z30" s="343">
        <f>'Химия-9 2022 расклад'!O30</f>
        <v>0</v>
      </c>
      <c r="AA30" s="343">
        <f>'Химия-9 2023 расклад'!O30</f>
        <v>0</v>
      </c>
      <c r="AB30" s="300">
        <f>'Химия-9 2024 расклад'!O30</f>
        <v>0</v>
      </c>
    </row>
    <row r="31" spans="1:28" s="1" customFormat="1" ht="15" customHeight="1" x14ac:dyDescent="0.25">
      <c r="A31" s="11">
        <v>2</v>
      </c>
      <c r="B31" s="48">
        <v>30480</v>
      </c>
      <c r="C31" s="238" t="s">
        <v>111</v>
      </c>
      <c r="D31" s="239" t="s">
        <v>137</v>
      </c>
      <c r="E31" s="240"/>
      <c r="F31" s="286">
        <f>'Химия-9 2022 расклад'!K31</f>
        <v>4</v>
      </c>
      <c r="G31" s="518">
        <f>'Химия-9 2023 расклад'!K31</f>
        <v>7</v>
      </c>
      <c r="H31" s="332">
        <f>'Химия-9 2024 расклад'!K31</f>
        <v>11</v>
      </c>
      <c r="I31" s="239" t="s">
        <v>137</v>
      </c>
      <c r="J31" s="240"/>
      <c r="K31" s="286">
        <f>'Химия-9 2022 расклад'!L31</f>
        <v>3</v>
      </c>
      <c r="L31" s="518">
        <f>'Химия-9 2023 расклад'!L31</f>
        <v>4</v>
      </c>
      <c r="M31" s="504">
        <f>'Химия-9 2024 расклад'!L31</f>
        <v>9</v>
      </c>
      <c r="N31" s="296" t="s">
        <v>137</v>
      </c>
      <c r="O31" s="241"/>
      <c r="P31" s="290">
        <f>'Химия-9 2022 расклад'!M31</f>
        <v>75</v>
      </c>
      <c r="Q31" s="242">
        <f>'Химия-9 2023 расклад'!M31</f>
        <v>57.142857142857146</v>
      </c>
      <c r="R31" s="337">
        <f>'Химия-9 2024 расклад'!M31</f>
        <v>81.818181818181813</v>
      </c>
      <c r="S31" s="500" t="s">
        <v>137</v>
      </c>
      <c r="T31" s="501"/>
      <c r="U31" s="502">
        <f>'Химия-9 2022 расклад'!N31</f>
        <v>1</v>
      </c>
      <c r="V31" s="528">
        <f>'Химия-9 2023 расклад'!N31</f>
        <v>0</v>
      </c>
      <c r="W31" s="504">
        <f>'Химия-9 2024 расклад'!N31</f>
        <v>0</v>
      </c>
      <c r="X31" s="296" t="s">
        <v>137</v>
      </c>
      <c r="Y31" s="242"/>
      <c r="Z31" s="344">
        <f>'Химия-9 2022 расклад'!O31</f>
        <v>25</v>
      </c>
      <c r="AA31" s="344">
        <f>'Химия-9 2023 расклад'!O31</f>
        <v>0</v>
      </c>
      <c r="AB31" s="301">
        <f>'Химия-9 2024 расклад'!O31</f>
        <v>0</v>
      </c>
    </row>
    <row r="32" spans="1:28" s="1" customFormat="1" ht="15" customHeight="1" x14ac:dyDescent="0.25">
      <c r="A32" s="11">
        <v>3</v>
      </c>
      <c r="B32" s="50">
        <v>30460</v>
      </c>
      <c r="C32" s="243" t="s">
        <v>29</v>
      </c>
      <c r="D32" s="239" t="s">
        <v>137</v>
      </c>
      <c r="E32" s="240"/>
      <c r="F32" s="286">
        <f>'Химия-9 2022 расклад'!K32</f>
        <v>6</v>
      </c>
      <c r="G32" s="518">
        <f>'Химия-9 2023 расклад'!K32</f>
        <v>5</v>
      </c>
      <c r="H32" s="332">
        <f>'Химия-9 2024 расклад'!K32</f>
        <v>9</v>
      </c>
      <c r="I32" s="239" t="s">
        <v>137</v>
      </c>
      <c r="J32" s="240"/>
      <c r="K32" s="286">
        <f>'Химия-9 2022 расклад'!L32</f>
        <v>6</v>
      </c>
      <c r="L32" s="518">
        <f>'Химия-9 2023 расклад'!L32</f>
        <v>4</v>
      </c>
      <c r="M32" s="504">
        <f>'Химия-9 2024 расклад'!L32</f>
        <v>8</v>
      </c>
      <c r="N32" s="296" t="s">
        <v>137</v>
      </c>
      <c r="O32" s="241"/>
      <c r="P32" s="290">
        <f>'Химия-9 2022 расклад'!M32</f>
        <v>100</v>
      </c>
      <c r="Q32" s="242">
        <f>'Химия-9 2023 расклад'!M32</f>
        <v>80</v>
      </c>
      <c r="R32" s="337">
        <f>'Химия-9 2024 расклад'!M32</f>
        <v>88.888888888888886</v>
      </c>
      <c r="S32" s="500" t="s">
        <v>137</v>
      </c>
      <c r="T32" s="501"/>
      <c r="U32" s="502">
        <f>'Химия-9 2022 расклад'!N32</f>
        <v>0</v>
      </c>
      <c r="V32" s="528">
        <f>'Химия-9 2023 расклад'!N32</f>
        <v>0</v>
      </c>
      <c r="W32" s="504">
        <f>'Химия-9 2024 расклад'!N32</f>
        <v>0</v>
      </c>
      <c r="X32" s="296" t="s">
        <v>137</v>
      </c>
      <c r="Y32" s="242"/>
      <c r="Z32" s="344">
        <f>'Химия-9 2022 расклад'!O32</f>
        <v>0</v>
      </c>
      <c r="AA32" s="344">
        <f>'Химия-9 2023 расклад'!O32</f>
        <v>0</v>
      </c>
      <c r="AB32" s="301">
        <f>'Химия-9 2024 расклад'!O32</f>
        <v>0</v>
      </c>
    </row>
    <row r="33" spans="1:28" s="1" customFormat="1" ht="15" customHeight="1" x14ac:dyDescent="0.25">
      <c r="A33" s="11">
        <v>4</v>
      </c>
      <c r="B33" s="48">
        <v>30030</v>
      </c>
      <c r="C33" s="238" t="s">
        <v>23</v>
      </c>
      <c r="D33" s="239">
        <f>'Химия-9 2020 расклад'!K34</f>
        <v>42</v>
      </c>
      <c r="E33" s="240"/>
      <c r="F33" s="286">
        <f>'Химия-9 2022 расклад'!K33</f>
        <v>3</v>
      </c>
      <c r="G33" s="518">
        <f>'Химия-9 2023 расклад'!K33</f>
        <v>6</v>
      </c>
      <c r="H33" s="332">
        <f>'Химия-9 2024 расклад'!K33</f>
        <v>5</v>
      </c>
      <c r="I33" s="239">
        <f>'Химия-9 2020 расклад'!L34</f>
        <v>39.001199999999997</v>
      </c>
      <c r="J33" s="240"/>
      <c r="K33" s="286">
        <f>'Химия-9 2022 расклад'!L33</f>
        <v>3</v>
      </c>
      <c r="L33" s="518">
        <f>'Химия-9 2023 расклад'!L33</f>
        <v>5</v>
      </c>
      <c r="M33" s="504">
        <f>'Химия-9 2024 расклад'!L33</f>
        <v>4</v>
      </c>
      <c r="N33" s="296">
        <f>'Химия-9 2020 расклад'!M34</f>
        <v>92.86</v>
      </c>
      <c r="O33" s="241"/>
      <c r="P33" s="290">
        <f>'Химия-9 2022 расклад'!M33</f>
        <v>100</v>
      </c>
      <c r="Q33" s="242">
        <f>'Химия-9 2023 расклад'!M33</f>
        <v>83.333333333333329</v>
      </c>
      <c r="R33" s="337">
        <f>'Химия-9 2024 расклад'!M33</f>
        <v>80</v>
      </c>
      <c r="S33" s="500">
        <f>'Химия-9 2020 расклад'!N34</f>
        <v>0</v>
      </c>
      <c r="T33" s="501"/>
      <c r="U33" s="502">
        <f>'Химия-9 2022 расклад'!N33</f>
        <v>0</v>
      </c>
      <c r="V33" s="528">
        <f>'Химия-9 2023 расклад'!N33</f>
        <v>0</v>
      </c>
      <c r="W33" s="504">
        <f>'Химия-9 2024 расклад'!N33</f>
        <v>0</v>
      </c>
      <c r="X33" s="296">
        <f>'Химия-9 2020 расклад'!O34</f>
        <v>0</v>
      </c>
      <c r="Y33" s="242"/>
      <c r="Z33" s="344">
        <f>'Химия-9 2022 расклад'!O33</f>
        <v>0</v>
      </c>
      <c r="AA33" s="344">
        <f>'Химия-9 2023 расклад'!O33</f>
        <v>0</v>
      </c>
      <c r="AB33" s="301">
        <f>'Химия-9 2024 расклад'!O33</f>
        <v>0</v>
      </c>
    </row>
    <row r="34" spans="1:28" s="1" customFormat="1" ht="15" customHeight="1" x14ac:dyDescent="0.25">
      <c r="A34" s="11">
        <v>5</v>
      </c>
      <c r="B34" s="48">
        <v>31000</v>
      </c>
      <c r="C34" s="238" t="s">
        <v>37</v>
      </c>
      <c r="D34" s="239">
        <f>'Химия-9 2020 расклад'!K35</f>
        <v>84</v>
      </c>
      <c r="E34" s="240"/>
      <c r="F34" s="286">
        <f>'Химия-9 2022 расклад'!K34</f>
        <v>4</v>
      </c>
      <c r="G34" s="518">
        <f>'Химия-9 2023 расклад'!K34</f>
        <v>12</v>
      </c>
      <c r="H34" s="332">
        <f>'Химия-9 2024 расклад'!K34</f>
        <v>3</v>
      </c>
      <c r="I34" s="239">
        <f>'Химия-9 2020 расклад'!L35</f>
        <v>56.002800000000001</v>
      </c>
      <c r="J34" s="240"/>
      <c r="K34" s="286">
        <f>'Химия-9 2022 расклад'!L34</f>
        <v>3</v>
      </c>
      <c r="L34" s="518">
        <f>'Химия-9 2023 расклад'!L34</f>
        <v>10</v>
      </c>
      <c r="M34" s="504">
        <f>'Химия-9 2024 расклад'!L34</f>
        <v>2</v>
      </c>
      <c r="N34" s="296">
        <f>'Химия-9 2020 расклад'!M35</f>
        <v>66.67</v>
      </c>
      <c r="O34" s="241"/>
      <c r="P34" s="290">
        <f>'Химия-9 2022 расклад'!M34</f>
        <v>75</v>
      </c>
      <c r="Q34" s="242">
        <f>'Химия-9 2023 расклад'!M34</f>
        <v>83.333333333333329</v>
      </c>
      <c r="R34" s="337">
        <f>'Химия-9 2024 расклад'!M34</f>
        <v>66.666666666666671</v>
      </c>
      <c r="S34" s="500">
        <f>'Химия-9 2020 расклад'!N35</f>
        <v>3.9983999999999997</v>
      </c>
      <c r="T34" s="501"/>
      <c r="U34" s="502">
        <f>'Химия-9 2022 расклад'!N34</f>
        <v>0</v>
      </c>
      <c r="V34" s="528">
        <f>'Химия-9 2023 расклад'!N34</f>
        <v>0</v>
      </c>
      <c r="W34" s="504">
        <f>'Химия-9 2024 расклад'!N34</f>
        <v>0</v>
      </c>
      <c r="X34" s="296">
        <f>'Химия-9 2020 расклад'!O35</f>
        <v>4.76</v>
      </c>
      <c r="Y34" s="242"/>
      <c r="Z34" s="344">
        <f>'Химия-9 2022 расклад'!O34</f>
        <v>0</v>
      </c>
      <c r="AA34" s="344">
        <f>'Химия-9 2023 расклад'!O34</f>
        <v>0</v>
      </c>
      <c r="AB34" s="301">
        <f>'Химия-9 2024 расклад'!O34</f>
        <v>0</v>
      </c>
    </row>
    <row r="35" spans="1:28" s="1" customFormat="1" ht="15" customHeight="1" x14ac:dyDescent="0.25">
      <c r="A35" s="11">
        <v>6</v>
      </c>
      <c r="B35" s="48">
        <v>30130</v>
      </c>
      <c r="C35" s="238" t="s">
        <v>25</v>
      </c>
      <c r="D35" s="239" t="s">
        <v>137</v>
      </c>
      <c r="E35" s="240"/>
      <c r="F35" s="286">
        <f>'Химия-9 2022 расклад'!K35</f>
        <v>6</v>
      </c>
      <c r="G35" s="518">
        <f>'Химия-9 2023 расклад'!K35</f>
        <v>1</v>
      </c>
      <c r="H35" s="332">
        <f>'Химия-9 2024 расклад'!K35</f>
        <v>1</v>
      </c>
      <c r="I35" s="239" t="s">
        <v>137</v>
      </c>
      <c r="J35" s="240"/>
      <c r="K35" s="286">
        <f>'Химия-9 2022 расклад'!L35</f>
        <v>1</v>
      </c>
      <c r="L35" s="518">
        <f>'Химия-9 2023 расклад'!L35</f>
        <v>1</v>
      </c>
      <c r="M35" s="504">
        <f>'Химия-9 2024 расклад'!L35</f>
        <v>1</v>
      </c>
      <c r="N35" s="296" t="s">
        <v>137</v>
      </c>
      <c r="O35" s="241"/>
      <c r="P35" s="290">
        <f>'Химия-9 2022 расклад'!M35</f>
        <v>16.666666666666668</v>
      </c>
      <c r="Q35" s="242">
        <f>'Химия-9 2023 расклад'!M35</f>
        <v>100</v>
      </c>
      <c r="R35" s="337">
        <f>'Химия-9 2024 расклад'!M35</f>
        <v>100</v>
      </c>
      <c r="S35" s="500" t="s">
        <v>137</v>
      </c>
      <c r="T35" s="501"/>
      <c r="U35" s="502">
        <f>'Химия-9 2022 расклад'!N35</f>
        <v>2</v>
      </c>
      <c r="V35" s="528">
        <f>'Химия-9 2023 расклад'!N35</f>
        <v>0</v>
      </c>
      <c r="W35" s="504">
        <f>'Химия-9 2024 расклад'!N35</f>
        <v>0</v>
      </c>
      <c r="X35" s="296" t="s">
        <v>137</v>
      </c>
      <c r="Y35" s="242"/>
      <c r="Z35" s="344">
        <f>'Химия-9 2022 расклад'!O35</f>
        <v>33.333333333333336</v>
      </c>
      <c r="AA35" s="344">
        <f>'Химия-9 2023 расклад'!O35</f>
        <v>0</v>
      </c>
      <c r="AB35" s="301">
        <f>'Химия-9 2024 расклад'!O35</f>
        <v>0</v>
      </c>
    </row>
    <row r="36" spans="1:28" s="1" customFormat="1" ht="15" customHeight="1" x14ac:dyDescent="0.25">
      <c r="A36" s="11">
        <v>7</v>
      </c>
      <c r="B36" s="48">
        <v>30160</v>
      </c>
      <c r="C36" s="238" t="s">
        <v>26</v>
      </c>
      <c r="D36" s="239">
        <f>'Химия-9 2020 расклад'!K37</f>
        <v>68</v>
      </c>
      <c r="E36" s="240"/>
      <c r="F36" s="286">
        <f>'Химия-9 2022 расклад'!K36</f>
        <v>1</v>
      </c>
      <c r="G36" s="518">
        <f>'Химия-9 2023 расклад'!K36</f>
        <v>5</v>
      </c>
      <c r="H36" s="332" t="s">
        <v>137</v>
      </c>
      <c r="I36" s="239">
        <f>'Химия-9 2020 расклад'!L37</f>
        <v>26.995999999999999</v>
      </c>
      <c r="J36" s="240"/>
      <c r="K36" s="286">
        <f>'Химия-9 2022 расклад'!L36</f>
        <v>0</v>
      </c>
      <c r="L36" s="518">
        <f>'Химия-9 2023 расклад'!L36</f>
        <v>5</v>
      </c>
      <c r="M36" s="504" t="s">
        <v>137</v>
      </c>
      <c r="N36" s="296">
        <f>'Химия-9 2020 расклад'!M37</f>
        <v>39.699999999999996</v>
      </c>
      <c r="O36" s="241"/>
      <c r="P36" s="290">
        <f>'Химия-9 2022 расклад'!M36</f>
        <v>0</v>
      </c>
      <c r="Q36" s="242">
        <f>'Химия-9 2023 расклад'!M36</f>
        <v>100</v>
      </c>
      <c r="R36" s="337" t="s">
        <v>137</v>
      </c>
      <c r="S36" s="500">
        <f>'Химия-9 2020 расклад'!N37</f>
        <v>2.9988000000000001</v>
      </c>
      <c r="T36" s="501"/>
      <c r="U36" s="502">
        <f>'Химия-9 2022 расклад'!N36</f>
        <v>0</v>
      </c>
      <c r="V36" s="528">
        <f>'Химия-9 2023 расклад'!N36</f>
        <v>0</v>
      </c>
      <c r="W36" s="504">
        <f>'Химия-9 2024 расклад'!N36</f>
        <v>0</v>
      </c>
      <c r="X36" s="296">
        <f>'Химия-9 2020 расклад'!O37</f>
        <v>4.41</v>
      </c>
      <c r="Y36" s="242"/>
      <c r="Z36" s="344">
        <f>'Химия-9 2022 расклад'!O36</f>
        <v>0</v>
      </c>
      <c r="AA36" s="344">
        <f>'Химия-9 2023 расклад'!O36</f>
        <v>0</v>
      </c>
      <c r="AB36" s="301" t="s">
        <v>137</v>
      </c>
    </row>
    <row r="37" spans="1:28" s="1" customFormat="1" ht="15" customHeight="1" x14ac:dyDescent="0.25">
      <c r="A37" s="11">
        <v>8</v>
      </c>
      <c r="B37" s="48">
        <v>30310</v>
      </c>
      <c r="C37" s="238" t="s">
        <v>27</v>
      </c>
      <c r="D37" s="239" t="s">
        <v>137</v>
      </c>
      <c r="E37" s="240"/>
      <c r="F37" s="286">
        <f>'Химия-9 2022 расклад'!K37</f>
        <v>8</v>
      </c>
      <c r="G37" s="518">
        <f>'Химия-9 2023 расклад'!K37</f>
        <v>5</v>
      </c>
      <c r="H37" s="332">
        <f>'Химия-9 2024 расклад'!K37</f>
        <v>3</v>
      </c>
      <c r="I37" s="239" t="s">
        <v>137</v>
      </c>
      <c r="J37" s="240"/>
      <c r="K37" s="286">
        <f>'Химия-9 2022 расклад'!L37</f>
        <v>4</v>
      </c>
      <c r="L37" s="518">
        <f>'Химия-9 2023 расклад'!L37</f>
        <v>4</v>
      </c>
      <c r="M37" s="504">
        <f>'Химия-9 2024 расклад'!L37</f>
        <v>2</v>
      </c>
      <c r="N37" s="296" t="s">
        <v>137</v>
      </c>
      <c r="O37" s="241"/>
      <c r="P37" s="290">
        <f>'Химия-9 2022 расклад'!M37</f>
        <v>50</v>
      </c>
      <c r="Q37" s="242">
        <f>'Химия-9 2023 расклад'!M37</f>
        <v>80</v>
      </c>
      <c r="R37" s="337">
        <f>'Химия-9 2024 расклад'!M37</f>
        <v>66.666666666666671</v>
      </c>
      <c r="S37" s="500" t="s">
        <v>137</v>
      </c>
      <c r="T37" s="501"/>
      <c r="U37" s="502">
        <f>'Химия-9 2022 расклад'!N37</f>
        <v>1</v>
      </c>
      <c r="V37" s="528">
        <f>'Химия-9 2023 расклад'!N37</f>
        <v>0</v>
      </c>
      <c r="W37" s="504">
        <f>'Химия-9 2024 расклад'!N37</f>
        <v>0</v>
      </c>
      <c r="X37" s="296" t="s">
        <v>137</v>
      </c>
      <c r="Y37" s="242"/>
      <c r="Z37" s="344">
        <f>'Химия-9 2022 расклад'!O37</f>
        <v>12.5</v>
      </c>
      <c r="AA37" s="344">
        <f>'Химия-9 2023 расклад'!O37</f>
        <v>0</v>
      </c>
      <c r="AB37" s="301">
        <f>'Химия-9 2024 расклад'!O37</f>
        <v>0</v>
      </c>
    </row>
    <row r="38" spans="1:28" s="1" customFormat="1" ht="15" customHeight="1" x14ac:dyDescent="0.25">
      <c r="A38" s="11">
        <v>9</v>
      </c>
      <c r="B38" s="48">
        <v>30440</v>
      </c>
      <c r="C38" s="238" t="s">
        <v>28</v>
      </c>
      <c r="D38" s="239" t="s">
        <v>137</v>
      </c>
      <c r="E38" s="240"/>
      <c r="F38" s="286">
        <f>'Химия-9 2022 расклад'!K38</f>
        <v>5</v>
      </c>
      <c r="G38" s="518">
        <f>'Химия-9 2023 расклад'!K38</f>
        <v>5</v>
      </c>
      <c r="H38" s="332">
        <f>'Химия-9 2024 расклад'!K38</f>
        <v>4</v>
      </c>
      <c r="I38" s="239" t="s">
        <v>137</v>
      </c>
      <c r="J38" s="240"/>
      <c r="K38" s="286">
        <f>'Химия-9 2022 расклад'!L38</f>
        <v>3</v>
      </c>
      <c r="L38" s="518">
        <f>'Химия-9 2023 расклад'!L38</f>
        <v>4</v>
      </c>
      <c r="M38" s="504">
        <f>'Химия-9 2024 расклад'!L38</f>
        <v>0</v>
      </c>
      <c r="N38" s="296" t="s">
        <v>137</v>
      </c>
      <c r="O38" s="241"/>
      <c r="P38" s="290">
        <f>'Химия-9 2022 расклад'!M38</f>
        <v>60</v>
      </c>
      <c r="Q38" s="242">
        <f>'Химия-9 2023 расклад'!M38</f>
        <v>80</v>
      </c>
      <c r="R38" s="337">
        <f>'Химия-9 2024 расклад'!M38</f>
        <v>0</v>
      </c>
      <c r="S38" s="500" t="s">
        <v>137</v>
      </c>
      <c r="T38" s="501"/>
      <c r="U38" s="502">
        <f>'Химия-9 2022 расклад'!N38</f>
        <v>0</v>
      </c>
      <c r="V38" s="528">
        <f>'Химия-9 2023 расклад'!N38</f>
        <v>1</v>
      </c>
      <c r="W38" s="504">
        <f>'Химия-9 2024 расклад'!N38</f>
        <v>0</v>
      </c>
      <c r="X38" s="296" t="s">
        <v>137</v>
      </c>
      <c r="Y38" s="242"/>
      <c r="Z38" s="344">
        <f>'Химия-9 2022 расклад'!O38</f>
        <v>0</v>
      </c>
      <c r="AA38" s="344">
        <f>'Химия-9 2023 расклад'!O38</f>
        <v>20</v>
      </c>
      <c r="AB38" s="301">
        <f>'Химия-9 2024 расклад'!O38</f>
        <v>0</v>
      </c>
    </row>
    <row r="39" spans="1:28" s="1" customFormat="1" ht="15" customHeight="1" x14ac:dyDescent="0.25">
      <c r="A39" s="11">
        <v>10</v>
      </c>
      <c r="B39" s="48">
        <v>30500</v>
      </c>
      <c r="C39" s="238" t="s">
        <v>30</v>
      </c>
      <c r="D39" s="239" t="s">
        <v>137</v>
      </c>
      <c r="E39" s="240"/>
      <c r="F39" s="286">
        <f>'Химия-9 2022 расклад'!K39</f>
        <v>4</v>
      </c>
      <c r="G39" s="518">
        <f>'Химия-9 2023 расклад'!K39</f>
        <v>2</v>
      </c>
      <c r="H39" s="332">
        <f>'Химия-9 2024 расклад'!K39</f>
        <v>4</v>
      </c>
      <c r="I39" s="239" t="s">
        <v>137</v>
      </c>
      <c r="J39" s="240"/>
      <c r="K39" s="286">
        <f>'Химия-9 2022 расклад'!L39</f>
        <v>2</v>
      </c>
      <c r="L39" s="518">
        <f>'Химия-9 2023 расклад'!L39</f>
        <v>1</v>
      </c>
      <c r="M39" s="504">
        <f>'Химия-9 2024 расклад'!L39</f>
        <v>1</v>
      </c>
      <c r="N39" s="296" t="s">
        <v>137</v>
      </c>
      <c r="O39" s="241"/>
      <c r="P39" s="290">
        <f>'Химия-9 2022 расклад'!M39</f>
        <v>50</v>
      </c>
      <c r="Q39" s="242">
        <f>'Химия-9 2023 расклад'!M39</f>
        <v>50</v>
      </c>
      <c r="R39" s="337">
        <f>'Химия-9 2024 расклад'!M39</f>
        <v>25</v>
      </c>
      <c r="S39" s="500" t="s">
        <v>137</v>
      </c>
      <c r="T39" s="501"/>
      <c r="U39" s="502">
        <f>'Химия-9 2022 расклад'!N39</f>
        <v>2</v>
      </c>
      <c r="V39" s="528">
        <f>'Химия-9 2023 расклад'!N39</f>
        <v>0</v>
      </c>
      <c r="W39" s="504">
        <f>'Химия-9 2024 расклад'!N39</f>
        <v>1</v>
      </c>
      <c r="X39" s="296" t="s">
        <v>137</v>
      </c>
      <c r="Y39" s="242"/>
      <c r="Z39" s="344">
        <f>'Химия-9 2022 расклад'!O39</f>
        <v>50</v>
      </c>
      <c r="AA39" s="344">
        <f>'Химия-9 2023 расклад'!O39</f>
        <v>0</v>
      </c>
      <c r="AB39" s="301">
        <f>'Химия-9 2024 расклад'!O39</f>
        <v>25</v>
      </c>
    </row>
    <row r="40" spans="1:28" s="1" customFormat="1" ht="15" customHeight="1" x14ac:dyDescent="0.25">
      <c r="A40" s="11">
        <v>11</v>
      </c>
      <c r="B40" s="48">
        <v>30530</v>
      </c>
      <c r="C40" s="238" t="s">
        <v>31</v>
      </c>
      <c r="D40" s="239" t="s">
        <v>137</v>
      </c>
      <c r="E40" s="240"/>
      <c r="F40" s="286">
        <f>'Химия-9 2022 расклад'!K40</f>
        <v>4</v>
      </c>
      <c r="G40" s="518">
        <f>'Химия-9 2023 расклад'!K40</f>
        <v>13</v>
      </c>
      <c r="H40" s="332">
        <f>'Химия-9 2024 расклад'!K40</f>
        <v>11</v>
      </c>
      <c r="I40" s="239" t="s">
        <v>137</v>
      </c>
      <c r="J40" s="240"/>
      <c r="K40" s="286">
        <f>'Химия-9 2022 расклад'!L40</f>
        <v>2</v>
      </c>
      <c r="L40" s="518">
        <f>'Химия-9 2023 расклад'!L40</f>
        <v>10</v>
      </c>
      <c r="M40" s="504">
        <f>'Химия-9 2024 расклад'!L40</f>
        <v>5</v>
      </c>
      <c r="N40" s="296" t="s">
        <v>137</v>
      </c>
      <c r="O40" s="241"/>
      <c r="P40" s="290">
        <f>'Химия-9 2022 расклад'!M40</f>
        <v>50</v>
      </c>
      <c r="Q40" s="242">
        <f>'Химия-9 2023 расклад'!M40</f>
        <v>76.92307692307692</v>
      </c>
      <c r="R40" s="337">
        <f>'Химия-9 2024 расклад'!M40</f>
        <v>45.454545454545453</v>
      </c>
      <c r="S40" s="500" t="s">
        <v>137</v>
      </c>
      <c r="T40" s="501"/>
      <c r="U40" s="502">
        <f>'Химия-9 2022 расклад'!N40</f>
        <v>0</v>
      </c>
      <c r="V40" s="528">
        <f>'Химия-9 2023 расклад'!N40</f>
        <v>1</v>
      </c>
      <c r="W40" s="504">
        <f>'Химия-9 2024 расклад'!N40</f>
        <v>1</v>
      </c>
      <c r="X40" s="296" t="s">
        <v>137</v>
      </c>
      <c r="Y40" s="242"/>
      <c r="Z40" s="344">
        <f>'Химия-9 2022 расклад'!O40</f>
        <v>0</v>
      </c>
      <c r="AA40" s="344">
        <f>'Химия-9 2023 расклад'!O40</f>
        <v>7.6923076923076925</v>
      </c>
      <c r="AB40" s="301">
        <f>'Химия-9 2024 расклад'!O40</f>
        <v>9.0909090909090917</v>
      </c>
    </row>
    <row r="41" spans="1:28" s="1" customFormat="1" ht="15" customHeight="1" x14ac:dyDescent="0.25">
      <c r="A41" s="11">
        <v>12</v>
      </c>
      <c r="B41" s="48">
        <v>30640</v>
      </c>
      <c r="C41" s="238" t="s">
        <v>32</v>
      </c>
      <c r="D41" s="239" t="s">
        <v>137</v>
      </c>
      <c r="E41" s="240"/>
      <c r="F41" s="286">
        <f>'Химия-9 2022 расклад'!K41</f>
        <v>2</v>
      </c>
      <c r="G41" s="518">
        <f>'Химия-9 2023 расклад'!K41</f>
        <v>5</v>
      </c>
      <c r="H41" s="332">
        <f>'Химия-9 2024 расклад'!K41</f>
        <v>3</v>
      </c>
      <c r="I41" s="239" t="s">
        <v>137</v>
      </c>
      <c r="J41" s="240"/>
      <c r="K41" s="286">
        <f>'Химия-9 2022 расклад'!L41</f>
        <v>2</v>
      </c>
      <c r="L41" s="518">
        <f>'Химия-9 2023 расклад'!L41</f>
        <v>5</v>
      </c>
      <c r="M41" s="504">
        <f>'Химия-9 2024 расклад'!L41</f>
        <v>3</v>
      </c>
      <c r="N41" s="296" t="s">
        <v>137</v>
      </c>
      <c r="O41" s="241"/>
      <c r="P41" s="290">
        <f>'Химия-9 2022 расклад'!M41</f>
        <v>100</v>
      </c>
      <c r="Q41" s="242">
        <f>'Химия-9 2023 расклад'!M41</f>
        <v>100</v>
      </c>
      <c r="R41" s="337">
        <f>'Химия-9 2024 расклад'!M41</f>
        <v>100</v>
      </c>
      <c r="S41" s="500" t="s">
        <v>137</v>
      </c>
      <c r="T41" s="501"/>
      <c r="U41" s="502">
        <f>'Химия-9 2022 расклад'!N41</f>
        <v>0</v>
      </c>
      <c r="V41" s="528">
        <f>'Химия-9 2023 расклад'!N41</f>
        <v>0</v>
      </c>
      <c r="W41" s="504">
        <f>'Химия-9 2024 расклад'!N41</f>
        <v>0</v>
      </c>
      <c r="X41" s="296" t="s">
        <v>137</v>
      </c>
      <c r="Y41" s="242"/>
      <c r="Z41" s="344">
        <f>'Химия-9 2022 расклад'!O41</f>
        <v>0</v>
      </c>
      <c r="AA41" s="344">
        <f>'Химия-9 2023 расклад'!O41</f>
        <v>0</v>
      </c>
      <c r="AB41" s="301">
        <f>'Химия-9 2024 расклад'!O41</f>
        <v>0</v>
      </c>
    </row>
    <row r="42" spans="1:28" s="1" customFormat="1" ht="15" customHeight="1" x14ac:dyDescent="0.25">
      <c r="A42" s="11">
        <v>13</v>
      </c>
      <c r="B42" s="48">
        <v>30650</v>
      </c>
      <c r="C42" s="238" t="s">
        <v>33</v>
      </c>
      <c r="D42" s="239" t="s">
        <v>137</v>
      </c>
      <c r="E42" s="240"/>
      <c r="F42" s="286">
        <f>'Химия-9 2022 расклад'!K42</f>
        <v>3</v>
      </c>
      <c r="G42" s="518">
        <f>'Химия-9 2023 расклад'!K42</f>
        <v>3</v>
      </c>
      <c r="H42" s="332">
        <f>'Химия-9 2024 расклад'!K42</f>
        <v>6</v>
      </c>
      <c r="I42" s="239" t="s">
        <v>137</v>
      </c>
      <c r="J42" s="240"/>
      <c r="K42" s="286">
        <f>'Химия-9 2022 расклад'!L42</f>
        <v>0</v>
      </c>
      <c r="L42" s="518">
        <f>'Химия-9 2023 расклад'!L42</f>
        <v>1</v>
      </c>
      <c r="M42" s="504">
        <f>'Химия-9 2024 расклад'!L42</f>
        <v>3</v>
      </c>
      <c r="N42" s="296" t="s">
        <v>137</v>
      </c>
      <c r="O42" s="241"/>
      <c r="P42" s="290">
        <f>'Химия-9 2022 расклад'!M42</f>
        <v>0</v>
      </c>
      <c r="Q42" s="242">
        <f>'Химия-9 2023 расклад'!M42</f>
        <v>33.333333333333336</v>
      </c>
      <c r="R42" s="337">
        <f>'Химия-9 2024 расклад'!M42</f>
        <v>50</v>
      </c>
      <c r="S42" s="500" t="s">
        <v>137</v>
      </c>
      <c r="T42" s="501"/>
      <c r="U42" s="502">
        <f>'Химия-9 2022 расклад'!N42</f>
        <v>0</v>
      </c>
      <c r="V42" s="528">
        <f>'Химия-9 2023 расклад'!N42</f>
        <v>0</v>
      </c>
      <c r="W42" s="504">
        <f>'Химия-9 2024 расклад'!N42</f>
        <v>0</v>
      </c>
      <c r="X42" s="296" t="s">
        <v>137</v>
      </c>
      <c r="Y42" s="242"/>
      <c r="Z42" s="344">
        <f>'Химия-9 2022 расклад'!O42</f>
        <v>0</v>
      </c>
      <c r="AA42" s="344">
        <f>'Химия-9 2023 расклад'!O42</f>
        <v>0</v>
      </c>
      <c r="AB42" s="301">
        <f>'Химия-9 2024 расклад'!O42</f>
        <v>0</v>
      </c>
    </row>
    <row r="43" spans="1:28" s="1" customFormat="1" ht="15" customHeight="1" x14ac:dyDescent="0.25">
      <c r="A43" s="11">
        <v>14</v>
      </c>
      <c r="B43" s="48">
        <v>30790</v>
      </c>
      <c r="C43" s="238" t="s">
        <v>34</v>
      </c>
      <c r="D43" s="239" t="s">
        <v>137</v>
      </c>
      <c r="E43" s="240"/>
      <c r="F43" s="286">
        <f>'Химия-9 2022 расклад'!K43</f>
        <v>6</v>
      </c>
      <c r="G43" s="518">
        <f>'Химия-9 2023 расклад'!K43</f>
        <v>3</v>
      </c>
      <c r="H43" s="332">
        <f>'Химия-9 2024 расклад'!K43</f>
        <v>2</v>
      </c>
      <c r="I43" s="239" t="s">
        <v>137</v>
      </c>
      <c r="J43" s="240"/>
      <c r="K43" s="286">
        <f>'Химия-9 2022 расклад'!L43</f>
        <v>2</v>
      </c>
      <c r="L43" s="518">
        <f>'Химия-9 2023 расклад'!L43</f>
        <v>2</v>
      </c>
      <c r="M43" s="504">
        <f>'Химия-9 2024 расклад'!L43</f>
        <v>1</v>
      </c>
      <c r="N43" s="296" t="s">
        <v>137</v>
      </c>
      <c r="O43" s="241"/>
      <c r="P43" s="290">
        <f>'Химия-9 2022 расклад'!M43</f>
        <v>33.333333333333336</v>
      </c>
      <c r="Q43" s="242">
        <f>'Химия-9 2023 расклад'!M43</f>
        <v>66.666666666666671</v>
      </c>
      <c r="R43" s="337">
        <f>'Химия-9 2024 расклад'!M43</f>
        <v>50</v>
      </c>
      <c r="S43" s="500" t="s">
        <v>137</v>
      </c>
      <c r="T43" s="501"/>
      <c r="U43" s="502">
        <f>'Химия-9 2022 расклад'!N43</f>
        <v>0</v>
      </c>
      <c r="V43" s="528">
        <f>'Химия-9 2023 расклад'!N43</f>
        <v>0</v>
      </c>
      <c r="W43" s="504">
        <f>'Химия-9 2024 расклад'!N43</f>
        <v>0</v>
      </c>
      <c r="X43" s="296" t="s">
        <v>137</v>
      </c>
      <c r="Y43" s="242"/>
      <c r="Z43" s="344">
        <f>'Химия-9 2022 расклад'!O43</f>
        <v>0</v>
      </c>
      <c r="AA43" s="344">
        <f>'Химия-9 2023 расклад'!O43</f>
        <v>0</v>
      </c>
      <c r="AB43" s="301">
        <f>'Химия-9 2024 расклад'!O43</f>
        <v>0</v>
      </c>
    </row>
    <row r="44" spans="1:28" s="1" customFormat="1" ht="15" customHeight="1" x14ac:dyDescent="0.25">
      <c r="A44" s="11">
        <v>15</v>
      </c>
      <c r="B44" s="48">
        <v>30890</v>
      </c>
      <c r="C44" s="238" t="s">
        <v>35</v>
      </c>
      <c r="D44" s="239" t="s">
        <v>137</v>
      </c>
      <c r="E44" s="240"/>
      <c r="F44" s="286">
        <f>'Химия-9 2022 расклад'!K44</f>
        <v>3</v>
      </c>
      <c r="G44" s="518">
        <f>'Химия-9 2023 расклад'!K44</f>
        <v>8</v>
      </c>
      <c r="H44" s="332">
        <f>'Химия-9 2024 расклад'!K44</f>
        <v>4</v>
      </c>
      <c r="I44" s="239" t="s">
        <v>137</v>
      </c>
      <c r="J44" s="240"/>
      <c r="K44" s="286">
        <f>'Химия-9 2022 расклад'!L44</f>
        <v>1</v>
      </c>
      <c r="L44" s="518">
        <f>'Химия-9 2023 расклад'!L44</f>
        <v>5</v>
      </c>
      <c r="M44" s="504">
        <f>'Химия-9 2024 расклад'!L44</f>
        <v>3</v>
      </c>
      <c r="N44" s="296" t="s">
        <v>137</v>
      </c>
      <c r="O44" s="241"/>
      <c r="P44" s="290">
        <f>'Химия-9 2022 расклад'!M44</f>
        <v>33.333333333333336</v>
      </c>
      <c r="Q44" s="242">
        <f>'Химия-9 2023 расклад'!M44</f>
        <v>62.5</v>
      </c>
      <c r="R44" s="337">
        <f>'Химия-9 2024 расклад'!M44</f>
        <v>75</v>
      </c>
      <c r="S44" s="500" t="s">
        <v>137</v>
      </c>
      <c r="T44" s="501"/>
      <c r="U44" s="502">
        <f>'Химия-9 2022 расклад'!N44</f>
        <v>0</v>
      </c>
      <c r="V44" s="528">
        <f>'Химия-9 2023 расклад'!N44</f>
        <v>0</v>
      </c>
      <c r="W44" s="504">
        <f>'Химия-9 2024 расклад'!N44</f>
        <v>0</v>
      </c>
      <c r="X44" s="296" t="s">
        <v>137</v>
      </c>
      <c r="Y44" s="242"/>
      <c r="Z44" s="344">
        <f>'Химия-9 2022 расклад'!O44</f>
        <v>0</v>
      </c>
      <c r="AA44" s="344">
        <f>'Химия-9 2023 расклад'!O44</f>
        <v>0</v>
      </c>
      <c r="AB44" s="301">
        <f>'Химия-9 2024 расклад'!O44</f>
        <v>0</v>
      </c>
    </row>
    <row r="45" spans="1:28" s="1" customFormat="1" ht="15" customHeight="1" x14ac:dyDescent="0.25">
      <c r="A45" s="11">
        <v>16</v>
      </c>
      <c r="B45" s="48">
        <v>30940</v>
      </c>
      <c r="C45" s="238" t="s">
        <v>36</v>
      </c>
      <c r="D45" s="239" t="s">
        <v>137</v>
      </c>
      <c r="E45" s="240"/>
      <c r="F45" s="286">
        <f>'Химия-9 2022 расклад'!K45</f>
        <v>9</v>
      </c>
      <c r="G45" s="518">
        <f>'Химия-9 2023 расклад'!K45</f>
        <v>8</v>
      </c>
      <c r="H45" s="332">
        <f>'Химия-9 2024 расклад'!K45</f>
        <v>8</v>
      </c>
      <c r="I45" s="239" t="s">
        <v>137</v>
      </c>
      <c r="J45" s="240"/>
      <c r="K45" s="286">
        <f>'Химия-9 2022 расклад'!L45</f>
        <v>7.0000000000000009</v>
      </c>
      <c r="L45" s="518">
        <f>'Химия-9 2023 расклад'!L45</f>
        <v>7</v>
      </c>
      <c r="M45" s="504">
        <f>'Химия-9 2024 расклад'!L45</f>
        <v>4</v>
      </c>
      <c r="N45" s="296" t="s">
        <v>137</v>
      </c>
      <c r="O45" s="241"/>
      <c r="P45" s="290">
        <f>'Химия-9 2022 расклад'!M45</f>
        <v>77.777777777777786</v>
      </c>
      <c r="Q45" s="242">
        <f>'Химия-9 2023 расклад'!M45</f>
        <v>87.5</v>
      </c>
      <c r="R45" s="337">
        <f>'Химия-9 2024 расклад'!M45</f>
        <v>50</v>
      </c>
      <c r="S45" s="500" t="s">
        <v>137</v>
      </c>
      <c r="T45" s="501"/>
      <c r="U45" s="502">
        <f>'Химия-9 2022 расклад'!N45</f>
        <v>0</v>
      </c>
      <c r="V45" s="528">
        <f>'Химия-9 2023 расклад'!N45</f>
        <v>0</v>
      </c>
      <c r="W45" s="504">
        <f>'Химия-9 2024 расклад'!N45</f>
        <v>0</v>
      </c>
      <c r="X45" s="296" t="s">
        <v>137</v>
      </c>
      <c r="Y45" s="242"/>
      <c r="Z45" s="344">
        <f>'Химия-9 2022 расклад'!O45</f>
        <v>0</v>
      </c>
      <c r="AA45" s="344">
        <f>'Химия-9 2023 расклад'!O45</f>
        <v>0</v>
      </c>
      <c r="AB45" s="301">
        <f>'Химия-9 2024 расклад'!O45</f>
        <v>0</v>
      </c>
    </row>
    <row r="46" spans="1:28" s="1" customFormat="1" ht="15" customHeight="1" thickBot="1" x14ac:dyDescent="0.3">
      <c r="A46" s="11">
        <v>17</v>
      </c>
      <c r="B46" s="52">
        <v>31480</v>
      </c>
      <c r="C46" s="244" t="s">
        <v>38</v>
      </c>
      <c r="D46" s="245" t="s">
        <v>137</v>
      </c>
      <c r="E46" s="295"/>
      <c r="F46" s="287">
        <f>'Химия-9 2022 расклад'!K46</f>
        <v>10</v>
      </c>
      <c r="G46" s="519">
        <f>'Химия-9 2023 расклад'!K46</f>
        <v>8</v>
      </c>
      <c r="H46" s="333">
        <f>'Химия-9 2024 расклад'!K46</f>
        <v>4</v>
      </c>
      <c r="I46" s="245" t="s">
        <v>137</v>
      </c>
      <c r="J46" s="295"/>
      <c r="K46" s="287">
        <f>'Химия-9 2022 расклад'!L46</f>
        <v>4</v>
      </c>
      <c r="L46" s="519">
        <f>'Химия-9 2023 расклад'!L46</f>
        <v>6</v>
      </c>
      <c r="M46" s="508">
        <f>'Химия-9 2024 расклад'!L46</f>
        <v>3</v>
      </c>
      <c r="N46" s="297" t="s">
        <v>137</v>
      </c>
      <c r="O46" s="294"/>
      <c r="P46" s="291">
        <f>'Химия-9 2022 расклад'!M46</f>
        <v>40</v>
      </c>
      <c r="Q46" s="246">
        <f>'Химия-9 2023 расклад'!M46</f>
        <v>75</v>
      </c>
      <c r="R46" s="338">
        <f>'Химия-9 2024 расклад'!M46</f>
        <v>75</v>
      </c>
      <c r="S46" s="505" t="s">
        <v>137</v>
      </c>
      <c r="T46" s="506"/>
      <c r="U46" s="507">
        <f>'Химия-9 2022 расклад'!N46</f>
        <v>1</v>
      </c>
      <c r="V46" s="529">
        <f>'Химия-9 2023 расклад'!N46</f>
        <v>0</v>
      </c>
      <c r="W46" s="508">
        <f>'Химия-9 2024 расклад'!N46</f>
        <v>1</v>
      </c>
      <c r="X46" s="297" t="s">
        <v>137</v>
      </c>
      <c r="Y46" s="246"/>
      <c r="Z46" s="345">
        <f>'Химия-9 2022 расклад'!O46</f>
        <v>10</v>
      </c>
      <c r="AA46" s="345">
        <f>'Химия-9 2023 расклад'!O46</f>
        <v>0</v>
      </c>
      <c r="AB46" s="302">
        <f>'Химия-9 2024 расклад'!O46</f>
        <v>25</v>
      </c>
    </row>
    <row r="47" spans="1:28" s="1" customFormat="1" ht="15" customHeight="1" thickBot="1" x14ac:dyDescent="0.3">
      <c r="A47" s="35"/>
      <c r="B47" s="51"/>
      <c r="C47" s="247" t="s">
        <v>104</v>
      </c>
      <c r="D47" s="312">
        <f>'Химия-9 2020 расклад'!K48</f>
        <v>223</v>
      </c>
      <c r="E47" s="313">
        <f>'Химия-9 2021 расклад'!K48</f>
        <v>0</v>
      </c>
      <c r="F47" s="314">
        <f>'Химия-9 2022 расклад'!K47</f>
        <v>136</v>
      </c>
      <c r="G47" s="517">
        <f>'Химия-9 2023 расклад'!K47</f>
        <v>132</v>
      </c>
      <c r="H47" s="330">
        <f>'Химия-9 2024 расклад'!K47</f>
        <v>165</v>
      </c>
      <c r="I47" s="312">
        <f>'Химия-9 2020 расклад'!L48</f>
        <v>154.99540000000002</v>
      </c>
      <c r="J47" s="313">
        <f>'Химия-9 2021 расклад'!L48</f>
        <v>0</v>
      </c>
      <c r="K47" s="314">
        <f>'Химия-9 2022 расклад'!L47</f>
        <v>96</v>
      </c>
      <c r="L47" s="517">
        <f>'Химия-9 2023 расклад'!L47</f>
        <v>99</v>
      </c>
      <c r="M47" s="499">
        <f>'Химия-9 2024 расклад'!L47</f>
        <v>114</v>
      </c>
      <c r="N47" s="317">
        <f>'Химия-9 2020 расклад'!M48</f>
        <v>62.585000000000001</v>
      </c>
      <c r="O47" s="315">
        <f>'Химия-9 2021 расклад'!M48</f>
        <v>0</v>
      </c>
      <c r="P47" s="316">
        <f>'Химия-9 2022 расклад'!M47</f>
        <v>61.235231782106773</v>
      </c>
      <c r="Q47" s="318">
        <f>'Химия-9 2023 расклад'!M47</f>
        <v>75</v>
      </c>
      <c r="R47" s="336">
        <f>'Химия-9 2024 расклад'!M47</f>
        <v>69.090909090909093</v>
      </c>
      <c r="S47" s="496">
        <f>'Химия-9 2020 расклад'!N48</f>
        <v>7.9996999999999998</v>
      </c>
      <c r="T47" s="497">
        <f>'Химия-9 2021 расклад'!N48</f>
        <v>0</v>
      </c>
      <c r="U47" s="498">
        <f>'Химия-9 2022 расклад'!N47</f>
        <v>2</v>
      </c>
      <c r="V47" s="526">
        <f>'Химия-9 2023 расклад'!N47</f>
        <v>3</v>
      </c>
      <c r="W47" s="499">
        <f>'Химия-9 2024 расклад'!N47</f>
        <v>4</v>
      </c>
      <c r="X47" s="317">
        <f>'Химия-9 2020 расклад'!O48</f>
        <v>4.9174999999999995</v>
      </c>
      <c r="Y47" s="318">
        <f>'Химия-9 2021 расклад'!O48</f>
        <v>0</v>
      </c>
      <c r="Z47" s="342">
        <f>'Химия-9 2022 расклад'!O47</f>
        <v>6.8181818181818183</v>
      </c>
      <c r="AA47" s="342">
        <f>'Химия-9 2023 расклад'!O47</f>
        <v>2.2727272727272729</v>
      </c>
      <c r="AB47" s="319">
        <f>'Химия-9 2024 расклад'!O47</f>
        <v>2.4242424242424243</v>
      </c>
    </row>
    <row r="48" spans="1:28" s="1" customFormat="1" ht="15" customHeight="1" x14ac:dyDescent="0.25">
      <c r="A48" s="59">
        <v>1</v>
      </c>
      <c r="B48" s="49">
        <v>40010</v>
      </c>
      <c r="C48" s="233" t="s">
        <v>39</v>
      </c>
      <c r="D48" s="234" t="s">
        <v>137</v>
      </c>
      <c r="E48" s="235"/>
      <c r="F48" s="288">
        <f>'Химия-9 2022 расклад'!K48</f>
        <v>16</v>
      </c>
      <c r="G48" s="520">
        <f>'Химия-9 2023 расклад'!K48</f>
        <v>14</v>
      </c>
      <c r="H48" s="331">
        <f>'Химия-9 2024 расклад'!K48</f>
        <v>15</v>
      </c>
      <c r="I48" s="234" t="s">
        <v>137</v>
      </c>
      <c r="J48" s="235"/>
      <c r="K48" s="288">
        <f>'Химия-9 2022 расклад'!L48</f>
        <v>13</v>
      </c>
      <c r="L48" s="520">
        <f>'Химия-9 2023 расклад'!L48</f>
        <v>13</v>
      </c>
      <c r="M48" s="503">
        <f>'Химия-9 2024 расклад'!L48</f>
        <v>12</v>
      </c>
      <c r="N48" s="298" t="s">
        <v>137</v>
      </c>
      <c r="O48" s="236"/>
      <c r="P48" s="292">
        <f>'Химия-9 2022 расклад'!M48</f>
        <v>81.25</v>
      </c>
      <c r="Q48" s="237">
        <f>'Химия-9 2023 расклад'!M48</f>
        <v>92.857142857142861</v>
      </c>
      <c r="R48" s="339">
        <f>'Химия-9 2024 расклад'!M48</f>
        <v>80</v>
      </c>
      <c r="S48" s="509" t="s">
        <v>137</v>
      </c>
      <c r="T48" s="510"/>
      <c r="U48" s="511">
        <f>'Химия-9 2022 расклад'!N48</f>
        <v>0</v>
      </c>
      <c r="V48" s="527">
        <f>'Химия-9 2023 расклад'!N48</f>
        <v>0</v>
      </c>
      <c r="W48" s="503">
        <f>'Химия-9 2024 расклад'!N48</f>
        <v>0</v>
      </c>
      <c r="X48" s="298" t="s">
        <v>137</v>
      </c>
      <c r="Y48" s="237"/>
      <c r="Z48" s="343">
        <f>'Химия-9 2022 расклад'!O48</f>
        <v>0</v>
      </c>
      <c r="AA48" s="343">
        <f>'Химия-9 2023 расклад'!O48</f>
        <v>0</v>
      </c>
      <c r="AB48" s="300">
        <f>'Химия-9 2024 расклад'!O48</f>
        <v>0</v>
      </c>
    </row>
    <row r="49" spans="1:28" s="1" customFormat="1" ht="15" customHeight="1" x14ac:dyDescent="0.25">
      <c r="A49" s="23">
        <v>2</v>
      </c>
      <c r="B49" s="48">
        <v>40030</v>
      </c>
      <c r="C49" s="238" t="s">
        <v>41</v>
      </c>
      <c r="D49" s="239" t="s">
        <v>137</v>
      </c>
      <c r="E49" s="240"/>
      <c r="F49" s="286">
        <f>'Химия-9 2022 расклад'!K49</f>
        <v>1</v>
      </c>
      <c r="G49" s="518">
        <f>'Химия-9 2023 расклад'!K49</f>
        <v>4</v>
      </c>
      <c r="H49" s="332">
        <f>'Химия-9 2024 расклад'!K49</f>
        <v>5</v>
      </c>
      <c r="I49" s="239" t="s">
        <v>137</v>
      </c>
      <c r="J49" s="240"/>
      <c r="K49" s="286">
        <f>'Химия-9 2022 расклад'!L49</f>
        <v>1</v>
      </c>
      <c r="L49" s="518">
        <f>'Химия-9 2023 расклад'!L49</f>
        <v>4</v>
      </c>
      <c r="M49" s="504">
        <f>'Химия-9 2024 расклад'!L49</f>
        <v>4</v>
      </c>
      <c r="N49" s="296" t="s">
        <v>137</v>
      </c>
      <c r="O49" s="241"/>
      <c r="P49" s="290">
        <f>'Химия-9 2022 расклад'!M49</f>
        <v>100</v>
      </c>
      <c r="Q49" s="242">
        <f>'Химия-9 2023 расклад'!M49</f>
        <v>100</v>
      </c>
      <c r="R49" s="337">
        <f>'Химия-9 2024 расклад'!M49</f>
        <v>80</v>
      </c>
      <c r="S49" s="500" t="s">
        <v>137</v>
      </c>
      <c r="T49" s="501"/>
      <c r="U49" s="502">
        <f>'Химия-9 2022 расклад'!N49</f>
        <v>0</v>
      </c>
      <c r="V49" s="528">
        <f>'Химия-9 2023 расклад'!N49</f>
        <v>0</v>
      </c>
      <c r="W49" s="504">
        <f>'Химия-9 2024 расклад'!N49</f>
        <v>0</v>
      </c>
      <c r="X49" s="296" t="s">
        <v>137</v>
      </c>
      <c r="Y49" s="242"/>
      <c r="Z49" s="344">
        <f>'Химия-9 2022 расклад'!O49</f>
        <v>0</v>
      </c>
      <c r="AA49" s="344">
        <f>'Химия-9 2023 расклад'!O49</f>
        <v>0</v>
      </c>
      <c r="AB49" s="301">
        <f>'Химия-9 2024 расклад'!O49</f>
        <v>0</v>
      </c>
    </row>
    <row r="50" spans="1:28" s="1" customFormat="1" ht="15" customHeight="1" x14ac:dyDescent="0.25">
      <c r="A50" s="23">
        <v>3</v>
      </c>
      <c r="B50" s="48">
        <v>40410</v>
      </c>
      <c r="C50" s="238" t="s">
        <v>48</v>
      </c>
      <c r="D50" s="239" t="s">
        <v>137</v>
      </c>
      <c r="E50" s="240"/>
      <c r="F50" s="286">
        <f>'Химия-9 2022 расклад'!K50</f>
        <v>8</v>
      </c>
      <c r="G50" s="518">
        <f>'Химия-9 2023 расклад'!K50</f>
        <v>16</v>
      </c>
      <c r="H50" s="332">
        <f>'Химия-9 2024 расклад'!K50</f>
        <v>12</v>
      </c>
      <c r="I50" s="239" t="s">
        <v>137</v>
      </c>
      <c r="J50" s="240"/>
      <c r="K50" s="286">
        <f>'Химия-9 2022 расклад'!L50</f>
        <v>7</v>
      </c>
      <c r="L50" s="518">
        <f>'Химия-9 2023 расклад'!L50</f>
        <v>12</v>
      </c>
      <c r="M50" s="504">
        <f>'Химия-9 2024 расклад'!L50</f>
        <v>7</v>
      </c>
      <c r="N50" s="296" t="s">
        <v>137</v>
      </c>
      <c r="O50" s="241"/>
      <c r="P50" s="290">
        <f>'Химия-9 2022 расклад'!M50</f>
        <v>87.5</v>
      </c>
      <c r="Q50" s="242">
        <f>'Химия-9 2023 расклад'!M50</f>
        <v>75</v>
      </c>
      <c r="R50" s="337">
        <f>'Химия-9 2024 расклад'!M50</f>
        <v>58.333333333333336</v>
      </c>
      <c r="S50" s="500" t="s">
        <v>137</v>
      </c>
      <c r="T50" s="501"/>
      <c r="U50" s="502">
        <f>'Химия-9 2022 расклад'!N50</f>
        <v>0</v>
      </c>
      <c r="V50" s="528">
        <f>'Химия-9 2023 расклад'!N50</f>
        <v>0</v>
      </c>
      <c r="W50" s="504">
        <f>'Химия-9 2024 расклад'!N50</f>
        <v>0</v>
      </c>
      <c r="X50" s="296" t="s">
        <v>137</v>
      </c>
      <c r="Y50" s="242"/>
      <c r="Z50" s="344">
        <f>'Химия-9 2022 расклад'!O50</f>
        <v>0</v>
      </c>
      <c r="AA50" s="344">
        <f>'Химия-9 2023 расклад'!O50</f>
        <v>0</v>
      </c>
      <c r="AB50" s="301">
        <f>'Химия-9 2024 расклад'!O50</f>
        <v>0</v>
      </c>
    </row>
    <row r="51" spans="1:28" s="1" customFormat="1" ht="15" customHeight="1" x14ac:dyDescent="0.25">
      <c r="A51" s="23">
        <v>4</v>
      </c>
      <c r="B51" s="48">
        <v>40011</v>
      </c>
      <c r="C51" s="238" t="s">
        <v>40</v>
      </c>
      <c r="D51" s="239" t="s">
        <v>137</v>
      </c>
      <c r="E51" s="240"/>
      <c r="F51" s="286">
        <f>'Химия-9 2022 расклад'!K51</f>
        <v>36</v>
      </c>
      <c r="G51" s="518">
        <f>'Химия-9 2023 расклад'!K51</f>
        <v>26</v>
      </c>
      <c r="H51" s="332">
        <f>'Химия-9 2024 расклад'!K51</f>
        <v>36</v>
      </c>
      <c r="I51" s="239" t="s">
        <v>137</v>
      </c>
      <c r="J51" s="240"/>
      <c r="K51" s="286">
        <f>'Химия-9 2022 расклад'!L51</f>
        <v>30</v>
      </c>
      <c r="L51" s="518">
        <f>'Химия-9 2023 расклад'!L51</f>
        <v>23</v>
      </c>
      <c r="M51" s="504">
        <f>'Химия-9 2024 расклад'!L51</f>
        <v>23</v>
      </c>
      <c r="N51" s="296" t="s">
        <v>137</v>
      </c>
      <c r="O51" s="241"/>
      <c r="P51" s="290">
        <f>'Химия-9 2022 расклад'!M51</f>
        <v>83.333333333333329</v>
      </c>
      <c r="Q51" s="242">
        <f>'Химия-9 2023 расклад'!M51</f>
        <v>88.461538461538467</v>
      </c>
      <c r="R51" s="337">
        <f>'Химия-9 2024 расклад'!M51</f>
        <v>63.888888888888886</v>
      </c>
      <c r="S51" s="500" t="s">
        <v>137</v>
      </c>
      <c r="T51" s="501"/>
      <c r="U51" s="502">
        <f>'Химия-9 2022 расклад'!N51</f>
        <v>0</v>
      </c>
      <c r="V51" s="528">
        <f>'Химия-9 2023 расклад'!N51</f>
        <v>0</v>
      </c>
      <c r="W51" s="504">
        <f>'Химия-9 2024 расклад'!N51</f>
        <v>1</v>
      </c>
      <c r="X51" s="296" t="s">
        <v>137</v>
      </c>
      <c r="Y51" s="242"/>
      <c r="Z51" s="344">
        <f>'Химия-9 2022 расклад'!O51</f>
        <v>0</v>
      </c>
      <c r="AA51" s="344">
        <f>'Химия-9 2023 расклад'!O51</f>
        <v>0</v>
      </c>
      <c r="AB51" s="301">
        <f>'Химия-9 2024 расклад'!O51</f>
        <v>2.7777777777777777</v>
      </c>
    </row>
    <row r="52" spans="1:28" s="1" customFormat="1" ht="15" customHeight="1" x14ac:dyDescent="0.25">
      <c r="A52" s="23">
        <v>5</v>
      </c>
      <c r="B52" s="48">
        <v>40080</v>
      </c>
      <c r="C52" s="238" t="s">
        <v>96</v>
      </c>
      <c r="D52" s="239" t="s">
        <v>137</v>
      </c>
      <c r="E52" s="240"/>
      <c r="F52" s="286">
        <f>'Химия-9 2022 расклад'!K52</f>
        <v>4</v>
      </c>
      <c r="G52" s="518">
        <f>'Химия-9 2023 расклад'!K52</f>
        <v>5</v>
      </c>
      <c r="H52" s="332">
        <f>'Химия-9 2024 расклад'!K52</f>
        <v>8</v>
      </c>
      <c r="I52" s="239" t="s">
        <v>137</v>
      </c>
      <c r="J52" s="240"/>
      <c r="K52" s="286">
        <f>'Химия-9 2022 расклад'!L52</f>
        <v>1</v>
      </c>
      <c r="L52" s="518">
        <f>'Химия-9 2023 расклад'!L52</f>
        <v>5</v>
      </c>
      <c r="M52" s="504">
        <f>'Химия-9 2024 расклад'!L52</f>
        <v>5</v>
      </c>
      <c r="N52" s="296" t="s">
        <v>137</v>
      </c>
      <c r="O52" s="241"/>
      <c r="P52" s="290">
        <f>'Химия-9 2022 расклад'!M52</f>
        <v>25</v>
      </c>
      <c r="Q52" s="242">
        <f>'Химия-9 2023 расклад'!M52</f>
        <v>100</v>
      </c>
      <c r="R52" s="337">
        <f>'Химия-9 2024 расклад'!M52</f>
        <v>62.5</v>
      </c>
      <c r="S52" s="500" t="s">
        <v>137</v>
      </c>
      <c r="T52" s="501"/>
      <c r="U52" s="502">
        <f>'Химия-9 2022 расклад'!N52</f>
        <v>0</v>
      </c>
      <c r="V52" s="528">
        <f>'Химия-9 2023 расклад'!N52</f>
        <v>0</v>
      </c>
      <c r="W52" s="504">
        <f>'Химия-9 2024 расклад'!N52</f>
        <v>0</v>
      </c>
      <c r="X52" s="296" t="s">
        <v>137</v>
      </c>
      <c r="Y52" s="242"/>
      <c r="Z52" s="344">
        <f>'Химия-9 2022 расклад'!O52</f>
        <v>0</v>
      </c>
      <c r="AA52" s="344">
        <f>'Химия-9 2023 расклад'!O52</f>
        <v>0</v>
      </c>
      <c r="AB52" s="301">
        <f>'Химия-9 2024 расклад'!O52</f>
        <v>0</v>
      </c>
    </row>
    <row r="53" spans="1:28" s="1" customFormat="1" ht="15" customHeight="1" x14ac:dyDescent="0.25">
      <c r="A53" s="23">
        <v>6</v>
      </c>
      <c r="B53" s="48">
        <v>40100</v>
      </c>
      <c r="C53" s="238" t="s">
        <v>42</v>
      </c>
      <c r="D53" s="239" t="s">
        <v>137</v>
      </c>
      <c r="E53" s="240"/>
      <c r="F53" s="286">
        <f>'Химия-9 2022 расклад'!K53</f>
        <v>6</v>
      </c>
      <c r="G53" s="518">
        <f>'Химия-9 2023 расклад'!K53</f>
        <v>3</v>
      </c>
      <c r="H53" s="332">
        <f>'Химия-9 2024 расклад'!K53</f>
        <v>5</v>
      </c>
      <c r="I53" s="239" t="s">
        <v>137</v>
      </c>
      <c r="J53" s="240"/>
      <c r="K53" s="286">
        <f>'Химия-9 2022 расклад'!L53</f>
        <v>4</v>
      </c>
      <c r="L53" s="518">
        <f>'Химия-9 2023 расклад'!L53</f>
        <v>3</v>
      </c>
      <c r="M53" s="504">
        <f>'Химия-9 2024 расклад'!L53</f>
        <v>4</v>
      </c>
      <c r="N53" s="296" t="s">
        <v>137</v>
      </c>
      <c r="O53" s="241"/>
      <c r="P53" s="290">
        <f>'Химия-9 2022 расклад'!M53</f>
        <v>66.666666666666671</v>
      </c>
      <c r="Q53" s="242">
        <f>'Химия-9 2023 расклад'!M53</f>
        <v>100</v>
      </c>
      <c r="R53" s="337">
        <f>'Химия-9 2024 расклад'!M53</f>
        <v>80</v>
      </c>
      <c r="S53" s="500" t="s">
        <v>137</v>
      </c>
      <c r="T53" s="501"/>
      <c r="U53" s="502">
        <f>'Химия-9 2022 расклад'!N53</f>
        <v>0</v>
      </c>
      <c r="V53" s="528">
        <f>'Химия-9 2023 расклад'!N53</f>
        <v>0</v>
      </c>
      <c r="W53" s="504">
        <f>'Химия-9 2024 расклад'!N53</f>
        <v>0</v>
      </c>
      <c r="X53" s="296" t="s">
        <v>137</v>
      </c>
      <c r="Y53" s="242"/>
      <c r="Z53" s="344">
        <f>'Химия-9 2022 расклад'!O53</f>
        <v>0</v>
      </c>
      <c r="AA53" s="344">
        <f>'Химия-9 2023 расклад'!O53</f>
        <v>0</v>
      </c>
      <c r="AB53" s="301">
        <f>'Химия-9 2024 расклад'!O53</f>
        <v>0</v>
      </c>
    </row>
    <row r="54" spans="1:28" s="1" customFormat="1" ht="15" customHeight="1" x14ac:dyDescent="0.25">
      <c r="A54" s="23">
        <v>7</v>
      </c>
      <c r="B54" s="48">
        <v>40020</v>
      </c>
      <c r="C54" s="238" t="s">
        <v>110</v>
      </c>
      <c r="D54" s="239" t="s">
        <v>137</v>
      </c>
      <c r="E54" s="240"/>
      <c r="F54" s="286"/>
      <c r="G54" s="518">
        <f>'Химия-9 2023 расклад'!K54</f>
        <v>3</v>
      </c>
      <c r="H54" s="332">
        <f>'Химия-9 2024 расклад'!K54</f>
        <v>1</v>
      </c>
      <c r="I54" s="239" t="s">
        <v>137</v>
      </c>
      <c r="J54" s="240"/>
      <c r="K54" s="286"/>
      <c r="L54" s="518">
        <f>'Химия-9 2023 расклад'!L54</f>
        <v>3</v>
      </c>
      <c r="M54" s="504">
        <f>'Химия-9 2024 расклад'!L54</f>
        <v>0</v>
      </c>
      <c r="N54" s="296" t="s">
        <v>137</v>
      </c>
      <c r="O54" s="241"/>
      <c r="P54" s="290"/>
      <c r="Q54" s="242">
        <f>'Химия-9 2023 расклад'!M54</f>
        <v>100</v>
      </c>
      <c r="R54" s="337">
        <f>'Химия-9 2024 расклад'!M54</f>
        <v>0</v>
      </c>
      <c r="S54" s="500" t="s">
        <v>137</v>
      </c>
      <c r="T54" s="501"/>
      <c r="U54" s="502"/>
      <c r="V54" s="528">
        <f>'Химия-9 2023 расклад'!N54</f>
        <v>0</v>
      </c>
      <c r="W54" s="504">
        <f>'Химия-9 2024 расклад'!N54</f>
        <v>0</v>
      </c>
      <c r="X54" s="296" t="s">
        <v>137</v>
      </c>
      <c r="Y54" s="242"/>
      <c r="Z54" s="344"/>
      <c r="AA54" s="344">
        <f>'Химия-9 2023 расклад'!O54</f>
        <v>0</v>
      </c>
      <c r="AB54" s="301">
        <f>'Химия-9 2024 расклад'!O54</f>
        <v>0</v>
      </c>
    </row>
    <row r="55" spans="1:28" s="1" customFormat="1" ht="15" customHeight="1" x14ac:dyDescent="0.25">
      <c r="A55" s="23">
        <v>8</v>
      </c>
      <c r="B55" s="48">
        <v>40031</v>
      </c>
      <c r="C55" s="238" t="s">
        <v>113</v>
      </c>
      <c r="D55" s="239">
        <f>'Химия-9 2020 расклад'!K56</f>
        <v>75</v>
      </c>
      <c r="E55" s="240"/>
      <c r="F55" s="286">
        <f>'Химия-9 2022 расклад'!K55</f>
        <v>9</v>
      </c>
      <c r="G55" s="518">
        <f>'Химия-9 2023 расклад'!K55</f>
        <v>8</v>
      </c>
      <c r="H55" s="332">
        <f>'Химия-9 2024 расклад'!K55</f>
        <v>17</v>
      </c>
      <c r="I55" s="239">
        <f>'Химия-9 2020 расклад'!L56</f>
        <v>46.994999999999997</v>
      </c>
      <c r="J55" s="240"/>
      <c r="K55" s="286">
        <f>'Химия-9 2022 расклад'!L55</f>
        <v>7</v>
      </c>
      <c r="L55" s="518">
        <f>'Химия-9 2023 расклад'!L55</f>
        <v>7</v>
      </c>
      <c r="M55" s="504">
        <f>'Химия-9 2024 расклад'!L55</f>
        <v>13</v>
      </c>
      <c r="N55" s="296">
        <f>'Химия-9 2020 расклад'!M56</f>
        <v>62.66</v>
      </c>
      <c r="O55" s="241"/>
      <c r="P55" s="290">
        <f>'Химия-9 2022 расклад'!M55</f>
        <v>77.777777777777771</v>
      </c>
      <c r="Q55" s="242">
        <f>'Химия-9 2023 расклад'!M55</f>
        <v>87.5</v>
      </c>
      <c r="R55" s="337">
        <f>'Химия-9 2024 расклад'!M55</f>
        <v>76.470588235294116</v>
      </c>
      <c r="S55" s="500">
        <f>'Химия-9 2020 расклад'!N56</f>
        <v>3</v>
      </c>
      <c r="T55" s="501"/>
      <c r="U55" s="502">
        <f>'Химия-9 2022 расклад'!N55</f>
        <v>0</v>
      </c>
      <c r="V55" s="528">
        <f>'Химия-9 2023 расклад'!N55</f>
        <v>0</v>
      </c>
      <c r="W55" s="504">
        <f>'Химия-9 2024 расклад'!N55</f>
        <v>0</v>
      </c>
      <c r="X55" s="296">
        <f>'Химия-9 2020 расклад'!O56</f>
        <v>4</v>
      </c>
      <c r="Y55" s="242"/>
      <c r="Z55" s="344">
        <f>'Химия-9 2022 расклад'!O55</f>
        <v>0</v>
      </c>
      <c r="AA55" s="344">
        <f>'Химия-9 2023 расклад'!O55</f>
        <v>0</v>
      </c>
      <c r="AB55" s="301">
        <f>'Химия-9 2024 расклад'!O55</f>
        <v>0</v>
      </c>
    </row>
    <row r="56" spans="1:28" s="1" customFormat="1" ht="15" customHeight="1" x14ac:dyDescent="0.25">
      <c r="A56" s="23">
        <v>9</v>
      </c>
      <c r="B56" s="48">
        <v>40210</v>
      </c>
      <c r="C56" s="238" t="s">
        <v>44</v>
      </c>
      <c r="D56" s="239">
        <f>'Химия-9 2020 расклад'!K57</f>
        <v>40</v>
      </c>
      <c r="E56" s="240"/>
      <c r="F56" s="286">
        <f>'Химия-9 2022 расклад'!K56</f>
        <v>15</v>
      </c>
      <c r="G56" s="518">
        <f>'Химия-9 2023 расклад'!K56</f>
        <v>6</v>
      </c>
      <c r="H56" s="332">
        <f>'Химия-9 2024 расклад'!K56</f>
        <v>6</v>
      </c>
      <c r="I56" s="239">
        <f>'Химия-9 2020 расклад'!L57</f>
        <v>31</v>
      </c>
      <c r="J56" s="240"/>
      <c r="K56" s="286">
        <f>'Химия-9 2022 расклад'!L56</f>
        <v>11</v>
      </c>
      <c r="L56" s="518">
        <f>'Химия-9 2023 расклад'!L56</f>
        <v>2</v>
      </c>
      <c r="M56" s="504">
        <f>'Химия-9 2024 расклад'!L56</f>
        <v>4</v>
      </c>
      <c r="N56" s="296">
        <f>'Химия-9 2020 расклад'!M57</f>
        <v>77.5</v>
      </c>
      <c r="O56" s="241"/>
      <c r="P56" s="290">
        <f>'Химия-9 2022 расклад'!M56</f>
        <v>73.333333333333329</v>
      </c>
      <c r="Q56" s="242">
        <f>'Химия-9 2023 расклад'!M56</f>
        <v>33.333333333333336</v>
      </c>
      <c r="R56" s="337">
        <f>'Химия-9 2024 расклад'!M56</f>
        <v>66.666666666666671</v>
      </c>
      <c r="S56" s="500">
        <f>'Химия-9 2020 расклад'!N57</f>
        <v>2</v>
      </c>
      <c r="T56" s="501"/>
      <c r="U56" s="502">
        <f>'Химия-9 2022 расклад'!N56</f>
        <v>0</v>
      </c>
      <c r="V56" s="528">
        <f>'Химия-9 2023 расклад'!N56</f>
        <v>2</v>
      </c>
      <c r="W56" s="504">
        <f>'Химия-9 2024 расклад'!N56</f>
        <v>0</v>
      </c>
      <c r="X56" s="296">
        <f>'Химия-9 2020 расклад'!O57</f>
        <v>5</v>
      </c>
      <c r="Y56" s="242"/>
      <c r="Z56" s="344">
        <f>'Химия-9 2022 расклад'!O56</f>
        <v>0</v>
      </c>
      <c r="AA56" s="344">
        <f>'Химия-9 2023 расклад'!O56</f>
        <v>33.333333333333336</v>
      </c>
      <c r="AB56" s="301">
        <f>'Химия-9 2024 расклад'!O56</f>
        <v>0</v>
      </c>
    </row>
    <row r="57" spans="1:28" s="1" customFormat="1" ht="15" customHeight="1" x14ac:dyDescent="0.25">
      <c r="A57" s="23">
        <v>10</v>
      </c>
      <c r="B57" s="48">
        <v>40300</v>
      </c>
      <c r="C57" s="238" t="s">
        <v>45</v>
      </c>
      <c r="D57" s="239">
        <f>'Химия-9 2020 расклад'!K58</f>
        <v>21</v>
      </c>
      <c r="E57" s="240"/>
      <c r="F57" s="286">
        <f>'Химия-9 2022 расклад'!K57</f>
        <v>4</v>
      </c>
      <c r="G57" s="518">
        <f>'Химия-9 2023 расклад'!K57</f>
        <v>1</v>
      </c>
      <c r="H57" s="332">
        <f>'Химия-9 2024 расклад'!K57</f>
        <v>4</v>
      </c>
      <c r="I57" s="239">
        <f>'Химия-9 2020 расклад'!L58</f>
        <v>5.9997000000000007</v>
      </c>
      <c r="J57" s="240"/>
      <c r="K57" s="286">
        <f>'Химия-9 2022 расклад'!L57</f>
        <v>3</v>
      </c>
      <c r="L57" s="518">
        <f>'Химия-9 2023 расклад'!L57</f>
        <v>1</v>
      </c>
      <c r="M57" s="504">
        <f>'Химия-9 2024 расклад'!L57</f>
        <v>3</v>
      </c>
      <c r="N57" s="296">
        <f>'Химия-9 2020 расклад'!M58</f>
        <v>28.57</v>
      </c>
      <c r="O57" s="241"/>
      <c r="P57" s="290">
        <f>'Химия-9 2022 расклад'!M57</f>
        <v>75</v>
      </c>
      <c r="Q57" s="242">
        <f>'Химия-9 2023 расклад'!M57</f>
        <v>100</v>
      </c>
      <c r="R57" s="337">
        <f>'Химия-9 2024 расклад'!M57</f>
        <v>75</v>
      </c>
      <c r="S57" s="500">
        <f>'Химия-9 2020 расклад'!N58</f>
        <v>1.9991999999999999</v>
      </c>
      <c r="T57" s="501"/>
      <c r="U57" s="502">
        <f>'Химия-9 2022 расклад'!N57</f>
        <v>0</v>
      </c>
      <c r="V57" s="528">
        <f>'Химия-9 2023 расклад'!N57</f>
        <v>0</v>
      </c>
      <c r="W57" s="504">
        <f>'Химия-9 2024 расклад'!N57</f>
        <v>0</v>
      </c>
      <c r="X57" s="296">
        <f>'Химия-9 2020 расклад'!O58</f>
        <v>9.52</v>
      </c>
      <c r="Y57" s="242"/>
      <c r="Z57" s="344">
        <f>'Химия-9 2022 расклад'!O57</f>
        <v>0</v>
      </c>
      <c r="AA57" s="344">
        <f>'Химия-9 2023 расклад'!O57</f>
        <v>0</v>
      </c>
      <c r="AB57" s="301">
        <f>'Химия-9 2024 расклад'!O57</f>
        <v>0</v>
      </c>
    </row>
    <row r="58" spans="1:28" s="1" customFormat="1" ht="15" customHeight="1" x14ac:dyDescent="0.25">
      <c r="A58" s="23">
        <v>11</v>
      </c>
      <c r="B58" s="48">
        <v>40360</v>
      </c>
      <c r="C58" s="238" t="s">
        <v>46</v>
      </c>
      <c r="D58" s="239" t="s">
        <v>137</v>
      </c>
      <c r="E58" s="240"/>
      <c r="F58" s="286">
        <f>'Химия-9 2022 расклад'!K58</f>
        <v>1</v>
      </c>
      <c r="G58" s="518">
        <f>'Химия-9 2023 расклад'!K58</f>
        <v>1</v>
      </c>
      <c r="H58" s="332">
        <f>'Химия-9 2024 расклад'!K58</f>
        <v>3</v>
      </c>
      <c r="I58" s="239" t="s">
        <v>137</v>
      </c>
      <c r="J58" s="240"/>
      <c r="K58" s="286">
        <f>'Химия-9 2022 расклад'!L58</f>
        <v>0</v>
      </c>
      <c r="L58" s="518">
        <f>'Химия-9 2023 расклад'!L58</f>
        <v>0</v>
      </c>
      <c r="M58" s="504">
        <f>'Химия-9 2024 расклад'!L58</f>
        <v>2</v>
      </c>
      <c r="N58" s="296" t="s">
        <v>137</v>
      </c>
      <c r="O58" s="241"/>
      <c r="P58" s="290">
        <f>'Химия-9 2022 расклад'!M58</f>
        <v>0</v>
      </c>
      <c r="Q58" s="242">
        <f>'Химия-9 2023 расклад'!M58</f>
        <v>0</v>
      </c>
      <c r="R58" s="337">
        <f>'Химия-9 2024 расклад'!M58</f>
        <v>66.666666666666671</v>
      </c>
      <c r="S58" s="500" t="s">
        <v>137</v>
      </c>
      <c r="T58" s="501"/>
      <c r="U58" s="502">
        <f>'Химия-9 2022 расклад'!N58</f>
        <v>0</v>
      </c>
      <c r="V58" s="528">
        <f>'Химия-9 2023 расклад'!N58</f>
        <v>0</v>
      </c>
      <c r="W58" s="504">
        <f>'Химия-9 2024 расклад'!N58</f>
        <v>0</v>
      </c>
      <c r="X58" s="296" t="s">
        <v>137</v>
      </c>
      <c r="Y58" s="242"/>
      <c r="Z58" s="344">
        <f>'Химия-9 2022 расклад'!O58</f>
        <v>0</v>
      </c>
      <c r="AA58" s="344">
        <f>'Химия-9 2023 расклад'!O58</f>
        <v>0</v>
      </c>
      <c r="AB58" s="301">
        <f>'Химия-9 2024 расклад'!O58</f>
        <v>0</v>
      </c>
    </row>
    <row r="59" spans="1:28" s="1" customFormat="1" ht="15" customHeight="1" x14ac:dyDescent="0.25">
      <c r="A59" s="23">
        <v>12</v>
      </c>
      <c r="B59" s="48">
        <v>40390</v>
      </c>
      <c r="C59" s="238" t="s">
        <v>47</v>
      </c>
      <c r="D59" s="239" t="s">
        <v>137</v>
      </c>
      <c r="E59" s="240"/>
      <c r="F59" s="286">
        <f>'Химия-9 2022 расклад'!K59</f>
        <v>1</v>
      </c>
      <c r="G59" s="518"/>
      <c r="H59" s="332">
        <f>'Химия-9 2024 расклад'!K59</f>
        <v>1</v>
      </c>
      <c r="I59" s="239" t="s">
        <v>137</v>
      </c>
      <c r="J59" s="240"/>
      <c r="K59" s="286">
        <f>'Химия-9 2022 расклад'!L59</f>
        <v>0</v>
      </c>
      <c r="L59" s="518"/>
      <c r="M59" s="504">
        <f>'Химия-9 2024 расклад'!L59</f>
        <v>1</v>
      </c>
      <c r="N59" s="296" t="s">
        <v>137</v>
      </c>
      <c r="O59" s="241"/>
      <c r="P59" s="290">
        <f>'Химия-9 2022 расклад'!M59</f>
        <v>0</v>
      </c>
      <c r="Q59" s="242"/>
      <c r="R59" s="337">
        <f>'Химия-9 2024 расклад'!M59</f>
        <v>100</v>
      </c>
      <c r="S59" s="500" t="s">
        <v>137</v>
      </c>
      <c r="T59" s="501"/>
      <c r="U59" s="502">
        <f>'Химия-9 2022 расклад'!N59</f>
        <v>1</v>
      </c>
      <c r="V59" s="528"/>
      <c r="W59" s="504">
        <f>'Химия-9 2024 расклад'!N59</f>
        <v>0</v>
      </c>
      <c r="X59" s="296" t="s">
        <v>137</v>
      </c>
      <c r="Y59" s="242"/>
      <c r="Z59" s="344">
        <f>'Химия-9 2022 расклад'!O59</f>
        <v>100</v>
      </c>
      <c r="AA59" s="344"/>
      <c r="AB59" s="301">
        <f>'Химия-9 2024 расклад'!O59</f>
        <v>0</v>
      </c>
    </row>
    <row r="60" spans="1:28" s="1" customFormat="1" ht="15" customHeight="1" x14ac:dyDescent="0.25">
      <c r="A60" s="23">
        <v>13</v>
      </c>
      <c r="B60" s="48">
        <v>40720</v>
      </c>
      <c r="C60" s="238" t="s">
        <v>109</v>
      </c>
      <c r="D60" s="239" t="s">
        <v>137</v>
      </c>
      <c r="E60" s="240"/>
      <c r="F60" s="286">
        <f>'Химия-9 2022 расклад'!K60</f>
        <v>7</v>
      </c>
      <c r="G60" s="518">
        <f>'Химия-9 2023 расклад'!K60</f>
        <v>5</v>
      </c>
      <c r="H60" s="332">
        <f>'Химия-9 2024 расклад'!K60</f>
        <v>16</v>
      </c>
      <c r="I60" s="239" t="s">
        <v>137</v>
      </c>
      <c r="J60" s="240"/>
      <c r="K60" s="286">
        <f>'Химия-9 2022 расклад'!L60</f>
        <v>6</v>
      </c>
      <c r="L60" s="518">
        <f>'Химия-9 2023 расклад'!L60</f>
        <v>4</v>
      </c>
      <c r="M60" s="504">
        <f>'Химия-9 2024 расклад'!L60</f>
        <v>13</v>
      </c>
      <c r="N60" s="296" t="s">
        <v>137</v>
      </c>
      <c r="O60" s="241"/>
      <c r="P60" s="290">
        <f>'Химия-9 2022 расклад'!M60</f>
        <v>85.714285714285708</v>
      </c>
      <c r="Q60" s="242">
        <f>'Химия-9 2023 расклад'!M60</f>
        <v>80</v>
      </c>
      <c r="R60" s="337">
        <f>'Химия-9 2024 расклад'!M60</f>
        <v>81.25</v>
      </c>
      <c r="S60" s="500" t="s">
        <v>137</v>
      </c>
      <c r="T60" s="501"/>
      <c r="U60" s="502">
        <f>'Химия-9 2022 расклад'!N60</f>
        <v>0</v>
      </c>
      <c r="V60" s="528">
        <f>'Химия-9 2023 расклад'!N60</f>
        <v>0</v>
      </c>
      <c r="W60" s="504">
        <f>'Химия-9 2024 расклад'!N60</f>
        <v>1</v>
      </c>
      <c r="X60" s="296" t="s">
        <v>137</v>
      </c>
      <c r="Y60" s="242"/>
      <c r="Z60" s="344">
        <f>'Химия-9 2022 расклад'!O60</f>
        <v>0</v>
      </c>
      <c r="AA60" s="344">
        <f>'Химия-9 2023 расклад'!O60</f>
        <v>0</v>
      </c>
      <c r="AB60" s="301">
        <f>'Химия-9 2024 расклад'!O60</f>
        <v>6.25</v>
      </c>
    </row>
    <row r="61" spans="1:28" s="1" customFormat="1" ht="15" customHeight="1" x14ac:dyDescent="0.25">
      <c r="A61" s="23">
        <v>14</v>
      </c>
      <c r="B61" s="48">
        <v>40730</v>
      </c>
      <c r="C61" s="238" t="s">
        <v>49</v>
      </c>
      <c r="D61" s="239" t="s">
        <v>137</v>
      </c>
      <c r="E61" s="240"/>
      <c r="F61" s="286"/>
      <c r="G61" s="518"/>
      <c r="H61" s="332">
        <f>'Химия-9 2024 расклад'!K61</f>
        <v>2</v>
      </c>
      <c r="I61" s="239" t="s">
        <v>137</v>
      </c>
      <c r="J61" s="240"/>
      <c r="K61" s="286"/>
      <c r="L61" s="518"/>
      <c r="M61" s="504">
        <f>'Химия-9 2024 расклад'!L61</f>
        <v>1</v>
      </c>
      <c r="N61" s="296" t="s">
        <v>137</v>
      </c>
      <c r="O61" s="241"/>
      <c r="P61" s="290"/>
      <c r="Q61" s="242"/>
      <c r="R61" s="337">
        <f>'Химия-9 2024 расклад'!M61</f>
        <v>50</v>
      </c>
      <c r="S61" s="500" t="s">
        <v>137</v>
      </c>
      <c r="T61" s="501"/>
      <c r="U61" s="502"/>
      <c r="V61" s="528"/>
      <c r="W61" s="504">
        <f>'Химия-9 2024 расклад'!N61</f>
        <v>0</v>
      </c>
      <c r="X61" s="296" t="s">
        <v>137</v>
      </c>
      <c r="Y61" s="242"/>
      <c r="Z61" s="344"/>
      <c r="AA61" s="344"/>
      <c r="AB61" s="301">
        <f>'Химия-9 2024 расклад'!O61</f>
        <v>0</v>
      </c>
    </row>
    <row r="62" spans="1:28" s="1" customFormat="1" ht="15" customHeight="1" x14ac:dyDescent="0.25">
      <c r="A62" s="23">
        <v>15</v>
      </c>
      <c r="B62" s="48">
        <v>40820</v>
      </c>
      <c r="C62" s="238" t="s">
        <v>50</v>
      </c>
      <c r="D62" s="239" t="s">
        <v>137</v>
      </c>
      <c r="E62" s="240"/>
      <c r="F62" s="286">
        <f>'Химия-9 2022 расклад'!K62</f>
        <v>7</v>
      </c>
      <c r="G62" s="518">
        <f>'Химия-9 2023 расклад'!K62</f>
        <v>18</v>
      </c>
      <c r="H62" s="332">
        <f>'Химия-9 2024 расклад'!K62</f>
        <v>7</v>
      </c>
      <c r="I62" s="239" t="s">
        <v>137</v>
      </c>
      <c r="J62" s="240"/>
      <c r="K62" s="286">
        <f>'Химия-9 2022 расклад'!L62</f>
        <v>4</v>
      </c>
      <c r="L62" s="518">
        <f>'Химия-9 2023 расклад'!L62</f>
        <v>9</v>
      </c>
      <c r="M62" s="504">
        <f>'Химия-9 2024 расклад'!L62</f>
        <v>3</v>
      </c>
      <c r="N62" s="296" t="s">
        <v>137</v>
      </c>
      <c r="O62" s="241"/>
      <c r="P62" s="290">
        <f>'Химия-9 2022 расклад'!M62</f>
        <v>57.142857142857139</v>
      </c>
      <c r="Q62" s="242">
        <f>'Химия-9 2023 расклад'!M62</f>
        <v>50</v>
      </c>
      <c r="R62" s="337">
        <f>'Химия-9 2024 расклад'!M62</f>
        <v>42.857142857142854</v>
      </c>
      <c r="S62" s="500" t="s">
        <v>137</v>
      </c>
      <c r="T62" s="501"/>
      <c r="U62" s="502">
        <f>'Химия-9 2022 расклад'!N62</f>
        <v>0</v>
      </c>
      <c r="V62" s="528">
        <f>'Химия-9 2023 расклад'!N62</f>
        <v>0</v>
      </c>
      <c r="W62" s="504">
        <f>'Химия-9 2024 расклад'!N62</f>
        <v>0</v>
      </c>
      <c r="X62" s="296" t="s">
        <v>137</v>
      </c>
      <c r="Y62" s="242"/>
      <c r="Z62" s="344">
        <f>'Химия-9 2022 расклад'!O62</f>
        <v>0</v>
      </c>
      <c r="AA62" s="344">
        <f>'Химия-9 2023 расклад'!O62</f>
        <v>0</v>
      </c>
      <c r="AB62" s="301">
        <f>'Химия-9 2024 расклад'!O62</f>
        <v>0</v>
      </c>
    </row>
    <row r="63" spans="1:28" s="1" customFormat="1" ht="15" customHeight="1" x14ac:dyDescent="0.25">
      <c r="A63" s="23">
        <v>16</v>
      </c>
      <c r="B63" s="48">
        <v>40840</v>
      </c>
      <c r="C63" s="238" t="s">
        <v>51</v>
      </c>
      <c r="D63" s="239" t="s">
        <v>137</v>
      </c>
      <c r="E63" s="240"/>
      <c r="F63" s="286">
        <f>'Химия-9 2022 расклад'!K63</f>
        <v>8</v>
      </c>
      <c r="G63" s="518">
        <f>'Химия-9 2023 расклад'!K63</f>
        <v>6</v>
      </c>
      <c r="H63" s="332">
        <f>'Химия-9 2024 расклад'!K63</f>
        <v>1</v>
      </c>
      <c r="I63" s="239" t="s">
        <v>137</v>
      </c>
      <c r="J63" s="240"/>
      <c r="K63" s="286">
        <f>'Химия-9 2022 расклад'!L63</f>
        <v>1</v>
      </c>
      <c r="L63" s="518">
        <f>'Химия-9 2023 расклад'!L63</f>
        <v>4</v>
      </c>
      <c r="M63" s="504">
        <f>'Химия-9 2024 расклад'!L63</f>
        <v>0</v>
      </c>
      <c r="N63" s="296" t="s">
        <v>137</v>
      </c>
      <c r="O63" s="241"/>
      <c r="P63" s="290">
        <f>'Химия-9 2022 расклад'!M63</f>
        <v>12.5</v>
      </c>
      <c r="Q63" s="242">
        <f>'Химия-9 2023 расклад'!M63</f>
        <v>66.666666666666671</v>
      </c>
      <c r="R63" s="337">
        <f>'Химия-9 2024 расклад'!M63</f>
        <v>0</v>
      </c>
      <c r="S63" s="500" t="s">
        <v>137</v>
      </c>
      <c r="T63" s="501"/>
      <c r="U63" s="502">
        <f>'Химия-9 2022 расклад'!N63</f>
        <v>0</v>
      </c>
      <c r="V63" s="528">
        <f>'Химия-9 2023 расклад'!N63</f>
        <v>0</v>
      </c>
      <c r="W63" s="504">
        <f>'Химия-9 2024 расклад'!N63</f>
        <v>1</v>
      </c>
      <c r="X63" s="296" t="s">
        <v>137</v>
      </c>
      <c r="Y63" s="242"/>
      <c r="Z63" s="344">
        <f>'Химия-9 2022 расклад'!O63</f>
        <v>0</v>
      </c>
      <c r="AA63" s="344">
        <f>'Химия-9 2023 расклад'!O63</f>
        <v>0</v>
      </c>
      <c r="AB63" s="301">
        <f>'Химия-9 2024 расклад'!O63</f>
        <v>100</v>
      </c>
    </row>
    <row r="64" spans="1:28" s="1" customFormat="1" ht="15" customHeight="1" x14ac:dyDescent="0.25">
      <c r="A64" s="23">
        <v>17</v>
      </c>
      <c r="B64" s="48">
        <v>40950</v>
      </c>
      <c r="C64" s="238" t="s">
        <v>52</v>
      </c>
      <c r="D64" s="239" t="s">
        <v>137</v>
      </c>
      <c r="E64" s="240"/>
      <c r="F64" s="286">
        <f>'Химия-9 2022 расклад'!K64</f>
        <v>2</v>
      </c>
      <c r="G64" s="518">
        <f>'Химия-9 2023 расклад'!K64</f>
        <v>2</v>
      </c>
      <c r="H64" s="332">
        <f>'Химия-9 2024 расклад'!K64</f>
        <v>2</v>
      </c>
      <c r="I64" s="239" t="s">
        <v>137</v>
      </c>
      <c r="J64" s="240"/>
      <c r="K64" s="286">
        <f>'Химия-9 2022 расклад'!L64</f>
        <v>2</v>
      </c>
      <c r="L64" s="518">
        <f>'Химия-9 2023 расклад'!L64</f>
        <v>1</v>
      </c>
      <c r="M64" s="504">
        <f>'Химия-9 2024 расклад'!L64</f>
        <v>1</v>
      </c>
      <c r="N64" s="296" t="s">
        <v>137</v>
      </c>
      <c r="O64" s="241"/>
      <c r="P64" s="290">
        <f>'Химия-9 2022 расклад'!M64</f>
        <v>100</v>
      </c>
      <c r="Q64" s="242">
        <f>'Химия-9 2023 расклад'!M64</f>
        <v>50</v>
      </c>
      <c r="R64" s="337">
        <f>'Химия-9 2024 расклад'!M64</f>
        <v>50</v>
      </c>
      <c r="S64" s="500" t="s">
        <v>137</v>
      </c>
      <c r="T64" s="501"/>
      <c r="U64" s="502">
        <f>'Химия-9 2022 расклад'!N64</f>
        <v>0</v>
      </c>
      <c r="V64" s="528">
        <f>'Химия-9 2023 расклад'!N64</f>
        <v>0</v>
      </c>
      <c r="W64" s="504">
        <f>'Химия-9 2024 расклад'!N64</f>
        <v>0</v>
      </c>
      <c r="X64" s="296" t="s">
        <v>137</v>
      </c>
      <c r="Y64" s="242"/>
      <c r="Z64" s="344">
        <f>'Химия-9 2022 расклад'!O64</f>
        <v>0</v>
      </c>
      <c r="AA64" s="344">
        <f>'Химия-9 2023 расклад'!O64</f>
        <v>0</v>
      </c>
      <c r="AB64" s="301">
        <f>'Химия-9 2024 расклад'!O64</f>
        <v>0</v>
      </c>
    </row>
    <row r="65" spans="1:28" s="1" customFormat="1" ht="15" customHeight="1" x14ac:dyDescent="0.25">
      <c r="A65" s="23">
        <v>18</v>
      </c>
      <c r="B65" s="50">
        <v>40990</v>
      </c>
      <c r="C65" s="243" t="s">
        <v>53</v>
      </c>
      <c r="D65" s="239">
        <f>'Химия-9 2020 расклад'!K66</f>
        <v>87</v>
      </c>
      <c r="E65" s="240"/>
      <c r="F65" s="286">
        <f>'Химия-9 2022 расклад'!K65</f>
        <v>11</v>
      </c>
      <c r="G65" s="518">
        <f>'Химия-9 2023 расклад'!K65</f>
        <v>14</v>
      </c>
      <c r="H65" s="332">
        <f>'Химия-9 2024 расклад'!K65</f>
        <v>11</v>
      </c>
      <c r="I65" s="239">
        <f>'Химия-9 2020 расклад'!L66</f>
        <v>71.000699999999995</v>
      </c>
      <c r="J65" s="240"/>
      <c r="K65" s="286">
        <f>'Химия-9 2022 расклад'!L65</f>
        <v>6</v>
      </c>
      <c r="L65" s="518">
        <f>'Химия-9 2023 расклад'!L65</f>
        <v>8</v>
      </c>
      <c r="M65" s="504">
        <f>'Химия-9 2024 расклад'!L65</f>
        <v>11</v>
      </c>
      <c r="N65" s="296">
        <f>'Химия-9 2020 расклад'!M66</f>
        <v>81.61</v>
      </c>
      <c r="O65" s="241"/>
      <c r="P65" s="290">
        <f>'Химия-9 2022 расклад'!M65</f>
        <v>54.545454545454547</v>
      </c>
      <c r="Q65" s="242">
        <f>'Химия-9 2023 расклад'!M65</f>
        <v>57.142857142857146</v>
      </c>
      <c r="R65" s="337">
        <f>'Химия-9 2024 расклад'!M65</f>
        <v>100</v>
      </c>
      <c r="S65" s="500">
        <f>'Химия-9 2020 расклад'!N66</f>
        <v>1.0004999999999999</v>
      </c>
      <c r="T65" s="501"/>
      <c r="U65" s="502">
        <f>'Химия-9 2022 расклад'!N65</f>
        <v>1.0000000000000002</v>
      </c>
      <c r="V65" s="528">
        <f>'Химия-9 2023 расклад'!N65</f>
        <v>1</v>
      </c>
      <c r="W65" s="504">
        <f>'Химия-9 2024 расклад'!N65</f>
        <v>0</v>
      </c>
      <c r="X65" s="296">
        <f>'Химия-9 2020 расклад'!O66</f>
        <v>1.1499999999999999</v>
      </c>
      <c r="Y65" s="242"/>
      <c r="Z65" s="344">
        <f>'Химия-9 2022 расклад'!O65</f>
        <v>9.0909090909090917</v>
      </c>
      <c r="AA65" s="344">
        <f>'Химия-9 2023 расклад'!O65</f>
        <v>7.1428571428571432</v>
      </c>
      <c r="AB65" s="301">
        <f>'Химия-9 2024 расклад'!O65</f>
        <v>0</v>
      </c>
    </row>
    <row r="66" spans="1:28" s="1" customFormat="1" ht="15" customHeight="1" x14ac:dyDescent="0.25">
      <c r="A66" s="59">
        <v>19</v>
      </c>
      <c r="B66" s="570">
        <v>40133</v>
      </c>
      <c r="C66" s="243" t="s">
        <v>43</v>
      </c>
      <c r="D66" s="245"/>
      <c r="E66" s="295"/>
      <c r="F66" s="287"/>
      <c r="G66" s="519"/>
      <c r="H66" s="333">
        <f>'Химия-9 2024 расклад'!K66</f>
        <v>5</v>
      </c>
      <c r="I66" s="245"/>
      <c r="J66" s="295"/>
      <c r="K66" s="287"/>
      <c r="L66" s="519"/>
      <c r="M66" s="508">
        <f>'Химия-9 2024 расклад'!L66</f>
        <v>4</v>
      </c>
      <c r="N66" s="297"/>
      <c r="O66" s="294"/>
      <c r="P66" s="291"/>
      <c r="Q66" s="246"/>
      <c r="R66" s="338">
        <f>'Химия-9 2024 расклад'!M66</f>
        <v>80</v>
      </c>
      <c r="S66" s="505"/>
      <c r="T66" s="506"/>
      <c r="U66" s="507"/>
      <c r="V66" s="529"/>
      <c r="W66" s="508">
        <f>'Химия-9 2024 расклад'!N66</f>
        <v>0</v>
      </c>
      <c r="X66" s="297"/>
      <c r="Y66" s="246"/>
      <c r="Z66" s="345"/>
      <c r="AA66" s="345"/>
      <c r="AB66" s="302">
        <f>'Химия-9 2024 расклад'!O66</f>
        <v>0</v>
      </c>
    </row>
    <row r="67" spans="1:28" s="1" customFormat="1" ht="15" customHeight="1" thickBot="1" x14ac:dyDescent="0.3">
      <c r="A67" s="24">
        <v>20</v>
      </c>
      <c r="B67" s="48">
        <v>40400</v>
      </c>
      <c r="C67" s="238" t="s">
        <v>199</v>
      </c>
      <c r="D67" s="245"/>
      <c r="E67" s="295"/>
      <c r="F67" s="287"/>
      <c r="G67" s="519"/>
      <c r="H67" s="333">
        <f>'Химия-9 2024 расклад'!K67</f>
        <v>8</v>
      </c>
      <c r="I67" s="245"/>
      <c r="J67" s="295"/>
      <c r="K67" s="287"/>
      <c r="L67" s="519"/>
      <c r="M67" s="508">
        <f>'Химия-9 2024 расклад'!L67</f>
        <v>3</v>
      </c>
      <c r="N67" s="297"/>
      <c r="O67" s="294"/>
      <c r="P67" s="291"/>
      <c r="Q67" s="246"/>
      <c r="R67" s="338">
        <f>'Химия-9 2024 расклад'!M67</f>
        <v>37.5</v>
      </c>
      <c r="S67" s="505"/>
      <c r="T67" s="506"/>
      <c r="U67" s="507"/>
      <c r="V67" s="529"/>
      <c r="W67" s="508">
        <f>'Химия-9 2024 расклад'!N67</f>
        <v>1</v>
      </c>
      <c r="X67" s="297"/>
      <c r="Y67" s="246"/>
      <c r="Z67" s="345"/>
      <c r="AA67" s="345"/>
      <c r="AB67" s="302">
        <f>'Химия-9 2024 расклад'!O67</f>
        <v>12.5</v>
      </c>
    </row>
    <row r="68" spans="1:28" s="1" customFormat="1" ht="15" customHeight="1" thickBot="1" x14ac:dyDescent="0.3">
      <c r="A68" s="35"/>
      <c r="B68" s="51"/>
      <c r="C68" s="247" t="s">
        <v>105</v>
      </c>
      <c r="D68" s="312">
        <f>'Химия-9 2020 расклад'!K68</f>
        <v>230</v>
      </c>
      <c r="E68" s="313">
        <f>'Химия-9 2021 расклад'!K68</f>
        <v>0</v>
      </c>
      <c r="F68" s="314">
        <f>'Химия-9 2022 расклад'!K67</f>
        <v>77</v>
      </c>
      <c r="G68" s="517">
        <f>'Химия-9 2023 расклад'!K67</f>
        <v>86</v>
      </c>
      <c r="H68" s="330">
        <f>'Химия-9 2024 расклад'!K68</f>
        <v>111</v>
      </c>
      <c r="I68" s="312">
        <f>'Химия-9 2020 расклад'!L68</f>
        <v>119.005</v>
      </c>
      <c r="J68" s="313">
        <f>'Химия-9 2021 расклад'!L68</f>
        <v>0</v>
      </c>
      <c r="K68" s="314">
        <f>'Химия-9 2022 расклад'!L67</f>
        <v>58</v>
      </c>
      <c r="L68" s="517">
        <f>'Химия-9 2023 расклад'!L67</f>
        <v>69</v>
      </c>
      <c r="M68" s="499">
        <f>'Химия-9 2024 расклад'!L68</f>
        <v>88</v>
      </c>
      <c r="N68" s="317">
        <f>'Химия-9 2020 расклад'!M68</f>
        <v>53.736666666666665</v>
      </c>
      <c r="O68" s="315">
        <f>'Химия-9 2021 расклад'!M68</f>
        <v>0</v>
      </c>
      <c r="P68" s="316">
        <f>'Химия-9 2022 расклад'!M67</f>
        <v>74.336543086543088</v>
      </c>
      <c r="Q68" s="318">
        <f>'Химия-9 2023 расклад'!M67</f>
        <v>80.232558139534888</v>
      </c>
      <c r="R68" s="336">
        <f>'Химия-9 2024 расклад'!M68</f>
        <v>79.27927927927928</v>
      </c>
      <c r="S68" s="496">
        <f>'Химия-9 2020 расклад'!N68</f>
        <v>25.9663</v>
      </c>
      <c r="T68" s="497">
        <f>'Химия-9 2021 расклад'!N68</f>
        <v>0</v>
      </c>
      <c r="U68" s="498">
        <f>'Химия-9 2022 расклад'!N67</f>
        <v>0</v>
      </c>
      <c r="V68" s="526">
        <f>'Химия-9 2023 расклад'!N67</f>
        <v>0</v>
      </c>
      <c r="W68" s="499">
        <f>'Химия-9 2024 расклад'!N68</f>
        <v>1</v>
      </c>
      <c r="X68" s="317">
        <f>'Химия-9 2020 расклад'!O68</f>
        <v>10.736666666666666</v>
      </c>
      <c r="Y68" s="318">
        <f>'Химия-9 2021 расклад'!O68</f>
        <v>0</v>
      </c>
      <c r="Z68" s="342">
        <f>'Химия-9 2022 расклад'!O67</f>
        <v>0</v>
      </c>
      <c r="AA68" s="342">
        <f>'Химия-9 2023 расклад'!O67</f>
        <v>0</v>
      </c>
      <c r="AB68" s="319">
        <f>'Химия-9 2024 расклад'!O68</f>
        <v>0.90090090090090091</v>
      </c>
    </row>
    <row r="69" spans="1:28" s="1" customFormat="1" ht="15" customHeight="1" x14ac:dyDescent="0.25">
      <c r="A69" s="16">
        <v>1</v>
      </c>
      <c r="B69" s="48">
        <v>50040</v>
      </c>
      <c r="C69" s="238" t="s">
        <v>54</v>
      </c>
      <c r="D69" s="234" t="s">
        <v>137</v>
      </c>
      <c r="E69" s="235"/>
      <c r="F69" s="288">
        <f>'Химия-9 2022 расклад'!K68</f>
        <v>6</v>
      </c>
      <c r="G69" s="520">
        <f>'Химия-9 2023 расклад'!K68</f>
        <v>8</v>
      </c>
      <c r="H69" s="331">
        <f>'Химия-9 2024 расклад'!K69</f>
        <v>7</v>
      </c>
      <c r="I69" s="234" t="s">
        <v>137</v>
      </c>
      <c r="J69" s="235"/>
      <c r="K69" s="288">
        <f>'Химия-9 2022 расклад'!L68</f>
        <v>6</v>
      </c>
      <c r="L69" s="520">
        <f>'Химия-9 2023 расклад'!L68</f>
        <v>7</v>
      </c>
      <c r="M69" s="503">
        <f>'Химия-9 2024 расклад'!L69</f>
        <v>7</v>
      </c>
      <c r="N69" s="298" t="s">
        <v>137</v>
      </c>
      <c r="O69" s="236"/>
      <c r="P69" s="292">
        <f>'Химия-9 2022 расклад'!M68</f>
        <v>100</v>
      </c>
      <c r="Q69" s="237">
        <f>'Химия-9 2023 расклад'!M68</f>
        <v>87.5</v>
      </c>
      <c r="R69" s="339">
        <f>'Химия-9 2024 расклад'!M69</f>
        <v>100</v>
      </c>
      <c r="S69" s="509" t="s">
        <v>137</v>
      </c>
      <c r="T69" s="510"/>
      <c r="U69" s="511">
        <f>'Химия-9 2022 расклад'!N68</f>
        <v>0</v>
      </c>
      <c r="V69" s="527">
        <f>'Химия-9 2023 расклад'!N68</f>
        <v>0</v>
      </c>
      <c r="W69" s="503">
        <f>'Химия-9 2024 расклад'!N69</f>
        <v>0</v>
      </c>
      <c r="X69" s="298" t="s">
        <v>137</v>
      </c>
      <c r="Y69" s="237"/>
      <c r="Z69" s="343">
        <f>'Химия-9 2022 расклад'!O68</f>
        <v>0</v>
      </c>
      <c r="AA69" s="343">
        <f>'Химия-9 2023 расклад'!O68</f>
        <v>0</v>
      </c>
      <c r="AB69" s="300">
        <f>'Химия-9 2024 расклад'!O69</f>
        <v>0</v>
      </c>
    </row>
    <row r="70" spans="1:28" s="1" customFormat="1" ht="15" customHeight="1" x14ac:dyDescent="0.25">
      <c r="A70" s="11">
        <v>2</v>
      </c>
      <c r="B70" s="48">
        <v>50003</v>
      </c>
      <c r="C70" s="238" t="s">
        <v>97</v>
      </c>
      <c r="D70" s="239">
        <f>'Химия-9 2020 расклад'!K70</f>
        <v>75</v>
      </c>
      <c r="E70" s="240"/>
      <c r="F70" s="286">
        <f>'Химия-9 2022 расклад'!K69</f>
        <v>9</v>
      </c>
      <c r="G70" s="518">
        <f>'Химия-9 2023 расклад'!K69</f>
        <v>9</v>
      </c>
      <c r="H70" s="332">
        <f>'Химия-9 2024 расклад'!K70</f>
        <v>11</v>
      </c>
      <c r="I70" s="239">
        <f>'Химия-9 2020 расклад'!L70</f>
        <v>44.002499999999998</v>
      </c>
      <c r="J70" s="240"/>
      <c r="K70" s="286">
        <f>'Химия-9 2022 расклад'!L69</f>
        <v>7</v>
      </c>
      <c r="L70" s="518">
        <f>'Химия-9 2023 расклад'!L69</f>
        <v>8</v>
      </c>
      <c r="M70" s="504">
        <f>'Химия-9 2024 расклад'!L70</f>
        <v>11</v>
      </c>
      <c r="N70" s="296">
        <f>'Химия-9 2020 расклад'!M70</f>
        <v>58.67</v>
      </c>
      <c r="O70" s="241"/>
      <c r="P70" s="290">
        <f>'Химия-9 2022 расклад'!M69</f>
        <v>77.777777777777771</v>
      </c>
      <c r="Q70" s="242">
        <f>'Химия-9 2023 расклад'!M69</f>
        <v>88.888888888888886</v>
      </c>
      <c r="R70" s="337">
        <f>'Химия-9 2024 расклад'!M70</f>
        <v>100</v>
      </c>
      <c r="S70" s="500">
        <f>'Химия-9 2020 расклад'!N70</f>
        <v>3.9975000000000001</v>
      </c>
      <c r="T70" s="501"/>
      <c r="U70" s="502">
        <f>'Химия-9 2022 расклад'!N69</f>
        <v>0</v>
      </c>
      <c r="V70" s="528">
        <f>'Химия-9 2023 расклад'!N69</f>
        <v>0</v>
      </c>
      <c r="W70" s="504">
        <f>'Химия-9 2024 расклад'!N70</f>
        <v>0</v>
      </c>
      <c r="X70" s="296">
        <f>'Химия-9 2020 расклад'!O70</f>
        <v>5.33</v>
      </c>
      <c r="Y70" s="242"/>
      <c r="Z70" s="344">
        <f>'Химия-9 2022 расклад'!O69</f>
        <v>0</v>
      </c>
      <c r="AA70" s="344">
        <f>'Химия-9 2023 расклад'!O69</f>
        <v>0</v>
      </c>
      <c r="AB70" s="301">
        <f>'Химия-9 2024 расклад'!O70</f>
        <v>0</v>
      </c>
    </row>
    <row r="71" spans="1:28" s="1" customFormat="1" ht="15" customHeight="1" x14ac:dyDescent="0.25">
      <c r="A71" s="11">
        <v>3</v>
      </c>
      <c r="B71" s="48">
        <v>50060</v>
      </c>
      <c r="C71" s="238" t="s">
        <v>56</v>
      </c>
      <c r="D71" s="239" t="s">
        <v>137</v>
      </c>
      <c r="E71" s="240"/>
      <c r="F71" s="286">
        <f>'Химия-9 2022 расклад'!K70</f>
        <v>11</v>
      </c>
      <c r="G71" s="518">
        <f>'Химия-9 2023 расклад'!K70</f>
        <v>7</v>
      </c>
      <c r="H71" s="332">
        <f>'Химия-9 2024 расклад'!K71</f>
        <v>14</v>
      </c>
      <c r="I71" s="239" t="s">
        <v>137</v>
      </c>
      <c r="J71" s="240"/>
      <c r="K71" s="286">
        <f>'Химия-9 2022 расклад'!L70</f>
        <v>10</v>
      </c>
      <c r="L71" s="518">
        <f>'Химия-9 2023 расклад'!L70</f>
        <v>6</v>
      </c>
      <c r="M71" s="504">
        <f>'Химия-9 2024 расклад'!L71</f>
        <v>12</v>
      </c>
      <c r="N71" s="296" t="s">
        <v>137</v>
      </c>
      <c r="O71" s="241"/>
      <c r="P71" s="290">
        <f>'Химия-9 2022 расклад'!M70</f>
        <v>90.909090909090907</v>
      </c>
      <c r="Q71" s="242">
        <f>'Химия-9 2023 расклад'!M70</f>
        <v>85.714285714285708</v>
      </c>
      <c r="R71" s="337">
        <f>'Химия-9 2024 расклад'!M71</f>
        <v>85.714285714285708</v>
      </c>
      <c r="S71" s="500" t="s">
        <v>137</v>
      </c>
      <c r="T71" s="501"/>
      <c r="U71" s="502">
        <f>'Химия-9 2022 расклад'!N70</f>
        <v>0</v>
      </c>
      <c r="V71" s="528">
        <f>'Химия-9 2023 расклад'!N70</f>
        <v>0</v>
      </c>
      <c r="W71" s="504">
        <f>'Химия-9 2024 расклад'!N71</f>
        <v>0</v>
      </c>
      <c r="X71" s="296" t="s">
        <v>137</v>
      </c>
      <c r="Y71" s="242"/>
      <c r="Z71" s="344">
        <f>'Химия-9 2022 расклад'!O70</f>
        <v>0</v>
      </c>
      <c r="AA71" s="344">
        <f>'Химия-9 2023 расклад'!O70</f>
        <v>0</v>
      </c>
      <c r="AB71" s="301">
        <f>'Химия-9 2024 расклад'!O71</f>
        <v>0</v>
      </c>
    </row>
    <row r="72" spans="1:28" s="1" customFormat="1" ht="15" customHeight="1" x14ac:dyDescent="0.25">
      <c r="A72" s="11">
        <v>4</v>
      </c>
      <c r="B72" s="54">
        <v>50170</v>
      </c>
      <c r="C72" s="238" t="s">
        <v>57</v>
      </c>
      <c r="D72" s="239" t="s">
        <v>137</v>
      </c>
      <c r="E72" s="240"/>
      <c r="F72" s="286">
        <f>'Химия-9 2022 расклад'!K71</f>
        <v>1</v>
      </c>
      <c r="G72" s="518">
        <f>'Химия-9 2023 расклад'!K71</f>
        <v>3</v>
      </c>
      <c r="H72" s="332">
        <f>'Химия-9 2024 расклад'!K72</f>
        <v>4</v>
      </c>
      <c r="I72" s="239" t="s">
        <v>137</v>
      </c>
      <c r="J72" s="240"/>
      <c r="K72" s="286">
        <f>'Химия-9 2022 расклад'!L71</f>
        <v>1</v>
      </c>
      <c r="L72" s="518">
        <f>'Химия-9 2023 расклад'!L71</f>
        <v>3</v>
      </c>
      <c r="M72" s="504">
        <f>'Химия-9 2024 расклад'!L72</f>
        <v>4</v>
      </c>
      <c r="N72" s="296" t="s">
        <v>137</v>
      </c>
      <c r="O72" s="241"/>
      <c r="P72" s="290">
        <f>'Химия-9 2022 расклад'!M71</f>
        <v>100</v>
      </c>
      <c r="Q72" s="242">
        <f>'Химия-9 2023 расклад'!M71</f>
        <v>100</v>
      </c>
      <c r="R72" s="337">
        <f>'Химия-9 2024 расклад'!M72</f>
        <v>100</v>
      </c>
      <c r="S72" s="500" t="s">
        <v>137</v>
      </c>
      <c r="T72" s="501"/>
      <c r="U72" s="502">
        <f>'Химия-9 2022 расклад'!N71</f>
        <v>0</v>
      </c>
      <c r="V72" s="528">
        <f>'Химия-9 2023 расклад'!N71</f>
        <v>0</v>
      </c>
      <c r="W72" s="504">
        <f>'Химия-9 2024 расклад'!N72</f>
        <v>0</v>
      </c>
      <c r="X72" s="296" t="s">
        <v>137</v>
      </c>
      <c r="Y72" s="242"/>
      <c r="Z72" s="344">
        <f>'Химия-9 2022 расклад'!O71</f>
        <v>0</v>
      </c>
      <c r="AA72" s="344">
        <f>'Химия-9 2023 расклад'!O71</f>
        <v>0</v>
      </c>
      <c r="AB72" s="301">
        <f>'Химия-9 2024 расклад'!O72</f>
        <v>0</v>
      </c>
    </row>
    <row r="73" spans="1:28" s="1" customFormat="1" ht="15" customHeight="1" x14ac:dyDescent="0.25">
      <c r="A73" s="11">
        <v>5</v>
      </c>
      <c r="B73" s="48">
        <v>50230</v>
      </c>
      <c r="C73" s="238" t="s">
        <v>58</v>
      </c>
      <c r="D73" s="239">
        <f>'Химия-9 2020 расклад'!K73</f>
        <v>63</v>
      </c>
      <c r="E73" s="240"/>
      <c r="F73" s="286">
        <f>'Химия-9 2022 расклад'!K72</f>
        <v>4</v>
      </c>
      <c r="G73" s="518">
        <f>'Химия-9 2023 расклад'!K72</f>
        <v>7</v>
      </c>
      <c r="H73" s="332">
        <f>'Химия-9 2024 расклад'!K73</f>
        <v>5</v>
      </c>
      <c r="I73" s="239">
        <f>'Химия-9 2020 расклад'!L73</f>
        <v>42.002099999999999</v>
      </c>
      <c r="J73" s="240"/>
      <c r="K73" s="286">
        <f>'Химия-9 2022 расклад'!L72</f>
        <v>4</v>
      </c>
      <c r="L73" s="518">
        <f>'Химия-9 2023 расклад'!L72</f>
        <v>3</v>
      </c>
      <c r="M73" s="504">
        <f>'Химия-9 2024 расклад'!L73</f>
        <v>5</v>
      </c>
      <c r="N73" s="296">
        <f>'Химия-9 2020 расклад'!M73</f>
        <v>66.67</v>
      </c>
      <c r="O73" s="241"/>
      <c r="P73" s="290">
        <f>'Химия-9 2022 расклад'!M72</f>
        <v>100</v>
      </c>
      <c r="Q73" s="242">
        <f>'Химия-9 2023 расклад'!M72</f>
        <v>42.857142857142854</v>
      </c>
      <c r="R73" s="337">
        <f>'Химия-9 2024 расклад'!M73</f>
        <v>100</v>
      </c>
      <c r="S73" s="500">
        <f>'Химия-9 2020 расклад'!N73</f>
        <v>5.9976000000000003</v>
      </c>
      <c r="T73" s="501"/>
      <c r="U73" s="502">
        <f>'Химия-9 2022 расклад'!N72</f>
        <v>0</v>
      </c>
      <c r="V73" s="528">
        <f>'Химия-9 2023 расклад'!N72</f>
        <v>0</v>
      </c>
      <c r="W73" s="504">
        <f>'Химия-9 2024 расклад'!N73</f>
        <v>0</v>
      </c>
      <c r="X73" s="296">
        <f>'Химия-9 2020 расклад'!O73</f>
        <v>9.52</v>
      </c>
      <c r="Y73" s="242"/>
      <c r="Z73" s="344">
        <f>'Химия-9 2022 расклад'!O72</f>
        <v>0</v>
      </c>
      <c r="AA73" s="344">
        <f>'Химия-9 2023 расклад'!O72</f>
        <v>0</v>
      </c>
      <c r="AB73" s="301">
        <f>'Химия-9 2024 расклад'!O73</f>
        <v>0</v>
      </c>
    </row>
    <row r="74" spans="1:28" s="1" customFormat="1" ht="15" customHeight="1" x14ac:dyDescent="0.25">
      <c r="A74" s="11">
        <v>6</v>
      </c>
      <c r="B74" s="48">
        <v>50340</v>
      </c>
      <c r="C74" s="238" t="s">
        <v>59</v>
      </c>
      <c r="D74" s="239" t="s">
        <v>137</v>
      </c>
      <c r="E74" s="240"/>
      <c r="F74" s="286">
        <f>'Химия-9 2022 расклад'!K73</f>
        <v>2</v>
      </c>
      <c r="G74" s="518">
        <f>'Химия-9 2023 расклад'!K73</f>
        <v>2</v>
      </c>
      <c r="H74" s="332">
        <f>'Химия-9 2024 расклад'!K74</f>
        <v>2</v>
      </c>
      <c r="I74" s="239" t="s">
        <v>137</v>
      </c>
      <c r="J74" s="240"/>
      <c r="K74" s="286">
        <f>'Химия-9 2022 расклад'!L73</f>
        <v>1</v>
      </c>
      <c r="L74" s="518">
        <f>'Химия-9 2023 расклад'!L73</f>
        <v>2</v>
      </c>
      <c r="M74" s="504">
        <f>'Химия-9 2024 расклад'!L74</f>
        <v>2</v>
      </c>
      <c r="N74" s="296" t="s">
        <v>137</v>
      </c>
      <c r="O74" s="241"/>
      <c r="P74" s="290">
        <f>'Химия-9 2022 расклад'!M73</f>
        <v>50</v>
      </c>
      <c r="Q74" s="242">
        <f>'Химия-9 2023 расклад'!M73</f>
        <v>100</v>
      </c>
      <c r="R74" s="337">
        <f>'Химия-9 2024 расклад'!M74</f>
        <v>100</v>
      </c>
      <c r="S74" s="500" t="s">
        <v>137</v>
      </c>
      <c r="T74" s="501"/>
      <c r="U74" s="502">
        <f>'Химия-9 2022 расклад'!N73</f>
        <v>0</v>
      </c>
      <c r="V74" s="528">
        <f>'Химия-9 2023 расклад'!N73</f>
        <v>0</v>
      </c>
      <c r="W74" s="504">
        <f>'Химия-9 2024 расклад'!N74</f>
        <v>0</v>
      </c>
      <c r="X74" s="296" t="s">
        <v>137</v>
      </c>
      <c r="Y74" s="242"/>
      <c r="Z74" s="344">
        <f>'Химия-9 2022 расклад'!O73</f>
        <v>0</v>
      </c>
      <c r="AA74" s="344">
        <f>'Химия-9 2023 расклад'!O73</f>
        <v>0</v>
      </c>
      <c r="AB74" s="301">
        <f>'Химия-9 2024 расклад'!O74</f>
        <v>0</v>
      </c>
    </row>
    <row r="75" spans="1:28" s="1" customFormat="1" ht="15" customHeight="1" x14ac:dyDescent="0.25">
      <c r="A75" s="11">
        <v>7</v>
      </c>
      <c r="B75" s="48">
        <v>50420</v>
      </c>
      <c r="C75" s="238" t="s">
        <v>60</v>
      </c>
      <c r="D75" s="239" t="s">
        <v>137</v>
      </c>
      <c r="E75" s="240"/>
      <c r="F75" s="286">
        <f>'Химия-9 2022 расклад'!K74</f>
        <v>2</v>
      </c>
      <c r="G75" s="518">
        <f>'Химия-9 2023 расклад'!K74</f>
        <v>5</v>
      </c>
      <c r="H75" s="332">
        <f>'Химия-9 2024 расклад'!K75</f>
        <v>6</v>
      </c>
      <c r="I75" s="239" t="s">
        <v>137</v>
      </c>
      <c r="J75" s="240"/>
      <c r="K75" s="286">
        <f>'Химия-9 2022 расклад'!L74</f>
        <v>2</v>
      </c>
      <c r="L75" s="518">
        <f>'Химия-9 2023 расклад'!L74</f>
        <v>4</v>
      </c>
      <c r="M75" s="504">
        <f>'Химия-9 2024 расклад'!L75</f>
        <v>4</v>
      </c>
      <c r="N75" s="296" t="s">
        <v>137</v>
      </c>
      <c r="O75" s="241"/>
      <c r="P75" s="290">
        <f>'Химия-9 2022 расклад'!M74</f>
        <v>100</v>
      </c>
      <c r="Q75" s="242">
        <f>'Химия-9 2023 расклад'!M74</f>
        <v>80</v>
      </c>
      <c r="R75" s="337">
        <f>'Химия-9 2024 расклад'!M75</f>
        <v>66.666666666666671</v>
      </c>
      <c r="S75" s="500" t="s">
        <v>137</v>
      </c>
      <c r="T75" s="501"/>
      <c r="U75" s="502">
        <f>'Химия-9 2022 расклад'!N74</f>
        <v>0</v>
      </c>
      <c r="V75" s="528">
        <f>'Химия-9 2023 расклад'!N74</f>
        <v>0</v>
      </c>
      <c r="W75" s="504">
        <f>'Химия-9 2024 расклад'!N75</f>
        <v>0</v>
      </c>
      <c r="X75" s="296" t="s">
        <v>137</v>
      </c>
      <c r="Y75" s="242"/>
      <c r="Z75" s="344">
        <f>'Химия-9 2022 расклад'!O74</f>
        <v>0</v>
      </c>
      <c r="AA75" s="344">
        <f>'Химия-9 2023 расклад'!O74</f>
        <v>0</v>
      </c>
      <c r="AB75" s="301">
        <f>'Химия-9 2024 расклад'!O75</f>
        <v>0</v>
      </c>
    </row>
    <row r="76" spans="1:28" s="1" customFormat="1" ht="15" customHeight="1" x14ac:dyDescent="0.25">
      <c r="A76" s="11">
        <v>8</v>
      </c>
      <c r="B76" s="48">
        <v>50450</v>
      </c>
      <c r="C76" s="238" t="s">
        <v>61</v>
      </c>
      <c r="D76" s="239">
        <f>'Химия-9 2020 расклад'!K76</f>
        <v>92</v>
      </c>
      <c r="E76" s="240"/>
      <c r="F76" s="286">
        <f>'Химия-9 2022 расклад'!K75</f>
        <v>13</v>
      </c>
      <c r="G76" s="518">
        <f>'Химия-9 2023 расклад'!K75</f>
        <v>12</v>
      </c>
      <c r="H76" s="332">
        <f>'Химия-9 2024 расклад'!K76</f>
        <v>9</v>
      </c>
      <c r="I76" s="239">
        <f>'Химия-9 2020 расклад'!L76</f>
        <v>33.000399999999999</v>
      </c>
      <c r="J76" s="240"/>
      <c r="K76" s="286">
        <f>'Химия-9 2022 расклад'!L75</f>
        <v>10</v>
      </c>
      <c r="L76" s="518">
        <f>'Химия-9 2023 расклад'!L75</f>
        <v>11</v>
      </c>
      <c r="M76" s="504">
        <f>'Химия-9 2024 расклад'!L76</f>
        <v>8</v>
      </c>
      <c r="N76" s="296">
        <f>'Химия-9 2020 расклад'!M76</f>
        <v>35.869999999999997</v>
      </c>
      <c r="O76" s="241"/>
      <c r="P76" s="290">
        <f>'Химия-9 2022 расклад'!M75</f>
        <v>76.92307692307692</v>
      </c>
      <c r="Q76" s="242">
        <f>'Химия-9 2023 расклад'!M75</f>
        <v>91.666666666666671</v>
      </c>
      <c r="R76" s="337">
        <f>'Химия-9 2024 расклад'!M76</f>
        <v>88.888888888888886</v>
      </c>
      <c r="S76" s="500">
        <f>'Химия-9 2020 расклад'!N76</f>
        <v>15.9712</v>
      </c>
      <c r="T76" s="501"/>
      <c r="U76" s="502">
        <f>'Химия-9 2022 расклад'!N75</f>
        <v>0</v>
      </c>
      <c r="V76" s="528">
        <f>'Химия-9 2023 расклад'!N75</f>
        <v>0</v>
      </c>
      <c r="W76" s="504">
        <f>'Химия-9 2024 расклад'!N76</f>
        <v>0</v>
      </c>
      <c r="X76" s="296">
        <f>'Химия-9 2020 расклад'!O76</f>
        <v>17.36</v>
      </c>
      <c r="Y76" s="242"/>
      <c r="Z76" s="344">
        <f>'Химия-9 2022 расклад'!O75</f>
        <v>0</v>
      </c>
      <c r="AA76" s="344">
        <f>'Химия-9 2023 расклад'!O75</f>
        <v>0</v>
      </c>
      <c r="AB76" s="301">
        <f>'Химия-9 2024 расклад'!O76</f>
        <v>0</v>
      </c>
    </row>
    <row r="77" spans="1:28" s="1" customFormat="1" ht="15" customHeight="1" x14ac:dyDescent="0.25">
      <c r="A77" s="11">
        <v>9</v>
      </c>
      <c r="B77" s="48">
        <v>50620</v>
      </c>
      <c r="C77" s="238" t="s">
        <v>62</v>
      </c>
      <c r="D77" s="239" t="s">
        <v>137</v>
      </c>
      <c r="E77" s="240"/>
      <c r="F77" s="286">
        <f>'Химия-9 2022 расклад'!K76</f>
        <v>4</v>
      </c>
      <c r="G77" s="518">
        <f>'Химия-9 2023 расклад'!K76</f>
        <v>7</v>
      </c>
      <c r="H77" s="332">
        <f>'Химия-9 2024 расклад'!K77</f>
        <v>7</v>
      </c>
      <c r="I77" s="239" t="s">
        <v>137</v>
      </c>
      <c r="J77" s="240"/>
      <c r="K77" s="286">
        <f>'Химия-9 2022 расклад'!L76</f>
        <v>1</v>
      </c>
      <c r="L77" s="518">
        <f>'Химия-9 2023 расклад'!L76</f>
        <v>4</v>
      </c>
      <c r="M77" s="504">
        <f>'Химия-9 2024 расклад'!L77</f>
        <v>5</v>
      </c>
      <c r="N77" s="296" t="s">
        <v>137</v>
      </c>
      <c r="O77" s="241"/>
      <c r="P77" s="290">
        <f>'Химия-9 2022 расклад'!M76</f>
        <v>25</v>
      </c>
      <c r="Q77" s="242">
        <f>'Химия-9 2023 расклад'!M76</f>
        <v>57.142857142857146</v>
      </c>
      <c r="R77" s="337">
        <f>'Химия-9 2024 расклад'!M77</f>
        <v>71.428571428571431</v>
      </c>
      <c r="S77" s="500" t="s">
        <v>137</v>
      </c>
      <c r="T77" s="501"/>
      <c r="U77" s="502">
        <f>'Химия-9 2022 расклад'!N76</f>
        <v>0</v>
      </c>
      <c r="V77" s="528">
        <f>'Химия-9 2023 расклад'!N76</f>
        <v>0</v>
      </c>
      <c r="W77" s="504">
        <f>'Химия-9 2024 расклад'!N77</f>
        <v>0</v>
      </c>
      <c r="X77" s="296" t="s">
        <v>137</v>
      </c>
      <c r="Y77" s="242"/>
      <c r="Z77" s="344">
        <f>'Химия-9 2022 расклад'!O76</f>
        <v>0</v>
      </c>
      <c r="AA77" s="344">
        <f>'Химия-9 2023 расклад'!O76</f>
        <v>0</v>
      </c>
      <c r="AB77" s="301">
        <f>'Химия-9 2024 расклад'!O77</f>
        <v>0</v>
      </c>
    </row>
    <row r="78" spans="1:28" s="1" customFormat="1" ht="15" customHeight="1" x14ac:dyDescent="0.25">
      <c r="A78" s="11">
        <v>10</v>
      </c>
      <c r="B78" s="48">
        <v>50760</v>
      </c>
      <c r="C78" s="238" t="s">
        <v>63</v>
      </c>
      <c r="D78" s="239" t="s">
        <v>137</v>
      </c>
      <c r="E78" s="240"/>
      <c r="F78" s="286">
        <f>'Химия-9 2022 расклад'!K77</f>
        <v>7</v>
      </c>
      <c r="G78" s="518">
        <f>'Химия-9 2023 расклад'!K77</f>
        <v>6</v>
      </c>
      <c r="H78" s="332">
        <f>'Химия-9 2024 расклад'!K78</f>
        <v>7</v>
      </c>
      <c r="I78" s="239" t="s">
        <v>137</v>
      </c>
      <c r="J78" s="240"/>
      <c r="K78" s="286">
        <f>'Химия-9 2022 расклад'!L77</f>
        <v>3</v>
      </c>
      <c r="L78" s="518">
        <f>'Химия-9 2023 расклад'!L77</f>
        <v>4</v>
      </c>
      <c r="M78" s="504">
        <f>'Химия-9 2024 расклад'!L78</f>
        <v>2</v>
      </c>
      <c r="N78" s="296" t="s">
        <v>137</v>
      </c>
      <c r="O78" s="241"/>
      <c r="P78" s="290">
        <f>'Химия-9 2022 расклад'!M77</f>
        <v>42.857142857142861</v>
      </c>
      <c r="Q78" s="242">
        <f>'Химия-9 2023 расклад'!M77</f>
        <v>66.666666666666671</v>
      </c>
      <c r="R78" s="337">
        <f>'Химия-9 2024 расклад'!M78</f>
        <v>28.571428571428573</v>
      </c>
      <c r="S78" s="500" t="s">
        <v>137</v>
      </c>
      <c r="T78" s="501"/>
      <c r="U78" s="502">
        <f>'Химия-9 2022 расклад'!N77</f>
        <v>0</v>
      </c>
      <c r="V78" s="528">
        <f>'Химия-9 2023 расклад'!N77</f>
        <v>0</v>
      </c>
      <c r="W78" s="504">
        <f>'Химия-9 2024 расклад'!N78</f>
        <v>0</v>
      </c>
      <c r="X78" s="296" t="s">
        <v>137</v>
      </c>
      <c r="Y78" s="242"/>
      <c r="Z78" s="344">
        <f>'Химия-9 2022 расклад'!O77</f>
        <v>0</v>
      </c>
      <c r="AA78" s="344">
        <f>'Химия-9 2023 расклад'!O77</f>
        <v>0</v>
      </c>
      <c r="AB78" s="301">
        <f>'Химия-9 2024 расклад'!O78</f>
        <v>0</v>
      </c>
    </row>
    <row r="79" spans="1:28" s="1" customFormat="1" ht="15" customHeight="1" x14ac:dyDescent="0.25">
      <c r="A79" s="11">
        <v>11</v>
      </c>
      <c r="B79" s="48">
        <v>50780</v>
      </c>
      <c r="C79" s="238" t="s">
        <v>64</v>
      </c>
      <c r="D79" s="239" t="s">
        <v>137</v>
      </c>
      <c r="E79" s="240"/>
      <c r="F79" s="286"/>
      <c r="G79" s="518">
        <f>'Химия-9 2023 расклад'!K78</f>
        <v>2</v>
      </c>
      <c r="H79" s="332">
        <f>'Химия-9 2024 расклад'!K79</f>
        <v>4</v>
      </c>
      <c r="I79" s="239" t="s">
        <v>137</v>
      </c>
      <c r="J79" s="240"/>
      <c r="K79" s="286"/>
      <c r="L79" s="518">
        <f>'Химия-9 2023 расклад'!L78</f>
        <v>1</v>
      </c>
      <c r="M79" s="504">
        <f>'Химия-9 2024 расклад'!L79</f>
        <v>1</v>
      </c>
      <c r="N79" s="296" t="s">
        <v>137</v>
      </c>
      <c r="O79" s="241"/>
      <c r="P79" s="290"/>
      <c r="Q79" s="242">
        <f>'Химия-9 2023 расклад'!M78</f>
        <v>50</v>
      </c>
      <c r="R79" s="337">
        <f>'Химия-9 2024 расклад'!M79</f>
        <v>25</v>
      </c>
      <c r="S79" s="500" t="s">
        <v>137</v>
      </c>
      <c r="T79" s="501"/>
      <c r="U79" s="502"/>
      <c r="V79" s="528">
        <f>'Химия-9 2023 расклад'!N78</f>
        <v>0</v>
      </c>
      <c r="W79" s="504">
        <f>'Химия-9 2024 расклад'!N79</f>
        <v>1</v>
      </c>
      <c r="X79" s="296" t="s">
        <v>137</v>
      </c>
      <c r="Y79" s="242"/>
      <c r="Z79" s="344"/>
      <c r="AA79" s="344">
        <f>'Химия-9 2023 расклад'!O78</f>
        <v>0</v>
      </c>
      <c r="AB79" s="301">
        <f>'Химия-9 2024 расклад'!O79</f>
        <v>25</v>
      </c>
    </row>
    <row r="80" spans="1:28" s="1" customFormat="1" ht="15" customHeight="1" x14ac:dyDescent="0.25">
      <c r="A80" s="11">
        <v>12</v>
      </c>
      <c r="B80" s="48">
        <v>50930</v>
      </c>
      <c r="C80" s="238" t="s">
        <v>65</v>
      </c>
      <c r="D80" s="239" t="s">
        <v>137</v>
      </c>
      <c r="E80" s="240"/>
      <c r="F80" s="286"/>
      <c r="G80" s="518">
        <f>'Химия-9 2023 расклад'!K79</f>
        <v>2</v>
      </c>
      <c r="H80" s="332">
        <f>'Химия-9 2024 расклад'!K80</f>
        <v>2</v>
      </c>
      <c r="I80" s="239" t="s">
        <v>137</v>
      </c>
      <c r="J80" s="240"/>
      <c r="K80" s="286"/>
      <c r="L80" s="518">
        <f>'Химия-9 2023 расклад'!L79</f>
        <v>2</v>
      </c>
      <c r="M80" s="504">
        <f>'Химия-9 2024 расклад'!L80</f>
        <v>1</v>
      </c>
      <c r="N80" s="296" t="s">
        <v>137</v>
      </c>
      <c r="O80" s="241"/>
      <c r="P80" s="290"/>
      <c r="Q80" s="242">
        <f>'Химия-9 2023 расклад'!M79</f>
        <v>100</v>
      </c>
      <c r="R80" s="337">
        <f>'Химия-9 2024 расклад'!M80</f>
        <v>50</v>
      </c>
      <c r="S80" s="500" t="s">
        <v>137</v>
      </c>
      <c r="T80" s="501"/>
      <c r="U80" s="502"/>
      <c r="V80" s="528">
        <f>'Химия-9 2023 расклад'!N79</f>
        <v>0</v>
      </c>
      <c r="W80" s="504">
        <f>'Химия-9 2024 расклад'!N80</f>
        <v>0</v>
      </c>
      <c r="X80" s="296" t="s">
        <v>137</v>
      </c>
      <c r="Y80" s="242"/>
      <c r="Z80" s="344"/>
      <c r="AA80" s="344">
        <f>'Химия-9 2023 расклад'!O79</f>
        <v>0</v>
      </c>
      <c r="AB80" s="301">
        <f>'Химия-9 2024 расклад'!O80</f>
        <v>0</v>
      </c>
    </row>
    <row r="81" spans="1:28" s="1" customFormat="1" ht="15" customHeight="1" x14ac:dyDescent="0.25">
      <c r="A81" s="15">
        <v>13</v>
      </c>
      <c r="B81" s="50">
        <v>51370</v>
      </c>
      <c r="C81" s="243" t="s">
        <v>66</v>
      </c>
      <c r="D81" s="239" t="s">
        <v>137</v>
      </c>
      <c r="E81" s="240"/>
      <c r="F81" s="286">
        <f>'Химия-9 2022 расклад'!K80</f>
        <v>4</v>
      </c>
      <c r="G81" s="518">
        <f>'Химия-9 2023 расклад'!K80</f>
        <v>7</v>
      </c>
      <c r="H81" s="332">
        <f>'Химия-9 2024 расклад'!K81</f>
        <v>10</v>
      </c>
      <c r="I81" s="239" t="s">
        <v>137</v>
      </c>
      <c r="J81" s="240"/>
      <c r="K81" s="286">
        <f>'Химия-9 2022 расклад'!L80</f>
        <v>2</v>
      </c>
      <c r="L81" s="518">
        <f>'Химия-9 2023 расклад'!L80</f>
        <v>6</v>
      </c>
      <c r="M81" s="504">
        <f>'Химия-9 2024 расклад'!L81</f>
        <v>6</v>
      </c>
      <c r="N81" s="296" t="s">
        <v>137</v>
      </c>
      <c r="O81" s="241"/>
      <c r="P81" s="290">
        <f>'Химия-9 2022 расклад'!M80</f>
        <v>50</v>
      </c>
      <c r="Q81" s="242">
        <f>'Химия-9 2023 расклад'!M80</f>
        <v>85.714285714285708</v>
      </c>
      <c r="R81" s="337">
        <f>'Химия-9 2024 расклад'!M81</f>
        <v>60</v>
      </c>
      <c r="S81" s="500" t="s">
        <v>137</v>
      </c>
      <c r="T81" s="501"/>
      <c r="U81" s="502">
        <f>'Химия-9 2022 расклад'!N80</f>
        <v>0</v>
      </c>
      <c r="V81" s="528">
        <f>'Химия-9 2023 расклад'!N80</f>
        <v>0</v>
      </c>
      <c r="W81" s="504">
        <f>'Химия-9 2024 расклад'!N81</f>
        <v>0</v>
      </c>
      <c r="X81" s="296" t="s">
        <v>137</v>
      </c>
      <c r="Y81" s="242"/>
      <c r="Z81" s="344">
        <f>'Химия-9 2022 расклад'!O80</f>
        <v>0</v>
      </c>
      <c r="AA81" s="344">
        <f>'Химия-9 2023 расклад'!O80</f>
        <v>0</v>
      </c>
      <c r="AB81" s="301">
        <f>'Химия-9 2024 расклад'!O81</f>
        <v>0</v>
      </c>
    </row>
    <row r="82" spans="1:28" s="1" customFormat="1" ht="15" customHeight="1" thickBot="1" x14ac:dyDescent="0.3">
      <c r="A82" s="15">
        <v>14</v>
      </c>
      <c r="B82" s="50">
        <v>51400</v>
      </c>
      <c r="C82" s="243" t="s">
        <v>139</v>
      </c>
      <c r="D82" s="245" t="s">
        <v>137</v>
      </c>
      <c r="E82" s="295"/>
      <c r="F82" s="287">
        <f>'Химия-9 2022 расклад'!K81</f>
        <v>14</v>
      </c>
      <c r="G82" s="519">
        <f>'Химия-9 2023 расклад'!K81</f>
        <v>9</v>
      </c>
      <c r="H82" s="333">
        <f>'Химия-9 2024 расклад'!K82</f>
        <v>23</v>
      </c>
      <c r="I82" s="245" t="s">
        <v>137</v>
      </c>
      <c r="J82" s="295"/>
      <c r="K82" s="287">
        <f>'Химия-9 2022 расклад'!L81</f>
        <v>11</v>
      </c>
      <c r="L82" s="519">
        <f>'Химия-9 2023 расклад'!L81</f>
        <v>8</v>
      </c>
      <c r="M82" s="508">
        <f>'Химия-9 2024 расклад'!L82</f>
        <v>20</v>
      </c>
      <c r="N82" s="297" t="s">
        <v>137</v>
      </c>
      <c r="O82" s="294"/>
      <c r="P82" s="291">
        <f>'Химия-9 2022 расклад'!M81</f>
        <v>78.571428571428569</v>
      </c>
      <c r="Q82" s="246">
        <f>'Химия-9 2023 расклад'!M81</f>
        <v>88.888888888888886</v>
      </c>
      <c r="R82" s="338">
        <f>'Химия-9 2024 расклад'!M82</f>
        <v>86.956521739130437</v>
      </c>
      <c r="S82" s="505" t="s">
        <v>137</v>
      </c>
      <c r="T82" s="506"/>
      <c r="U82" s="507">
        <f>'Химия-9 2022 расклад'!N81</f>
        <v>0</v>
      </c>
      <c r="V82" s="529">
        <f>'Химия-9 2023 расклад'!N81</f>
        <v>0</v>
      </c>
      <c r="W82" s="508">
        <f>'Химия-9 2024 расклад'!N82</f>
        <v>0</v>
      </c>
      <c r="X82" s="297" t="s">
        <v>137</v>
      </c>
      <c r="Y82" s="246"/>
      <c r="Z82" s="345">
        <f>'Химия-9 2022 расклад'!O81</f>
        <v>0</v>
      </c>
      <c r="AA82" s="345">
        <f>'Химия-9 2023 расклад'!O81</f>
        <v>0</v>
      </c>
      <c r="AB82" s="302">
        <f>'Химия-9 2024 расклад'!O82</f>
        <v>0</v>
      </c>
    </row>
    <row r="83" spans="1:28" s="1" customFormat="1" ht="15" customHeight="1" thickBot="1" x14ac:dyDescent="0.3">
      <c r="A83" s="35"/>
      <c r="B83" s="51"/>
      <c r="C83" s="247" t="s">
        <v>106</v>
      </c>
      <c r="D83" s="312">
        <f>'Химия-9 2020 расклад'!K83</f>
        <v>861</v>
      </c>
      <c r="E83" s="313">
        <f>'Химия-9 2021 расклад'!K83</f>
        <v>0</v>
      </c>
      <c r="F83" s="314">
        <f>'Химия-9 2022 расклад'!K82</f>
        <v>348</v>
      </c>
      <c r="G83" s="517">
        <f>'Химия-9 2023 расклад'!K82</f>
        <v>349</v>
      </c>
      <c r="H83" s="330">
        <f>'Химия-9 2024 расклад'!K83</f>
        <v>376</v>
      </c>
      <c r="I83" s="312">
        <f>'Химия-9 2020 расклад'!L83</f>
        <v>577.01740000000007</v>
      </c>
      <c r="J83" s="313">
        <f>'Химия-9 2021 расклад'!L83</f>
        <v>0</v>
      </c>
      <c r="K83" s="314">
        <f>'Химия-9 2022 расклад'!L82</f>
        <v>237</v>
      </c>
      <c r="L83" s="517">
        <f>'Химия-9 2023 расклад'!L82</f>
        <v>285</v>
      </c>
      <c r="M83" s="499">
        <f>'Химия-9 2024 расклад'!L83</f>
        <v>302</v>
      </c>
      <c r="N83" s="317">
        <f>'Химия-9 2020 расклад'!M83</f>
        <v>66.124880952380948</v>
      </c>
      <c r="O83" s="315">
        <f>'Химия-9 2021 расклад'!M83</f>
        <v>0</v>
      </c>
      <c r="P83" s="316">
        <f>'Химия-9 2022 расклад'!M82</f>
        <v>66.481069393569385</v>
      </c>
      <c r="Q83" s="318">
        <f>'Химия-9 2023 расклад'!M82</f>
        <v>81.661891117478504</v>
      </c>
      <c r="R83" s="336">
        <f>'Химия-9 2024 расклад'!M83</f>
        <v>80.319148936170208</v>
      </c>
      <c r="S83" s="496">
        <f>'Химия-9 2020 расклад'!N83</f>
        <v>60.991499999999988</v>
      </c>
      <c r="T83" s="497">
        <f>'Химия-9 2021 расклад'!N83</f>
        <v>0</v>
      </c>
      <c r="U83" s="498">
        <f>'Химия-9 2022 расклад'!N82</f>
        <v>9</v>
      </c>
      <c r="V83" s="526">
        <f>'Химия-9 2023 расклад'!N82</f>
        <v>1</v>
      </c>
      <c r="W83" s="499">
        <f>'Химия-9 2024 расклад'!N83</f>
        <v>5</v>
      </c>
      <c r="X83" s="317">
        <f>'Химия-9 2020 расклад'!O83</f>
        <v>10.132727272727273</v>
      </c>
      <c r="Y83" s="318">
        <f>'Химия-9 2021 расклад'!O83</f>
        <v>0</v>
      </c>
      <c r="Z83" s="342">
        <f>'Химия-9 2022 расклад'!O82</f>
        <v>2.8825456950456951</v>
      </c>
      <c r="AA83" s="342">
        <f>'Химия-9 2023 расклад'!O82</f>
        <v>0.28653295128939826</v>
      </c>
      <c r="AB83" s="319">
        <f>'Химия-9 2024 расклад'!O83</f>
        <v>1.3297872340425532</v>
      </c>
    </row>
    <row r="84" spans="1:28" s="1" customFormat="1" ht="15" customHeight="1" x14ac:dyDescent="0.25">
      <c r="A84" s="59">
        <v>1</v>
      </c>
      <c r="B84" s="53">
        <v>60010</v>
      </c>
      <c r="C84" s="238" t="s">
        <v>68</v>
      </c>
      <c r="D84" s="234">
        <f>'Химия-9 2020 расклад'!K84</f>
        <v>71</v>
      </c>
      <c r="E84" s="235"/>
      <c r="F84" s="288">
        <f>'Химия-9 2022 расклад'!K83</f>
        <v>3</v>
      </c>
      <c r="G84" s="520">
        <f>'Химия-9 2023 расклад'!K83</f>
        <v>3</v>
      </c>
      <c r="H84" s="331">
        <f>'Химия-9 2024 расклад'!K84</f>
        <v>6</v>
      </c>
      <c r="I84" s="234">
        <f>'Химия-9 2020 расклад'!L84</f>
        <v>37.999199999999995</v>
      </c>
      <c r="J84" s="235"/>
      <c r="K84" s="288">
        <f>'Химия-9 2022 расклад'!L83</f>
        <v>3</v>
      </c>
      <c r="L84" s="520">
        <f>'Химия-9 2023 расклад'!L83</f>
        <v>3</v>
      </c>
      <c r="M84" s="503">
        <f>'Химия-9 2024 расклад'!L84</f>
        <v>5</v>
      </c>
      <c r="N84" s="298">
        <f>'Химия-9 2020 расклад'!M84</f>
        <v>53.519999999999996</v>
      </c>
      <c r="O84" s="236"/>
      <c r="P84" s="292">
        <f>'Химия-9 2022 расклад'!M83</f>
        <v>100</v>
      </c>
      <c r="Q84" s="237">
        <f>'Химия-9 2023 расклад'!M83</f>
        <v>100</v>
      </c>
      <c r="R84" s="339">
        <f>'Химия-9 2024 расклад'!M84</f>
        <v>83.333333333333329</v>
      </c>
      <c r="S84" s="509">
        <f>'Химия-9 2020 расклад'!N84</f>
        <v>3.9973000000000001</v>
      </c>
      <c r="T84" s="510"/>
      <c r="U84" s="511">
        <f>'Химия-9 2022 расклад'!N83</f>
        <v>0</v>
      </c>
      <c r="V84" s="527">
        <f>'Химия-9 2023 расклад'!N83</f>
        <v>0</v>
      </c>
      <c r="W84" s="503">
        <f>'Химия-9 2024 расклад'!N84</f>
        <v>0</v>
      </c>
      <c r="X84" s="298">
        <f>'Химия-9 2020 расклад'!O84</f>
        <v>5.63</v>
      </c>
      <c r="Y84" s="237"/>
      <c r="Z84" s="343">
        <f>'Химия-9 2022 расклад'!O83</f>
        <v>0</v>
      </c>
      <c r="AA84" s="343">
        <f>'Химия-9 2023 расклад'!O83</f>
        <v>0</v>
      </c>
      <c r="AB84" s="300">
        <f>'Химия-9 2024 расклад'!O84</f>
        <v>0</v>
      </c>
    </row>
    <row r="85" spans="1:28" s="1" customFormat="1" ht="15" customHeight="1" x14ac:dyDescent="0.25">
      <c r="A85" s="23">
        <v>2</v>
      </c>
      <c r="B85" s="48">
        <v>60020</v>
      </c>
      <c r="C85" s="238" t="s">
        <v>69</v>
      </c>
      <c r="D85" s="239" t="s">
        <v>137</v>
      </c>
      <c r="E85" s="240"/>
      <c r="F85" s="286">
        <f>'Химия-9 2022 расклад'!K84</f>
        <v>2</v>
      </c>
      <c r="G85" s="518">
        <f>'Химия-9 2023 расклад'!K84</f>
        <v>2</v>
      </c>
      <c r="H85" s="332">
        <f>'Химия-9 2024 расклад'!K85</f>
        <v>3</v>
      </c>
      <c r="I85" s="239" t="s">
        <v>137</v>
      </c>
      <c r="J85" s="240"/>
      <c r="K85" s="286">
        <f>'Химия-9 2022 расклад'!L84</f>
        <v>1</v>
      </c>
      <c r="L85" s="518">
        <f>'Химия-9 2023 расклад'!L84</f>
        <v>1</v>
      </c>
      <c r="M85" s="504">
        <f>'Химия-9 2024 расклад'!L85</f>
        <v>2</v>
      </c>
      <c r="N85" s="296" t="s">
        <v>137</v>
      </c>
      <c r="O85" s="241"/>
      <c r="P85" s="290">
        <f>'Химия-9 2022 расклад'!M84</f>
        <v>50</v>
      </c>
      <c r="Q85" s="242">
        <f>'Химия-9 2023 расклад'!M84</f>
        <v>50</v>
      </c>
      <c r="R85" s="337">
        <f>'Химия-9 2024 расклад'!M85</f>
        <v>66.666666666666671</v>
      </c>
      <c r="S85" s="500" t="s">
        <v>137</v>
      </c>
      <c r="T85" s="501"/>
      <c r="U85" s="502">
        <f>'Химия-9 2022 расклад'!N84</f>
        <v>0</v>
      </c>
      <c r="V85" s="528">
        <f>'Химия-9 2023 расклад'!N84</f>
        <v>0</v>
      </c>
      <c r="W85" s="504">
        <f>'Химия-9 2024 расклад'!N85</f>
        <v>0</v>
      </c>
      <c r="X85" s="296" t="s">
        <v>137</v>
      </c>
      <c r="Y85" s="242"/>
      <c r="Z85" s="344">
        <f>'Химия-9 2022 расклад'!O84</f>
        <v>0</v>
      </c>
      <c r="AA85" s="344">
        <f>'Химия-9 2023 расклад'!O84</f>
        <v>0</v>
      </c>
      <c r="AB85" s="301">
        <f>'Химия-9 2024 расклад'!O85</f>
        <v>0</v>
      </c>
    </row>
    <row r="86" spans="1:28" s="1" customFormat="1" ht="15" customHeight="1" x14ac:dyDescent="0.25">
      <c r="A86" s="23">
        <v>3</v>
      </c>
      <c r="B86" s="48">
        <v>60050</v>
      </c>
      <c r="C86" s="238" t="s">
        <v>70</v>
      </c>
      <c r="D86" s="239" t="s">
        <v>137</v>
      </c>
      <c r="E86" s="240"/>
      <c r="F86" s="286">
        <f>'Химия-9 2022 расклад'!K85</f>
        <v>5</v>
      </c>
      <c r="G86" s="518">
        <f>'Химия-9 2023 расклад'!K85</f>
        <v>6</v>
      </c>
      <c r="H86" s="332">
        <f>'Химия-9 2024 расклад'!K86</f>
        <v>11</v>
      </c>
      <c r="I86" s="239" t="s">
        <v>137</v>
      </c>
      <c r="J86" s="240"/>
      <c r="K86" s="286">
        <f>'Химия-9 2022 расклад'!L85</f>
        <v>4</v>
      </c>
      <c r="L86" s="518">
        <f>'Химия-9 2023 расклад'!L85</f>
        <v>6</v>
      </c>
      <c r="M86" s="504">
        <f>'Химия-9 2024 расклад'!L86</f>
        <v>7</v>
      </c>
      <c r="N86" s="296" t="s">
        <v>137</v>
      </c>
      <c r="O86" s="241"/>
      <c r="P86" s="290">
        <f>'Химия-9 2022 расклад'!M85</f>
        <v>80</v>
      </c>
      <c r="Q86" s="242">
        <f>'Химия-9 2023 расклад'!M85</f>
        <v>100</v>
      </c>
      <c r="R86" s="337">
        <f>'Химия-9 2024 расклад'!M86</f>
        <v>63.636363636363633</v>
      </c>
      <c r="S86" s="500" t="s">
        <v>137</v>
      </c>
      <c r="T86" s="501"/>
      <c r="U86" s="502">
        <f>'Химия-9 2022 расклад'!N85</f>
        <v>0</v>
      </c>
      <c r="V86" s="528">
        <f>'Химия-9 2023 расклад'!N85</f>
        <v>0</v>
      </c>
      <c r="W86" s="504">
        <f>'Химия-9 2024 расклад'!N86</f>
        <v>1</v>
      </c>
      <c r="X86" s="296" t="s">
        <v>137</v>
      </c>
      <c r="Y86" s="242"/>
      <c r="Z86" s="344">
        <f>'Химия-9 2022 расклад'!O85</f>
        <v>0</v>
      </c>
      <c r="AA86" s="344">
        <f>'Химия-9 2023 расклад'!O85</f>
        <v>0</v>
      </c>
      <c r="AB86" s="301">
        <f>'Химия-9 2024 расклад'!O86</f>
        <v>9.0909090909090917</v>
      </c>
    </row>
    <row r="87" spans="1:28" s="1" customFormat="1" ht="15" customHeight="1" x14ac:dyDescent="0.25">
      <c r="A87" s="23">
        <v>4</v>
      </c>
      <c r="B87" s="48">
        <v>60070</v>
      </c>
      <c r="C87" s="238" t="s">
        <v>71</v>
      </c>
      <c r="D87" s="239" t="s">
        <v>137</v>
      </c>
      <c r="E87" s="240"/>
      <c r="F87" s="286">
        <f>'Химия-9 2022 расклад'!K86</f>
        <v>13</v>
      </c>
      <c r="G87" s="518">
        <f>'Химия-9 2023 расклад'!K86</f>
        <v>11</v>
      </c>
      <c r="H87" s="332">
        <f>'Химия-9 2024 расклад'!K87</f>
        <v>6</v>
      </c>
      <c r="I87" s="239" t="s">
        <v>137</v>
      </c>
      <c r="J87" s="240"/>
      <c r="K87" s="286">
        <f>'Химия-9 2022 расклад'!L86</f>
        <v>9</v>
      </c>
      <c r="L87" s="518">
        <f>'Химия-9 2023 расклад'!L86</f>
        <v>8</v>
      </c>
      <c r="M87" s="504">
        <f>'Химия-9 2024 расклад'!L87</f>
        <v>3</v>
      </c>
      <c r="N87" s="296" t="s">
        <v>137</v>
      </c>
      <c r="O87" s="241"/>
      <c r="P87" s="290">
        <f>'Химия-9 2022 расклад'!M86</f>
        <v>69.230769230769226</v>
      </c>
      <c r="Q87" s="242">
        <f>'Химия-9 2023 расклад'!M86</f>
        <v>72.727272727272734</v>
      </c>
      <c r="R87" s="337">
        <f>'Химия-9 2024 расклад'!M87</f>
        <v>50</v>
      </c>
      <c r="S87" s="500" t="s">
        <v>137</v>
      </c>
      <c r="T87" s="501"/>
      <c r="U87" s="502">
        <f>'Химия-9 2022 расклад'!N86</f>
        <v>0</v>
      </c>
      <c r="V87" s="528">
        <f>'Химия-9 2023 расклад'!N86</f>
        <v>0</v>
      </c>
      <c r="W87" s="504">
        <f>'Химия-9 2024 расклад'!N87</f>
        <v>0</v>
      </c>
      <c r="X87" s="296" t="s">
        <v>137</v>
      </c>
      <c r="Y87" s="242"/>
      <c r="Z87" s="344">
        <f>'Химия-9 2022 расклад'!O86</f>
        <v>0</v>
      </c>
      <c r="AA87" s="344">
        <f>'Химия-9 2023 расклад'!O86</f>
        <v>0</v>
      </c>
      <c r="AB87" s="301">
        <f>'Химия-9 2024 расклад'!O87</f>
        <v>0</v>
      </c>
    </row>
    <row r="88" spans="1:28" s="1" customFormat="1" ht="15" customHeight="1" x14ac:dyDescent="0.25">
      <c r="A88" s="23">
        <v>5</v>
      </c>
      <c r="B88" s="48">
        <v>60180</v>
      </c>
      <c r="C88" s="238" t="s">
        <v>72</v>
      </c>
      <c r="D88" s="239" t="s">
        <v>137</v>
      </c>
      <c r="E88" s="240"/>
      <c r="F88" s="286">
        <f>'Химия-9 2022 расклад'!K87</f>
        <v>8</v>
      </c>
      <c r="G88" s="518">
        <f>'Химия-9 2023 расклад'!K87</f>
        <v>31</v>
      </c>
      <c r="H88" s="332">
        <f>'Химия-9 2024 расклад'!K88</f>
        <v>16</v>
      </c>
      <c r="I88" s="239" t="s">
        <v>137</v>
      </c>
      <c r="J88" s="240"/>
      <c r="K88" s="286">
        <f>'Химия-9 2022 расклад'!L87</f>
        <v>7</v>
      </c>
      <c r="L88" s="518">
        <f>'Химия-9 2023 расклад'!L87</f>
        <v>28</v>
      </c>
      <c r="M88" s="504">
        <f>'Химия-9 2024 расклад'!L88</f>
        <v>15</v>
      </c>
      <c r="N88" s="296" t="s">
        <v>137</v>
      </c>
      <c r="O88" s="241"/>
      <c r="P88" s="290">
        <f>'Химия-9 2022 расклад'!M87</f>
        <v>87.5</v>
      </c>
      <c r="Q88" s="242">
        <f>'Химия-9 2023 расклад'!M87</f>
        <v>90.322580645161295</v>
      </c>
      <c r="R88" s="337">
        <f>'Химия-9 2024 расклад'!M88</f>
        <v>93.75</v>
      </c>
      <c r="S88" s="500" t="s">
        <v>137</v>
      </c>
      <c r="T88" s="501"/>
      <c r="U88" s="502">
        <f>'Химия-9 2022 расклад'!N87</f>
        <v>0</v>
      </c>
      <c r="V88" s="528">
        <f>'Химия-9 2023 расклад'!N87</f>
        <v>0</v>
      </c>
      <c r="W88" s="504">
        <f>'Химия-9 2024 расклад'!N88</f>
        <v>0</v>
      </c>
      <c r="X88" s="296" t="s">
        <v>137</v>
      </c>
      <c r="Y88" s="242"/>
      <c r="Z88" s="344">
        <f>'Химия-9 2022 расклад'!O87</f>
        <v>0</v>
      </c>
      <c r="AA88" s="344">
        <f>'Химия-9 2023 расклад'!O87</f>
        <v>0</v>
      </c>
      <c r="AB88" s="301">
        <f>'Химия-9 2024 расклад'!O88</f>
        <v>0</v>
      </c>
    </row>
    <row r="89" spans="1:28" s="1" customFormat="1" ht="15" customHeight="1" x14ac:dyDescent="0.25">
      <c r="A89" s="23">
        <v>6</v>
      </c>
      <c r="B89" s="48">
        <v>60240</v>
      </c>
      <c r="C89" s="238" t="s">
        <v>73</v>
      </c>
      <c r="D89" s="239" t="s">
        <v>137</v>
      </c>
      <c r="E89" s="240"/>
      <c r="F89" s="286">
        <f>'Химия-9 2022 расклад'!K88</f>
        <v>26</v>
      </c>
      <c r="G89" s="518">
        <f>'Химия-9 2023 расклад'!K88</f>
        <v>11</v>
      </c>
      <c r="H89" s="332">
        <f>'Химия-9 2024 расклад'!K89</f>
        <v>18</v>
      </c>
      <c r="I89" s="239" t="s">
        <v>137</v>
      </c>
      <c r="J89" s="240"/>
      <c r="K89" s="286">
        <f>'Химия-9 2022 расклад'!L88</f>
        <v>13.999999999999998</v>
      </c>
      <c r="L89" s="518">
        <f>'Химия-9 2023 расклад'!L88</f>
        <v>10</v>
      </c>
      <c r="M89" s="504">
        <f>'Химия-9 2024 расклад'!L89</f>
        <v>18</v>
      </c>
      <c r="N89" s="296" t="s">
        <v>137</v>
      </c>
      <c r="O89" s="241"/>
      <c r="P89" s="290">
        <f>'Химия-9 2022 расклад'!M88</f>
        <v>53.84615384615384</v>
      </c>
      <c r="Q89" s="242">
        <f>'Химия-9 2023 расклад'!M88</f>
        <v>90.909090909090907</v>
      </c>
      <c r="R89" s="337">
        <f>'Химия-9 2024 расклад'!M89</f>
        <v>100</v>
      </c>
      <c r="S89" s="500" t="s">
        <v>137</v>
      </c>
      <c r="T89" s="501"/>
      <c r="U89" s="502">
        <f>'Химия-9 2022 расклад'!N88</f>
        <v>0</v>
      </c>
      <c r="V89" s="528">
        <f>'Химия-9 2023 расклад'!N88</f>
        <v>0</v>
      </c>
      <c r="W89" s="504">
        <f>'Химия-9 2024 расклад'!N89</f>
        <v>0</v>
      </c>
      <c r="X89" s="296" t="s">
        <v>137</v>
      </c>
      <c r="Y89" s="242"/>
      <c r="Z89" s="344">
        <f>'Химия-9 2022 расклад'!O88</f>
        <v>0</v>
      </c>
      <c r="AA89" s="344">
        <f>'Химия-9 2023 расклад'!O88</f>
        <v>0</v>
      </c>
      <c r="AB89" s="301">
        <f>'Химия-9 2024 расклад'!O89</f>
        <v>0</v>
      </c>
    </row>
    <row r="90" spans="1:28" s="1" customFormat="1" ht="15" customHeight="1" x14ac:dyDescent="0.25">
      <c r="A90" s="23">
        <v>7</v>
      </c>
      <c r="B90" s="48">
        <v>60560</v>
      </c>
      <c r="C90" s="238" t="s">
        <v>74</v>
      </c>
      <c r="D90" s="239">
        <f>'Химия-9 2020 расклад'!K90</f>
        <v>34</v>
      </c>
      <c r="E90" s="240"/>
      <c r="F90" s="286">
        <f>'Химия-9 2022 расклад'!K89</f>
        <v>3</v>
      </c>
      <c r="G90" s="518">
        <f>'Химия-9 2023 расклад'!K89</f>
        <v>5</v>
      </c>
      <c r="H90" s="332">
        <f>'Химия-9 2024 расклад'!K90</f>
        <v>5</v>
      </c>
      <c r="I90" s="239">
        <f>'Химия-9 2020 расклад'!L90</f>
        <v>24.000599999999999</v>
      </c>
      <c r="J90" s="240"/>
      <c r="K90" s="286">
        <f>'Химия-9 2022 расклад'!L89</f>
        <v>2</v>
      </c>
      <c r="L90" s="518">
        <f>'Химия-9 2023 расклад'!L89</f>
        <v>4</v>
      </c>
      <c r="M90" s="504">
        <f>'Химия-9 2024 расклад'!L90</f>
        <v>3</v>
      </c>
      <c r="N90" s="296">
        <f>'Химия-9 2020 расклад'!M90</f>
        <v>70.59</v>
      </c>
      <c r="O90" s="241"/>
      <c r="P90" s="290">
        <f>'Химия-9 2022 расклад'!M89</f>
        <v>66.666666666666671</v>
      </c>
      <c r="Q90" s="242">
        <f>'Химия-9 2023 расклад'!M89</f>
        <v>80</v>
      </c>
      <c r="R90" s="337">
        <f>'Химия-9 2024 расклад'!M90</f>
        <v>60</v>
      </c>
      <c r="S90" s="500">
        <f>'Химия-9 2020 расклад'!N90</f>
        <v>0</v>
      </c>
      <c r="T90" s="501"/>
      <c r="U90" s="502">
        <f>'Химия-9 2022 расклад'!N89</f>
        <v>0</v>
      </c>
      <c r="V90" s="528">
        <f>'Химия-9 2023 расклад'!N89</f>
        <v>0</v>
      </c>
      <c r="W90" s="504">
        <f>'Химия-9 2024 расклад'!N90</f>
        <v>0</v>
      </c>
      <c r="X90" s="296">
        <f>'Химия-9 2020 расклад'!O90</f>
        <v>0</v>
      </c>
      <c r="Y90" s="242"/>
      <c r="Z90" s="344">
        <f>'Химия-9 2022 расклад'!O89</f>
        <v>0</v>
      </c>
      <c r="AA90" s="344">
        <f>'Химия-9 2023 расклад'!O89</f>
        <v>0</v>
      </c>
      <c r="AB90" s="301">
        <f>'Химия-9 2024 расклад'!O90</f>
        <v>0</v>
      </c>
    </row>
    <row r="91" spans="1:28" s="1" customFormat="1" ht="15" customHeight="1" x14ac:dyDescent="0.25">
      <c r="A91" s="23">
        <v>8</v>
      </c>
      <c r="B91" s="48">
        <v>60660</v>
      </c>
      <c r="C91" s="238" t="s">
        <v>75</v>
      </c>
      <c r="D91" s="239" t="s">
        <v>137</v>
      </c>
      <c r="E91" s="240"/>
      <c r="F91" s="286">
        <f>'Химия-9 2022 расклад'!K90</f>
        <v>5</v>
      </c>
      <c r="G91" s="518">
        <f>'Химия-9 2023 расклад'!K90</f>
        <v>7</v>
      </c>
      <c r="H91" s="332">
        <f>'Химия-9 2024 расклад'!K91</f>
        <v>2</v>
      </c>
      <c r="I91" s="239" t="s">
        <v>137</v>
      </c>
      <c r="J91" s="240"/>
      <c r="K91" s="286">
        <f>'Химия-9 2022 расклад'!L90</f>
        <v>2</v>
      </c>
      <c r="L91" s="518">
        <f>'Химия-9 2023 расклад'!L90</f>
        <v>7</v>
      </c>
      <c r="M91" s="504">
        <f>'Химия-9 2024 расклад'!L91</f>
        <v>1</v>
      </c>
      <c r="N91" s="296" t="s">
        <v>137</v>
      </c>
      <c r="O91" s="241"/>
      <c r="P91" s="290">
        <f>'Химия-9 2022 расклад'!M90</f>
        <v>40</v>
      </c>
      <c r="Q91" s="242">
        <f>'Химия-9 2023 расклад'!M90</f>
        <v>100</v>
      </c>
      <c r="R91" s="337">
        <f>'Химия-9 2024 расклад'!M91</f>
        <v>50</v>
      </c>
      <c r="S91" s="500" t="s">
        <v>137</v>
      </c>
      <c r="T91" s="501"/>
      <c r="U91" s="502">
        <f>'Химия-9 2022 расклад'!N90</f>
        <v>0</v>
      </c>
      <c r="V91" s="528">
        <f>'Химия-9 2023 расклад'!N90</f>
        <v>0</v>
      </c>
      <c r="W91" s="504">
        <f>'Химия-9 2024 расклад'!N91</f>
        <v>0</v>
      </c>
      <c r="X91" s="296" t="s">
        <v>137</v>
      </c>
      <c r="Y91" s="242"/>
      <c r="Z91" s="344">
        <f>'Химия-9 2022 расклад'!O90</f>
        <v>0</v>
      </c>
      <c r="AA91" s="344">
        <f>'Химия-9 2023 расклад'!O90</f>
        <v>0</v>
      </c>
      <c r="AB91" s="301">
        <f>'Химия-9 2024 расклад'!O91</f>
        <v>0</v>
      </c>
    </row>
    <row r="92" spans="1:28" s="1" customFormat="1" ht="15" customHeight="1" x14ac:dyDescent="0.25">
      <c r="A92" s="23">
        <v>9</v>
      </c>
      <c r="B92" s="55">
        <v>60001</v>
      </c>
      <c r="C92" s="248" t="s">
        <v>67</v>
      </c>
      <c r="D92" s="239">
        <f>'Химия-9 2020 расклад'!K92</f>
        <v>23</v>
      </c>
      <c r="E92" s="240"/>
      <c r="F92" s="286">
        <f>'Химия-9 2022 расклад'!K91</f>
        <v>6</v>
      </c>
      <c r="G92" s="518">
        <f>'Химия-9 2023 расклад'!K91</f>
        <v>6</v>
      </c>
      <c r="H92" s="332">
        <f>'Химия-9 2024 расклад'!K92</f>
        <v>10</v>
      </c>
      <c r="I92" s="239">
        <f>'Химия-9 2020 расклад'!L92</f>
        <v>15.998800000000001</v>
      </c>
      <c r="J92" s="240"/>
      <c r="K92" s="286">
        <f>'Химия-9 2022 расклад'!L91</f>
        <v>5.0000000000000009</v>
      </c>
      <c r="L92" s="518">
        <f>'Химия-9 2023 расклад'!L91</f>
        <v>5</v>
      </c>
      <c r="M92" s="504">
        <f>'Химия-9 2024 расклад'!L92</f>
        <v>7</v>
      </c>
      <c r="N92" s="296">
        <f>'Химия-9 2020 расклад'!M92</f>
        <v>69.56</v>
      </c>
      <c r="O92" s="241"/>
      <c r="P92" s="290">
        <f>'Химия-9 2022 расклад'!M91</f>
        <v>83.333333333333343</v>
      </c>
      <c r="Q92" s="242">
        <f>'Химия-9 2023 расклад'!M91</f>
        <v>83.333333333333329</v>
      </c>
      <c r="R92" s="337">
        <f>'Химия-9 2024 расклад'!M92</f>
        <v>70</v>
      </c>
      <c r="S92" s="500">
        <f>'Химия-9 2020 расклад'!N92</f>
        <v>0</v>
      </c>
      <c r="T92" s="501"/>
      <c r="U92" s="502">
        <f>'Химия-9 2022 расклад'!N91</f>
        <v>0</v>
      </c>
      <c r="V92" s="528">
        <f>'Химия-9 2023 расклад'!N91</f>
        <v>0</v>
      </c>
      <c r="W92" s="504">
        <f>'Химия-9 2024 расклад'!N92</f>
        <v>0</v>
      </c>
      <c r="X92" s="296">
        <f>'Химия-9 2020 расклад'!O92</f>
        <v>0</v>
      </c>
      <c r="Y92" s="242"/>
      <c r="Z92" s="344">
        <f>'Химия-9 2022 расклад'!O91</f>
        <v>0</v>
      </c>
      <c r="AA92" s="344">
        <f>'Химия-9 2023 расклад'!O91</f>
        <v>0</v>
      </c>
      <c r="AB92" s="301">
        <f>'Химия-9 2024 расклад'!O92</f>
        <v>0</v>
      </c>
    </row>
    <row r="93" spans="1:28" s="1" customFormat="1" ht="15" customHeight="1" x14ac:dyDescent="0.25">
      <c r="A93" s="23">
        <v>10</v>
      </c>
      <c r="B93" s="48">
        <v>60850</v>
      </c>
      <c r="C93" s="238" t="s">
        <v>77</v>
      </c>
      <c r="D93" s="239">
        <f>'Химия-9 2020 расклад'!K94</f>
        <v>24</v>
      </c>
      <c r="E93" s="240"/>
      <c r="F93" s="286">
        <f>'Химия-9 2022 расклад'!K92</f>
        <v>11</v>
      </c>
      <c r="G93" s="518">
        <f>'Химия-9 2023 расклад'!K92</f>
        <v>9</v>
      </c>
      <c r="H93" s="332">
        <f>'Химия-9 2024 расклад'!K93</f>
        <v>16</v>
      </c>
      <c r="I93" s="239">
        <f>'Химия-9 2020 расклад'!L94</f>
        <v>10.0008</v>
      </c>
      <c r="J93" s="240"/>
      <c r="K93" s="286">
        <f>'Химия-9 2022 расклад'!L92</f>
        <v>7</v>
      </c>
      <c r="L93" s="518">
        <f>'Химия-9 2023 расклад'!L92</f>
        <v>8</v>
      </c>
      <c r="M93" s="504">
        <f>'Химия-9 2024 расклад'!L93</f>
        <v>14</v>
      </c>
      <c r="N93" s="296">
        <f>'Химия-9 2020 расклад'!M94</f>
        <v>41.67</v>
      </c>
      <c r="O93" s="241"/>
      <c r="P93" s="290">
        <f>'Химия-9 2022 расклад'!M92</f>
        <v>63.63636363636364</v>
      </c>
      <c r="Q93" s="242">
        <f>'Химия-9 2023 расклад'!M92</f>
        <v>88.888888888888886</v>
      </c>
      <c r="R93" s="337">
        <f>'Химия-9 2024 расклад'!M93</f>
        <v>87.5</v>
      </c>
      <c r="S93" s="500">
        <f>'Химия-9 2020 расклад'!N94</f>
        <v>3</v>
      </c>
      <c r="T93" s="501"/>
      <c r="U93" s="502">
        <f>'Химия-9 2022 расклад'!N92</f>
        <v>0</v>
      </c>
      <c r="V93" s="528">
        <f>'Химия-9 2023 расклад'!N92</f>
        <v>0</v>
      </c>
      <c r="W93" s="504">
        <f>'Химия-9 2024 расклад'!N93</f>
        <v>0</v>
      </c>
      <c r="X93" s="296">
        <f>'Химия-9 2020 расклад'!O94</f>
        <v>12.5</v>
      </c>
      <c r="Y93" s="242"/>
      <c r="Z93" s="344">
        <f>'Химия-9 2022 расклад'!O92</f>
        <v>0</v>
      </c>
      <c r="AA93" s="344">
        <f>'Химия-9 2023 расклад'!O92</f>
        <v>0</v>
      </c>
      <c r="AB93" s="301">
        <f>'Химия-9 2024 расклад'!O93</f>
        <v>0</v>
      </c>
    </row>
    <row r="94" spans="1:28" s="1" customFormat="1" ht="15" customHeight="1" x14ac:dyDescent="0.25">
      <c r="A94" s="23">
        <v>11</v>
      </c>
      <c r="B94" s="48">
        <v>60910</v>
      </c>
      <c r="C94" s="238" t="s">
        <v>78</v>
      </c>
      <c r="D94" s="239" t="s">
        <v>137</v>
      </c>
      <c r="E94" s="240"/>
      <c r="F94" s="286">
        <f>'Химия-9 2022 расклад'!K93</f>
        <v>3</v>
      </c>
      <c r="G94" s="518">
        <f>'Химия-9 2023 расклад'!K93</f>
        <v>6</v>
      </c>
      <c r="H94" s="332">
        <f>'Химия-9 2024 расклад'!K94</f>
        <v>5</v>
      </c>
      <c r="I94" s="239" t="s">
        <v>137</v>
      </c>
      <c r="J94" s="240"/>
      <c r="K94" s="286">
        <f>'Химия-9 2022 расклад'!L93</f>
        <v>2</v>
      </c>
      <c r="L94" s="518">
        <f>'Химия-9 2023 расклад'!L93</f>
        <v>4</v>
      </c>
      <c r="M94" s="504">
        <f>'Химия-9 2024 расклад'!L94</f>
        <v>4</v>
      </c>
      <c r="N94" s="296" t="s">
        <v>137</v>
      </c>
      <c r="O94" s="241"/>
      <c r="P94" s="290">
        <f>'Химия-9 2022 расклад'!M93</f>
        <v>66.666666666666671</v>
      </c>
      <c r="Q94" s="242">
        <f>'Химия-9 2023 расклад'!M93</f>
        <v>66.666666666666671</v>
      </c>
      <c r="R94" s="337">
        <f>'Химия-9 2024 расклад'!M94</f>
        <v>80</v>
      </c>
      <c r="S94" s="500" t="s">
        <v>137</v>
      </c>
      <c r="T94" s="501"/>
      <c r="U94" s="502">
        <f>'Химия-9 2022 расклад'!N93</f>
        <v>0</v>
      </c>
      <c r="V94" s="528">
        <f>'Химия-9 2023 расклад'!N93</f>
        <v>0</v>
      </c>
      <c r="W94" s="504">
        <f>'Химия-9 2024 расклад'!N94</f>
        <v>0</v>
      </c>
      <c r="X94" s="296" t="s">
        <v>137</v>
      </c>
      <c r="Y94" s="242"/>
      <c r="Z94" s="344">
        <f>'Химия-9 2022 расклад'!O93</f>
        <v>0</v>
      </c>
      <c r="AA94" s="344">
        <f>'Химия-9 2023 расклад'!O93</f>
        <v>0</v>
      </c>
      <c r="AB94" s="301">
        <f>'Химия-9 2024 расклад'!O94</f>
        <v>0</v>
      </c>
    </row>
    <row r="95" spans="1:28" s="1" customFormat="1" ht="15" customHeight="1" x14ac:dyDescent="0.25">
      <c r="A95" s="23">
        <v>12</v>
      </c>
      <c r="B95" s="48">
        <v>60980</v>
      </c>
      <c r="C95" s="238" t="s">
        <v>79</v>
      </c>
      <c r="D95" s="239">
        <f>'Химия-9 2020 расклад'!K96</f>
        <v>66</v>
      </c>
      <c r="E95" s="240"/>
      <c r="F95" s="286">
        <f>'Химия-9 2022 расклад'!K94</f>
        <v>8</v>
      </c>
      <c r="G95" s="518">
        <f>'Химия-9 2023 расклад'!K94</f>
        <v>7</v>
      </c>
      <c r="H95" s="332">
        <f>'Химия-9 2024 расклад'!K95</f>
        <v>10</v>
      </c>
      <c r="I95" s="239">
        <f>'Химия-9 2020 расклад'!L96</f>
        <v>40.999200000000002</v>
      </c>
      <c r="J95" s="240"/>
      <c r="K95" s="286">
        <f>'Химия-9 2022 расклад'!L94</f>
        <v>7</v>
      </c>
      <c r="L95" s="518">
        <f>'Химия-9 2023 расклад'!L94</f>
        <v>7</v>
      </c>
      <c r="M95" s="504">
        <f>'Химия-9 2024 расклад'!L95</f>
        <v>9</v>
      </c>
      <c r="N95" s="296">
        <f>'Химия-9 2020 расклад'!M96</f>
        <v>62.120000000000005</v>
      </c>
      <c r="O95" s="241"/>
      <c r="P95" s="290">
        <f>'Химия-9 2022 расклад'!M94</f>
        <v>87.5</v>
      </c>
      <c r="Q95" s="242">
        <f>'Химия-9 2023 расклад'!M94</f>
        <v>100</v>
      </c>
      <c r="R95" s="337">
        <f>'Химия-9 2024 расклад'!M95</f>
        <v>90</v>
      </c>
      <c r="S95" s="500">
        <f>'Химия-9 2020 расклад'!N96</f>
        <v>3.9995999999999996</v>
      </c>
      <c r="T95" s="501"/>
      <c r="U95" s="502">
        <f>'Химия-9 2022 расклад'!N94</f>
        <v>0</v>
      </c>
      <c r="V95" s="528">
        <f>'Химия-9 2023 расклад'!N94</f>
        <v>0</v>
      </c>
      <c r="W95" s="504">
        <f>'Химия-9 2024 расклад'!N95</f>
        <v>0</v>
      </c>
      <c r="X95" s="296">
        <f>'Химия-9 2020 расклад'!O96</f>
        <v>6.06</v>
      </c>
      <c r="Y95" s="242"/>
      <c r="Z95" s="344">
        <f>'Химия-9 2022 расклад'!O94</f>
        <v>0</v>
      </c>
      <c r="AA95" s="344">
        <f>'Химия-9 2023 расклад'!O94</f>
        <v>0</v>
      </c>
      <c r="AB95" s="301">
        <f>'Химия-9 2024 расклад'!O95</f>
        <v>0</v>
      </c>
    </row>
    <row r="96" spans="1:28" s="1" customFormat="1" ht="15" customHeight="1" x14ac:dyDescent="0.25">
      <c r="A96" s="23">
        <v>13</v>
      </c>
      <c r="B96" s="48">
        <v>61080</v>
      </c>
      <c r="C96" s="238" t="s">
        <v>80</v>
      </c>
      <c r="D96" s="239">
        <f>'Химия-9 2020 расклад'!K97</f>
        <v>82</v>
      </c>
      <c r="E96" s="240"/>
      <c r="F96" s="286">
        <f>'Химия-9 2022 расклад'!K95</f>
        <v>11</v>
      </c>
      <c r="G96" s="518">
        <f>'Химия-9 2023 расклад'!K95</f>
        <v>7</v>
      </c>
      <c r="H96" s="332">
        <f>'Химия-9 2024 расклад'!K96</f>
        <v>9</v>
      </c>
      <c r="I96" s="239">
        <f>'Химия-9 2020 расклад'!L97</f>
        <v>50.003599999999999</v>
      </c>
      <c r="J96" s="240"/>
      <c r="K96" s="286">
        <f>'Химия-9 2022 расклад'!L95</f>
        <v>5</v>
      </c>
      <c r="L96" s="518">
        <f>'Химия-9 2023 расклад'!L95</f>
        <v>3</v>
      </c>
      <c r="M96" s="504">
        <f>'Химия-9 2024 расклад'!L96</f>
        <v>4</v>
      </c>
      <c r="N96" s="296">
        <f>'Химия-9 2020 расклад'!M97</f>
        <v>60.98</v>
      </c>
      <c r="O96" s="241"/>
      <c r="P96" s="290">
        <f>'Химия-9 2022 расклад'!M95</f>
        <v>45.454545454545453</v>
      </c>
      <c r="Q96" s="242">
        <f>'Химия-9 2023 расклад'!M95</f>
        <v>42.857142857142854</v>
      </c>
      <c r="R96" s="337">
        <f>'Химия-9 2024 расклад'!M96</f>
        <v>44.444444444444443</v>
      </c>
      <c r="S96" s="500">
        <f>'Химия-9 2020 расклад'!N97</f>
        <v>11.996600000000001</v>
      </c>
      <c r="T96" s="501"/>
      <c r="U96" s="502">
        <f>'Химия-9 2022 расклад'!N95</f>
        <v>2.0000000000000004</v>
      </c>
      <c r="V96" s="528">
        <f>'Химия-9 2023 расклад'!N95</f>
        <v>0</v>
      </c>
      <c r="W96" s="504">
        <f>'Химия-9 2024 расклад'!N96</f>
        <v>0</v>
      </c>
      <c r="X96" s="296">
        <f>'Химия-9 2020 расклад'!O97</f>
        <v>14.63</v>
      </c>
      <c r="Y96" s="242"/>
      <c r="Z96" s="344">
        <f>'Химия-9 2022 расклад'!O95</f>
        <v>18.181818181818183</v>
      </c>
      <c r="AA96" s="344">
        <f>'Химия-9 2023 расклад'!O95</f>
        <v>0</v>
      </c>
      <c r="AB96" s="301">
        <f>'Химия-9 2024 расклад'!O96</f>
        <v>0</v>
      </c>
    </row>
    <row r="97" spans="1:28" s="1" customFormat="1" ht="15" customHeight="1" x14ac:dyDescent="0.25">
      <c r="A97" s="23">
        <v>14</v>
      </c>
      <c r="B97" s="48">
        <v>61150</v>
      </c>
      <c r="C97" s="238" t="s">
        <v>81</v>
      </c>
      <c r="D97" s="239" t="s">
        <v>137</v>
      </c>
      <c r="E97" s="240"/>
      <c r="F97" s="286">
        <f>'Химия-9 2022 расклад'!K96</f>
        <v>8</v>
      </c>
      <c r="G97" s="518">
        <f>'Химия-9 2023 расклад'!K96</f>
        <v>4</v>
      </c>
      <c r="H97" s="332">
        <f>'Химия-9 2024 расклад'!K97</f>
        <v>7</v>
      </c>
      <c r="I97" s="239" t="s">
        <v>137</v>
      </c>
      <c r="J97" s="240"/>
      <c r="K97" s="286">
        <f>'Химия-9 2022 расклад'!L96</f>
        <v>4</v>
      </c>
      <c r="L97" s="518">
        <f>'Химия-9 2023 расклад'!L96</f>
        <v>0</v>
      </c>
      <c r="M97" s="504">
        <f>'Химия-9 2024 расклад'!L97</f>
        <v>4</v>
      </c>
      <c r="N97" s="296" t="s">
        <v>137</v>
      </c>
      <c r="O97" s="241"/>
      <c r="P97" s="290">
        <f>'Химия-9 2022 расклад'!M96</f>
        <v>50</v>
      </c>
      <c r="Q97" s="242">
        <f>'Химия-9 2023 расклад'!M96</f>
        <v>0</v>
      </c>
      <c r="R97" s="337">
        <f>'Химия-9 2024 расклад'!M97</f>
        <v>57.142857142857146</v>
      </c>
      <c r="S97" s="500" t="s">
        <v>137</v>
      </c>
      <c r="T97" s="501"/>
      <c r="U97" s="502">
        <f>'Химия-9 2022 расклад'!N96</f>
        <v>0</v>
      </c>
      <c r="V97" s="528">
        <f>'Химия-9 2023 расклад'!N96</f>
        <v>0</v>
      </c>
      <c r="W97" s="504">
        <f>'Химия-9 2024 расклад'!N97</f>
        <v>1</v>
      </c>
      <c r="X97" s="296" t="s">
        <v>137</v>
      </c>
      <c r="Y97" s="242"/>
      <c r="Z97" s="344">
        <f>'Химия-9 2022 расклад'!O96</f>
        <v>0</v>
      </c>
      <c r="AA97" s="344">
        <f>'Химия-9 2023 расклад'!O96</f>
        <v>0</v>
      </c>
      <c r="AB97" s="301">
        <f>'Химия-9 2024 расклад'!O97</f>
        <v>14.285714285714286</v>
      </c>
    </row>
    <row r="98" spans="1:28" s="1" customFormat="1" ht="15" customHeight="1" x14ac:dyDescent="0.25">
      <c r="A98" s="23">
        <v>15</v>
      </c>
      <c r="B98" s="48">
        <v>61210</v>
      </c>
      <c r="C98" s="238" t="s">
        <v>82</v>
      </c>
      <c r="D98" s="239" t="s">
        <v>137</v>
      </c>
      <c r="E98" s="240"/>
      <c r="F98" s="286">
        <f>'Химия-9 2022 расклад'!K97</f>
        <v>8</v>
      </c>
      <c r="G98" s="518">
        <f>'Химия-9 2023 расклад'!K97</f>
        <v>11</v>
      </c>
      <c r="H98" s="332">
        <f>'Химия-9 2024 расклад'!K98</f>
        <v>11</v>
      </c>
      <c r="I98" s="239" t="s">
        <v>137</v>
      </c>
      <c r="J98" s="240"/>
      <c r="K98" s="286">
        <f>'Химия-9 2022 расклад'!L97</f>
        <v>4</v>
      </c>
      <c r="L98" s="518">
        <f>'Химия-9 2023 расклад'!L97</f>
        <v>7</v>
      </c>
      <c r="M98" s="504">
        <f>'Химия-9 2024 расклад'!L98</f>
        <v>7</v>
      </c>
      <c r="N98" s="296" t="s">
        <v>137</v>
      </c>
      <c r="O98" s="241"/>
      <c r="P98" s="290">
        <f>'Химия-9 2022 расклад'!M97</f>
        <v>50</v>
      </c>
      <c r="Q98" s="242">
        <f>'Химия-9 2023 расклад'!M97</f>
        <v>63.636363636363633</v>
      </c>
      <c r="R98" s="337">
        <f>'Химия-9 2024 расклад'!M98</f>
        <v>63.636363636363633</v>
      </c>
      <c r="S98" s="500" t="s">
        <v>137</v>
      </c>
      <c r="T98" s="501"/>
      <c r="U98" s="502">
        <f>'Химия-9 2022 расклад'!N97</f>
        <v>1</v>
      </c>
      <c r="V98" s="528">
        <f>'Химия-9 2023 расклад'!N97</f>
        <v>0</v>
      </c>
      <c r="W98" s="504">
        <f>'Химия-9 2024 расклад'!N98</f>
        <v>0</v>
      </c>
      <c r="X98" s="296" t="s">
        <v>137</v>
      </c>
      <c r="Y98" s="242"/>
      <c r="Z98" s="344">
        <f>'Химия-9 2022 расклад'!O97</f>
        <v>12.5</v>
      </c>
      <c r="AA98" s="344">
        <f>'Химия-9 2023 расклад'!O97</f>
        <v>0</v>
      </c>
      <c r="AB98" s="301">
        <f>'Химия-9 2024 расклад'!O98</f>
        <v>0</v>
      </c>
    </row>
    <row r="99" spans="1:28" s="1" customFormat="1" ht="15" customHeight="1" x14ac:dyDescent="0.25">
      <c r="A99" s="23">
        <v>16</v>
      </c>
      <c r="B99" s="48">
        <v>61290</v>
      </c>
      <c r="C99" s="238" t="s">
        <v>83</v>
      </c>
      <c r="D99" s="239" t="s">
        <v>137</v>
      </c>
      <c r="E99" s="240"/>
      <c r="F99" s="286">
        <f>'Химия-9 2022 расклад'!K98</f>
        <v>5</v>
      </c>
      <c r="G99" s="518">
        <f>'Химия-9 2023 расклад'!K98</f>
        <v>3</v>
      </c>
      <c r="H99" s="332">
        <f>'Химия-9 2024 расклад'!K99</f>
        <v>4</v>
      </c>
      <c r="I99" s="239" t="s">
        <v>137</v>
      </c>
      <c r="J99" s="240"/>
      <c r="K99" s="286">
        <f>'Химия-9 2022 расклад'!L98</f>
        <v>5</v>
      </c>
      <c r="L99" s="518">
        <f>'Химия-9 2023 расклад'!L98</f>
        <v>2</v>
      </c>
      <c r="M99" s="504">
        <f>'Химия-9 2024 расклад'!L99</f>
        <v>1</v>
      </c>
      <c r="N99" s="296" t="s">
        <v>137</v>
      </c>
      <c r="O99" s="241"/>
      <c r="P99" s="290">
        <f>'Химия-9 2022 расклад'!M98</f>
        <v>100</v>
      </c>
      <c r="Q99" s="242">
        <f>'Химия-9 2023 расклад'!M98</f>
        <v>66.666666666666671</v>
      </c>
      <c r="R99" s="337">
        <f>'Химия-9 2024 расклад'!M99</f>
        <v>25</v>
      </c>
      <c r="S99" s="500" t="s">
        <v>137</v>
      </c>
      <c r="T99" s="501"/>
      <c r="U99" s="502">
        <f>'Химия-9 2022 расклад'!N98</f>
        <v>0</v>
      </c>
      <c r="V99" s="528">
        <f>'Химия-9 2023 расклад'!N98</f>
        <v>0</v>
      </c>
      <c r="W99" s="504">
        <f>'Химия-9 2024 расклад'!N99</f>
        <v>1</v>
      </c>
      <c r="X99" s="296" t="s">
        <v>137</v>
      </c>
      <c r="Y99" s="242"/>
      <c r="Z99" s="344">
        <f>'Химия-9 2022 расклад'!O98</f>
        <v>0</v>
      </c>
      <c r="AA99" s="344">
        <f>'Химия-9 2023 расклад'!O98</f>
        <v>0</v>
      </c>
      <c r="AB99" s="301">
        <f>'Химия-9 2024 расклад'!O99</f>
        <v>25</v>
      </c>
    </row>
    <row r="100" spans="1:28" s="1" customFormat="1" ht="15" customHeight="1" x14ac:dyDescent="0.25">
      <c r="A100" s="23">
        <v>17</v>
      </c>
      <c r="B100" s="48">
        <v>61340</v>
      </c>
      <c r="C100" s="238" t="s">
        <v>84</v>
      </c>
      <c r="D100" s="239" t="s">
        <v>137</v>
      </c>
      <c r="E100" s="240"/>
      <c r="F100" s="286">
        <f>'Химия-9 2022 расклад'!K99</f>
        <v>9</v>
      </c>
      <c r="G100" s="518">
        <f>'Химия-9 2023 расклад'!K99</f>
        <v>16</v>
      </c>
      <c r="H100" s="332">
        <f>'Химия-9 2024 расклад'!K100</f>
        <v>8</v>
      </c>
      <c r="I100" s="239" t="s">
        <v>137</v>
      </c>
      <c r="J100" s="240"/>
      <c r="K100" s="286">
        <f>'Химия-9 2022 расклад'!L99</f>
        <v>4</v>
      </c>
      <c r="L100" s="518">
        <f>'Химия-9 2023 расклад'!L99</f>
        <v>9</v>
      </c>
      <c r="M100" s="504">
        <f>'Химия-9 2024 расклад'!L100</f>
        <v>3</v>
      </c>
      <c r="N100" s="296" t="s">
        <v>137</v>
      </c>
      <c r="O100" s="241"/>
      <c r="P100" s="290">
        <f>'Химия-9 2022 расклад'!M99</f>
        <v>44.444444444444443</v>
      </c>
      <c r="Q100" s="242">
        <f>'Химия-9 2023 расклад'!M99</f>
        <v>56.25</v>
      </c>
      <c r="R100" s="337">
        <f>'Химия-9 2024 расклад'!M100</f>
        <v>37.5</v>
      </c>
      <c r="S100" s="500" t="s">
        <v>137</v>
      </c>
      <c r="T100" s="501"/>
      <c r="U100" s="502">
        <f>'Химия-9 2022 расклад'!N99</f>
        <v>1</v>
      </c>
      <c r="V100" s="528">
        <f>'Химия-9 2023 расклад'!N99</f>
        <v>1</v>
      </c>
      <c r="W100" s="504">
        <f>'Химия-9 2024 расклад'!N100</f>
        <v>0</v>
      </c>
      <c r="X100" s="296" t="s">
        <v>137</v>
      </c>
      <c r="Y100" s="242"/>
      <c r="Z100" s="344">
        <f>'Химия-9 2022 расклад'!O99</f>
        <v>11.111111111111111</v>
      </c>
      <c r="AA100" s="344">
        <f>'Химия-9 2023 расклад'!O99</f>
        <v>6.25</v>
      </c>
      <c r="AB100" s="301">
        <f>'Химия-9 2024 расклад'!O100</f>
        <v>0</v>
      </c>
    </row>
    <row r="101" spans="1:28" s="1" customFormat="1" ht="15" customHeight="1" x14ac:dyDescent="0.25">
      <c r="A101" s="23">
        <v>18</v>
      </c>
      <c r="B101" s="48">
        <v>61390</v>
      </c>
      <c r="C101" s="238" t="s">
        <v>85</v>
      </c>
      <c r="D101" s="239" t="s">
        <v>137</v>
      </c>
      <c r="E101" s="240"/>
      <c r="F101" s="286">
        <f>'Химия-9 2022 расклад'!K100</f>
        <v>6</v>
      </c>
      <c r="G101" s="518">
        <f>'Химия-9 2023 расклад'!K100</f>
        <v>2</v>
      </c>
      <c r="H101" s="332">
        <f>'Химия-9 2024 расклад'!K101</f>
        <v>4</v>
      </c>
      <c r="I101" s="239" t="s">
        <v>137</v>
      </c>
      <c r="J101" s="240"/>
      <c r="K101" s="286">
        <f>'Химия-9 2022 расклад'!L100</f>
        <v>2</v>
      </c>
      <c r="L101" s="518">
        <f>'Химия-9 2023 расклад'!L100</f>
        <v>1</v>
      </c>
      <c r="M101" s="504">
        <f>'Химия-9 2024 расклад'!L101</f>
        <v>4</v>
      </c>
      <c r="N101" s="296" t="s">
        <v>137</v>
      </c>
      <c r="O101" s="241"/>
      <c r="P101" s="290">
        <f>'Химия-9 2022 расклад'!M100</f>
        <v>33.333333333333336</v>
      </c>
      <c r="Q101" s="242">
        <f>'Химия-9 2023 расклад'!M100</f>
        <v>50</v>
      </c>
      <c r="R101" s="337">
        <f>'Химия-9 2024 расклад'!M101</f>
        <v>100</v>
      </c>
      <c r="S101" s="500" t="s">
        <v>137</v>
      </c>
      <c r="T101" s="501"/>
      <c r="U101" s="502">
        <f>'Химия-9 2022 расклад'!N100</f>
        <v>0</v>
      </c>
      <c r="V101" s="528">
        <f>'Химия-9 2023 расклад'!N100</f>
        <v>0</v>
      </c>
      <c r="W101" s="504">
        <f>'Химия-9 2024 расклад'!N101</f>
        <v>0</v>
      </c>
      <c r="X101" s="296" t="s">
        <v>137</v>
      </c>
      <c r="Y101" s="242"/>
      <c r="Z101" s="344">
        <f>'Химия-9 2022 расклад'!O100</f>
        <v>0</v>
      </c>
      <c r="AA101" s="344">
        <f>'Химия-9 2023 расклад'!O100</f>
        <v>0</v>
      </c>
      <c r="AB101" s="301">
        <f>'Химия-9 2024 расклад'!O101</f>
        <v>0</v>
      </c>
    </row>
    <row r="102" spans="1:28" s="1" customFormat="1" ht="15" customHeight="1" x14ac:dyDescent="0.25">
      <c r="A102" s="59">
        <v>19</v>
      </c>
      <c r="B102" s="48">
        <v>61410</v>
      </c>
      <c r="C102" s="238" t="s">
        <v>86</v>
      </c>
      <c r="D102" s="239" t="s">
        <v>137</v>
      </c>
      <c r="E102" s="240"/>
      <c r="F102" s="286">
        <f>'Химия-9 2022 расклад'!K101</f>
        <v>7</v>
      </c>
      <c r="G102" s="518">
        <f>'Химия-9 2023 расклад'!K101</f>
        <v>12</v>
      </c>
      <c r="H102" s="332">
        <f>'Химия-9 2024 расклад'!K102</f>
        <v>9</v>
      </c>
      <c r="I102" s="239" t="s">
        <v>137</v>
      </c>
      <c r="J102" s="240"/>
      <c r="K102" s="286">
        <f>'Химия-9 2022 расклад'!L101</f>
        <v>6</v>
      </c>
      <c r="L102" s="518">
        <f>'Химия-9 2023 расклад'!L101</f>
        <v>9</v>
      </c>
      <c r="M102" s="504">
        <f>'Химия-9 2024 расклад'!L102</f>
        <v>9</v>
      </c>
      <c r="N102" s="296" t="s">
        <v>137</v>
      </c>
      <c r="O102" s="241"/>
      <c r="P102" s="290">
        <f>'Химия-9 2022 расклад'!M101</f>
        <v>85.714285714285722</v>
      </c>
      <c r="Q102" s="242">
        <f>'Химия-9 2023 расклад'!M101</f>
        <v>75</v>
      </c>
      <c r="R102" s="337">
        <f>'Химия-9 2024 расклад'!M102</f>
        <v>100</v>
      </c>
      <c r="S102" s="500" t="s">
        <v>137</v>
      </c>
      <c r="T102" s="501"/>
      <c r="U102" s="502">
        <f>'Химия-9 2022 расклад'!N101</f>
        <v>0</v>
      </c>
      <c r="V102" s="528">
        <f>'Химия-9 2023 расклад'!N101</f>
        <v>0</v>
      </c>
      <c r="W102" s="504">
        <f>'Химия-9 2024 расклад'!N102</f>
        <v>0</v>
      </c>
      <c r="X102" s="296" t="s">
        <v>137</v>
      </c>
      <c r="Y102" s="242"/>
      <c r="Z102" s="344">
        <f>'Химия-9 2022 расклад'!O101</f>
        <v>0</v>
      </c>
      <c r="AA102" s="344">
        <f>'Химия-9 2023 расклад'!O101</f>
        <v>0</v>
      </c>
      <c r="AB102" s="301">
        <f>'Химия-9 2024 расклад'!O102</f>
        <v>0</v>
      </c>
    </row>
    <row r="103" spans="1:28" s="1" customFormat="1" ht="15" customHeight="1" x14ac:dyDescent="0.25">
      <c r="A103" s="16">
        <v>20</v>
      </c>
      <c r="B103" s="48">
        <v>61430</v>
      </c>
      <c r="C103" s="238" t="s">
        <v>114</v>
      </c>
      <c r="D103" s="239">
        <f>'Химия-9 2020 расклад'!K104</f>
        <v>158</v>
      </c>
      <c r="E103" s="240"/>
      <c r="F103" s="286">
        <f>'Химия-9 2022 расклад'!K102</f>
        <v>20</v>
      </c>
      <c r="G103" s="518">
        <f>'Химия-9 2023 расклад'!K102</f>
        <v>14</v>
      </c>
      <c r="H103" s="332">
        <f>'Химия-9 2024 расклад'!K103</f>
        <v>22</v>
      </c>
      <c r="I103" s="239">
        <f>'Химия-9 2020 расклад'!L104</f>
        <v>115.00820000000002</v>
      </c>
      <c r="J103" s="240"/>
      <c r="K103" s="286">
        <f>'Химия-9 2022 расклад'!L102</f>
        <v>15</v>
      </c>
      <c r="L103" s="518">
        <f>'Химия-9 2023 расклад'!L102</f>
        <v>10</v>
      </c>
      <c r="M103" s="504">
        <f>'Химия-9 2024 расклад'!L103</f>
        <v>17</v>
      </c>
      <c r="N103" s="296">
        <f>'Химия-9 2020 расклад'!M104</f>
        <v>72.790000000000006</v>
      </c>
      <c r="O103" s="241"/>
      <c r="P103" s="290">
        <f>'Химия-9 2022 расклад'!M102</f>
        <v>75</v>
      </c>
      <c r="Q103" s="242">
        <f>'Химия-9 2023 расклад'!M102</f>
        <v>71.428571428571431</v>
      </c>
      <c r="R103" s="337">
        <f>'Химия-9 2024 расклад'!M103</f>
        <v>77.272727272727266</v>
      </c>
      <c r="S103" s="500">
        <f>'Химия-9 2020 расклад'!N104</f>
        <v>3.9973999999999994</v>
      </c>
      <c r="T103" s="501"/>
      <c r="U103" s="502">
        <f>'Химия-9 2022 расклад'!N102</f>
        <v>0</v>
      </c>
      <c r="V103" s="528">
        <f>'Химия-9 2023 расклад'!N102</f>
        <v>0</v>
      </c>
      <c r="W103" s="504">
        <f>'Химия-9 2024 расклад'!N103</f>
        <v>1</v>
      </c>
      <c r="X103" s="296">
        <f>'Химия-9 2020 расклад'!O104</f>
        <v>2.5299999999999998</v>
      </c>
      <c r="Y103" s="242"/>
      <c r="Z103" s="344">
        <f>'Химия-9 2022 расклад'!O102</f>
        <v>0</v>
      </c>
      <c r="AA103" s="344">
        <f>'Химия-9 2023 расклад'!O102</f>
        <v>0</v>
      </c>
      <c r="AB103" s="301">
        <f>'Химия-9 2024 расклад'!O103</f>
        <v>4.5454545454545459</v>
      </c>
    </row>
    <row r="104" spans="1:28" s="1" customFormat="1" ht="15" customHeight="1" x14ac:dyDescent="0.25">
      <c r="A104" s="11">
        <v>21</v>
      </c>
      <c r="B104" s="48">
        <v>61440</v>
      </c>
      <c r="C104" s="238" t="s">
        <v>87</v>
      </c>
      <c r="D104" s="239" t="s">
        <v>137</v>
      </c>
      <c r="E104" s="240"/>
      <c r="F104" s="286">
        <f>'Химия-9 2022 расклад'!K103</f>
        <v>32</v>
      </c>
      <c r="G104" s="518">
        <f>'Химия-9 2023 расклад'!K103</f>
        <v>27</v>
      </c>
      <c r="H104" s="332">
        <f>'Химия-9 2024 расклад'!K104</f>
        <v>31</v>
      </c>
      <c r="I104" s="239" t="s">
        <v>137</v>
      </c>
      <c r="J104" s="240"/>
      <c r="K104" s="286">
        <f>'Химия-9 2022 расклад'!L103</f>
        <v>22</v>
      </c>
      <c r="L104" s="518">
        <f>'Химия-9 2023 расклад'!L103</f>
        <v>27</v>
      </c>
      <c r="M104" s="504">
        <f>'Химия-9 2024 расклад'!L104</f>
        <v>27</v>
      </c>
      <c r="N104" s="296">
        <f>'Химия-9 2020 расклад'!M105</f>
        <v>0</v>
      </c>
      <c r="O104" s="241"/>
      <c r="P104" s="290">
        <f>'Химия-9 2022 расклад'!M103</f>
        <v>68.75</v>
      </c>
      <c r="Q104" s="242">
        <f>'Химия-9 2023 расклад'!M103</f>
        <v>100</v>
      </c>
      <c r="R104" s="337">
        <f>'Химия-9 2024 расклад'!M104</f>
        <v>87.096774193548384</v>
      </c>
      <c r="S104" s="500">
        <f>'Химия-9 2020 расклад'!N105</f>
        <v>0</v>
      </c>
      <c r="T104" s="501"/>
      <c r="U104" s="502">
        <f>'Химия-9 2022 расклад'!N103</f>
        <v>1</v>
      </c>
      <c r="V104" s="528">
        <f>'Химия-9 2023 расклад'!N103</f>
        <v>0</v>
      </c>
      <c r="W104" s="504">
        <f>'Химия-9 2024 расклад'!N104</f>
        <v>0</v>
      </c>
      <c r="X104" s="296">
        <f>'Химия-9 2020 расклад'!O105</f>
        <v>0</v>
      </c>
      <c r="Y104" s="242"/>
      <c r="Z104" s="344">
        <f>'Химия-9 2022 расклад'!O103</f>
        <v>3.125</v>
      </c>
      <c r="AA104" s="344">
        <f>'Химия-9 2023 расклад'!O103</f>
        <v>0</v>
      </c>
      <c r="AB104" s="301">
        <f>'Химия-9 2024 расклад'!O104</f>
        <v>0</v>
      </c>
    </row>
    <row r="105" spans="1:28" s="1" customFormat="1" ht="15" customHeight="1" x14ac:dyDescent="0.25">
      <c r="A105" s="11">
        <v>22</v>
      </c>
      <c r="B105" s="48">
        <v>61450</v>
      </c>
      <c r="C105" s="238" t="s">
        <v>115</v>
      </c>
      <c r="D105" s="239">
        <f>'Химия-9 2020 расклад'!K106</f>
        <v>46</v>
      </c>
      <c r="E105" s="240"/>
      <c r="F105" s="286">
        <f>'Химия-9 2022 расклад'!K104</f>
        <v>11</v>
      </c>
      <c r="G105" s="518">
        <f>'Химия-9 2023 расклад'!K104</f>
        <v>4</v>
      </c>
      <c r="H105" s="332">
        <f>'Химия-9 2024 расклад'!K105</f>
        <v>6</v>
      </c>
      <c r="I105" s="239">
        <f>'Химия-9 2020 расклад'!L106</f>
        <v>30.001199999999997</v>
      </c>
      <c r="J105" s="240"/>
      <c r="K105" s="286">
        <f>'Химия-9 2022 расклад'!L104</f>
        <v>5</v>
      </c>
      <c r="L105" s="518">
        <f>'Химия-9 2023 расклад'!L104</f>
        <v>4</v>
      </c>
      <c r="M105" s="504">
        <f>'Химия-9 2024 расклад'!L105</f>
        <v>5</v>
      </c>
      <c r="N105" s="296">
        <f>'Химия-9 2020 расклад'!M106</f>
        <v>65.22</v>
      </c>
      <c r="O105" s="241"/>
      <c r="P105" s="290">
        <f>'Химия-9 2022 расклад'!M104</f>
        <v>45.454545454545453</v>
      </c>
      <c r="Q105" s="242">
        <f>'Химия-9 2023 расклад'!M104</f>
        <v>100</v>
      </c>
      <c r="R105" s="337">
        <f>'Химия-9 2024 расклад'!M105</f>
        <v>83.333333333333329</v>
      </c>
      <c r="S105" s="500">
        <f>'Химия-9 2020 расклад'!N106</f>
        <v>2.9991999999999996</v>
      </c>
      <c r="T105" s="501"/>
      <c r="U105" s="502">
        <f>'Химия-9 2022 расклад'!N104</f>
        <v>2.0000000000000004</v>
      </c>
      <c r="V105" s="528">
        <f>'Химия-9 2023 расклад'!N104</f>
        <v>0</v>
      </c>
      <c r="W105" s="504">
        <f>'Химия-9 2024 расклад'!N105</f>
        <v>0</v>
      </c>
      <c r="X105" s="296">
        <f>'Химия-9 2020 расклад'!O106</f>
        <v>6.52</v>
      </c>
      <c r="Y105" s="242"/>
      <c r="Z105" s="344">
        <f>'Химия-9 2022 расклад'!O104</f>
        <v>18.181818181818183</v>
      </c>
      <c r="AA105" s="344">
        <f>'Химия-9 2023 расклад'!O104</f>
        <v>0</v>
      </c>
      <c r="AB105" s="301">
        <f>'Химия-9 2024 расклад'!O105</f>
        <v>0</v>
      </c>
    </row>
    <row r="106" spans="1:28" s="1" customFormat="1" ht="15" customHeight="1" x14ac:dyDescent="0.25">
      <c r="A106" s="11">
        <v>23</v>
      </c>
      <c r="B106" s="48">
        <v>61470</v>
      </c>
      <c r="C106" s="238" t="s">
        <v>88</v>
      </c>
      <c r="D106" s="239" t="s">
        <v>137</v>
      </c>
      <c r="E106" s="240"/>
      <c r="F106" s="286">
        <f>'Химия-9 2022 расклад'!K105</f>
        <v>11</v>
      </c>
      <c r="G106" s="518">
        <f>'Химия-9 2023 расклад'!K105</f>
        <v>10</v>
      </c>
      <c r="H106" s="332">
        <f>'Химия-9 2024 расклад'!K106</f>
        <v>8</v>
      </c>
      <c r="I106" s="239" t="s">
        <v>137</v>
      </c>
      <c r="J106" s="240"/>
      <c r="K106" s="286">
        <f>'Химия-9 2022 расклад'!L105</f>
        <v>5</v>
      </c>
      <c r="L106" s="518">
        <f>'Химия-9 2023 расклад'!L105</f>
        <v>7</v>
      </c>
      <c r="M106" s="504">
        <f>'Химия-9 2024 расклад'!L106</f>
        <v>6</v>
      </c>
      <c r="N106" s="296" t="s">
        <v>137</v>
      </c>
      <c r="O106" s="241"/>
      <c r="P106" s="290">
        <f>'Химия-9 2022 расклад'!M105</f>
        <v>45.454545454545453</v>
      </c>
      <c r="Q106" s="242">
        <f>'Химия-9 2023 расклад'!M105</f>
        <v>70</v>
      </c>
      <c r="R106" s="337">
        <f>'Химия-9 2024 расклад'!M106</f>
        <v>75</v>
      </c>
      <c r="S106" s="500" t="s">
        <v>137</v>
      </c>
      <c r="T106" s="501"/>
      <c r="U106" s="502">
        <f>'Химия-9 2022 расклад'!N105</f>
        <v>1.0000000000000002</v>
      </c>
      <c r="V106" s="528">
        <f>'Химия-9 2023 расклад'!N105</f>
        <v>0</v>
      </c>
      <c r="W106" s="504">
        <f>'Химия-9 2024 расклад'!N106</f>
        <v>0</v>
      </c>
      <c r="X106" s="296" t="s">
        <v>137</v>
      </c>
      <c r="Y106" s="242"/>
      <c r="Z106" s="344">
        <f>'Химия-9 2022 расклад'!O105</f>
        <v>9.0909090909090917</v>
      </c>
      <c r="AA106" s="344">
        <f>'Химия-9 2023 расклад'!O105</f>
        <v>0</v>
      </c>
      <c r="AB106" s="301">
        <f>'Химия-9 2024 расклад'!O106</f>
        <v>0</v>
      </c>
    </row>
    <row r="107" spans="1:28" s="1" customFormat="1" ht="15" customHeight="1" x14ac:dyDescent="0.25">
      <c r="A107" s="11">
        <v>24</v>
      </c>
      <c r="B107" s="48">
        <v>61490</v>
      </c>
      <c r="C107" s="238" t="s">
        <v>116</v>
      </c>
      <c r="D107" s="239">
        <f>'Химия-9 2020 расклад'!K108</f>
        <v>22</v>
      </c>
      <c r="E107" s="240"/>
      <c r="F107" s="286">
        <f>'Химия-9 2022 расклад'!K106</f>
        <v>32</v>
      </c>
      <c r="G107" s="518">
        <f>'Химия-9 2023 расклад'!K106</f>
        <v>35</v>
      </c>
      <c r="H107" s="332">
        <f>'Химия-9 2024 расклад'!K107</f>
        <v>24</v>
      </c>
      <c r="I107" s="239">
        <f>'Химия-9 2020 расклад'!L108</f>
        <v>12.9998</v>
      </c>
      <c r="J107" s="240"/>
      <c r="K107" s="286">
        <f>'Химия-9 2022 расклад'!L106</f>
        <v>23</v>
      </c>
      <c r="L107" s="518">
        <f>'Химия-9 2023 расклад'!L106</f>
        <v>32</v>
      </c>
      <c r="M107" s="504">
        <f>'Химия-9 2024 расклад'!L107</f>
        <v>17</v>
      </c>
      <c r="N107" s="296">
        <f>'Химия-9 2020 расклад'!M108</f>
        <v>59.09</v>
      </c>
      <c r="O107" s="241"/>
      <c r="P107" s="290">
        <f>'Химия-9 2022 расклад'!M106</f>
        <v>71.875</v>
      </c>
      <c r="Q107" s="242">
        <f>'Химия-9 2023 расклад'!M106</f>
        <v>91.428571428571431</v>
      </c>
      <c r="R107" s="337">
        <f>'Химия-9 2024 расклад'!M107</f>
        <v>70.833333333333329</v>
      </c>
      <c r="S107" s="500">
        <f>'Химия-9 2020 расклад'!N108</f>
        <v>1.0009999999999999</v>
      </c>
      <c r="T107" s="501"/>
      <c r="U107" s="502">
        <f>'Химия-9 2022 расклад'!N106</f>
        <v>0</v>
      </c>
      <c r="V107" s="528">
        <f>'Химия-9 2023 расклад'!N106</f>
        <v>0</v>
      </c>
      <c r="W107" s="504">
        <f>'Химия-9 2024 расклад'!N107</f>
        <v>1</v>
      </c>
      <c r="X107" s="296">
        <f>'Химия-9 2020 расклад'!O108</f>
        <v>4.55</v>
      </c>
      <c r="Y107" s="242"/>
      <c r="Z107" s="344">
        <f>'Химия-9 2022 расклад'!O106</f>
        <v>0</v>
      </c>
      <c r="AA107" s="344">
        <f>'Химия-9 2023 расклад'!O106</f>
        <v>0</v>
      </c>
      <c r="AB107" s="301">
        <f>'Химия-9 2024 расклад'!O107</f>
        <v>4.166666666666667</v>
      </c>
    </row>
    <row r="108" spans="1:28" s="1" customFormat="1" ht="15" customHeight="1" x14ac:dyDescent="0.25">
      <c r="A108" s="11">
        <v>25</v>
      </c>
      <c r="B108" s="48">
        <v>61500</v>
      </c>
      <c r="C108" s="238" t="s">
        <v>117</v>
      </c>
      <c r="D108" s="239" t="s">
        <v>137</v>
      </c>
      <c r="E108" s="240"/>
      <c r="F108" s="286">
        <f>'Химия-9 2022 расклад'!K107</f>
        <v>25</v>
      </c>
      <c r="G108" s="518">
        <f>'Химия-9 2023 расклад'!K107</f>
        <v>32</v>
      </c>
      <c r="H108" s="332">
        <f>'Химия-9 2024 расклад'!K108</f>
        <v>27</v>
      </c>
      <c r="I108" s="239" t="s">
        <v>137</v>
      </c>
      <c r="J108" s="240"/>
      <c r="K108" s="286">
        <f>'Химия-9 2022 расклад'!L107</f>
        <v>23</v>
      </c>
      <c r="L108" s="518">
        <f>'Химия-9 2023 расклад'!L107</f>
        <v>25</v>
      </c>
      <c r="M108" s="504">
        <f>'Химия-9 2024 расклад'!L108</f>
        <v>22</v>
      </c>
      <c r="N108" s="296" t="s">
        <v>137</v>
      </c>
      <c r="O108" s="241"/>
      <c r="P108" s="290">
        <f>'Химия-9 2022 расклад'!M107</f>
        <v>92</v>
      </c>
      <c r="Q108" s="242">
        <f>'Химия-9 2023 расклад'!M107</f>
        <v>78.125</v>
      </c>
      <c r="R108" s="337">
        <f>'Химия-9 2024 расклад'!M108</f>
        <v>81.481481481481481</v>
      </c>
      <c r="S108" s="500" t="s">
        <v>137</v>
      </c>
      <c r="T108" s="501"/>
      <c r="U108" s="502">
        <f>'Химия-9 2022 расклад'!N107</f>
        <v>0</v>
      </c>
      <c r="V108" s="528">
        <f>'Химия-9 2023 расклад'!N107</f>
        <v>0</v>
      </c>
      <c r="W108" s="504">
        <f>'Химия-9 2024 расклад'!N108</f>
        <v>0</v>
      </c>
      <c r="X108" s="296" t="s">
        <v>137</v>
      </c>
      <c r="Y108" s="242"/>
      <c r="Z108" s="344">
        <f>'Химия-9 2022 расклад'!O107</f>
        <v>0</v>
      </c>
      <c r="AA108" s="344">
        <f>'Химия-9 2023 расклад'!O107</f>
        <v>0</v>
      </c>
      <c r="AB108" s="301">
        <f>'Химия-9 2024 расклад'!O108</f>
        <v>0</v>
      </c>
    </row>
    <row r="109" spans="1:28" s="1" customFormat="1" ht="15" customHeight="1" x14ac:dyDescent="0.25">
      <c r="A109" s="11">
        <v>26</v>
      </c>
      <c r="B109" s="48">
        <v>61510</v>
      </c>
      <c r="C109" s="238" t="s">
        <v>89</v>
      </c>
      <c r="D109" s="239">
        <f>'Химия-9 2020 расклад'!K110</f>
        <v>93</v>
      </c>
      <c r="E109" s="240"/>
      <c r="F109" s="286">
        <f>'Химия-9 2022 расклад'!K108</f>
        <v>18</v>
      </c>
      <c r="G109" s="518">
        <f>'Химия-9 2023 расклад'!K108</f>
        <v>17</v>
      </c>
      <c r="H109" s="332">
        <f>'Химия-9 2024 расклад'!K109</f>
        <v>19</v>
      </c>
      <c r="I109" s="239">
        <f>'Химия-9 2020 расклад'!L110</f>
        <v>79.99860000000001</v>
      </c>
      <c r="J109" s="240"/>
      <c r="K109" s="286">
        <f>'Химия-9 2022 расклад'!L108</f>
        <v>15.000000000000002</v>
      </c>
      <c r="L109" s="518">
        <f>'Химия-9 2023 расклад'!L108</f>
        <v>17</v>
      </c>
      <c r="M109" s="504">
        <f>'Химия-9 2024 расклад'!L109</f>
        <v>19</v>
      </c>
      <c r="N109" s="296">
        <f>'Химия-9 2020 расклад'!M110</f>
        <v>86.02000000000001</v>
      </c>
      <c r="O109" s="241"/>
      <c r="P109" s="290">
        <f>'Химия-9 2022 расклад'!M108</f>
        <v>83.333333333333343</v>
      </c>
      <c r="Q109" s="242">
        <f>'Химия-9 2023 расклад'!M108</f>
        <v>100</v>
      </c>
      <c r="R109" s="337">
        <f>'Химия-9 2024 расклад'!M109</f>
        <v>100</v>
      </c>
      <c r="S109" s="500">
        <f>'Химия-9 2020 расклад'!N110</f>
        <v>0</v>
      </c>
      <c r="T109" s="501"/>
      <c r="U109" s="502">
        <f>'Химия-9 2022 расклад'!N108</f>
        <v>0</v>
      </c>
      <c r="V109" s="528">
        <f>'Химия-9 2023 расклад'!N108</f>
        <v>0</v>
      </c>
      <c r="W109" s="504">
        <f>'Химия-9 2024 расклад'!N109</f>
        <v>0</v>
      </c>
      <c r="X109" s="296">
        <f>'Химия-9 2020 расклад'!O110</f>
        <v>0</v>
      </c>
      <c r="Y109" s="242"/>
      <c r="Z109" s="344">
        <f>'Химия-9 2022 расклад'!O108</f>
        <v>0</v>
      </c>
      <c r="AA109" s="344">
        <f>'Химия-9 2023 расклад'!O108</f>
        <v>0</v>
      </c>
      <c r="AB109" s="301">
        <f>'Химия-9 2024 расклад'!O109</f>
        <v>0</v>
      </c>
    </row>
    <row r="110" spans="1:28" s="1" customFormat="1" ht="15" customHeight="1" x14ac:dyDescent="0.25">
      <c r="A110" s="11">
        <v>27</v>
      </c>
      <c r="B110" s="50">
        <v>61520</v>
      </c>
      <c r="C110" s="243" t="s">
        <v>118</v>
      </c>
      <c r="D110" s="239">
        <f>'Химия-9 2020 расклад'!K111</f>
        <v>26</v>
      </c>
      <c r="E110" s="240"/>
      <c r="F110" s="286">
        <f>'Химия-9 2022 расклад'!K109</f>
        <v>35</v>
      </c>
      <c r="G110" s="518">
        <f>'Химия-9 2023 расклад'!K109</f>
        <v>24</v>
      </c>
      <c r="H110" s="332">
        <f>'Химия-9 2024 расклад'!K110</f>
        <v>21</v>
      </c>
      <c r="I110" s="239">
        <f>'Химия-9 2020 расклад'!L111</f>
        <v>24.999000000000002</v>
      </c>
      <c r="J110" s="240"/>
      <c r="K110" s="286">
        <f>'Химия-9 2022 расклад'!L109</f>
        <v>25.999999999999996</v>
      </c>
      <c r="L110" s="518">
        <f>'Химия-9 2023 расклад'!L109</f>
        <v>19</v>
      </c>
      <c r="M110" s="504">
        <f>'Химия-9 2024 расклад'!L110</f>
        <v>19</v>
      </c>
      <c r="N110" s="341">
        <f>'Химия-9 2020 расклад'!M111</f>
        <v>96.15</v>
      </c>
      <c r="O110" s="241"/>
      <c r="P110" s="290">
        <f>'Химия-9 2022 расклад'!M109</f>
        <v>74.285714285714278</v>
      </c>
      <c r="Q110" s="242">
        <f>'Химия-9 2023 расклад'!M109</f>
        <v>79.166666666666671</v>
      </c>
      <c r="R110" s="337">
        <f>'Химия-9 2024 расклад'!M110</f>
        <v>90.476190476190482</v>
      </c>
      <c r="S110" s="500">
        <f>'Химия-9 2020 расклад'!N111</f>
        <v>1.0010000000000001</v>
      </c>
      <c r="T110" s="501"/>
      <c r="U110" s="502">
        <f>'Химия-9 2022 расклад'!N109</f>
        <v>0</v>
      </c>
      <c r="V110" s="528">
        <f>'Химия-9 2023 расклад'!N109</f>
        <v>0</v>
      </c>
      <c r="W110" s="504">
        <f>'Химия-9 2024 расклад'!N110</f>
        <v>0</v>
      </c>
      <c r="X110" s="296">
        <f>'Химия-9 2020 расклад'!O111</f>
        <v>3.85</v>
      </c>
      <c r="Y110" s="242"/>
      <c r="Z110" s="344">
        <f>'Химия-9 2022 расклад'!O109</f>
        <v>0</v>
      </c>
      <c r="AA110" s="344">
        <f>'Химия-9 2023 расклад'!O109</f>
        <v>0</v>
      </c>
      <c r="AB110" s="301">
        <f>'Химия-9 2024 расклад'!O110</f>
        <v>0</v>
      </c>
    </row>
    <row r="111" spans="1:28" s="1" customFormat="1" ht="15" customHeight="1" x14ac:dyDescent="0.25">
      <c r="A111" s="11">
        <v>28</v>
      </c>
      <c r="B111" s="50">
        <v>61540</v>
      </c>
      <c r="C111" s="243" t="s">
        <v>119</v>
      </c>
      <c r="D111" s="239">
        <f>'Химия-9 2020 расклад'!K112</f>
        <v>142</v>
      </c>
      <c r="E111" s="240"/>
      <c r="F111" s="286">
        <f>'Химия-9 2022 расклад'!K110</f>
        <v>7</v>
      </c>
      <c r="G111" s="518">
        <f>'Химия-9 2023 расклад'!K110</f>
        <v>12</v>
      </c>
      <c r="H111" s="332">
        <f>'Химия-9 2024 расклад'!K111</f>
        <v>14</v>
      </c>
      <c r="I111" s="239">
        <f>'Химия-9 2020 расклад'!L112</f>
        <v>112.00959999999999</v>
      </c>
      <c r="J111" s="240"/>
      <c r="K111" s="286">
        <f>'Химия-9 2022 расклад'!L110</f>
        <v>5</v>
      </c>
      <c r="L111" s="518">
        <f>'Химия-9 2023 расклад'!L110</f>
        <v>11</v>
      </c>
      <c r="M111" s="504">
        <f>'Химия-9 2024 расклад'!L111</f>
        <v>12</v>
      </c>
      <c r="N111" s="296">
        <f>'Химия-9 2020 расклад'!M112</f>
        <v>78.88</v>
      </c>
      <c r="O111" s="241"/>
      <c r="P111" s="290">
        <f>'Химия-9 2022 расклад'!M110</f>
        <v>71.428571428571431</v>
      </c>
      <c r="Q111" s="242">
        <f>'Химия-9 2023 расклад'!M110</f>
        <v>91.666666666666671</v>
      </c>
      <c r="R111" s="337">
        <f>'Химия-9 2024 расклад'!M111</f>
        <v>85.714285714285708</v>
      </c>
      <c r="S111" s="500">
        <f>'Химия-9 2020 расклад'!N112</f>
        <v>11.998999999999999</v>
      </c>
      <c r="T111" s="501"/>
      <c r="U111" s="502">
        <f>'Химия-9 2022 расклад'!N110</f>
        <v>0</v>
      </c>
      <c r="V111" s="528">
        <f>'Химия-9 2023 расклад'!N110</f>
        <v>0</v>
      </c>
      <c r="W111" s="504">
        <f>'Химия-9 2024 расклад'!N111</f>
        <v>0</v>
      </c>
      <c r="X111" s="296">
        <f>'Химия-9 2020 расклад'!O112</f>
        <v>8.4499999999999993</v>
      </c>
      <c r="Y111" s="242"/>
      <c r="Z111" s="344">
        <f>'Химия-9 2022 расклад'!O110</f>
        <v>0</v>
      </c>
      <c r="AA111" s="344">
        <f>'Химия-9 2023 расклад'!O110</f>
        <v>0</v>
      </c>
      <c r="AB111" s="301">
        <f>'Химия-9 2024 расклад'!O111</f>
        <v>0</v>
      </c>
    </row>
    <row r="112" spans="1:28" s="1" customFormat="1" ht="15" customHeight="1" x14ac:dyDescent="0.25">
      <c r="A112" s="15">
        <v>29</v>
      </c>
      <c r="B112" s="50">
        <v>61560</v>
      </c>
      <c r="C112" s="243" t="s">
        <v>121</v>
      </c>
      <c r="D112" s="239" t="s">
        <v>137</v>
      </c>
      <c r="E112" s="240"/>
      <c r="F112" s="286">
        <f>'Химия-9 2022 расклад'!K111</f>
        <v>7</v>
      </c>
      <c r="G112" s="518">
        <f>'Химия-9 2023 расклад'!K111</f>
        <v>14</v>
      </c>
      <c r="H112" s="332">
        <f>'Химия-9 2024 расклад'!K112</f>
        <v>22</v>
      </c>
      <c r="I112" s="239" t="s">
        <v>137</v>
      </c>
      <c r="J112" s="240"/>
      <c r="K112" s="286">
        <f>'Химия-9 2022 расклад'!L111</f>
        <v>3</v>
      </c>
      <c r="L112" s="518">
        <f>'Химия-9 2023 расклад'!L111</f>
        <v>10</v>
      </c>
      <c r="M112" s="504">
        <f>'Химия-9 2024 расклад'!L112</f>
        <v>19</v>
      </c>
      <c r="N112" s="296" t="s">
        <v>137</v>
      </c>
      <c r="O112" s="241"/>
      <c r="P112" s="290">
        <f>'Химия-9 2022 расклад'!M111</f>
        <v>42.857142857142854</v>
      </c>
      <c r="Q112" s="242">
        <f>'Химия-9 2023 расклад'!M111</f>
        <v>71.428571428571431</v>
      </c>
      <c r="R112" s="337">
        <f>'Химия-9 2024 расклад'!M112</f>
        <v>86.36363636363636</v>
      </c>
      <c r="S112" s="500" t="s">
        <v>137</v>
      </c>
      <c r="T112" s="501"/>
      <c r="U112" s="502">
        <f>'Химия-9 2022 расклад'!N111</f>
        <v>1</v>
      </c>
      <c r="V112" s="528">
        <f>'Химия-9 2023 расклад'!N111</f>
        <v>0</v>
      </c>
      <c r="W112" s="504">
        <f>'Химия-9 2024 расклад'!N112</f>
        <v>0</v>
      </c>
      <c r="X112" s="296" t="s">
        <v>137</v>
      </c>
      <c r="Y112" s="242"/>
      <c r="Z112" s="344">
        <f>'Химия-9 2022 расклад'!O111</f>
        <v>14.285714285714286</v>
      </c>
      <c r="AA112" s="344">
        <f>'Химия-9 2023 расклад'!O111</f>
        <v>0</v>
      </c>
      <c r="AB112" s="301">
        <f>'Химия-9 2024 расклад'!O112</f>
        <v>0</v>
      </c>
    </row>
    <row r="113" spans="1:28" s="1" customFormat="1" ht="15" customHeight="1" thickBot="1" x14ac:dyDescent="0.3">
      <c r="A113" s="15">
        <v>30</v>
      </c>
      <c r="B113" s="50">
        <v>61570</v>
      </c>
      <c r="C113" s="243" t="s">
        <v>123</v>
      </c>
      <c r="D113" s="245">
        <f>'Химия-9 2020 расклад'!K114</f>
        <v>28</v>
      </c>
      <c r="E113" s="295"/>
      <c r="F113" s="287">
        <f>'Химия-9 2022 расклад'!K112</f>
        <v>3</v>
      </c>
      <c r="G113" s="519">
        <f>'Химия-9 2023 расклад'!K112</f>
        <v>1</v>
      </c>
      <c r="H113" s="333">
        <f>'Химия-9 2024 расклад'!K113</f>
        <v>22</v>
      </c>
      <c r="I113" s="245">
        <f>'Химия-9 2020 расклад'!L114</f>
        <v>7</v>
      </c>
      <c r="J113" s="295"/>
      <c r="K113" s="287">
        <f>'Химия-9 2022 расклад'!L112</f>
        <v>2</v>
      </c>
      <c r="L113" s="519">
        <f>'Химия-9 2023 расклад'!L112</f>
        <v>1</v>
      </c>
      <c r="M113" s="504">
        <f>'Химия-9 2024 расклад'!L113</f>
        <v>19</v>
      </c>
      <c r="N113" s="297">
        <f>'Химия-9 2020 расклад'!M114</f>
        <v>25</v>
      </c>
      <c r="O113" s="294"/>
      <c r="P113" s="291">
        <f>'Химия-9 2022 расклад'!M112</f>
        <v>66.666666666666671</v>
      </c>
      <c r="Q113" s="246">
        <f>'Химия-9 2023 расклад'!M112</f>
        <v>100</v>
      </c>
      <c r="R113" s="337">
        <f>'Химия-9 2024 расклад'!M113</f>
        <v>86.36363636363636</v>
      </c>
      <c r="S113" s="505">
        <f>'Химия-9 2020 расклад'!N114</f>
        <v>7</v>
      </c>
      <c r="T113" s="506"/>
      <c r="U113" s="507">
        <f>'Химия-9 2022 расклад'!N112</f>
        <v>0</v>
      </c>
      <c r="V113" s="529">
        <f>'Химия-9 2023 расклад'!N112</f>
        <v>0</v>
      </c>
      <c r="W113" s="508">
        <f>'Химия-9 2024 расклад'!N113</f>
        <v>0</v>
      </c>
      <c r="X113" s="297">
        <f>'Химия-9 2020 расклад'!O114</f>
        <v>25</v>
      </c>
      <c r="Y113" s="246"/>
      <c r="Z113" s="345">
        <f>'Химия-9 2022 расклад'!O112</f>
        <v>0</v>
      </c>
      <c r="AA113" s="345">
        <f>'Химия-9 2023 расклад'!O112</f>
        <v>0</v>
      </c>
      <c r="AB113" s="302">
        <f>'Химия-9 2024 расклад'!O113</f>
        <v>0</v>
      </c>
    </row>
    <row r="114" spans="1:28" s="1" customFormat="1" ht="15" customHeight="1" thickBot="1" x14ac:dyDescent="0.3">
      <c r="A114" s="40"/>
      <c r="B114" s="56"/>
      <c r="C114" s="247" t="s">
        <v>107</v>
      </c>
      <c r="D114" s="312">
        <f>'Химия-9 2020 расклад'!K115</f>
        <v>187</v>
      </c>
      <c r="E114" s="313">
        <f>'Химия-9 2021 расклад'!K115</f>
        <v>0</v>
      </c>
      <c r="F114" s="314">
        <f>'Химия-9 2022 расклад'!K113</f>
        <v>73</v>
      </c>
      <c r="G114" s="517">
        <f>'Химия-9 2023 расклад'!K113</f>
        <v>80</v>
      </c>
      <c r="H114" s="330">
        <f>'Химия-9 2024 расклад'!K114</f>
        <v>109</v>
      </c>
      <c r="I114" s="312">
        <f>'Химия-9 2020 расклад'!L115</f>
        <v>133.00039999999998</v>
      </c>
      <c r="J114" s="313">
        <f>'Химия-9 2021 расклад'!L115</f>
        <v>0</v>
      </c>
      <c r="K114" s="314">
        <f>'Химия-9 2022 расклад'!L113</f>
        <v>49</v>
      </c>
      <c r="L114" s="517">
        <f>'Химия-9 2023 расклад'!L113</f>
        <v>65</v>
      </c>
      <c r="M114" s="499">
        <f>'Химия-9 2024 расклад'!L114</f>
        <v>80</v>
      </c>
      <c r="N114" s="317">
        <f>'Химия-9 2020 расклад'!M115</f>
        <v>72.041666666666657</v>
      </c>
      <c r="O114" s="315">
        <f>'Химия-9 2021 расклад'!M115</f>
        <v>0</v>
      </c>
      <c r="P114" s="316">
        <f>'Химия-9 2022 расклад'!M113</f>
        <v>59.651274651274647</v>
      </c>
      <c r="Q114" s="318">
        <f>'Химия-9 2023 расклад'!M113</f>
        <v>81.25</v>
      </c>
      <c r="R114" s="336">
        <f>'Химия-9 2024 расклад'!M114</f>
        <v>73.394495412844037</v>
      </c>
      <c r="S114" s="496">
        <f>'Химия-9 2020 расклад'!N115</f>
        <v>11.998799999999999</v>
      </c>
      <c r="T114" s="497">
        <f>'Химия-9 2021 расклад'!N115</f>
        <v>0</v>
      </c>
      <c r="U114" s="498">
        <f>'Химия-9 2022 расклад'!N113</f>
        <v>3</v>
      </c>
      <c r="V114" s="526">
        <f>'Химия-9 2023 расклад'!N113</f>
        <v>4</v>
      </c>
      <c r="W114" s="499">
        <f>'Химия-9 2024 расклад'!N114</f>
        <v>2</v>
      </c>
      <c r="X114" s="317">
        <f>'Химия-9 2020 расклад'!O115</f>
        <v>7.9575000000000005</v>
      </c>
      <c r="Y114" s="318">
        <f>'Химия-9 2021 расклад'!O115</f>
        <v>0</v>
      </c>
      <c r="Z114" s="342">
        <f>'Химия-9 2022 расклад'!O113</f>
        <v>4.8095238095238093</v>
      </c>
      <c r="AA114" s="342">
        <f>'Химия-9 2023 расклад'!O113</f>
        <v>5</v>
      </c>
      <c r="AB114" s="319">
        <f>'Химия-9 2024 расклад'!O114</f>
        <v>1.834862385321101</v>
      </c>
    </row>
    <row r="115" spans="1:28" s="1" customFormat="1" ht="15" customHeight="1" x14ac:dyDescent="0.25">
      <c r="A115" s="10">
        <v>1</v>
      </c>
      <c r="B115" s="49">
        <v>70020</v>
      </c>
      <c r="C115" s="233" t="s">
        <v>90</v>
      </c>
      <c r="D115" s="234" t="s">
        <v>137</v>
      </c>
      <c r="E115" s="235"/>
      <c r="F115" s="288">
        <f>'Химия-9 2022 расклад'!K114</f>
        <v>10</v>
      </c>
      <c r="G115" s="520">
        <f>'Химия-9 2023 расклад'!K114</f>
        <v>7</v>
      </c>
      <c r="H115" s="331">
        <f>'Химия-9 2024 расклад'!K115</f>
        <v>14</v>
      </c>
      <c r="I115" s="234" t="s">
        <v>137</v>
      </c>
      <c r="J115" s="235"/>
      <c r="K115" s="288">
        <f>'Химия-9 2022 расклад'!L114</f>
        <v>10</v>
      </c>
      <c r="L115" s="520">
        <f>'Химия-9 2023 расклад'!L114</f>
        <v>6</v>
      </c>
      <c r="M115" s="503">
        <f>'Химия-9 2024 расклад'!L115</f>
        <v>10</v>
      </c>
      <c r="N115" s="298" t="s">
        <v>137</v>
      </c>
      <c r="O115" s="236"/>
      <c r="P115" s="292">
        <f>'Химия-9 2022 расклад'!M114</f>
        <v>100</v>
      </c>
      <c r="Q115" s="237">
        <f>'Химия-9 2023 расклад'!M114</f>
        <v>85.714285714285708</v>
      </c>
      <c r="R115" s="339">
        <f>'Химия-9 2024 расклад'!M115</f>
        <v>71.428571428571431</v>
      </c>
      <c r="S115" s="509" t="s">
        <v>137</v>
      </c>
      <c r="T115" s="510"/>
      <c r="U115" s="511">
        <f>'Химия-9 2022 расклад'!N114</f>
        <v>0</v>
      </c>
      <c r="V115" s="527">
        <f>'Химия-9 2023 расклад'!N114</f>
        <v>0</v>
      </c>
      <c r="W115" s="503">
        <f>'Химия-9 2024 расклад'!N115</f>
        <v>0</v>
      </c>
      <c r="X115" s="298" t="s">
        <v>137</v>
      </c>
      <c r="Y115" s="237"/>
      <c r="Z115" s="343">
        <f>'Химия-9 2022 расклад'!O114</f>
        <v>0</v>
      </c>
      <c r="AA115" s="343">
        <f>'Химия-9 2023 расклад'!O114</f>
        <v>0</v>
      </c>
      <c r="AB115" s="300">
        <f>'Химия-9 2024 расклад'!O115</f>
        <v>0</v>
      </c>
    </row>
    <row r="116" spans="1:28" s="1" customFormat="1" ht="15" customHeight="1" x14ac:dyDescent="0.25">
      <c r="A116" s="16">
        <v>2</v>
      </c>
      <c r="B116" s="48">
        <v>70110</v>
      </c>
      <c r="C116" s="238" t="s">
        <v>93</v>
      </c>
      <c r="D116" s="239" t="s">
        <v>137</v>
      </c>
      <c r="E116" s="240"/>
      <c r="F116" s="286">
        <f>'Химия-9 2022 расклад'!K115</f>
        <v>7</v>
      </c>
      <c r="G116" s="518">
        <f>'Химия-9 2023 расклад'!K115</f>
        <v>10</v>
      </c>
      <c r="H116" s="332">
        <f>'Химия-9 2024 расклад'!K116</f>
        <v>11</v>
      </c>
      <c r="I116" s="239" t="s">
        <v>137</v>
      </c>
      <c r="J116" s="240"/>
      <c r="K116" s="286">
        <f>'Химия-9 2022 расклад'!L115</f>
        <v>1</v>
      </c>
      <c r="L116" s="518">
        <f>'Химия-9 2023 расклад'!L115</f>
        <v>8</v>
      </c>
      <c r="M116" s="504">
        <f>'Химия-9 2024 расклад'!L116</f>
        <v>7</v>
      </c>
      <c r="N116" s="296" t="s">
        <v>137</v>
      </c>
      <c r="O116" s="241"/>
      <c r="P116" s="290">
        <f>'Химия-9 2022 расклад'!M115</f>
        <v>14.285714285714286</v>
      </c>
      <c r="Q116" s="242">
        <f>'Химия-9 2023 расклад'!M115</f>
        <v>80</v>
      </c>
      <c r="R116" s="337">
        <f>'Химия-9 2024 расклад'!M116</f>
        <v>63.636363636363633</v>
      </c>
      <c r="S116" s="500" t="s">
        <v>137</v>
      </c>
      <c r="T116" s="501"/>
      <c r="U116" s="502">
        <f>'Химия-9 2022 расклад'!N115</f>
        <v>1</v>
      </c>
      <c r="V116" s="528">
        <f>'Химия-9 2023 расклад'!N115</f>
        <v>1</v>
      </c>
      <c r="W116" s="504">
        <f>'Химия-9 2024 расклад'!N116</f>
        <v>0</v>
      </c>
      <c r="X116" s="296" t="s">
        <v>137</v>
      </c>
      <c r="Y116" s="242"/>
      <c r="Z116" s="344">
        <f>'Химия-9 2022 расклад'!O115</f>
        <v>14.285714285714286</v>
      </c>
      <c r="AA116" s="344">
        <f>'Химия-9 2023 расклад'!O115</f>
        <v>10</v>
      </c>
      <c r="AB116" s="301">
        <f>'Химия-9 2024 расклад'!O116</f>
        <v>0</v>
      </c>
    </row>
    <row r="117" spans="1:28" s="1" customFormat="1" ht="15" customHeight="1" x14ac:dyDescent="0.25">
      <c r="A117" s="11">
        <v>3</v>
      </c>
      <c r="B117" s="48">
        <v>70021</v>
      </c>
      <c r="C117" s="238" t="s">
        <v>91</v>
      </c>
      <c r="D117" s="239">
        <f>'Химия-9 2020 расклад'!K118</f>
        <v>62</v>
      </c>
      <c r="E117" s="240"/>
      <c r="F117" s="286">
        <f>'Химия-9 2022 расклад'!K116</f>
        <v>10</v>
      </c>
      <c r="G117" s="518">
        <f>'Химия-9 2023 расклад'!K116</f>
        <v>12</v>
      </c>
      <c r="H117" s="332">
        <f>'Химия-9 2024 расклад'!K117</f>
        <v>10</v>
      </c>
      <c r="I117" s="239">
        <f>'Химия-9 2020 расклад'!L118</f>
        <v>48.998599999999996</v>
      </c>
      <c r="J117" s="240"/>
      <c r="K117" s="286">
        <f>'Химия-9 2022 расклад'!L116</f>
        <v>8</v>
      </c>
      <c r="L117" s="518">
        <f>'Химия-9 2023 расклад'!L116</f>
        <v>10</v>
      </c>
      <c r="M117" s="504">
        <f>'Химия-9 2024 расклад'!L117</f>
        <v>6</v>
      </c>
      <c r="N117" s="296">
        <f>'Химия-9 2020 расклад'!M118</f>
        <v>79.03</v>
      </c>
      <c r="O117" s="241"/>
      <c r="P117" s="290">
        <f>'Химия-9 2022 расклад'!M116</f>
        <v>80</v>
      </c>
      <c r="Q117" s="242">
        <f>'Химия-9 2023 расклад'!M116</f>
        <v>83.333333333333329</v>
      </c>
      <c r="R117" s="337">
        <f>'Химия-9 2024 расклад'!M117</f>
        <v>60</v>
      </c>
      <c r="S117" s="500">
        <f>'Химия-9 2020 расклад'!N118</f>
        <v>6.0015999999999998</v>
      </c>
      <c r="T117" s="501"/>
      <c r="U117" s="502">
        <f>'Химия-9 2022 расклад'!N116</f>
        <v>0</v>
      </c>
      <c r="V117" s="528">
        <f>'Химия-9 2023 расклад'!N116</f>
        <v>0</v>
      </c>
      <c r="W117" s="504">
        <f>'Химия-9 2024 расклад'!N117</f>
        <v>0</v>
      </c>
      <c r="X117" s="296">
        <f>'Химия-9 2020 расклад'!O118</f>
        <v>9.68</v>
      </c>
      <c r="Y117" s="242"/>
      <c r="Z117" s="344">
        <f>'Химия-9 2022 расклад'!O116</f>
        <v>0</v>
      </c>
      <c r="AA117" s="344">
        <f>'Химия-9 2023 расклад'!O116</f>
        <v>0</v>
      </c>
      <c r="AB117" s="301">
        <f>'Химия-9 2024 расклад'!O117</f>
        <v>0</v>
      </c>
    </row>
    <row r="118" spans="1:28" s="1" customFormat="1" ht="15" customHeight="1" x14ac:dyDescent="0.25">
      <c r="A118" s="11">
        <v>4</v>
      </c>
      <c r="B118" s="48">
        <v>70040</v>
      </c>
      <c r="C118" s="238" t="s">
        <v>92</v>
      </c>
      <c r="D118" s="239" t="s">
        <v>137</v>
      </c>
      <c r="E118" s="240"/>
      <c r="F118" s="286">
        <f>'Химия-9 2022 расклад'!K117</f>
        <v>2</v>
      </c>
      <c r="G118" s="518">
        <f>'Химия-9 2023 расклад'!K117</f>
        <v>1</v>
      </c>
      <c r="H118" s="332">
        <f>'Химия-9 2024 расклад'!K118</f>
        <v>7</v>
      </c>
      <c r="I118" s="239" t="s">
        <v>137</v>
      </c>
      <c r="J118" s="240"/>
      <c r="K118" s="286">
        <f>'Химия-9 2022 расклад'!L117</f>
        <v>2</v>
      </c>
      <c r="L118" s="518">
        <f>'Химия-9 2023 расклад'!L117</f>
        <v>1</v>
      </c>
      <c r="M118" s="504">
        <f>'Химия-9 2024 расклад'!L118</f>
        <v>5</v>
      </c>
      <c r="N118" s="296" t="s">
        <v>137</v>
      </c>
      <c r="O118" s="241"/>
      <c r="P118" s="290">
        <f>'Химия-9 2022 расклад'!M117</f>
        <v>100</v>
      </c>
      <c r="Q118" s="242">
        <f>'Химия-9 2023 расклад'!M117</f>
        <v>100</v>
      </c>
      <c r="R118" s="337">
        <f>'Химия-9 2024 расклад'!M118</f>
        <v>71.428571428571431</v>
      </c>
      <c r="S118" s="500" t="s">
        <v>137</v>
      </c>
      <c r="T118" s="501"/>
      <c r="U118" s="502">
        <f>'Химия-9 2022 расклад'!N117</f>
        <v>0</v>
      </c>
      <c r="V118" s="528">
        <f>'Химия-9 2023 расклад'!N117</f>
        <v>0</v>
      </c>
      <c r="W118" s="504">
        <f>'Химия-9 2024 расклад'!N118</f>
        <v>0</v>
      </c>
      <c r="X118" s="296" t="s">
        <v>137</v>
      </c>
      <c r="Y118" s="242"/>
      <c r="Z118" s="344">
        <f>'Химия-9 2022 расклад'!O117</f>
        <v>0</v>
      </c>
      <c r="AA118" s="344">
        <f>'Химия-9 2023 расклад'!O117</f>
        <v>0</v>
      </c>
      <c r="AB118" s="301">
        <f>'Химия-9 2024 расклад'!O118</f>
        <v>0</v>
      </c>
    </row>
    <row r="119" spans="1:28" s="1" customFormat="1" ht="15" customHeight="1" x14ac:dyDescent="0.25">
      <c r="A119" s="11">
        <v>5</v>
      </c>
      <c r="B119" s="48">
        <v>70100</v>
      </c>
      <c r="C119" s="238" t="s">
        <v>108</v>
      </c>
      <c r="D119" s="239" t="s">
        <v>137</v>
      </c>
      <c r="E119" s="240"/>
      <c r="F119" s="286">
        <f>'Химия-9 2022 расклад'!K118</f>
        <v>11</v>
      </c>
      <c r="G119" s="518">
        <f>'Химия-9 2023 расклад'!K118</f>
        <v>19</v>
      </c>
      <c r="H119" s="332">
        <f>'Химия-9 2024 расклад'!K119</f>
        <v>16</v>
      </c>
      <c r="I119" s="239" t="s">
        <v>137</v>
      </c>
      <c r="J119" s="240"/>
      <c r="K119" s="286">
        <f>'Химия-9 2022 расклад'!L118</f>
        <v>10</v>
      </c>
      <c r="L119" s="518">
        <f>'Химия-9 2023 расклад'!L118</f>
        <v>17</v>
      </c>
      <c r="M119" s="504">
        <f>'Химия-9 2024 расклад'!L119</f>
        <v>16</v>
      </c>
      <c r="N119" s="296" t="s">
        <v>137</v>
      </c>
      <c r="O119" s="241"/>
      <c r="P119" s="290">
        <f>'Химия-9 2022 расклад'!M118</f>
        <v>90.909090909090907</v>
      </c>
      <c r="Q119" s="242">
        <f>'Химия-9 2023 расклад'!M118</f>
        <v>89.473684210526315</v>
      </c>
      <c r="R119" s="337">
        <f>'Химия-9 2024 расклад'!M119</f>
        <v>100</v>
      </c>
      <c r="S119" s="500" t="s">
        <v>137</v>
      </c>
      <c r="T119" s="501"/>
      <c r="U119" s="502">
        <f>'Химия-9 2022 расклад'!N118</f>
        <v>0</v>
      </c>
      <c r="V119" s="528">
        <f>'Химия-9 2023 расклад'!N118</f>
        <v>0</v>
      </c>
      <c r="W119" s="504">
        <f>'Химия-9 2024 расклад'!N119</f>
        <v>0</v>
      </c>
      <c r="X119" s="296" t="s">
        <v>137</v>
      </c>
      <c r="Y119" s="242"/>
      <c r="Z119" s="344">
        <f>'Химия-9 2022 расклад'!O118</f>
        <v>0</v>
      </c>
      <c r="AA119" s="344">
        <f>'Химия-9 2023 расклад'!O118</f>
        <v>0</v>
      </c>
      <c r="AB119" s="301">
        <f>'Химия-9 2024 расклад'!O119</f>
        <v>0</v>
      </c>
    </row>
    <row r="120" spans="1:28" s="1" customFormat="1" ht="15" customHeight="1" x14ac:dyDescent="0.25">
      <c r="A120" s="11">
        <v>6</v>
      </c>
      <c r="B120" s="48">
        <v>70270</v>
      </c>
      <c r="C120" s="238" t="s">
        <v>94</v>
      </c>
      <c r="D120" s="239">
        <f>'Химия-9 2020 расклад'!K121</f>
        <v>40</v>
      </c>
      <c r="E120" s="240"/>
      <c r="F120" s="286">
        <f>'Химия-9 2022 расклад'!K119</f>
        <v>4</v>
      </c>
      <c r="G120" s="518">
        <f>'Химия-9 2023 расклад'!K119</f>
        <v>2</v>
      </c>
      <c r="H120" s="332">
        <f>'Химия-9 2024 расклад'!K120</f>
        <v>8</v>
      </c>
      <c r="I120" s="239">
        <f>'Химия-9 2020 расклад'!L121</f>
        <v>34</v>
      </c>
      <c r="J120" s="240"/>
      <c r="K120" s="286">
        <f>'Химия-9 2022 расклад'!L119</f>
        <v>1</v>
      </c>
      <c r="L120" s="518">
        <f>'Химия-9 2023 расклад'!L119</f>
        <v>2</v>
      </c>
      <c r="M120" s="504">
        <f>'Химия-9 2024 расклад'!L120</f>
        <v>4</v>
      </c>
      <c r="N120" s="296">
        <f>'Химия-9 2020 расклад'!M121</f>
        <v>85</v>
      </c>
      <c r="O120" s="241"/>
      <c r="P120" s="290">
        <f>'Химия-9 2022 расклад'!M119</f>
        <v>25</v>
      </c>
      <c r="Q120" s="242">
        <f>'Химия-9 2023 расклад'!M119</f>
        <v>100</v>
      </c>
      <c r="R120" s="337">
        <f>'Химия-9 2024 расклад'!M120</f>
        <v>50</v>
      </c>
      <c r="S120" s="500">
        <f>'Химия-9 2020 расклад'!N121</f>
        <v>1</v>
      </c>
      <c r="T120" s="501"/>
      <c r="U120" s="502">
        <f>'Химия-9 2022 расклад'!N119</f>
        <v>1</v>
      </c>
      <c r="V120" s="528">
        <f>'Химия-9 2023 расклад'!N119</f>
        <v>0</v>
      </c>
      <c r="W120" s="504">
        <f>'Химия-9 2024 расклад'!N120</f>
        <v>0</v>
      </c>
      <c r="X120" s="296">
        <f>'Химия-9 2020 расклад'!O121</f>
        <v>2.5</v>
      </c>
      <c r="Y120" s="242"/>
      <c r="Z120" s="344">
        <f>'Химия-9 2022 расклад'!O119</f>
        <v>25</v>
      </c>
      <c r="AA120" s="344">
        <f>'Химия-9 2023 расклад'!O119</f>
        <v>0</v>
      </c>
      <c r="AB120" s="301">
        <f>'Химия-9 2024 расклад'!O120</f>
        <v>0</v>
      </c>
    </row>
    <row r="121" spans="1:28" s="1" customFormat="1" ht="15" customHeight="1" x14ac:dyDescent="0.25">
      <c r="A121" s="11">
        <v>7</v>
      </c>
      <c r="B121" s="48">
        <v>70510</v>
      </c>
      <c r="C121" s="238" t="s">
        <v>95</v>
      </c>
      <c r="D121" s="239">
        <f>'Химия-9 2020 расклад'!K122</f>
        <v>18</v>
      </c>
      <c r="E121" s="240"/>
      <c r="F121" s="286">
        <f>'Химия-9 2022 расклад'!K120</f>
        <v>1</v>
      </c>
      <c r="G121" s="518">
        <f>'Химия-9 2023 расклад'!K120</f>
        <v>2</v>
      </c>
      <c r="H121" s="332">
        <f>'Химия-9 2024 расклад'!K121</f>
        <v>5</v>
      </c>
      <c r="I121" s="239">
        <f>'Химия-9 2020 расклад'!L122</f>
        <v>3.9995999999999996</v>
      </c>
      <c r="J121" s="240"/>
      <c r="K121" s="286">
        <f>'Химия-9 2022 расклад'!L120</f>
        <v>0</v>
      </c>
      <c r="L121" s="518">
        <f>'Химия-9 2023 расклад'!L120</f>
        <v>1</v>
      </c>
      <c r="M121" s="504">
        <f>'Химия-9 2024 расклад'!L121</f>
        <v>4</v>
      </c>
      <c r="N121" s="296">
        <f>'Химия-9 2020 расклад'!M122</f>
        <v>22.22</v>
      </c>
      <c r="O121" s="241"/>
      <c r="P121" s="290">
        <f>'Химия-9 2022 расклад'!M120</f>
        <v>0</v>
      </c>
      <c r="Q121" s="242">
        <f>'Химия-9 2023 расклад'!M120</f>
        <v>50</v>
      </c>
      <c r="R121" s="337">
        <f>'Химия-9 2024 расклад'!M121</f>
        <v>80</v>
      </c>
      <c r="S121" s="500">
        <f>'Химия-9 2020 расклад'!N122</f>
        <v>3.0006000000000004</v>
      </c>
      <c r="T121" s="501"/>
      <c r="U121" s="502">
        <f>'Химия-9 2022 расклад'!N120</f>
        <v>0</v>
      </c>
      <c r="V121" s="528">
        <f>'Химия-9 2023 расклад'!N120</f>
        <v>1</v>
      </c>
      <c r="W121" s="504">
        <f>'Химия-9 2024 расклад'!N121</f>
        <v>0</v>
      </c>
      <c r="X121" s="296">
        <f>'Химия-9 2020 расклад'!O122</f>
        <v>16.670000000000002</v>
      </c>
      <c r="Y121" s="242"/>
      <c r="Z121" s="344">
        <f>'Химия-9 2022 расклад'!O120</f>
        <v>0</v>
      </c>
      <c r="AA121" s="344">
        <f>'Химия-9 2023 расклад'!O120</f>
        <v>50</v>
      </c>
      <c r="AB121" s="301">
        <f>'Химия-9 2024 расклад'!O121</f>
        <v>0</v>
      </c>
    </row>
    <row r="122" spans="1:28" s="1" customFormat="1" ht="15" customHeight="1" x14ac:dyDescent="0.25">
      <c r="A122" s="15">
        <v>8</v>
      </c>
      <c r="B122" s="50">
        <v>10880</v>
      </c>
      <c r="C122" s="243" t="s">
        <v>120</v>
      </c>
      <c r="D122" s="239" t="s">
        <v>137</v>
      </c>
      <c r="E122" s="240"/>
      <c r="F122" s="286">
        <f>'Химия-9 2022 расклад'!K121</f>
        <v>25</v>
      </c>
      <c r="G122" s="518">
        <f>'Химия-9 2023 расклад'!K121</f>
        <v>24</v>
      </c>
      <c r="H122" s="332">
        <f>'Химия-9 2024 расклад'!K122</f>
        <v>30</v>
      </c>
      <c r="I122" s="239" t="s">
        <v>137</v>
      </c>
      <c r="J122" s="240"/>
      <c r="K122" s="286">
        <f>'Химия-9 2022 расклад'!L121</f>
        <v>15</v>
      </c>
      <c r="L122" s="518">
        <f>'Химия-9 2023 расклад'!L121</f>
        <v>18</v>
      </c>
      <c r="M122" s="504">
        <f>'Химия-9 2024 расклад'!L122</f>
        <v>22</v>
      </c>
      <c r="N122" s="296" t="s">
        <v>137</v>
      </c>
      <c r="O122" s="241"/>
      <c r="P122" s="290">
        <f>'Химия-9 2022 расклад'!M121</f>
        <v>60</v>
      </c>
      <c r="Q122" s="242">
        <f>'Химия-9 2023 расклад'!M121</f>
        <v>75</v>
      </c>
      <c r="R122" s="337">
        <f>'Химия-9 2024 расклад'!M122</f>
        <v>73.333333333333329</v>
      </c>
      <c r="S122" s="500" t="s">
        <v>137</v>
      </c>
      <c r="T122" s="501"/>
      <c r="U122" s="502">
        <f>'Химия-9 2022 расклад'!N121</f>
        <v>1</v>
      </c>
      <c r="V122" s="528">
        <f>'Химия-9 2023 расклад'!N121</f>
        <v>1</v>
      </c>
      <c r="W122" s="504">
        <f>'Химия-9 2024 расклад'!N122</f>
        <v>2</v>
      </c>
      <c r="X122" s="296" t="s">
        <v>137</v>
      </c>
      <c r="Y122" s="242"/>
      <c r="Z122" s="344">
        <f>'Химия-9 2022 расклад'!O121</f>
        <v>4</v>
      </c>
      <c r="AA122" s="344">
        <f>'Химия-9 2023 расклад'!O121</f>
        <v>4.166666666666667</v>
      </c>
      <c r="AB122" s="301">
        <f>'Химия-9 2024 расклад'!O122</f>
        <v>6.666666666666667</v>
      </c>
    </row>
    <row r="123" spans="1:28" s="1" customFormat="1" ht="15" customHeight="1" thickBot="1" x14ac:dyDescent="0.3">
      <c r="A123" s="12">
        <v>9</v>
      </c>
      <c r="B123" s="52">
        <v>10890</v>
      </c>
      <c r="C123" s="244" t="s">
        <v>122</v>
      </c>
      <c r="D123" s="249">
        <f>'Химия-9 2020 расклад'!K124</f>
        <v>67</v>
      </c>
      <c r="E123" s="250"/>
      <c r="F123" s="289">
        <f>'Химия-9 2022 расклад'!K122</f>
        <v>3</v>
      </c>
      <c r="G123" s="521">
        <f>'Химия-9 2023 расклад'!K122</f>
        <v>3</v>
      </c>
      <c r="H123" s="334">
        <f>'Химия-9 2024 расклад'!K123</f>
        <v>8</v>
      </c>
      <c r="I123" s="249">
        <f>'Химия-9 2020 расклад'!L124</f>
        <v>46.002199999999995</v>
      </c>
      <c r="J123" s="250"/>
      <c r="K123" s="289">
        <f>'Химия-9 2022 расклад'!L122</f>
        <v>2</v>
      </c>
      <c r="L123" s="521">
        <f>'Химия-9 2023 расклад'!L122</f>
        <v>2</v>
      </c>
      <c r="M123" s="515">
        <f>'Химия-9 2024 расклад'!L123</f>
        <v>6</v>
      </c>
      <c r="N123" s="299">
        <f>'Химия-9 2020 расклад'!M124</f>
        <v>68.66</v>
      </c>
      <c r="O123" s="251"/>
      <c r="P123" s="293">
        <f>'Химия-9 2022 расклад'!M122</f>
        <v>66.666666666666671</v>
      </c>
      <c r="Q123" s="252">
        <f>'Химия-9 2023 расклад'!M122</f>
        <v>66.666666666666671</v>
      </c>
      <c r="R123" s="340">
        <f>'Химия-9 2024 расклад'!M123</f>
        <v>75</v>
      </c>
      <c r="S123" s="512">
        <f>'Химия-9 2020 расклад'!N124</f>
        <v>1.9965999999999999</v>
      </c>
      <c r="T123" s="513"/>
      <c r="U123" s="514">
        <f>'Химия-9 2022 расклад'!N122</f>
        <v>0</v>
      </c>
      <c r="V123" s="530">
        <f>'Химия-9 2023 расклад'!N122</f>
        <v>1</v>
      </c>
      <c r="W123" s="515">
        <f>'Химия-9 2024 расклад'!N123</f>
        <v>0</v>
      </c>
      <c r="X123" s="299">
        <f>'Химия-9 2020 расклад'!O124</f>
        <v>2.98</v>
      </c>
      <c r="Y123" s="252"/>
      <c r="Z123" s="346">
        <f>'Химия-9 2022 расклад'!O122</f>
        <v>0</v>
      </c>
      <c r="AA123" s="346">
        <f>'Химия-9 2023 расклад'!O122</f>
        <v>33.333333333333336</v>
      </c>
      <c r="AB123" s="303">
        <f>'Химия-9 2024 расклад'!O123</f>
        <v>0</v>
      </c>
    </row>
    <row r="124" spans="1:28" ht="15" customHeight="1" x14ac:dyDescent="0.25">
      <c r="A124" s="6"/>
      <c r="B124" s="6"/>
      <c r="C124" s="6"/>
    </row>
    <row r="125" spans="1:28" ht="15" customHeight="1" x14ac:dyDescent="0.25">
      <c r="A125" s="6"/>
      <c r="B125" s="6"/>
      <c r="C125" s="6"/>
    </row>
  </sheetData>
  <mergeCells count="10">
    <mergeCell ref="B2:C2"/>
    <mergeCell ref="B6:C6"/>
    <mergeCell ref="A4:A5"/>
    <mergeCell ref="B4:B5"/>
    <mergeCell ref="C4:C5"/>
    <mergeCell ref="D4:H4"/>
    <mergeCell ref="I4:M4"/>
    <mergeCell ref="N4:R4"/>
    <mergeCell ref="S4:W4"/>
    <mergeCell ref="X4:AB4"/>
  </mergeCells>
  <conditionalFormatting sqref="N111:N123 N7:N109">
    <cfRule type="cellIs" dxfId="43" priority="32" operator="between">
      <formula>90</formula>
      <formula>100</formula>
    </cfRule>
    <cfRule type="cellIs" dxfId="42" priority="33" operator="between">
      <formula>$N$6</formula>
      <formula>90</formula>
    </cfRule>
    <cfRule type="cellIs" dxfId="41" priority="34" operator="between">
      <formula>50</formula>
      <formula>$N$6</formula>
    </cfRule>
    <cfRule type="cellIs" dxfId="40" priority="35" operator="lessThan">
      <formula>50</formula>
    </cfRule>
  </conditionalFormatting>
  <conditionalFormatting sqref="S7:AB123">
    <cfRule type="cellIs" dxfId="39" priority="17" operator="equal">
      <formula>"-"</formula>
    </cfRule>
    <cfRule type="containsBlanks" dxfId="38" priority="12">
      <formula>LEN(TRIM(S7))=0</formula>
    </cfRule>
  </conditionalFormatting>
  <conditionalFormatting sqref="P7:Q123">
    <cfRule type="cellIs" dxfId="37" priority="8" operator="lessThan">
      <formula>50</formula>
    </cfRule>
    <cfRule type="cellIs" dxfId="36" priority="9" operator="between">
      <formula>50</formula>
      <formula>$P$6</formula>
    </cfRule>
    <cfRule type="cellIs" dxfId="35" priority="10" operator="between">
      <formula>$P$6</formula>
      <formula>89.99</formula>
    </cfRule>
    <cfRule type="cellIs" dxfId="34" priority="23" operator="greaterThanOrEqual">
      <formula>90</formula>
    </cfRule>
  </conditionalFormatting>
  <conditionalFormatting sqref="U7:X123 Z6:AB123">
    <cfRule type="cellIs" dxfId="33" priority="20" operator="greaterThanOrEqual">
      <formula>10</formula>
    </cfRule>
    <cfRule type="cellIs" dxfId="32" priority="19" operator="between">
      <formula>0.1</formula>
      <formula>9.99</formula>
    </cfRule>
    <cfRule type="cellIs" dxfId="31" priority="18" operator="equal">
      <formula>0</formula>
    </cfRule>
  </conditionalFormatting>
  <conditionalFormatting sqref="S7:S123">
    <cfRule type="cellIs" dxfId="30" priority="16" operator="greaterThanOrEqual">
      <formula>10</formula>
    </cfRule>
    <cfRule type="cellIs" dxfId="29" priority="15" operator="between">
      <formula>0.1</formula>
      <formula>10</formula>
    </cfRule>
    <cfRule type="cellIs" dxfId="28" priority="14" operator="equal">
      <formula>0</formula>
    </cfRule>
  </conditionalFormatting>
  <conditionalFormatting sqref="R7:R123">
    <cfRule type="cellIs" dxfId="27" priority="6" operator="greaterThanOrEqual">
      <formula>90</formula>
    </cfRule>
    <cfRule type="cellIs" dxfId="26" priority="5" operator="between">
      <formula>50.004</formula>
      <formula>89.99</formula>
    </cfRule>
    <cfRule type="cellIs" dxfId="25" priority="4" operator="between">
      <formula>50</formula>
      <formula>50.004</formula>
    </cfRule>
    <cfRule type="cellIs" dxfId="24" priority="3" operator="lessThan">
      <formula>50</formula>
    </cfRule>
  </conditionalFormatting>
  <conditionalFormatting sqref="N7:R123">
    <cfRule type="containsBlanks" dxfId="23" priority="7">
      <formula>LEN(TRIM(N7))=0</formula>
    </cfRule>
    <cfRule type="cellIs" dxfId="22" priority="2" operator="equal">
      <formula>"-"</formula>
    </cfRule>
  </conditionalFormatting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6"/>
  <sheetViews>
    <sheetView zoomScale="90" zoomScaleNormal="90" workbookViewId="0">
      <pane xSplit="9" ySplit="6" topLeftCell="J7" activePane="bottomRight" state="frozen"/>
      <selection pane="topRight" activeCell="K1" sqref="K1"/>
      <selection pane="bottomLeft" activeCell="A7" sqref="A7"/>
      <selection pane="bottomRight" activeCell="C4" sqref="C4:C5"/>
    </sheetView>
  </sheetViews>
  <sheetFormatPr defaultRowHeight="15" x14ac:dyDescent="0.25"/>
  <cols>
    <col min="1" max="1" width="4.7109375" customWidth="1"/>
    <col min="2" max="2" width="9.7109375" customWidth="1"/>
    <col min="3" max="3" width="31.7109375" customWidth="1"/>
    <col min="4" max="4" width="8.7109375" customWidth="1"/>
    <col min="5" max="8" width="7.7109375" customWidth="1"/>
    <col min="9" max="9" width="8.7109375" style="2" customWidth="1"/>
    <col min="10" max="10" width="7.85546875" customWidth="1"/>
    <col min="11" max="15" width="10.7109375" customWidth="1"/>
    <col min="16" max="16" width="9.28515625" customWidth="1"/>
  </cols>
  <sheetData>
    <row r="1" spans="1:16" ht="18" customHeight="1" x14ac:dyDescent="0.25">
      <c r="K1" s="113"/>
      <c r="L1" s="17" t="s">
        <v>131</v>
      </c>
    </row>
    <row r="2" spans="1:16" ht="18" customHeight="1" x14ac:dyDescent="0.25">
      <c r="A2" s="4"/>
      <c r="B2" s="4"/>
      <c r="C2" s="542" t="s">
        <v>138</v>
      </c>
      <c r="D2" s="542"/>
      <c r="E2" s="66"/>
      <c r="F2" s="66"/>
      <c r="G2" s="66"/>
      <c r="H2" s="66"/>
      <c r="I2" s="26">
        <v>2020</v>
      </c>
      <c r="J2" s="4"/>
      <c r="K2" s="27"/>
      <c r="L2" s="17" t="s">
        <v>133</v>
      </c>
    </row>
    <row r="3" spans="1:16" ht="18" customHeight="1" thickBot="1" x14ac:dyDescent="0.3">
      <c r="A3" s="4"/>
      <c r="B3" s="4"/>
      <c r="C3" s="4"/>
      <c r="D3" s="4"/>
      <c r="E3" s="4"/>
      <c r="F3" s="4"/>
      <c r="G3" s="4"/>
      <c r="H3" s="4"/>
      <c r="I3" s="5"/>
      <c r="J3" s="4"/>
      <c r="K3" s="254"/>
      <c r="L3" s="17" t="s">
        <v>132</v>
      </c>
    </row>
    <row r="4" spans="1:16" ht="18" customHeight="1" thickBot="1" x14ac:dyDescent="0.3">
      <c r="A4" s="545" t="s">
        <v>0</v>
      </c>
      <c r="B4" s="547" t="s">
        <v>1</v>
      </c>
      <c r="C4" s="547" t="s">
        <v>2</v>
      </c>
      <c r="D4" s="554" t="s">
        <v>3</v>
      </c>
      <c r="E4" s="556" t="s">
        <v>130</v>
      </c>
      <c r="F4" s="557"/>
      <c r="G4" s="557"/>
      <c r="H4" s="558"/>
      <c r="I4" s="551" t="s">
        <v>99</v>
      </c>
      <c r="J4" s="4"/>
      <c r="K4" s="18"/>
      <c r="L4" s="17" t="s">
        <v>134</v>
      </c>
    </row>
    <row r="5" spans="1:16" ht="30" customHeight="1" thickBot="1" x14ac:dyDescent="0.3">
      <c r="A5" s="546"/>
      <c r="B5" s="548"/>
      <c r="C5" s="548"/>
      <c r="D5" s="555"/>
      <c r="E5" s="3">
        <v>2</v>
      </c>
      <c r="F5" s="3">
        <v>3</v>
      </c>
      <c r="G5" s="3">
        <v>4</v>
      </c>
      <c r="H5" s="3">
        <v>5</v>
      </c>
      <c r="I5" s="552"/>
      <c r="J5" s="4"/>
      <c r="K5" s="87" t="s">
        <v>125</v>
      </c>
      <c r="L5" s="88" t="s">
        <v>126</v>
      </c>
      <c r="M5" s="88" t="s">
        <v>127</v>
      </c>
      <c r="N5" s="88" t="s">
        <v>128</v>
      </c>
      <c r="O5" s="89" t="s">
        <v>129</v>
      </c>
    </row>
    <row r="6" spans="1:16" ht="15" customHeight="1" thickBot="1" x14ac:dyDescent="0.3">
      <c r="A6" s="29"/>
      <c r="B6" s="30"/>
      <c r="C6" s="30" t="s">
        <v>100</v>
      </c>
      <c r="D6" s="31">
        <f>D7+D8+D17+D30+D48+D68+D83+D115</f>
        <v>2215</v>
      </c>
      <c r="E6" s="154">
        <v>7.5615789473684218</v>
      </c>
      <c r="F6" s="154">
        <v>31.513684210526311</v>
      </c>
      <c r="G6" s="154">
        <v>40.160263157894747</v>
      </c>
      <c r="H6" s="154">
        <v>20.764210526315793</v>
      </c>
      <c r="I6" s="114">
        <v>3.8</v>
      </c>
      <c r="J6" s="21"/>
      <c r="K6" s="304">
        <f>D6</f>
        <v>2215</v>
      </c>
      <c r="L6" s="305">
        <f>L7+L8+L17+L30+L48+L68+L83+L115</f>
        <v>1404.0311999999999</v>
      </c>
      <c r="M6" s="255">
        <f t="shared" ref="M6:M68" si="0">G6+H6</f>
        <v>60.92447368421054</v>
      </c>
      <c r="N6" s="305">
        <f>N7+N8+N17+N30+N48+N68+N83+N115</f>
        <v>163.95359999999999</v>
      </c>
      <c r="O6" s="311">
        <f t="shared" ref="O6:O68" si="1">E6</f>
        <v>7.5615789473684218</v>
      </c>
      <c r="P6" s="58"/>
    </row>
    <row r="7" spans="1:16" ht="15" customHeight="1" thickBot="1" x14ac:dyDescent="0.3">
      <c r="A7" s="155">
        <v>1</v>
      </c>
      <c r="B7" s="153">
        <v>50050</v>
      </c>
      <c r="C7" s="158" t="s">
        <v>55</v>
      </c>
      <c r="D7" s="136"/>
      <c r="E7" s="137"/>
      <c r="F7" s="137"/>
      <c r="G7" s="137"/>
      <c r="H7" s="137"/>
      <c r="I7" s="152"/>
      <c r="J7" s="64"/>
      <c r="K7" s="90"/>
      <c r="L7" s="91"/>
      <c r="M7" s="92"/>
      <c r="N7" s="91"/>
      <c r="O7" s="93"/>
      <c r="P7" s="60"/>
    </row>
    <row r="8" spans="1:16" ht="15" customHeight="1" thickBot="1" x14ac:dyDescent="0.3">
      <c r="A8" s="32"/>
      <c r="B8" s="25"/>
      <c r="C8" s="33" t="s">
        <v>101</v>
      </c>
      <c r="D8" s="34">
        <f>SUM(D9:D16)</f>
        <v>305</v>
      </c>
      <c r="E8" s="81">
        <v>8.854000000000001</v>
      </c>
      <c r="F8" s="81">
        <v>42.266000000000005</v>
      </c>
      <c r="G8" s="81">
        <v>34.607999999999997</v>
      </c>
      <c r="H8" s="81">
        <v>14.272</v>
      </c>
      <c r="I8" s="41">
        <f>AVERAGE(I9:I16)</f>
        <v>3.54298</v>
      </c>
      <c r="J8" s="21"/>
      <c r="K8" s="312">
        <f t="shared" ref="K8:K68" si="2">D8</f>
        <v>305</v>
      </c>
      <c r="L8" s="313">
        <f>SUM(L9:L16)</f>
        <v>161.00730000000004</v>
      </c>
      <c r="M8" s="320">
        <f t="shared" si="0"/>
        <v>48.879999999999995</v>
      </c>
      <c r="N8" s="313">
        <f>SUM(N9:N16)</f>
        <v>31.993900000000007</v>
      </c>
      <c r="O8" s="319">
        <f t="shared" si="1"/>
        <v>8.854000000000001</v>
      </c>
      <c r="P8" s="68"/>
    </row>
    <row r="9" spans="1:16" s="1" customFormat="1" ht="15" customHeight="1" x14ac:dyDescent="0.25">
      <c r="A9" s="11">
        <v>1</v>
      </c>
      <c r="B9" s="48">
        <v>10002</v>
      </c>
      <c r="C9" s="19" t="s">
        <v>5</v>
      </c>
      <c r="D9" s="115"/>
      <c r="E9" s="116"/>
      <c r="F9" s="116"/>
      <c r="G9" s="116"/>
      <c r="H9" s="116"/>
      <c r="I9" s="43"/>
      <c r="J9" s="21"/>
      <c r="K9" s="98"/>
      <c r="L9" s="99"/>
      <c r="M9" s="100"/>
      <c r="N9" s="99"/>
      <c r="O9" s="101"/>
      <c r="P9" s="61"/>
    </row>
    <row r="10" spans="1:16" s="1" customFormat="1" ht="15" customHeight="1" x14ac:dyDescent="0.25">
      <c r="A10" s="11">
        <v>2</v>
      </c>
      <c r="B10" s="48">
        <v>10090</v>
      </c>
      <c r="C10" s="19" t="s">
        <v>7</v>
      </c>
      <c r="D10" s="144">
        <v>129</v>
      </c>
      <c r="E10" s="145">
        <v>12.4</v>
      </c>
      <c r="F10" s="145">
        <v>30.23</v>
      </c>
      <c r="G10" s="145">
        <v>45.74</v>
      </c>
      <c r="H10" s="145">
        <v>11.63</v>
      </c>
      <c r="I10" s="43">
        <f t="shared" ref="I10:I73" si="3">(E10*2+F10*3+G10*4+H10*5)/100</f>
        <v>3.5660000000000003</v>
      </c>
      <c r="J10" s="21"/>
      <c r="K10" s="98">
        <f t="shared" ref="K10" si="4">D10</f>
        <v>129</v>
      </c>
      <c r="L10" s="99">
        <f t="shared" ref="L10" si="5">M10*K10/100</f>
        <v>74.007300000000001</v>
      </c>
      <c r="M10" s="100">
        <f t="shared" ref="M10" si="6">G10+H10</f>
        <v>57.370000000000005</v>
      </c>
      <c r="N10" s="99">
        <f t="shared" ref="N10" si="7">O10*K10/100</f>
        <v>15.996000000000002</v>
      </c>
      <c r="O10" s="101">
        <f t="shared" ref="O10" si="8">E10</f>
        <v>12.4</v>
      </c>
      <c r="P10" s="61"/>
    </row>
    <row r="11" spans="1:16" s="1" customFormat="1" ht="15" customHeight="1" x14ac:dyDescent="0.25">
      <c r="A11" s="11">
        <v>3</v>
      </c>
      <c r="B11" s="50">
        <v>10004</v>
      </c>
      <c r="C11" s="22" t="s">
        <v>6</v>
      </c>
      <c r="D11" s="200">
        <v>73</v>
      </c>
      <c r="E11" s="201">
        <v>12.33</v>
      </c>
      <c r="F11" s="201">
        <v>36.99</v>
      </c>
      <c r="G11" s="201">
        <v>21.91</v>
      </c>
      <c r="H11" s="229">
        <v>28.77</v>
      </c>
      <c r="I11" s="46">
        <f t="shared" si="3"/>
        <v>3.6712000000000002</v>
      </c>
      <c r="J11" s="21"/>
      <c r="K11" s="98">
        <f t="shared" si="2"/>
        <v>73</v>
      </c>
      <c r="L11" s="99">
        <f t="shared" ref="L11:L66" si="9">M11*K11/100</f>
        <v>36.996400000000001</v>
      </c>
      <c r="M11" s="100">
        <f t="shared" si="0"/>
        <v>50.68</v>
      </c>
      <c r="N11" s="99">
        <f t="shared" ref="N11:N66" si="10">O11*K11/100</f>
        <v>9.0008999999999997</v>
      </c>
      <c r="O11" s="101">
        <f t="shared" si="1"/>
        <v>12.33</v>
      </c>
      <c r="P11" s="61"/>
    </row>
    <row r="12" spans="1:16" s="1" customFormat="1" ht="14.25" customHeight="1" x14ac:dyDescent="0.25">
      <c r="A12" s="11">
        <v>4</v>
      </c>
      <c r="B12" s="48">
        <v>10001</v>
      </c>
      <c r="C12" s="19" t="s">
        <v>4</v>
      </c>
      <c r="D12" s="200">
        <v>19</v>
      </c>
      <c r="E12" s="201">
        <v>5.26</v>
      </c>
      <c r="F12" s="201">
        <v>63.16</v>
      </c>
      <c r="G12" s="201">
        <v>31.58</v>
      </c>
      <c r="H12" s="228"/>
      <c r="I12" s="43">
        <f t="shared" si="3"/>
        <v>3.2631999999999999</v>
      </c>
      <c r="J12" s="21"/>
      <c r="K12" s="98">
        <f t="shared" si="2"/>
        <v>19</v>
      </c>
      <c r="L12" s="99">
        <f t="shared" si="9"/>
        <v>6.0001999999999995</v>
      </c>
      <c r="M12" s="100">
        <f t="shared" si="0"/>
        <v>31.58</v>
      </c>
      <c r="N12" s="99">
        <f t="shared" si="10"/>
        <v>0.99939999999999996</v>
      </c>
      <c r="O12" s="101">
        <f t="shared" si="1"/>
        <v>5.26</v>
      </c>
      <c r="P12" s="61"/>
    </row>
    <row r="13" spans="1:16" s="1" customFormat="1" ht="15" customHeight="1" x14ac:dyDescent="0.25">
      <c r="A13" s="11">
        <v>5</v>
      </c>
      <c r="B13" s="48">
        <v>10120</v>
      </c>
      <c r="C13" s="19" t="s">
        <v>8</v>
      </c>
      <c r="D13" s="159"/>
      <c r="E13" s="160"/>
      <c r="F13" s="160"/>
      <c r="G13" s="160"/>
      <c r="H13" s="160"/>
      <c r="I13" s="43"/>
      <c r="J13" s="21"/>
      <c r="K13" s="98"/>
      <c r="L13" s="99"/>
      <c r="M13" s="100"/>
      <c r="N13" s="99"/>
      <c r="O13" s="101"/>
      <c r="P13" s="61"/>
    </row>
    <row r="14" spans="1:16" s="1" customFormat="1" ht="15" customHeight="1" x14ac:dyDescent="0.25">
      <c r="A14" s="11">
        <v>6</v>
      </c>
      <c r="B14" s="48">
        <v>10190</v>
      </c>
      <c r="C14" s="19" t="s">
        <v>9</v>
      </c>
      <c r="D14" s="115"/>
      <c r="E14" s="116"/>
      <c r="F14" s="116"/>
      <c r="G14" s="116"/>
      <c r="H14" s="116"/>
      <c r="I14" s="43"/>
      <c r="J14" s="21"/>
      <c r="K14" s="98"/>
      <c r="L14" s="99"/>
      <c r="M14" s="100"/>
      <c r="N14" s="99"/>
      <c r="O14" s="101"/>
      <c r="P14" s="67"/>
    </row>
    <row r="15" spans="1:16" s="1" customFormat="1" ht="15" customHeight="1" x14ac:dyDescent="0.25">
      <c r="A15" s="11">
        <v>7</v>
      </c>
      <c r="B15" s="48">
        <v>10320</v>
      </c>
      <c r="C15" s="19" t="s">
        <v>10</v>
      </c>
      <c r="D15" s="200">
        <v>42</v>
      </c>
      <c r="E15" s="201">
        <v>2.38</v>
      </c>
      <c r="F15" s="201">
        <v>45.24</v>
      </c>
      <c r="G15" s="201">
        <v>35.71</v>
      </c>
      <c r="H15" s="228">
        <v>16.670000000000002</v>
      </c>
      <c r="I15" s="43">
        <f t="shared" si="3"/>
        <v>3.6667000000000001</v>
      </c>
      <c r="J15" s="21"/>
      <c r="K15" s="98">
        <f t="shared" si="2"/>
        <v>42</v>
      </c>
      <c r="L15" s="99">
        <f t="shared" si="9"/>
        <v>21.999600000000001</v>
      </c>
      <c r="M15" s="100">
        <f t="shared" si="0"/>
        <v>52.38</v>
      </c>
      <c r="N15" s="99">
        <f t="shared" si="10"/>
        <v>0.99959999999999993</v>
      </c>
      <c r="O15" s="101">
        <f t="shared" si="1"/>
        <v>2.38</v>
      </c>
      <c r="P15" s="61"/>
    </row>
    <row r="16" spans="1:16" s="1" customFormat="1" ht="15" customHeight="1" thickBot="1" x14ac:dyDescent="0.3">
      <c r="A16" s="12">
        <v>8</v>
      </c>
      <c r="B16" s="52">
        <v>10860</v>
      </c>
      <c r="C16" s="20" t="s">
        <v>112</v>
      </c>
      <c r="D16" s="200">
        <v>42</v>
      </c>
      <c r="E16" s="201">
        <v>11.9</v>
      </c>
      <c r="F16" s="201">
        <v>35.71</v>
      </c>
      <c r="G16" s="201">
        <v>38.1</v>
      </c>
      <c r="H16" s="201">
        <v>14.29</v>
      </c>
      <c r="I16" s="45">
        <f t="shared" si="3"/>
        <v>3.5478000000000005</v>
      </c>
      <c r="J16" s="21"/>
      <c r="K16" s="102">
        <f t="shared" si="2"/>
        <v>42</v>
      </c>
      <c r="L16" s="103">
        <f t="shared" si="9"/>
        <v>22.003800000000002</v>
      </c>
      <c r="M16" s="104">
        <f t="shared" si="0"/>
        <v>52.39</v>
      </c>
      <c r="N16" s="103">
        <f t="shared" si="10"/>
        <v>4.9980000000000002</v>
      </c>
      <c r="O16" s="105">
        <f t="shared" si="1"/>
        <v>11.9</v>
      </c>
      <c r="P16" s="61"/>
    </row>
    <row r="17" spans="1:16" s="1" customFormat="1" ht="15" customHeight="1" thickBot="1" x14ac:dyDescent="0.3">
      <c r="A17" s="35"/>
      <c r="B17" s="51"/>
      <c r="C17" s="37" t="s">
        <v>102</v>
      </c>
      <c r="D17" s="36">
        <f>SUM(D18:D29)</f>
        <v>106</v>
      </c>
      <c r="E17" s="38">
        <v>7.6174999999999997</v>
      </c>
      <c r="F17" s="38">
        <v>25.125</v>
      </c>
      <c r="G17" s="38">
        <v>44.544999999999995</v>
      </c>
      <c r="H17" s="38">
        <v>22.712500000000002</v>
      </c>
      <c r="I17" s="39">
        <f>AVERAGE(I18:I29)</f>
        <v>3.8235250000000001</v>
      </c>
      <c r="J17" s="21"/>
      <c r="K17" s="312">
        <f t="shared" si="2"/>
        <v>106</v>
      </c>
      <c r="L17" s="313">
        <f>SUM(L18:L29)</f>
        <v>71.998099999999994</v>
      </c>
      <c r="M17" s="320">
        <f t="shared" si="0"/>
        <v>67.257499999999993</v>
      </c>
      <c r="N17" s="313">
        <f>SUM(N18:N29)</f>
        <v>9.0028000000000006</v>
      </c>
      <c r="O17" s="319">
        <f t="shared" si="1"/>
        <v>7.6174999999999997</v>
      </c>
      <c r="P17" s="61"/>
    </row>
    <row r="18" spans="1:16" s="1" customFormat="1" ht="15" customHeight="1" x14ac:dyDescent="0.25">
      <c r="A18" s="10">
        <v>1</v>
      </c>
      <c r="B18" s="49">
        <v>20040</v>
      </c>
      <c r="C18" s="13" t="s">
        <v>11</v>
      </c>
      <c r="D18" s="117"/>
      <c r="E18" s="118"/>
      <c r="F18" s="118"/>
      <c r="G18" s="118"/>
      <c r="H18" s="118"/>
      <c r="I18" s="42"/>
      <c r="J18" s="21"/>
      <c r="K18" s="94"/>
      <c r="L18" s="95"/>
      <c r="M18" s="96"/>
      <c r="N18" s="95"/>
      <c r="O18" s="97"/>
      <c r="P18" s="61"/>
    </row>
    <row r="19" spans="1:16" s="1" customFormat="1" ht="15" customHeight="1" x14ac:dyDescent="0.25">
      <c r="A19" s="16">
        <v>2</v>
      </c>
      <c r="B19" s="48">
        <v>20061</v>
      </c>
      <c r="C19" s="19" t="s">
        <v>13</v>
      </c>
      <c r="D19" s="117"/>
      <c r="E19" s="118"/>
      <c r="F19" s="118"/>
      <c r="G19" s="118"/>
      <c r="H19" s="118"/>
      <c r="I19" s="43"/>
      <c r="J19" s="21"/>
      <c r="K19" s="98"/>
      <c r="L19" s="99"/>
      <c r="M19" s="100"/>
      <c r="N19" s="99"/>
      <c r="O19" s="101"/>
      <c r="P19" s="61"/>
    </row>
    <row r="20" spans="1:16" s="1" customFormat="1" ht="15" customHeight="1" x14ac:dyDescent="0.25">
      <c r="A20" s="16">
        <v>3</v>
      </c>
      <c r="B20" s="48">
        <v>21020</v>
      </c>
      <c r="C20" s="19" t="s">
        <v>21</v>
      </c>
      <c r="D20" s="117"/>
      <c r="E20" s="118"/>
      <c r="F20" s="118"/>
      <c r="G20" s="118"/>
      <c r="H20" s="118"/>
      <c r="I20" s="43"/>
      <c r="J20" s="21"/>
      <c r="K20" s="98"/>
      <c r="L20" s="99"/>
      <c r="M20" s="100"/>
      <c r="N20" s="99"/>
      <c r="O20" s="101"/>
      <c r="P20" s="61"/>
    </row>
    <row r="21" spans="1:16" s="1" customFormat="1" ht="15" customHeight="1" x14ac:dyDescent="0.25">
      <c r="A21" s="11">
        <v>4</v>
      </c>
      <c r="B21" s="48">
        <v>20060</v>
      </c>
      <c r="C21" s="19" t="s">
        <v>12</v>
      </c>
      <c r="D21" s="200">
        <v>22</v>
      </c>
      <c r="E21" s="201">
        <v>4.55</v>
      </c>
      <c r="F21" s="201"/>
      <c r="G21" s="201">
        <v>72.73</v>
      </c>
      <c r="H21" s="201">
        <v>22.73</v>
      </c>
      <c r="I21" s="43">
        <f t="shared" si="3"/>
        <v>4.1367000000000012</v>
      </c>
      <c r="J21" s="21"/>
      <c r="K21" s="98">
        <f t="shared" si="2"/>
        <v>22</v>
      </c>
      <c r="L21" s="99">
        <f t="shared" si="9"/>
        <v>21.001200000000004</v>
      </c>
      <c r="M21" s="285">
        <f t="shared" si="0"/>
        <v>95.460000000000008</v>
      </c>
      <c r="N21" s="99">
        <f t="shared" si="10"/>
        <v>1.0009999999999999</v>
      </c>
      <c r="O21" s="101">
        <f t="shared" si="1"/>
        <v>4.55</v>
      </c>
      <c r="P21" s="61"/>
    </row>
    <row r="22" spans="1:16" s="1" customFormat="1" ht="15" customHeight="1" x14ac:dyDescent="0.25">
      <c r="A22" s="11">
        <v>5</v>
      </c>
      <c r="B22" s="48">
        <v>20400</v>
      </c>
      <c r="C22" s="19" t="s">
        <v>15</v>
      </c>
      <c r="D22" s="200">
        <v>20</v>
      </c>
      <c r="E22" s="201"/>
      <c r="F22" s="201">
        <v>20</v>
      </c>
      <c r="G22" s="201">
        <v>40</v>
      </c>
      <c r="H22" s="201">
        <v>40</v>
      </c>
      <c r="I22" s="43">
        <f t="shared" si="3"/>
        <v>4.2</v>
      </c>
      <c r="J22" s="21"/>
      <c r="K22" s="98">
        <f t="shared" si="2"/>
        <v>20</v>
      </c>
      <c r="L22" s="99">
        <f t="shared" si="9"/>
        <v>16</v>
      </c>
      <c r="M22" s="100">
        <f t="shared" si="0"/>
        <v>80</v>
      </c>
      <c r="N22" s="99">
        <f t="shared" si="10"/>
        <v>0</v>
      </c>
      <c r="O22" s="101">
        <f t="shared" si="1"/>
        <v>0</v>
      </c>
      <c r="P22" s="61"/>
    </row>
    <row r="23" spans="1:16" s="1" customFormat="1" ht="15" customHeight="1" x14ac:dyDescent="0.25">
      <c r="A23" s="11">
        <v>6</v>
      </c>
      <c r="B23" s="48">
        <v>20080</v>
      </c>
      <c r="C23" s="19" t="s">
        <v>14</v>
      </c>
      <c r="D23" s="198">
        <v>43</v>
      </c>
      <c r="E23" s="198">
        <v>11.63</v>
      </c>
      <c r="F23" s="198">
        <v>18.600000000000001</v>
      </c>
      <c r="G23" s="198">
        <v>51.16</v>
      </c>
      <c r="H23" s="161">
        <v>18.600000000000001</v>
      </c>
      <c r="I23" s="43">
        <f t="shared" si="3"/>
        <v>3.7669999999999999</v>
      </c>
      <c r="J23" s="21"/>
      <c r="K23" s="98">
        <f t="shared" si="2"/>
        <v>43</v>
      </c>
      <c r="L23" s="99">
        <f t="shared" si="9"/>
        <v>29.996799999999993</v>
      </c>
      <c r="M23" s="100">
        <f t="shared" si="0"/>
        <v>69.759999999999991</v>
      </c>
      <c r="N23" s="99">
        <f t="shared" si="10"/>
        <v>5.0009000000000006</v>
      </c>
      <c r="O23" s="101">
        <f t="shared" si="1"/>
        <v>11.63</v>
      </c>
    </row>
    <row r="24" spans="1:16" s="1" customFormat="1" ht="15" customHeight="1" x14ac:dyDescent="0.25">
      <c r="A24" s="11">
        <v>7</v>
      </c>
      <c r="B24" s="48">
        <v>20460</v>
      </c>
      <c r="C24" s="19" t="s">
        <v>16</v>
      </c>
      <c r="D24" s="117"/>
      <c r="E24" s="118"/>
      <c r="F24" s="118"/>
      <c r="G24" s="118"/>
      <c r="H24" s="118"/>
      <c r="I24" s="43"/>
      <c r="J24" s="21"/>
      <c r="K24" s="98"/>
      <c r="L24" s="99"/>
      <c r="M24" s="100"/>
      <c r="N24" s="99"/>
      <c r="O24" s="101"/>
    </row>
    <row r="25" spans="1:16" s="1" customFormat="1" ht="15" customHeight="1" x14ac:dyDescent="0.25">
      <c r="A25" s="11">
        <v>8</v>
      </c>
      <c r="B25" s="48">
        <v>20550</v>
      </c>
      <c r="C25" s="19" t="s">
        <v>17</v>
      </c>
      <c r="D25" s="200">
        <v>21</v>
      </c>
      <c r="E25" s="201">
        <v>14.29</v>
      </c>
      <c r="F25" s="201">
        <v>61.9</v>
      </c>
      <c r="G25" s="201">
        <v>14.29</v>
      </c>
      <c r="H25" s="145">
        <v>9.52</v>
      </c>
      <c r="I25" s="43">
        <f t="shared" si="3"/>
        <v>3.1903999999999995</v>
      </c>
      <c r="J25" s="21"/>
      <c r="K25" s="98">
        <f t="shared" si="2"/>
        <v>21</v>
      </c>
      <c r="L25" s="99">
        <f t="shared" si="9"/>
        <v>5.0000999999999998</v>
      </c>
      <c r="M25" s="100">
        <f t="shared" si="0"/>
        <v>23.81</v>
      </c>
      <c r="N25" s="112">
        <f t="shared" si="10"/>
        <v>3.0008999999999997</v>
      </c>
      <c r="O25" s="101">
        <f t="shared" si="1"/>
        <v>14.29</v>
      </c>
    </row>
    <row r="26" spans="1:16" s="1" customFormat="1" ht="15" customHeight="1" x14ac:dyDescent="0.25">
      <c r="A26" s="11">
        <v>9</v>
      </c>
      <c r="B26" s="48">
        <v>20630</v>
      </c>
      <c r="C26" s="19" t="s">
        <v>18</v>
      </c>
      <c r="D26" s="162"/>
      <c r="E26" s="163"/>
      <c r="F26" s="163"/>
      <c r="G26" s="163"/>
      <c r="H26" s="118"/>
      <c r="I26" s="43"/>
      <c r="J26" s="21"/>
      <c r="K26" s="98"/>
      <c r="L26" s="99"/>
      <c r="M26" s="100"/>
      <c r="N26" s="112"/>
      <c r="O26" s="101"/>
    </row>
    <row r="27" spans="1:16" s="1" customFormat="1" ht="15" customHeight="1" x14ac:dyDescent="0.25">
      <c r="A27" s="11">
        <v>10</v>
      </c>
      <c r="B27" s="48">
        <v>20810</v>
      </c>
      <c r="C27" s="19" t="s">
        <v>19</v>
      </c>
      <c r="D27" s="117"/>
      <c r="E27" s="118"/>
      <c r="F27" s="118"/>
      <c r="G27" s="118"/>
      <c r="H27" s="118"/>
      <c r="I27" s="43"/>
      <c r="J27" s="21"/>
      <c r="K27" s="98"/>
      <c r="L27" s="99"/>
      <c r="M27" s="100"/>
      <c r="N27" s="112"/>
      <c r="O27" s="101"/>
    </row>
    <row r="28" spans="1:16" s="1" customFormat="1" ht="15" customHeight="1" x14ac:dyDescent="0.25">
      <c r="A28" s="11">
        <v>11</v>
      </c>
      <c r="B28" s="48">
        <v>20900</v>
      </c>
      <c r="C28" s="19" t="s">
        <v>20</v>
      </c>
      <c r="D28" s="117"/>
      <c r="E28" s="118"/>
      <c r="F28" s="118"/>
      <c r="G28" s="118"/>
      <c r="H28" s="118"/>
      <c r="I28" s="43"/>
      <c r="J28" s="21"/>
      <c r="K28" s="98"/>
      <c r="L28" s="99"/>
      <c r="M28" s="100"/>
      <c r="N28" s="112"/>
      <c r="O28" s="101"/>
    </row>
    <row r="29" spans="1:16" s="1" customFormat="1" ht="15" customHeight="1" thickBot="1" x14ac:dyDescent="0.3">
      <c r="A29" s="12">
        <v>12</v>
      </c>
      <c r="B29" s="52">
        <v>21350</v>
      </c>
      <c r="C29" s="20" t="s">
        <v>22</v>
      </c>
      <c r="D29" s="119"/>
      <c r="E29" s="120"/>
      <c r="F29" s="120"/>
      <c r="G29" s="120"/>
      <c r="H29" s="121"/>
      <c r="I29" s="45"/>
      <c r="J29" s="21"/>
      <c r="K29" s="102"/>
      <c r="L29" s="103"/>
      <c r="M29" s="104"/>
      <c r="N29" s="151"/>
      <c r="O29" s="105"/>
    </row>
    <row r="30" spans="1:16" s="1" customFormat="1" ht="15" customHeight="1" thickBot="1" x14ac:dyDescent="0.3">
      <c r="A30" s="35"/>
      <c r="B30" s="51"/>
      <c r="C30" s="37" t="s">
        <v>103</v>
      </c>
      <c r="D30" s="36">
        <f>SUM(D31:D47)</f>
        <v>303</v>
      </c>
      <c r="E30" s="38">
        <v>4.3574999999999999</v>
      </c>
      <c r="F30" s="38">
        <v>30.924999999999997</v>
      </c>
      <c r="G30" s="38">
        <v>40.712499999999999</v>
      </c>
      <c r="H30" s="38">
        <v>24.004999999999999</v>
      </c>
      <c r="I30" s="39">
        <f>AVERAGE(I31:I47)</f>
        <v>3.8436500000000002</v>
      </c>
      <c r="J30" s="21"/>
      <c r="K30" s="312">
        <f t="shared" si="2"/>
        <v>303</v>
      </c>
      <c r="L30" s="313">
        <f>SUM(L31:L47)</f>
        <v>187.0076</v>
      </c>
      <c r="M30" s="320">
        <f t="shared" si="0"/>
        <v>64.717500000000001</v>
      </c>
      <c r="N30" s="313">
        <f>SUM(N31:N47)</f>
        <v>16.000600000000002</v>
      </c>
      <c r="O30" s="319">
        <f t="shared" si="1"/>
        <v>4.3574999999999999</v>
      </c>
    </row>
    <row r="31" spans="1:16" s="1" customFormat="1" ht="15" customHeight="1" x14ac:dyDescent="0.25">
      <c r="A31" s="10">
        <v>1</v>
      </c>
      <c r="B31" s="49">
        <v>30070</v>
      </c>
      <c r="C31" s="13" t="s">
        <v>24</v>
      </c>
      <c r="D31" s="200">
        <v>109</v>
      </c>
      <c r="E31" s="201">
        <v>8.26</v>
      </c>
      <c r="F31" s="201">
        <v>32.11</v>
      </c>
      <c r="G31" s="201">
        <v>40.369999999999997</v>
      </c>
      <c r="H31" s="201">
        <v>19.27</v>
      </c>
      <c r="I31" s="42">
        <f t="shared" si="3"/>
        <v>3.7067999999999994</v>
      </c>
      <c r="J31" s="7"/>
      <c r="K31" s="94">
        <f t="shared" si="2"/>
        <v>109</v>
      </c>
      <c r="L31" s="95">
        <f t="shared" si="9"/>
        <v>65.007599999999996</v>
      </c>
      <c r="M31" s="96">
        <f t="shared" si="0"/>
        <v>59.64</v>
      </c>
      <c r="N31" s="95">
        <f t="shared" si="10"/>
        <v>9.003400000000001</v>
      </c>
      <c r="O31" s="97">
        <f t="shared" si="1"/>
        <v>8.26</v>
      </c>
    </row>
    <row r="32" spans="1:16" s="1" customFormat="1" ht="15" customHeight="1" x14ac:dyDescent="0.25">
      <c r="A32" s="11">
        <v>2</v>
      </c>
      <c r="B32" s="48">
        <v>30480</v>
      </c>
      <c r="C32" s="19" t="s">
        <v>111</v>
      </c>
      <c r="D32" s="122"/>
      <c r="E32" s="123"/>
      <c r="F32" s="123"/>
      <c r="G32" s="123"/>
      <c r="H32" s="123"/>
      <c r="I32" s="43"/>
      <c r="J32" s="7"/>
      <c r="K32" s="98"/>
      <c r="L32" s="99"/>
      <c r="M32" s="100"/>
      <c r="N32" s="99"/>
      <c r="O32" s="101"/>
    </row>
    <row r="33" spans="1:15" s="1" customFormat="1" ht="15" customHeight="1" x14ac:dyDescent="0.25">
      <c r="A33" s="11">
        <v>3</v>
      </c>
      <c r="B33" s="50">
        <v>30460</v>
      </c>
      <c r="C33" s="22" t="s">
        <v>29</v>
      </c>
      <c r="D33" s="165"/>
      <c r="E33" s="166"/>
      <c r="F33" s="166"/>
      <c r="G33" s="166"/>
      <c r="H33" s="166"/>
      <c r="I33" s="46"/>
      <c r="J33" s="7"/>
      <c r="K33" s="98"/>
      <c r="L33" s="99"/>
      <c r="M33" s="100"/>
      <c r="N33" s="99"/>
      <c r="O33" s="101"/>
    </row>
    <row r="34" spans="1:15" s="1" customFormat="1" ht="15" customHeight="1" x14ac:dyDescent="0.25">
      <c r="A34" s="11">
        <v>4</v>
      </c>
      <c r="B34" s="48">
        <v>30030</v>
      </c>
      <c r="C34" s="19" t="s">
        <v>23</v>
      </c>
      <c r="D34" s="200">
        <v>42</v>
      </c>
      <c r="E34" s="201"/>
      <c r="F34" s="201">
        <v>7.14</v>
      </c>
      <c r="G34" s="201">
        <v>42.86</v>
      </c>
      <c r="H34" s="230">
        <v>50</v>
      </c>
      <c r="I34" s="43">
        <f t="shared" si="3"/>
        <v>4.4286000000000003</v>
      </c>
      <c r="J34" s="7"/>
      <c r="K34" s="98">
        <f t="shared" si="2"/>
        <v>42</v>
      </c>
      <c r="L34" s="99">
        <f t="shared" si="9"/>
        <v>39.001199999999997</v>
      </c>
      <c r="M34" s="100">
        <f t="shared" si="0"/>
        <v>92.86</v>
      </c>
      <c r="N34" s="99">
        <f t="shared" si="10"/>
        <v>0</v>
      </c>
      <c r="O34" s="101">
        <f t="shared" si="1"/>
        <v>0</v>
      </c>
    </row>
    <row r="35" spans="1:15" s="1" customFormat="1" ht="15" customHeight="1" x14ac:dyDescent="0.25">
      <c r="A35" s="11">
        <v>5</v>
      </c>
      <c r="B35" s="48">
        <v>31000</v>
      </c>
      <c r="C35" s="19" t="s">
        <v>37</v>
      </c>
      <c r="D35" s="200">
        <v>84</v>
      </c>
      <c r="E35" s="201">
        <v>4.76</v>
      </c>
      <c r="F35" s="201">
        <v>28.57</v>
      </c>
      <c r="G35" s="201">
        <v>42.86</v>
      </c>
      <c r="H35" s="228">
        <v>23.81</v>
      </c>
      <c r="I35" s="43">
        <f t="shared" si="3"/>
        <v>3.8572000000000002</v>
      </c>
      <c r="J35" s="7"/>
      <c r="K35" s="98">
        <f t="shared" si="2"/>
        <v>84</v>
      </c>
      <c r="L35" s="99">
        <f t="shared" si="9"/>
        <v>56.002800000000001</v>
      </c>
      <c r="M35" s="100">
        <f t="shared" si="0"/>
        <v>66.67</v>
      </c>
      <c r="N35" s="99">
        <f t="shared" si="10"/>
        <v>3.9983999999999997</v>
      </c>
      <c r="O35" s="101">
        <f t="shared" si="1"/>
        <v>4.76</v>
      </c>
    </row>
    <row r="36" spans="1:15" s="1" customFormat="1" ht="15" customHeight="1" x14ac:dyDescent="0.25">
      <c r="A36" s="11">
        <v>6</v>
      </c>
      <c r="B36" s="48">
        <v>30130</v>
      </c>
      <c r="C36" s="19" t="s">
        <v>25</v>
      </c>
      <c r="D36" s="122"/>
      <c r="E36" s="123"/>
      <c r="F36" s="123"/>
      <c r="G36" s="123"/>
      <c r="H36" s="123"/>
      <c r="I36" s="43"/>
      <c r="J36" s="7"/>
      <c r="K36" s="98"/>
      <c r="L36" s="99"/>
      <c r="M36" s="100"/>
      <c r="N36" s="99"/>
      <c r="O36" s="101"/>
    </row>
    <row r="37" spans="1:15" s="1" customFormat="1" ht="15" customHeight="1" x14ac:dyDescent="0.25">
      <c r="A37" s="11">
        <v>7</v>
      </c>
      <c r="B37" s="48">
        <v>30160</v>
      </c>
      <c r="C37" s="19" t="s">
        <v>26</v>
      </c>
      <c r="D37" s="200">
        <v>68</v>
      </c>
      <c r="E37" s="201">
        <v>4.41</v>
      </c>
      <c r="F37" s="201">
        <v>55.88</v>
      </c>
      <c r="G37" s="201">
        <v>36.76</v>
      </c>
      <c r="H37" s="145">
        <v>2.94</v>
      </c>
      <c r="I37" s="43">
        <f t="shared" si="3"/>
        <v>3.3819999999999997</v>
      </c>
      <c r="J37" s="7"/>
      <c r="K37" s="98">
        <f t="shared" si="2"/>
        <v>68</v>
      </c>
      <c r="L37" s="99">
        <f t="shared" si="9"/>
        <v>26.995999999999999</v>
      </c>
      <c r="M37" s="100">
        <f t="shared" si="0"/>
        <v>39.699999999999996</v>
      </c>
      <c r="N37" s="112">
        <f t="shared" si="10"/>
        <v>2.9988000000000001</v>
      </c>
      <c r="O37" s="101">
        <f t="shared" si="1"/>
        <v>4.41</v>
      </c>
    </row>
    <row r="38" spans="1:15" s="1" customFormat="1" ht="15" customHeight="1" x14ac:dyDescent="0.25">
      <c r="A38" s="11">
        <v>8</v>
      </c>
      <c r="B38" s="48">
        <v>30310</v>
      </c>
      <c r="C38" s="19" t="s">
        <v>27</v>
      </c>
      <c r="D38" s="122"/>
      <c r="E38" s="123"/>
      <c r="F38" s="123"/>
      <c r="G38" s="123"/>
      <c r="H38" s="123"/>
      <c r="I38" s="43"/>
      <c r="J38" s="7"/>
      <c r="K38" s="98"/>
      <c r="L38" s="99"/>
      <c r="M38" s="100"/>
      <c r="N38" s="112"/>
      <c r="O38" s="101"/>
    </row>
    <row r="39" spans="1:15" s="1" customFormat="1" ht="15" customHeight="1" x14ac:dyDescent="0.25">
      <c r="A39" s="11">
        <v>9</v>
      </c>
      <c r="B39" s="48">
        <v>30440</v>
      </c>
      <c r="C39" s="19" t="s">
        <v>28</v>
      </c>
      <c r="D39" s="122"/>
      <c r="E39" s="123"/>
      <c r="F39" s="123"/>
      <c r="G39" s="123"/>
      <c r="H39" s="123"/>
      <c r="I39" s="43"/>
      <c r="J39" s="7"/>
      <c r="K39" s="98"/>
      <c r="L39" s="99"/>
      <c r="M39" s="100"/>
      <c r="N39" s="112"/>
      <c r="O39" s="101"/>
    </row>
    <row r="40" spans="1:15" s="1" customFormat="1" ht="15" customHeight="1" x14ac:dyDescent="0.25">
      <c r="A40" s="11">
        <v>10</v>
      </c>
      <c r="B40" s="48">
        <v>30500</v>
      </c>
      <c r="C40" s="19" t="s">
        <v>30</v>
      </c>
      <c r="D40" s="122"/>
      <c r="E40" s="123"/>
      <c r="F40" s="123"/>
      <c r="G40" s="123"/>
      <c r="H40" s="123"/>
      <c r="I40" s="43"/>
      <c r="J40" s="7"/>
      <c r="K40" s="98"/>
      <c r="L40" s="99"/>
      <c r="M40" s="100"/>
      <c r="N40" s="112"/>
      <c r="O40" s="101"/>
    </row>
    <row r="41" spans="1:15" s="1" customFormat="1" ht="15" customHeight="1" x14ac:dyDescent="0.25">
      <c r="A41" s="11">
        <v>11</v>
      </c>
      <c r="B41" s="48">
        <v>30530</v>
      </c>
      <c r="C41" s="19" t="s">
        <v>31</v>
      </c>
      <c r="D41" s="167"/>
      <c r="E41" s="168"/>
      <c r="F41" s="168"/>
      <c r="G41" s="168"/>
      <c r="H41" s="168"/>
      <c r="I41" s="43"/>
      <c r="J41" s="7"/>
      <c r="K41" s="98"/>
      <c r="L41" s="99"/>
      <c r="M41" s="100"/>
      <c r="N41" s="112"/>
      <c r="O41" s="101"/>
    </row>
    <row r="42" spans="1:15" s="1" customFormat="1" ht="15" customHeight="1" x14ac:dyDescent="0.25">
      <c r="A42" s="11">
        <v>12</v>
      </c>
      <c r="B42" s="48">
        <v>30640</v>
      </c>
      <c r="C42" s="19" t="s">
        <v>32</v>
      </c>
      <c r="D42" s="122"/>
      <c r="E42" s="123"/>
      <c r="F42" s="123"/>
      <c r="G42" s="123"/>
      <c r="H42" s="123"/>
      <c r="I42" s="43"/>
      <c r="J42" s="7"/>
      <c r="K42" s="98"/>
      <c r="L42" s="99"/>
      <c r="M42" s="100"/>
      <c r="N42" s="99"/>
      <c r="O42" s="101"/>
    </row>
    <row r="43" spans="1:15" s="1" customFormat="1" ht="15" customHeight="1" x14ac:dyDescent="0.25">
      <c r="A43" s="11">
        <v>13</v>
      </c>
      <c r="B43" s="48">
        <v>30650</v>
      </c>
      <c r="C43" s="19" t="s">
        <v>33</v>
      </c>
      <c r="D43" s="169"/>
      <c r="E43" s="170"/>
      <c r="F43" s="170"/>
      <c r="G43" s="170"/>
      <c r="H43" s="170"/>
      <c r="I43" s="43"/>
      <c r="J43" s="7"/>
      <c r="K43" s="98"/>
      <c r="L43" s="99"/>
      <c r="M43" s="100"/>
      <c r="N43" s="99"/>
      <c r="O43" s="101"/>
    </row>
    <row r="44" spans="1:15" s="1" customFormat="1" ht="15" customHeight="1" x14ac:dyDescent="0.25">
      <c r="A44" s="11">
        <v>14</v>
      </c>
      <c r="B44" s="48">
        <v>30790</v>
      </c>
      <c r="C44" s="19" t="s">
        <v>34</v>
      </c>
      <c r="D44" s="122"/>
      <c r="E44" s="123"/>
      <c r="F44" s="123"/>
      <c r="G44" s="123"/>
      <c r="H44" s="123"/>
      <c r="I44" s="43"/>
      <c r="J44" s="7"/>
      <c r="K44" s="98"/>
      <c r="L44" s="99"/>
      <c r="M44" s="100"/>
      <c r="N44" s="112"/>
      <c r="O44" s="101"/>
    </row>
    <row r="45" spans="1:15" s="1" customFormat="1" ht="15" customHeight="1" x14ac:dyDescent="0.25">
      <c r="A45" s="11">
        <v>15</v>
      </c>
      <c r="B45" s="48">
        <v>30890</v>
      </c>
      <c r="C45" s="19" t="s">
        <v>35</v>
      </c>
      <c r="D45" s="122"/>
      <c r="E45" s="123"/>
      <c r="F45" s="123"/>
      <c r="G45" s="123"/>
      <c r="H45" s="123"/>
      <c r="I45" s="43"/>
      <c r="J45" s="7"/>
      <c r="K45" s="98"/>
      <c r="L45" s="99"/>
      <c r="M45" s="100"/>
      <c r="N45" s="99"/>
      <c r="O45" s="101"/>
    </row>
    <row r="46" spans="1:15" s="1" customFormat="1" ht="15" customHeight="1" x14ac:dyDescent="0.25">
      <c r="A46" s="11">
        <v>16</v>
      </c>
      <c r="B46" s="48">
        <v>30940</v>
      </c>
      <c r="C46" s="19" t="s">
        <v>36</v>
      </c>
      <c r="D46" s="171"/>
      <c r="E46" s="171"/>
      <c r="F46" s="171"/>
      <c r="G46" s="171"/>
      <c r="H46" s="123"/>
      <c r="I46" s="43"/>
      <c r="J46" s="7"/>
      <c r="K46" s="98"/>
      <c r="L46" s="99"/>
      <c r="M46" s="100"/>
      <c r="N46" s="99"/>
      <c r="O46" s="101"/>
    </row>
    <row r="47" spans="1:15" s="1" customFormat="1" ht="15" customHeight="1" thickBot="1" x14ac:dyDescent="0.3">
      <c r="A47" s="11">
        <v>17</v>
      </c>
      <c r="B47" s="52">
        <v>31480</v>
      </c>
      <c r="C47" s="20" t="s">
        <v>38</v>
      </c>
      <c r="D47" s="124"/>
      <c r="E47" s="125"/>
      <c r="F47" s="125"/>
      <c r="G47" s="125"/>
      <c r="H47" s="126"/>
      <c r="I47" s="45"/>
      <c r="J47" s="7"/>
      <c r="K47" s="102"/>
      <c r="L47" s="103"/>
      <c r="M47" s="104"/>
      <c r="N47" s="103"/>
      <c r="O47" s="105"/>
    </row>
    <row r="48" spans="1:15" s="1" customFormat="1" ht="15" customHeight="1" thickBot="1" x14ac:dyDescent="0.3">
      <c r="A48" s="35"/>
      <c r="B48" s="51"/>
      <c r="C48" s="37" t="s">
        <v>104</v>
      </c>
      <c r="D48" s="36">
        <f>SUM(D49:D67)</f>
        <v>223</v>
      </c>
      <c r="E48" s="82">
        <v>4.9174999999999995</v>
      </c>
      <c r="F48" s="82">
        <v>32.494999999999997</v>
      </c>
      <c r="G48" s="82">
        <v>40.47</v>
      </c>
      <c r="H48" s="82">
        <v>22.115000000000002</v>
      </c>
      <c r="I48" s="41">
        <f>AVERAGE(I49:I67)</f>
        <v>3.7977499999999997</v>
      </c>
      <c r="J48" s="21"/>
      <c r="K48" s="312">
        <f t="shared" si="2"/>
        <v>223</v>
      </c>
      <c r="L48" s="313">
        <f>SUM(L49:L67)</f>
        <v>154.99540000000002</v>
      </c>
      <c r="M48" s="320">
        <f t="shared" si="0"/>
        <v>62.585000000000001</v>
      </c>
      <c r="N48" s="313">
        <f>SUM(N49:N67)</f>
        <v>7.9996999999999998</v>
      </c>
      <c r="O48" s="319">
        <f t="shared" si="1"/>
        <v>4.9174999999999995</v>
      </c>
    </row>
    <row r="49" spans="1:15" s="1" customFormat="1" ht="15" customHeight="1" x14ac:dyDescent="0.25">
      <c r="A49" s="59">
        <v>1</v>
      </c>
      <c r="B49" s="49">
        <v>40010</v>
      </c>
      <c r="C49" s="13" t="s">
        <v>39</v>
      </c>
      <c r="D49" s="172"/>
      <c r="E49" s="173"/>
      <c r="F49" s="173"/>
      <c r="G49" s="173"/>
      <c r="H49" s="173"/>
      <c r="I49" s="42"/>
      <c r="J49" s="21"/>
      <c r="K49" s="94"/>
      <c r="L49" s="95"/>
      <c r="M49" s="96"/>
      <c r="N49" s="95"/>
      <c r="O49" s="97"/>
    </row>
    <row r="50" spans="1:15" s="1" customFormat="1" ht="15" customHeight="1" x14ac:dyDescent="0.25">
      <c r="A50" s="23">
        <v>2</v>
      </c>
      <c r="B50" s="48">
        <v>40030</v>
      </c>
      <c r="C50" s="19" t="s">
        <v>41</v>
      </c>
      <c r="D50" s="127"/>
      <c r="E50" s="128"/>
      <c r="F50" s="128"/>
      <c r="G50" s="128"/>
      <c r="H50" s="128"/>
      <c r="I50" s="43"/>
      <c r="J50" s="21"/>
      <c r="K50" s="98"/>
      <c r="L50" s="99"/>
      <c r="M50" s="100"/>
      <c r="N50" s="99"/>
      <c r="O50" s="101"/>
    </row>
    <row r="51" spans="1:15" s="1" customFormat="1" ht="15" customHeight="1" x14ac:dyDescent="0.25">
      <c r="A51" s="23">
        <v>3</v>
      </c>
      <c r="B51" s="48">
        <v>40410</v>
      </c>
      <c r="C51" s="19" t="s">
        <v>48</v>
      </c>
      <c r="D51" s="127"/>
      <c r="E51" s="128"/>
      <c r="F51" s="128"/>
      <c r="G51" s="128"/>
      <c r="H51" s="128"/>
      <c r="I51" s="43"/>
      <c r="J51" s="21"/>
      <c r="K51" s="98"/>
      <c r="L51" s="99"/>
      <c r="M51" s="100"/>
      <c r="N51" s="99"/>
      <c r="O51" s="101"/>
    </row>
    <row r="52" spans="1:15" s="1" customFormat="1" ht="15" customHeight="1" x14ac:dyDescent="0.25">
      <c r="A52" s="23">
        <v>4</v>
      </c>
      <c r="B52" s="48">
        <v>40011</v>
      </c>
      <c r="C52" s="19" t="s">
        <v>40</v>
      </c>
      <c r="D52" s="127"/>
      <c r="E52" s="128"/>
      <c r="F52" s="128"/>
      <c r="G52" s="128"/>
      <c r="H52" s="128"/>
      <c r="I52" s="43"/>
      <c r="J52" s="21"/>
      <c r="K52" s="98"/>
      <c r="L52" s="99"/>
      <c r="M52" s="100"/>
      <c r="N52" s="99"/>
      <c r="O52" s="101"/>
    </row>
    <row r="53" spans="1:15" s="1" customFormat="1" ht="15" customHeight="1" x14ac:dyDescent="0.25">
      <c r="A53" s="23">
        <v>5</v>
      </c>
      <c r="B53" s="48">
        <v>40080</v>
      </c>
      <c r="C53" s="19" t="s">
        <v>96</v>
      </c>
      <c r="D53" s="174"/>
      <c r="E53" s="175"/>
      <c r="F53" s="175"/>
      <c r="G53" s="175"/>
      <c r="H53" s="175"/>
      <c r="I53" s="43"/>
      <c r="J53" s="21"/>
      <c r="K53" s="98"/>
      <c r="L53" s="99"/>
      <c r="M53" s="100"/>
      <c r="N53" s="99"/>
      <c r="O53" s="101"/>
    </row>
    <row r="54" spans="1:15" s="1" customFormat="1" ht="15" customHeight="1" x14ac:dyDescent="0.25">
      <c r="A54" s="23">
        <v>6</v>
      </c>
      <c r="B54" s="48">
        <v>40100</v>
      </c>
      <c r="C54" s="19" t="s">
        <v>42</v>
      </c>
      <c r="D54" s="174"/>
      <c r="E54" s="175"/>
      <c r="F54" s="175"/>
      <c r="G54" s="175"/>
      <c r="H54" s="175"/>
      <c r="I54" s="43"/>
      <c r="J54" s="21"/>
      <c r="K54" s="98"/>
      <c r="L54" s="99"/>
      <c r="M54" s="100"/>
      <c r="N54" s="99"/>
      <c r="O54" s="101"/>
    </row>
    <row r="55" spans="1:15" s="1" customFormat="1" ht="15" customHeight="1" x14ac:dyDescent="0.25">
      <c r="A55" s="23">
        <v>7</v>
      </c>
      <c r="B55" s="48">
        <v>40020</v>
      </c>
      <c r="C55" s="19" t="s">
        <v>110</v>
      </c>
      <c r="D55" s="127"/>
      <c r="E55" s="128"/>
      <c r="F55" s="128"/>
      <c r="G55" s="128"/>
      <c r="H55" s="128"/>
      <c r="I55" s="43"/>
      <c r="J55" s="21"/>
      <c r="K55" s="98"/>
      <c r="L55" s="99"/>
      <c r="M55" s="100"/>
      <c r="N55" s="112"/>
      <c r="O55" s="101"/>
    </row>
    <row r="56" spans="1:15" s="1" customFormat="1" ht="15" customHeight="1" x14ac:dyDescent="0.25">
      <c r="A56" s="23">
        <v>8</v>
      </c>
      <c r="B56" s="48">
        <v>40031</v>
      </c>
      <c r="C56" s="19" t="s">
        <v>113</v>
      </c>
      <c r="D56" s="144">
        <v>75</v>
      </c>
      <c r="E56" s="145">
        <v>4</v>
      </c>
      <c r="F56" s="145">
        <v>33.33</v>
      </c>
      <c r="G56" s="145">
        <v>37.33</v>
      </c>
      <c r="H56" s="145">
        <v>25.33</v>
      </c>
      <c r="I56" s="43">
        <f t="shared" si="3"/>
        <v>3.8395999999999999</v>
      </c>
      <c r="J56" s="21"/>
      <c r="K56" s="98">
        <f t="shared" ref="K56" si="11">D56</f>
        <v>75</v>
      </c>
      <c r="L56" s="99">
        <f t="shared" ref="L56" si="12">M56*K56/100</f>
        <v>46.994999999999997</v>
      </c>
      <c r="M56" s="100">
        <f t="shared" ref="M56" si="13">G56+H56</f>
        <v>62.66</v>
      </c>
      <c r="N56" s="99">
        <f t="shared" ref="N56" si="14">O56*K56/100</f>
        <v>3</v>
      </c>
      <c r="O56" s="101">
        <f t="shared" ref="O56" si="15">E56</f>
        <v>4</v>
      </c>
    </row>
    <row r="57" spans="1:15" s="1" customFormat="1" ht="15" customHeight="1" x14ac:dyDescent="0.25">
      <c r="A57" s="23">
        <v>9</v>
      </c>
      <c r="B57" s="48">
        <v>40210</v>
      </c>
      <c r="C57" s="19" t="s">
        <v>44</v>
      </c>
      <c r="D57" s="200">
        <v>40</v>
      </c>
      <c r="E57" s="201">
        <v>5</v>
      </c>
      <c r="F57" s="201">
        <v>17.5</v>
      </c>
      <c r="G57" s="201">
        <v>50</v>
      </c>
      <c r="H57" s="145">
        <v>27.5</v>
      </c>
      <c r="I57" s="43">
        <f t="shared" si="3"/>
        <v>4</v>
      </c>
      <c r="J57" s="21"/>
      <c r="K57" s="98">
        <f t="shared" si="2"/>
        <v>40</v>
      </c>
      <c r="L57" s="99">
        <f t="shared" si="9"/>
        <v>31</v>
      </c>
      <c r="M57" s="100">
        <f t="shared" si="0"/>
        <v>77.5</v>
      </c>
      <c r="N57" s="112">
        <f t="shared" si="10"/>
        <v>2</v>
      </c>
      <c r="O57" s="101">
        <f t="shared" si="1"/>
        <v>5</v>
      </c>
    </row>
    <row r="58" spans="1:15" s="1" customFormat="1" ht="15" customHeight="1" x14ac:dyDescent="0.25">
      <c r="A58" s="23">
        <v>10</v>
      </c>
      <c r="B58" s="48">
        <v>40300</v>
      </c>
      <c r="C58" s="19" t="s">
        <v>45</v>
      </c>
      <c r="D58" s="200">
        <v>21</v>
      </c>
      <c r="E58" s="201">
        <v>9.52</v>
      </c>
      <c r="F58" s="201">
        <v>61.91</v>
      </c>
      <c r="G58" s="201">
        <v>28.57</v>
      </c>
      <c r="H58" s="145"/>
      <c r="I58" s="43">
        <f t="shared" si="3"/>
        <v>3.1904999999999997</v>
      </c>
      <c r="J58" s="21"/>
      <c r="K58" s="98">
        <f t="shared" si="2"/>
        <v>21</v>
      </c>
      <c r="L58" s="99">
        <f t="shared" si="9"/>
        <v>5.9997000000000007</v>
      </c>
      <c r="M58" s="100">
        <f t="shared" si="0"/>
        <v>28.57</v>
      </c>
      <c r="N58" s="99">
        <f t="shared" si="10"/>
        <v>1.9991999999999999</v>
      </c>
      <c r="O58" s="101">
        <f t="shared" si="1"/>
        <v>9.52</v>
      </c>
    </row>
    <row r="59" spans="1:15" s="1" customFormat="1" ht="15" customHeight="1" x14ac:dyDescent="0.25">
      <c r="A59" s="23">
        <v>11</v>
      </c>
      <c r="B59" s="48">
        <v>40360</v>
      </c>
      <c r="C59" s="19" t="s">
        <v>46</v>
      </c>
      <c r="D59" s="127"/>
      <c r="E59" s="128"/>
      <c r="F59" s="128"/>
      <c r="G59" s="128"/>
      <c r="H59" s="128"/>
      <c r="I59" s="43"/>
      <c r="J59" s="21"/>
      <c r="K59" s="98"/>
      <c r="L59" s="99"/>
      <c r="M59" s="100"/>
      <c r="N59" s="99"/>
      <c r="O59" s="101"/>
    </row>
    <row r="60" spans="1:15" s="1" customFormat="1" ht="15" customHeight="1" x14ac:dyDescent="0.25">
      <c r="A60" s="23">
        <v>12</v>
      </c>
      <c r="B60" s="48">
        <v>40390</v>
      </c>
      <c r="C60" s="19" t="s">
        <v>47</v>
      </c>
      <c r="D60" s="127"/>
      <c r="E60" s="128"/>
      <c r="F60" s="128"/>
      <c r="G60" s="128"/>
      <c r="H60" s="128"/>
      <c r="I60" s="43"/>
      <c r="J60" s="21"/>
      <c r="K60" s="98"/>
      <c r="L60" s="99"/>
      <c r="M60" s="100"/>
      <c r="N60" s="99"/>
      <c r="O60" s="101"/>
    </row>
    <row r="61" spans="1:15" s="1" customFormat="1" ht="15" customHeight="1" x14ac:dyDescent="0.25">
      <c r="A61" s="23">
        <v>13</v>
      </c>
      <c r="B61" s="48">
        <v>40720</v>
      </c>
      <c r="C61" s="19" t="s">
        <v>109</v>
      </c>
      <c r="D61" s="127"/>
      <c r="E61" s="128"/>
      <c r="F61" s="128"/>
      <c r="G61" s="128"/>
      <c r="H61" s="128"/>
      <c r="I61" s="43"/>
      <c r="J61" s="21"/>
      <c r="K61" s="98"/>
      <c r="L61" s="99"/>
      <c r="M61" s="100"/>
      <c r="N61" s="99"/>
      <c r="O61" s="101"/>
    </row>
    <row r="62" spans="1:15" s="1" customFormat="1" ht="15" customHeight="1" x14ac:dyDescent="0.25">
      <c r="A62" s="23">
        <v>14</v>
      </c>
      <c r="B62" s="48">
        <v>40730</v>
      </c>
      <c r="C62" s="19" t="s">
        <v>49</v>
      </c>
      <c r="D62" s="176"/>
      <c r="E62" s="177"/>
      <c r="F62" s="177"/>
      <c r="G62" s="128"/>
      <c r="H62" s="128"/>
      <c r="I62" s="43"/>
      <c r="J62" s="21"/>
      <c r="K62" s="98"/>
      <c r="L62" s="99"/>
      <c r="M62" s="100"/>
      <c r="N62" s="112"/>
      <c r="O62" s="101"/>
    </row>
    <row r="63" spans="1:15" s="1" customFormat="1" ht="15" customHeight="1" x14ac:dyDescent="0.25">
      <c r="A63" s="23">
        <v>15</v>
      </c>
      <c r="B63" s="48">
        <v>40820</v>
      </c>
      <c r="C63" s="19" t="s">
        <v>50</v>
      </c>
      <c r="D63" s="127"/>
      <c r="E63" s="128"/>
      <c r="F63" s="128"/>
      <c r="G63" s="128"/>
      <c r="H63" s="128"/>
      <c r="I63" s="43"/>
      <c r="J63" s="21"/>
      <c r="K63" s="98"/>
      <c r="L63" s="99"/>
      <c r="M63" s="100"/>
      <c r="N63" s="112"/>
      <c r="O63" s="101"/>
    </row>
    <row r="64" spans="1:15" s="1" customFormat="1" ht="15" customHeight="1" x14ac:dyDescent="0.25">
      <c r="A64" s="23">
        <v>16</v>
      </c>
      <c r="B64" s="48">
        <v>40840</v>
      </c>
      <c r="C64" s="19" t="s">
        <v>51</v>
      </c>
      <c r="D64" s="179"/>
      <c r="E64" s="180"/>
      <c r="F64" s="180"/>
      <c r="G64" s="178"/>
      <c r="H64" s="178"/>
      <c r="I64" s="43"/>
      <c r="J64" s="21"/>
      <c r="K64" s="98"/>
      <c r="L64" s="99"/>
      <c r="M64" s="100"/>
      <c r="N64" s="112"/>
      <c r="O64" s="101"/>
    </row>
    <row r="65" spans="1:15" s="1" customFormat="1" ht="15" customHeight="1" x14ac:dyDescent="0.25">
      <c r="A65" s="23">
        <v>17</v>
      </c>
      <c r="B65" s="48">
        <v>40950</v>
      </c>
      <c r="C65" s="19" t="s">
        <v>52</v>
      </c>
      <c r="D65" s="179"/>
      <c r="E65" s="180"/>
      <c r="F65" s="180"/>
      <c r="G65" s="180"/>
      <c r="H65" s="178"/>
      <c r="I65" s="43"/>
      <c r="J65" s="21"/>
      <c r="K65" s="98"/>
      <c r="L65" s="99"/>
      <c r="M65" s="100"/>
      <c r="N65" s="112"/>
      <c r="O65" s="101"/>
    </row>
    <row r="66" spans="1:15" s="1" customFormat="1" ht="15" customHeight="1" x14ac:dyDescent="0.25">
      <c r="A66" s="23">
        <v>18</v>
      </c>
      <c r="B66" s="50">
        <v>40990</v>
      </c>
      <c r="C66" s="22" t="s">
        <v>53</v>
      </c>
      <c r="D66" s="200">
        <v>87</v>
      </c>
      <c r="E66" s="201">
        <v>1.1499999999999999</v>
      </c>
      <c r="F66" s="201">
        <v>17.239999999999998</v>
      </c>
      <c r="G66" s="201">
        <v>45.98</v>
      </c>
      <c r="H66" s="201">
        <v>35.630000000000003</v>
      </c>
      <c r="I66" s="46">
        <f t="shared" si="3"/>
        <v>4.1609000000000007</v>
      </c>
      <c r="J66" s="21"/>
      <c r="K66" s="98">
        <f t="shared" si="2"/>
        <v>87</v>
      </c>
      <c r="L66" s="99">
        <f t="shared" si="9"/>
        <v>71.000699999999995</v>
      </c>
      <c r="M66" s="100">
        <f t="shared" si="0"/>
        <v>81.61</v>
      </c>
      <c r="N66" s="112">
        <f t="shared" si="10"/>
        <v>1.0004999999999999</v>
      </c>
      <c r="O66" s="101">
        <f t="shared" si="1"/>
        <v>1.1499999999999999</v>
      </c>
    </row>
    <row r="67" spans="1:15" s="1" customFormat="1" ht="15" customHeight="1" thickBot="1" x14ac:dyDescent="0.3">
      <c r="A67" s="24">
        <v>19</v>
      </c>
      <c r="B67" s="48">
        <v>40133</v>
      </c>
      <c r="C67" s="19" t="s">
        <v>43</v>
      </c>
      <c r="D67" s="179"/>
      <c r="E67" s="180"/>
      <c r="F67" s="180"/>
      <c r="G67" s="180"/>
      <c r="H67" s="180"/>
      <c r="I67" s="43"/>
      <c r="J67" s="21"/>
      <c r="K67" s="102"/>
      <c r="L67" s="103"/>
      <c r="M67" s="104"/>
      <c r="N67" s="151"/>
      <c r="O67" s="105"/>
    </row>
    <row r="68" spans="1:15" s="1" customFormat="1" ht="15" customHeight="1" thickBot="1" x14ac:dyDescent="0.3">
      <c r="A68" s="35"/>
      <c r="B68" s="51"/>
      <c r="C68" s="37" t="s">
        <v>105</v>
      </c>
      <c r="D68" s="36">
        <f>SUM(D69:D82)</f>
        <v>230</v>
      </c>
      <c r="E68" s="38">
        <v>10.736666666666666</v>
      </c>
      <c r="F68" s="38">
        <v>35.526666666666671</v>
      </c>
      <c r="G68" s="38">
        <v>38.299999999999997</v>
      </c>
      <c r="H68" s="38">
        <v>15.436666666666666</v>
      </c>
      <c r="I68" s="39">
        <f>AVERAGE(I69:I82)</f>
        <v>3.5843666666666674</v>
      </c>
      <c r="J68" s="21"/>
      <c r="K68" s="312">
        <f t="shared" si="2"/>
        <v>230</v>
      </c>
      <c r="L68" s="313">
        <f>SUM(L69:L82)</f>
        <v>119.005</v>
      </c>
      <c r="M68" s="320">
        <f t="shared" si="0"/>
        <v>53.736666666666665</v>
      </c>
      <c r="N68" s="313">
        <f>SUM(N69:N82)</f>
        <v>25.9663</v>
      </c>
      <c r="O68" s="319">
        <f t="shared" si="1"/>
        <v>10.736666666666666</v>
      </c>
    </row>
    <row r="69" spans="1:15" s="1" customFormat="1" ht="15" customHeight="1" x14ac:dyDescent="0.25">
      <c r="A69" s="16">
        <v>1</v>
      </c>
      <c r="B69" s="48">
        <v>50040</v>
      </c>
      <c r="C69" s="19" t="s">
        <v>54</v>
      </c>
      <c r="D69" s="181"/>
      <c r="E69" s="182"/>
      <c r="F69" s="182"/>
      <c r="G69" s="182"/>
      <c r="H69" s="182"/>
      <c r="I69" s="43"/>
      <c r="J69" s="21"/>
      <c r="K69" s="94"/>
      <c r="L69" s="95"/>
      <c r="M69" s="96"/>
      <c r="N69" s="95"/>
      <c r="O69" s="97"/>
    </row>
    <row r="70" spans="1:15" s="1" customFormat="1" ht="15" customHeight="1" x14ac:dyDescent="0.25">
      <c r="A70" s="11">
        <v>2</v>
      </c>
      <c r="B70" s="48">
        <v>50003</v>
      </c>
      <c r="C70" s="19" t="s">
        <v>97</v>
      </c>
      <c r="D70" s="200">
        <v>75</v>
      </c>
      <c r="E70" s="201">
        <v>5.33</v>
      </c>
      <c r="F70" s="201">
        <v>36</v>
      </c>
      <c r="G70" s="201">
        <v>34.67</v>
      </c>
      <c r="H70" s="228">
        <v>24</v>
      </c>
      <c r="I70" s="43">
        <f t="shared" si="3"/>
        <v>3.7734000000000005</v>
      </c>
      <c r="J70" s="21"/>
      <c r="K70" s="98">
        <f t="shared" ref="K70:K124" si="16">D70</f>
        <v>75</v>
      </c>
      <c r="L70" s="99">
        <f t="shared" ref="L70:L124" si="17">M70*K70/100</f>
        <v>44.002499999999998</v>
      </c>
      <c r="M70" s="100">
        <f t="shared" ref="M70:M124" si="18">G70+H70</f>
        <v>58.67</v>
      </c>
      <c r="N70" s="99">
        <f t="shared" ref="N70:N76" si="19">O70*K70/100</f>
        <v>3.9975000000000001</v>
      </c>
      <c r="O70" s="101">
        <f t="shared" ref="O70:O124" si="20">E70</f>
        <v>5.33</v>
      </c>
    </row>
    <row r="71" spans="1:15" s="1" customFormat="1" ht="15" customHeight="1" x14ac:dyDescent="0.25">
      <c r="A71" s="11">
        <v>3</v>
      </c>
      <c r="B71" s="48">
        <v>50060</v>
      </c>
      <c r="C71" s="19" t="s">
        <v>56</v>
      </c>
      <c r="D71" s="129"/>
      <c r="E71" s="130"/>
      <c r="F71" s="130"/>
      <c r="G71" s="130"/>
      <c r="H71" s="130"/>
      <c r="I71" s="43"/>
      <c r="J71" s="21"/>
      <c r="K71" s="98"/>
      <c r="L71" s="99"/>
      <c r="M71" s="100"/>
      <c r="N71" s="99"/>
      <c r="O71" s="101"/>
    </row>
    <row r="72" spans="1:15" s="1" customFormat="1" ht="15" customHeight="1" x14ac:dyDescent="0.25">
      <c r="A72" s="11">
        <v>4</v>
      </c>
      <c r="B72" s="54">
        <v>50170</v>
      </c>
      <c r="C72" s="19" t="s">
        <v>57</v>
      </c>
      <c r="D72" s="129"/>
      <c r="E72" s="130"/>
      <c r="F72" s="130"/>
      <c r="G72" s="130"/>
      <c r="H72" s="130"/>
      <c r="I72" s="43"/>
      <c r="J72" s="21"/>
      <c r="K72" s="98"/>
      <c r="L72" s="99"/>
      <c r="M72" s="100"/>
      <c r="N72" s="112"/>
      <c r="O72" s="101"/>
    </row>
    <row r="73" spans="1:15" s="1" customFormat="1" ht="15" customHeight="1" x14ac:dyDescent="0.25">
      <c r="A73" s="11">
        <v>5</v>
      </c>
      <c r="B73" s="48">
        <v>50230</v>
      </c>
      <c r="C73" s="19" t="s">
        <v>58</v>
      </c>
      <c r="D73" s="200">
        <v>63</v>
      </c>
      <c r="E73" s="201">
        <v>9.52</v>
      </c>
      <c r="F73" s="201">
        <v>23.81</v>
      </c>
      <c r="G73" s="201">
        <v>47.62</v>
      </c>
      <c r="H73" s="145">
        <v>19.05</v>
      </c>
      <c r="I73" s="43">
        <f t="shared" si="3"/>
        <v>3.762</v>
      </c>
      <c r="J73" s="21"/>
      <c r="K73" s="98">
        <f t="shared" si="16"/>
        <v>63</v>
      </c>
      <c r="L73" s="99">
        <f t="shared" si="17"/>
        <v>42.002099999999999</v>
      </c>
      <c r="M73" s="100">
        <f t="shared" si="18"/>
        <v>66.67</v>
      </c>
      <c r="N73" s="99">
        <f t="shared" si="19"/>
        <v>5.9976000000000003</v>
      </c>
      <c r="O73" s="101">
        <f t="shared" si="20"/>
        <v>9.52</v>
      </c>
    </row>
    <row r="74" spans="1:15" s="1" customFormat="1" ht="15" customHeight="1" x14ac:dyDescent="0.25">
      <c r="A74" s="11">
        <v>6</v>
      </c>
      <c r="B74" s="48">
        <v>50340</v>
      </c>
      <c r="C74" s="19" t="s">
        <v>59</v>
      </c>
      <c r="D74" s="129"/>
      <c r="E74" s="130"/>
      <c r="F74" s="130"/>
      <c r="G74" s="130"/>
      <c r="H74" s="130"/>
      <c r="I74" s="43"/>
      <c r="J74" s="21"/>
      <c r="K74" s="98"/>
      <c r="L74" s="99"/>
      <c r="M74" s="100"/>
      <c r="N74" s="99"/>
      <c r="O74" s="101"/>
    </row>
    <row r="75" spans="1:15" s="1" customFormat="1" ht="15" customHeight="1" x14ac:dyDescent="0.25">
      <c r="A75" s="11">
        <v>7</v>
      </c>
      <c r="B75" s="48">
        <v>50420</v>
      </c>
      <c r="C75" s="19" t="s">
        <v>60</v>
      </c>
      <c r="D75" s="129"/>
      <c r="E75" s="130"/>
      <c r="F75" s="130"/>
      <c r="G75" s="130"/>
      <c r="H75" s="130"/>
      <c r="I75" s="43"/>
      <c r="J75" s="21"/>
      <c r="K75" s="98"/>
      <c r="L75" s="99"/>
      <c r="M75" s="100"/>
      <c r="N75" s="99"/>
      <c r="O75" s="101"/>
    </row>
    <row r="76" spans="1:15" s="1" customFormat="1" ht="15" customHeight="1" x14ac:dyDescent="0.25">
      <c r="A76" s="11">
        <v>8</v>
      </c>
      <c r="B76" s="48">
        <v>50450</v>
      </c>
      <c r="C76" s="19" t="s">
        <v>61</v>
      </c>
      <c r="D76" s="198">
        <v>92</v>
      </c>
      <c r="E76" s="198">
        <v>17.36</v>
      </c>
      <c r="F76" s="198">
        <v>46.77</v>
      </c>
      <c r="G76" s="198">
        <v>32.61</v>
      </c>
      <c r="H76" s="228">
        <v>3.26</v>
      </c>
      <c r="I76" s="43">
        <f t="shared" ref="I76:I124" si="21">(E76*2+F76*3+G76*4+H76*5)/100</f>
        <v>3.2177000000000002</v>
      </c>
      <c r="J76" s="21"/>
      <c r="K76" s="98">
        <f t="shared" si="16"/>
        <v>92</v>
      </c>
      <c r="L76" s="99">
        <f t="shared" si="17"/>
        <v>33.000399999999999</v>
      </c>
      <c r="M76" s="100">
        <f t="shared" si="18"/>
        <v>35.869999999999997</v>
      </c>
      <c r="N76" s="99">
        <f t="shared" si="19"/>
        <v>15.9712</v>
      </c>
      <c r="O76" s="101">
        <f t="shared" si="20"/>
        <v>17.36</v>
      </c>
    </row>
    <row r="77" spans="1:15" s="1" customFormat="1" ht="15" customHeight="1" x14ac:dyDescent="0.25">
      <c r="A77" s="11">
        <v>9</v>
      </c>
      <c r="B77" s="48">
        <v>50620</v>
      </c>
      <c r="C77" s="19" t="s">
        <v>62</v>
      </c>
      <c r="D77" s="184"/>
      <c r="E77" s="184"/>
      <c r="F77" s="184"/>
      <c r="G77" s="184"/>
      <c r="H77" s="184"/>
      <c r="I77" s="43"/>
      <c r="J77" s="21"/>
      <c r="K77" s="98"/>
      <c r="L77" s="99"/>
      <c r="M77" s="100"/>
      <c r="N77" s="99"/>
      <c r="O77" s="101"/>
    </row>
    <row r="78" spans="1:15" s="1" customFormat="1" ht="15" customHeight="1" x14ac:dyDescent="0.25">
      <c r="A78" s="11">
        <v>10</v>
      </c>
      <c r="B78" s="48">
        <v>50760</v>
      </c>
      <c r="C78" s="19" t="s">
        <v>63</v>
      </c>
      <c r="D78" s="184"/>
      <c r="E78" s="184"/>
      <c r="F78" s="184"/>
      <c r="G78" s="184"/>
      <c r="H78" s="183"/>
      <c r="I78" s="43"/>
      <c r="J78" s="21"/>
      <c r="K78" s="98"/>
      <c r="L78" s="99"/>
      <c r="M78" s="100"/>
      <c r="N78" s="112"/>
      <c r="O78" s="101"/>
    </row>
    <row r="79" spans="1:15" s="1" customFormat="1" ht="15" customHeight="1" x14ac:dyDescent="0.25">
      <c r="A79" s="11">
        <v>11</v>
      </c>
      <c r="B79" s="48">
        <v>50780</v>
      </c>
      <c r="C79" s="19" t="s">
        <v>64</v>
      </c>
      <c r="D79" s="129"/>
      <c r="E79" s="130"/>
      <c r="F79" s="130"/>
      <c r="G79" s="130"/>
      <c r="H79" s="130"/>
      <c r="I79" s="43"/>
      <c r="J79" s="21"/>
      <c r="K79" s="98"/>
      <c r="L79" s="99"/>
      <c r="M79" s="100"/>
      <c r="N79" s="112"/>
      <c r="O79" s="101"/>
    </row>
    <row r="80" spans="1:15" s="1" customFormat="1" ht="15" customHeight="1" x14ac:dyDescent="0.25">
      <c r="A80" s="11">
        <v>12</v>
      </c>
      <c r="B80" s="48">
        <v>50930</v>
      </c>
      <c r="C80" s="19" t="s">
        <v>65</v>
      </c>
      <c r="D80" s="129"/>
      <c r="E80" s="130"/>
      <c r="F80" s="130"/>
      <c r="G80" s="130"/>
      <c r="H80" s="130"/>
      <c r="I80" s="43"/>
      <c r="J80" s="21"/>
      <c r="K80" s="98"/>
      <c r="L80" s="99"/>
      <c r="M80" s="100"/>
      <c r="N80" s="99"/>
      <c r="O80" s="101"/>
    </row>
    <row r="81" spans="1:15" s="1" customFormat="1" ht="15" customHeight="1" x14ac:dyDescent="0.25">
      <c r="A81" s="15">
        <v>13</v>
      </c>
      <c r="B81" s="50">
        <v>51370</v>
      </c>
      <c r="C81" s="22" t="s">
        <v>66</v>
      </c>
      <c r="D81" s="129"/>
      <c r="E81" s="130"/>
      <c r="F81" s="130"/>
      <c r="G81" s="130"/>
      <c r="H81" s="130"/>
      <c r="I81" s="46"/>
      <c r="J81" s="21"/>
      <c r="K81" s="98"/>
      <c r="L81" s="99"/>
      <c r="M81" s="100"/>
      <c r="N81" s="99"/>
      <c r="O81" s="101"/>
    </row>
    <row r="82" spans="1:15" s="1" customFormat="1" ht="15" customHeight="1" thickBot="1" x14ac:dyDescent="0.3">
      <c r="A82" s="15">
        <v>14</v>
      </c>
      <c r="B82" s="50">
        <v>51580</v>
      </c>
      <c r="C82" s="22" t="s">
        <v>124</v>
      </c>
      <c r="D82" s="131"/>
      <c r="E82" s="132"/>
      <c r="F82" s="132"/>
      <c r="G82" s="132"/>
      <c r="H82" s="133"/>
      <c r="I82" s="46"/>
      <c r="J82" s="21"/>
      <c r="K82" s="102"/>
      <c r="L82" s="103"/>
      <c r="M82" s="104"/>
      <c r="N82" s="103"/>
      <c r="O82" s="105"/>
    </row>
    <row r="83" spans="1:15" s="1" customFormat="1" ht="15" customHeight="1" thickBot="1" x14ac:dyDescent="0.3">
      <c r="A83" s="35"/>
      <c r="B83" s="51"/>
      <c r="C83" s="37" t="s">
        <v>106</v>
      </c>
      <c r="D83" s="36">
        <f>SUM(D84:D114)</f>
        <v>861</v>
      </c>
      <c r="E83" s="38">
        <f t="shared" ref="E83:H83" si="22">AVERAGE(E84:E114)</f>
        <v>10.132727272727273</v>
      </c>
      <c r="F83" s="38">
        <f t="shared" si="22"/>
        <v>31.705384615384617</v>
      </c>
      <c r="G83" s="38">
        <f t="shared" si="22"/>
        <v>41.435714285714276</v>
      </c>
      <c r="H83" s="38">
        <f t="shared" si="22"/>
        <v>24.689166666666665</v>
      </c>
      <c r="I83" s="39">
        <f>AVERAGE(I84:I114)</f>
        <v>3.7579857142857143</v>
      </c>
      <c r="J83" s="21"/>
      <c r="K83" s="312">
        <f t="shared" si="16"/>
        <v>861</v>
      </c>
      <c r="L83" s="313">
        <f>SUM(L84:L114)</f>
        <v>577.01740000000007</v>
      </c>
      <c r="M83" s="320">
        <f t="shared" si="18"/>
        <v>66.124880952380948</v>
      </c>
      <c r="N83" s="313">
        <f>SUM(N84:N114)</f>
        <v>60.991499999999988</v>
      </c>
      <c r="O83" s="319">
        <f t="shared" si="20"/>
        <v>10.132727272727273</v>
      </c>
    </row>
    <row r="84" spans="1:15" s="1" customFormat="1" ht="15" customHeight="1" x14ac:dyDescent="0.25">
      <c r="A84" s="59">
        <v>1</v>
      </c>
      <c r="B84" s="53">
        <v>60010</v>
      </c>
      <c r="C84" s="19" t="s">
        <v>68</v>
      </c>
      <c r="D84" s="200">
        <v>71</v>
      </c>
      <c r="E84" s="201">
        <v>5.63</v>
      </c>
      <c r="F84" s="201">
        <v>40.85</v>
      </c>
      <c r="G84" s="201">
        <v>39.44</v>
      </c>
      <c r="H84" s="201">
        <v>14.08</v>
      </c>
      <c r="I84" s="43">
        <f t="shared" si="21"/>
        <v>3.6197000000000004</v>
      </c>
      <c r="J84" s="21"/>
      <c r="K84" s="94">
        <f t="shared" si="16"/>
        <v>71</v>
      </c>
      <c r="L84" s="95">
        <f t="shared" si="17"/>
        <v>37.999199999999995</v>
      </c>
      <c r="M84" s="96">
        <f t="shared" si="18"/>
        <v>53.519999999999996</v>
      </c>
      <c r="N84" s="95">
        <f t="shared" ref="N84:N114" si="23">O84*K84/100</f>
        <v>3.9973000000000001</v>
      </c>
      <c r="O84" s="97">
        <f t="shared" si="20"/>
        <v>5.63</v>
      </c>
    </row>
    <row r="85" spans="1:15" s="1" customFormat="1" ht="15" customHeight="1" x14ac:dyDescent="0.25">
      <c r="A85" s="23">
        <v>2</v>
      </c>
      <c r="B85" s="48">
        <v>60020</v>
      </c>
      <c r="C85" s="19" t="s">
        <v>69</v>
      </c>
      <c r="D85" s="134"/>
      <c r="E85" s="135"/>
      <c r="F85" s="135"/>
      <c r="G85" s="135"/>
      <c r="H85" s="135"/>
      <c r="I85" s="43"/>
      <c r="J85" s="21"/>
      <c r="K85" s="98"/>
      <c r="L85" s="99"/>
      <c r="M85" s="100"/>
      <c r="N85" s="112"/>
      <c r="O85" s="101"/>
    </row>
    <row r="86" spans="1:15" s="1" customFormat="1" ht="15" customHeight="1" x14ac:dyDescent="0.25">
      <c r="A86" s="23">
        <v>3</v>
      </c>
      <c r="B86" s="48">
        <v>60050</v>
      </c>
      <c r="C86" s="19" t="s">
        <v>70</v>
      </c>
      <c r="D86" s="134"/>
      <c r="E86" s="135"/>
      <c r="F86" s="135"/>
      <c r="G86" s="135"/>
      <c r="H86" s="135"/>
      <c r="I86" s="43"/>
      <c r="J86" s="21"/>
      <c r="K86" s="98"/>
      <c r="L86" s="99"/>
      <c r="M86" s="100"/>
      <c r="N86" s="99"/>
      <c r="O86" s="101"/>
    </row>
    <row r="87" spans="1:15" s="1" customFormat="1" ht="15" customHeight="1" x14ac:dyDescent="0.25">
      <c r="A87" s="23">
        <v>4</v>
      </c>
      <c r="B87" s="48">
        <v>60070</v>
      </c>
      <c r="C87" s="19" t="s">
        <v>71</v>
      </c>
      <c r="D87" s="134"/>
      <c r="E87" s="135"/>
      <c r="F87" s="135"/>
      <c r="G87" s="135"/>
      <c r="H87" s="135"/>
      <c r="I87" s="43"/>
      <c r="J87" s="21"/>
      <c r="K87" s="98"/>
      <c r="L87" s="99"/>
      <c r="M87" s="100"/>
      <c r="N87" s="99"/>
      <c r="O87" s="101"/>
    </row>
    <row r="88" spans="1:15" s="1" customFormat="1" ht="15" customHeight="1" x14ac:dyDescent="0.25">
      <c r="A88" s="23">
        <v>5</v>
      </c>
      <c r="B88" s="48">
        <v>60180</v>
      </c>
      <c r="C88" s="19" t="s">
        <v>72</v>
      </c>
      <c r="D88" s="134"/>
      <c r="E88" s="135"/>
      <c r="F88" s="135"/>
      <c r="G88" s="135"/>
      <c r="H88" s="135"/>
      <c r="I88" s="43"/>
      <c r="J88" s="21"/>
      <c r="K88" s="98"/>
      <c r="L88" s="99"/>
      <c r="M88" s="100"/>
      <c r="N88" s="99"/>
      <c r="O88" s="101"/>
    </row>
    <row r="89" spans="1:15" s="1" customFormat="1" ht="15" customHeight="1" x14ac:dyDescent="0.25">
      <c r="A89" s="23">
        <v>6</v>
      </c>
      <c r="B89" s="48">
        <v>60240</v>
      </c>
      <c r="C89" s="19" t="s">
        <v>73</v>
      </c>
      <c r="D89" s="134"/>
      <c r="E89" s="135"/>
      <c r="F89" s="135"/>
      <c r="G89" s="135"/>
      <c r="H89" s="135"/>
      <c r="I89" s="43"/>
      <c r="J89" s="21"/>
      <c r="K89" s="98"/>
      <c r="L89" s="99"/>
      <c r="M89" s="100"/>
      <c r="N89" s="112"/>
      <c r="O89" s="101"/>
    </row>
    <row r="90" spans="1:15" s="1" customFormat="1" ht="15" customHeight="1" x14ac:dyDescent="0.25">
      <c r="A90" s="23">
        <v>7</v>
      </c>
      <c r="B90" s="48">
        <v>60560</v>
      </c>
      <c r="C90" s="19" t="s">
        <v>74</v>
      </c>
      <c r="D90" s="198">
        <v>34</v>
      </c>
      <c r="E90" s="198"/>
      <c r="F90" s="198">
        <v>29.41</v>
      </c>
      <c r="G90" s="198">
        <v>38.24</v>
      </c>
      <c r="H90" s="198">
        <v>32.35</v>
      </c>
      <c r="I90" s="43">
        <f t="shared" si="21"/>
        <v>4.0293999999999999</v>
      </c>
      <c r="J90" s="21"/>
      <c r="K90" s="98">
        <f t="shared" si="16"/>
        <v>34</v>
      </c>
      <c r="L90" s="99">
        <f t="shared" si="17"/>
        <v>24.000599999999999</v>
      </c>
      <c r="M90" s="100">
        <f t="shared" si="18"/>
        <v>70.59</v>
      </c>
      <c r="N90" s="99">
        <f t="shared" si="23"/>
        <v>0</v>
      </c>
      <c r="O90" s="101">
        <f t="shared" si="20"/>
        <v>0</v>
      </c>
    </row>
    <row r="91" spans="1:15" s="1" customFormat="1" ht="15" customHeight="1" x14ac:dyDescent="0.25">
      <c r="A91" s="23">
        <v>8</v>
      </c>
      <c r="B91" s="48">
        <v>60660</v>
      </c>
      <c r="C91" s="19" t="s">
        <v>75</v>
      </c>
      <c r="D91" s="186"/>
      <c r="E91" s="187"/>
      <c r="F91" s="187"/>
      <c r="G91" s="187"/>
      <c r="H91" s="185"/>
      <c r="I91" s="43"/>
      <c r="J91" s="21"/>
      <c r="K91" s="98"/>
      <c r="L91" s="99"/>
      <c r="M91" s="100"/>
      <c r="N91" s="112"/>
      <c r="O91" s="101"/>
    </row>
    <row r="92" spans="1:15" s="1" customFormat="1" ht="15" customHeight="1" x14ac:dyDescent="0.25">
      <c r="A92" s="23">
        <v>9</v>
      </c>
      <c r="B92" s="55">
        <v>60001</v>
      </c>
      <c r="C92" s="14" t="s">
        <v>67</v>
      </c>
      <c r="D92" s="198">
        <v>23</v>
      </c>
      <c r="E92" s="198"/>
      <c r="F92" s="198">
        <v>30.43</v>
      </c>
      <c r="G92" s="198">
        <v>34.78</v>
      </c>
      <c r="H92" s="228">
        <v>34.78</v>
      </c>
      <c r="I92" s="43">
        <f t="shared" si="21"/>
        <v>4.0430999999999999</v>
      </c>
      <c r="J92" s="21"/>
      <c r="K92" s="98">
        <f t="shared" si="16"/>
        <v>23</v>
      </c>
      <c r="L92" s="99">
        <f t="shared" si="17"/>
        <v>15.998800000000001</v>
      </c>
      <c r="M92" s="100">
        <f t="shared" si="18"/>
        <v>69.56</v>
      </c>
      <c r="N92" s="112">
        <f t="shared" si="23"/>
        <v>0</v>
      </c>
      <c r="O92" s="101">
        <f t="shared" si="20"/>
        <v>0</v>
      </c>
    </row>
    <row r="93" spans="1:15" s="1" customFormat="1" ht="15" customHeight="1" x14ac:dyDescent="0.25">
      <c r="A93" s="23">
        <v>10</v>
      </c>
      <c r="B93" s="48">
        <v>60701</v>
      </c>
      <c r="C93" s="19" t="s">
        <v>76</v>
      </c>
      <c r="D93" s="198">
        <v>46</v>
      </c>
      <c r="E93" s="198">
        <v>21.74</v>
      </c>
      <c r="F93" s="198">
        <v>43.48</v>
      </c>
      <c r="G93" s="198">
        <v>34.78</v>
      </c>
      <c r="H93" s="228"/>
      <c r="I93" s="44">
        <f t="shared" si="21"/>
        <v>3.1303999999999998</v>
      </c>
      <c r="J93" s="21"/>
      <c r="K93" s="98">
        <f t="shared" si="16"/>
        <v>46</v>
      </c>
      <c r="L93" s="99">
        <f t="shared" si="17"/>
        <v>15.998800000000001</v>
      </c>
      <c r="M93" s="100">
        <f t="shared" si="18"/>
        <v>34.78</v>
      </c>
      <c r="N93" s="99">
        <f t="shared" si="23"/>
        <v>10.000399999999999</v>
      </c>
      <c r="O93" s="101">
        <f t="shared" si="20"/>
        <v>21.74</v>
      </c>
    </row>
    <row r="94" spans="1:15" s="1" customFormat="1" ht="15" customHeight="1" x14ac:dyDescent="0.25">
      <c r="A94" s="23">
        <v>11</v>
      </c>
      <c r="B94" s="48">
        <v>60850</v>
      </c>
      <c r="C94" s="19" t="s">
        <v>77</v>
      </c>
      <c r="D94" s="198">
        <v>24</v>
      </c>
      <c r="E94" s="198">
        <v>12.5</v>
      </c>
      <c r="F94" s="198">
        <v>45.83</v>
      </c>
      <c r="G94" s="198">
        <v>37.5</v>
      </c>
      <c r="H94" s="228">
        <v>4.17</v>
      </c>
      <c r="I94" s="43">
        <f t="shared" si="21"/>
        <v>3.3334000000000001</v>
      </c>
      <c r="J94" s="21"/>
      <c r="K94" s="98">
        <f t="shared" si="16"/>
        <v>24</v>
      </c>
      <c r="L94" s="99">
        <f t="shared" si="17"/>
        <v>10.0008</v>
      </c>
      <c r="M94" s="100">
        <f t="shared" si="18"/>
        <v>41.67</v>
      </c>
      <c r="N94" s="99">
        <f t="shared" si="23"/>
        <v>3</v>
      </c>
      <c r="O94" s="101">
        <f t="shared" si="20"/>
        <v>12.5</v>
      </c>
    </row>
    <row r="95" spans="1:15" s="1" customFormat="1" ht="15" customHeight="1" x14ac:dyDescent="0.25">
      <c r="A95" s="23">
        <v>12</v>
      </c>
      <c r="B95" s="48">
        <v>60910</v>
      </c>
      <c r="C95" s="19" t="s">
        <v>78</v>
      </c>
      <c r="D95" s="134"/>
      <c r="E95" s="135"/>
      <c r="F95" s="135"/>
      <c r="G95" s="135"/>
      <c r="H95" s="135"/>
      <c r="I95" s="43"/>
      <c r="J95" s="21"/>
      <c r="K95" s="98"/>
      <c r="L95" s="99"/>
      <c r="M95" s="100"/>
      <c r="N95" s="99"/>
      <c r="O95" s="101"/>
    </row>
    <row r="96" spans="1:15" s="1" customFormat="1" ht="15" customHeight="1" x14ac:dyDescent="0.25">
      <c r="A96" s="23">
        <v>13</v>
      </c>
      <c r="B96" s="48">
        <v>60980</v>
      </c>
      <c r="C96" s="19" t="s">
        <v>79</v>
      </c>
      <c r="D96" s="198">
        <v>66</v>
      </c>
      <c r="E96" s="198">
        <v>6.06</v>
      </c>
      <c r="F96" s="198">
        <v>31.82</v>
      </c>
      <c r="G96" s="198">
        <v>45.45</v>
      </c>
      <c r="H96" s="198">
        <v>16.670000000000002</v>
      </c>
      <c r="I96" s="43">
        <f t="shared" si="21"/>
        <v>3.7273000000000001</v>
      </c>
      <c r="J96" s="21"/>
      <c r="K96" s="98">
        <f t="shared" si="16"/>
        <v>66</v>
      </c>
      <c r="L96" s="99">
        <f t="shared" si="17"/>
        <v>40.999200000000002</v>
      </c>
      <c r="M96" s="100">
        <f t="shared" si="18"/>
        <v>62.120000000000005</v>
      </c>
      <c r="N96" s="99">
        <f t="shared" si="23"/>
        <v>3.9995999999999996</v>
      </c>
      <c r="O96" s="101">
        <f t="shared" si="20"/>
        <v>6.06</v>
      </c>
    </row>
    <row r="97" spans="1:15" s="1" customFormat="1" ht="15" customHeight="1" x14ac:dyDescent="0.25">
      <c r="A97" s="23">
        <v>14</v>
      </c>
      <c r="B97" s="48">
        <v>61080</v>
      </c>
      <c r="C97" s="19" t="s">
        <v>80</v>
      </c>
      <c r="D97" s="200">
        <v>82</v>
      </c>
      <c r="E97" s="201">
        <v>14.63</v>
      </c>
      <c r="F97" s="201">
        <v>24.39</v>
      </c>
      <c r="G97" s="201">
        <v>34.15</v>
      </c>
      <c r="H97" s="201">
        <v>26.83</v>
      </c>
      <c r="I97" s="43">
        <f t="shared" si="21"/>
        <v>3.7317999999999993</v>
      </c>
      <c r="J97" s="21"/>
      <c r="K97" s="98">
        <f t="shared" si="16"/>
        <v>82</v>
      </c>
      <c r="L97" s="99">
        <f t="shared" si="17"/>
        <v>50.003599999999999</v>
      </c>
      <c r="M97" s="100">
        <f t="shared" si="18"/>
        <v>60.98</v>
      </c>
      <c r="N97" s="99">
        <f t="shared" si="23"/>
        <v>11.996600000000001</v>
      </c>
      <c r="O97" s="101">
        <f t="shared" si="20"/>
        <v>14.63</v>
      </c>
    </row>
    <row r="98" spans="1:15" s="1" customFormat="1" ht="15" customHeight="1" x14ac:dyDescent="0.25">
      <c r="A98" s="23">
        <v>15</v>
      </c>
      <c r="B98" s="48">
        <v>61150</v>
      </c>
      <c r="C98" s="19" t="s">
        <v>81</v>
      </c>
      <c r="D98" s="134"/>
      <c r="E98" s="135"/>
      <c r="F98" s="135"/>
      <c r="G98" s="135"/>
      <c r="H98" s="135"/>
      <c r="I98" s="43"/>
      <c r="J98" s="21"/>
      <c r="K98" s="98"/>
      <c r="L98" s="99"/>
      <c r="M98" s="100"/>
      <c r="N98" s="99"/>
      <c r="O98" s="101"/>
    </row>
    <row r="99" spans="1:15" s="1" customFormat="1" ht="15" customHeight="1" x14ac:dyDescent="0.25">
      <c r="A99" s="23">
        <v>16</v>
      </c>
      <c r="B99" s="48">
        <v>61210</v>
      </c>
      <c r="C99" s="19" t="s">
        <v>82</v>
      </c>
      <c r="D99" s="134"/>
      <c r="E99" s="135"/>
      <c r="F99" s="135"/>
      <c r="G99" s="135"/>
      <c r="H99" s="135"/>
      <c r="I99" s="43"/>
      <c r="J99" s="21"/>
      <c r="K99" s="98"/>
      <c r="L99" s="99"/>
      <c r="M99" s="100"/>
      <c r="N99" s="99"/>
      <c r="O99" s="101"/>
    </row>
    <row r="100" spans="1:15" s="1" customFormat="1" ht="15" customHeight="1" x14ac:dyDescent="0.25">
      <c r="A100" s="23">
        <v>17</v>
      </c>
      <c r="B100" s="48">
        <v>61290</v>
      </c>
      <c r="C100" s="19" t="s">
        <v>83</v>
      </c>
      <c r="D100" s="134"/>
      <c r="E100" s="135"/>
      <c r="F100" s="135"/>
      <c r="G100" s="135"/>
      <c r="H100" s="135"/>
      <c r="I100" s="43"/>
      <c r="J100" s="21"/>
      <c r="K100" s="98"/>
      <c r="L100" s="99"/>
      <c r="M100" s="100"/>
      <c r="N100" s="112"/>
      <c r="O100" s="101"/>
    </row>
    <row r="101" spans="1:15" s="1" customFormat="1" ht="15" customHeight="1" x14ac:dyDescent="0.25">
      <c r="A101" s="23">
        <v>18</v>
      </c>
      <c r="B101" s="48">
        <v>61340</v>
      </c>
      <c r="C101" s="19" t="s">
        <v>84</v>
      </c>
      <c r="D101" s="134"/>
      <c r="E101" s="135"/>
      <c r="F101" s="135"/>
      <c r="G101" s="135"/>
      <c r="H101" s="135"/>
      <c r="I101" s="43"/>
      <c r="J101" s="21"/>
      <c r="K101" s="98"/>
      <c r="L101" s="99"/>
      <c r="M101" s="100"/>
      <c r="N101" s="112"/>
      <c r="O101" s="101"/>
    </row>
    <row r="102" spans="1:15" s="1" customFormat="1" ht="15" customHeight="1" x14ac:dyDescent="0.25">
      <c r="A102" s="59">
        <v>19</v>
      </c>
      <c r="B102" s="48">
        <v>61390</v>
      </c>
      <c r="C102" s="19" t="s">
        <v>85</v>
      </c>
      <c r="D102" s="193"/>
      <c r="E102" s="194"/>
      <c r="F102" s="194"/>
      <c r="G102" s="194"/>
      <c r="H102" s="135"/>
      <c r="I102" s="43"/>
      <c r="J102" s="21"/>
      <c r="K102" s="98"/>
      <c r="L102" s="99"/>
      <c r="M102" s="100"/>
      <c r="N102" s="99"/>
      <c r="O102" s="101"/>
    </row>
    <row r="103" spans="1:15" s="1" customFormat="1" ht="15" customHeight="1" x14ac:dyDescent="0.25">
      <c r="A103" s="16">
        <v>20</v>
      </c>
      <c r="B103" s="48">
        <v>61410</v>
      </c>
      <c r="C103" s="19" t="s">
        <v>86</v>
      </c>
      <c r="D103" s="134"/>
      <c r="E103" s="135"/>
      <c r="F103" s="135"/>
      <c r="G103" s="135"/>
      <c r="H103" s="135"/>
      <c r="I103" s="43"/>
      <c r="J103" s="21"/>
      <c r="K103" s="98"/>
      <c r="L103" s="99"/>
      <c r="M103" s="100"/>
      <c r="N103" s="99"/>
      <c r="O103" s="101"/>
    </row>
    <row r="104" spans="1:15" s="1" customFormat="1" ht="15" customHeight="1" x14ac:dyDescent="0.25">
      <c r="A104" s="11">
        <v>21</v>
      </c>
      <c r="B104" s="48">
        <v>61430</v>
      </c>
      <c r="C104" s="19" t="s">
        <v>114</v>
      </c>
      <c r="D104" s="200">
        <v>158</v>
      </c>
      <c r="E104" s="201">
        <v>2.5299999999999998</v>
      </c>
      <c r="F104" s="201">
        <v>24.68</v>
      </c>
      <c r="G104" s="201">
        <v>55.7</v>
      </c>
      <c r="H104" s="201">
        <v>17.09</v>
      </c>
      <c r="I104" s="43">
        <f t="shared" si="21"/>
        <v>3.8734999999999995</v>
      </c>
      <c r="J104" s="21"/>
      <c r="K104" s="98">
        <f t="shared" si="16"/>
        <v>158</v>
      </c>
      <c r="L104" s="99">
        <f t="shared" si="17"/>
        <v>115.00820000000002</v>
      </c>
      <c r="M104" s="100">
        <f t="shared" si="18"/>
        <v>72.790000000000006</v>
      </c>
      <c r="N104" s="99">
        <f t="shared" si="23"/>
        <v>3.9973999999999994</v>
      </c>
      <c r="O104" s="101">
        <f t="shared" si="20"/>
        <v>2.5299999999999998</v>
      </c>
    </row>
    <row r="105" spans="1:15" s="1" customFormat="1" ht="15" customHeight="1" x14ac:dyDescent="0.25">
      <c r="A105" s="11">
        <v>22</v>
      </c>
      <c r="B105" s="48">
        <v>61440</v>
      </c>
      <c r="C105" s="19" t="s">
        <v>87</v>
      </c>
      <c r="D105" s="134"/>
      <c r="E105" s="135"/>
      <c r="F105" s="135"/>
      <c r="G105" s="135"/>
      <c r="H105" s="135"/>
      <c r="I105" s="43"/>
      <c r="J105" s="21"/>
      <c r="K105" s="98"/>
      <c r="L105" s="99"/>
      <c r="M105" s="100"/>
      <c r="N105" s="99"/>
      <c r="O105" s="101"/>
    </row>
    <row r="106" spans="1:15" s="1" customFormat="1" ht="15" customHeight="1" x14ac:dyDescent="0.25">
      <c r="A106" s="11">
        <v>23</v>
      </c>
      <c r="B106" s="48">
        <v>61450</v>
      </c>
      <c r="C106" s="19" t="s">
        <v>115</v>
      </c>
      <c r="D106" s="144">
        <v>46</v>
      </c>
      <c r="E106" s="145">
        <v>6.52</v>
      </c>
      <c r="F106" s="145">
        <v>28.26</v>
      </c>
      <c r="G106" s="145">
        <v>50</v>
      </c>
      <c r="H106" s="145">
        <v>15.22</v>
      </c>
      <c r="I106" s="43">
        <f t="shared" si="21"/>
        <v>3.7392000000000003</v>
      </c>
      <c r="J106" s="284"/>
      <c r="K106" s="98">
        <f t="shared" ref="K106" si="24">D106</f>
        <v>46</v>
      </c>
      <c r="L106" s="99">
        <f t="shared" ref="L106" si="25">M106*K106/100</f>
        <v>30.001199999999997</v>
      </c>
      <c r="M106" s="100">
        <f t="shared" ref="M106" si="26">G106+H106</f>
        <v>65.22</v>
      </c>
      <c r="N106" s="99">
        <f t="shared" ref="N106" si="27">O106*K106/100</f>
        <v>2.9991999999999996</v>
      </c>
      <c r="O106" s="101">
        <f t="shared" ref="O106" si="28">E106</f>
        <v>6.52</v>
      </c>
    </row>
    <row r="107" spans="1:15" s="1" customFormat="1" ht="15" customHeight="1" x14ac:dyDescent="0.25">
      <c r="A107" s="11">
        <v>24</v>
      </c>
      <c r="B107" s="48">
        <v>61470</v>
      </c>
      <c r="C107" s="19" t="s">
        <v>88</v>
      </c>
      <c r="D107" s="134"/>
      <c r="E107" s="135"/>
      <c r="F107" s="135"/>
      <c r="G107" s="135"/>
      <c r="H107" s="135"/>
      <c r="I107" s="43"/>
      <c r="J107" s="21"/>
      <c r="K107" s="98"/>
      <c r="L107" s="99"/>
      <c r="M107" s="100"/>
      <c r="N107" s="99"/>
      <c r="O107" s="101"/>
    </row>
    <row r="108" spans="1:15" s="1" customFormat="1" ht="15" customHeight="1" x14ac:dyDescent="0.25">
      <c r="A108" s="11">
        <v>25</v>
      </c>
      <c r="B108" s="48">
        <v>61490</v>
      </c>
      <c r="C108" s="19" t="s">
        <v>116</v>
      </c>
      <c r="D108" s="200">
        <v>22</v>
      </c>
      <c r="E108" s="201">
        <v>4.55</v>
      </c>
      <c r="F108" s="201">
        <v>36.36</v>
      </c>
      <c r="G108" s="201">
        <v>27.27</v>
      </c>
      <c r="H108" s="228">
        <v>31.82</v>
      </c>
      <c r="I108" s="43">
        <f t="shared" si="21"/>
        <v>3.8635999999999999</v>
      </c>
      <c r="J108" s="21"/>
      <c r="K108" s="98">
        <f t="shared" si="16"/>
        <v>22</v>
      </c>
      <c r="L108" s="99">
        <f t="shared" si="17"/>
        <v>12.9998</v>
      </c>
      <c r="M108" s="100">
        <f t="shared" si="18"/>
        <v>59.09</v>
      </c>
      <c r="N108" s="99">
        <f t="shared" si="23"/>
        <v>1.0009999999999999</v>
      </c>
      <c r="O108" s="101">
        <f t="shared" si="20"/>
        <v>4.55</v>
      </c>
    </row>
    <row r="109" spans="1:15" s="1" customFormat="1" ht="15" customHeight="1" x14ac:dyDescent="0.25">
      <c r="A109" s="11">
        <v>26</v>
      </c>
      <c r="B109" s="48">
        <v>61500</v>
      </c>
      <c r="C109" s="19" t="s">
        <v>117</v>
      </c>
      <c r="D109" s="188"/>
      <c r="E109" s="189"/>
      <c r="F109" s="189"/>
      <c r="G109" s="189"/>
      <c r="H109" s="189"/>
      <c r="I109" s="43"/>
      <c r="J109" s="21"/>
      <c r="K109" s="98"/>
      <c r="L109" s="99"/>
      <c r="M109" s="100"/>
      <c r="N109" s="99"/>
      <c r="O109" s="101"/>
    </row>
    <row r="110" spans="1:15" s="1" customFormat="1" ht="15" customHeight="1" x14ac:dyDescent="0.25">
      <c r="A110" s="11">
        <v>27</v>
      </c>
      <c r="B110" s="48">
        <v>61510</v>
      </c>
      <c r="C110" s="19" t="s">
        <v>89</v>
      </c>
      <c r="D110" s="200">
        <v>93</v>
      </c>
      <c r="E110" s="201"/>
      <c r="F110" s="201">
        <v>13.98</v>
      </c>
      <c r="G110" s="201">
        <v>65.59</v>
      </c>
      <c r="H110" s="228">
        <v>20.43</v>
      </c>
      <c r="I110" s="65">
        <f t="shared" si="21"/>
        <v>4.0645000000000007</v>
      </c>
      <c r="J110" s="21"/>
      <c r="K110" s="98">
        <f t="shared" si="16"/>
        <v>93</v>
      </c>
      <c r="L110" s="99">
        <f t="shared" si="17"/>
        <v>79.99860000000001</v>
      </c>
      <c r="M110" s="100">
        <f t="shared" si="18"/>
        <v>86.02000000000001</v>
      </c>
      <c r="N110" s="99">
        <f t="shared" si="23"/>
        <v>0</v>
      </c>
      <c r="O110" s="101">
        <f t="shared" si="20"/>
        <v>0</v>
      </c>
    </row>
    <row r="111" spans="1:15" s="1" customFormat="1" ht="15" customHeight="1" x14ac:dyDescent="0.25">
      <c r="A111" s="11">
        <v>28</v>
      </c>
      <c r="B111" s="50">
        <v>61520</v>
      </c>
      <c r="C111" s="22" t="s">
        <v>118</v>
      </c>
      <c r="D111" s="200">
        <v>26</v>
      </c>
      <c r="E111" s="201">
        <v>3.85</v>
      </c>
      <c r="F111" s="201"/>
      <c r="G111" s="201">
        <v>57.69</v>
      </c>
      <c r="H111" s="229">
        <v>38.46</v>
      </c>
      <c r="I111" s="43">
        <f t="shared" si="21"/>
        <v>4.3075999999999999</v>
      </c>
      <c r="J111" s="21"/>
      <c r="K111" s="98">
        <f t="shared" si="16"/>
        <v>26</v>
      </c>
      <c r="L111" s="99">
        <f t="shared" si="17"/>
        <v>24.999000000000002</v>
      </c>
      <c r="M111" s="285">
        <f t="shared" si="18"/>
        <v>96.15</v>
      </c>
      <c r="N111" s="99">
        <f t="shared" si="23"/>
        <v>1.0010000000000001</v>
      </c>
      <c r="O111" s="101">
        <f t="shared" si="20"/>
        <v>3.85</v>
      </c>
    </row>
    <row r="112" spans="1:15" s="1" customFormat="1" ht="15" customHeight="1" x14ac:dyDescent="0.25">
      <c r="A112" s="15">
        <v>29</v>
      </c>
      <c r="B112" s="50">
        <v>61540</v>
      </c>
      <c r="C112" s="22" t="s">
        <v>119</v>
      </c>
      <c r="D112" s="138">
        <v>142</v>
      </c>
      <c r="E112" s="139">
        <v>8.4499999999999993</v>
      </c>
      <c r="F112" s="139">
        <v>12.68</v>
      </c>
      <c r="G112" s="139">
        <v>34.51</v>
      </c>
      <c r="H112" s="140">
        <v>44.37</v>
      </c>
      <c r="I112" s="46">
        <f t="shared" si="21"/>
        <v>4.1482999999999999</v>
      </c>
      <c r="J112" s="21"/>
      <c r="K112" s="98">
        <f t="shared" ref="K112" si="29">D112</f>
        <v>142</v>
      </c>
      <c r="L112" s="99">
        <f t="shared" ref="L112" si="30">M112*K112/100</f>
        <v>112.00959999999999</v>
      </c>
      <c r="M112" s="100">
        <f t="shared" ref="M112" si="31">G112+H112</f>
        <v>78.88</v>
      </c>
      <c r="N112" s="99">
        <f t="shared" ref="N112" si="32">O112*K112/100</f>
        <v>11.998999999999999</v>
      </c>
      <c r="O112" s="101">
        <f t="shared" ref="O112" si="33">E112</f>
        <v>8.4499999999999993</v>
      </c>
    </row>
    <row r="113" spans="1:15" s="1" customFormat="1" ht="15" customHeight="1" x14ac:dyDescent="0.25">
      <c r="A113" s="15">
        <v>30</v>
      </c>
      <c r="B113" s="50">
        <v>61560</v>
      </c>
      <c r="C113" s="22" t="s">
        <v>121</v>
      </c>
      <c r="D113" s="191"/>
      <c r="E113" s="192"/>
      <c r="F113" s="192"/>
      <c r="G113" s="192"/>
      <c r="H113" s="190"/>
      <c r="I113" s="46"/>
      <c r="J113" s="21"/>
      <c r="K113" s="98"/>
      <c r="L113" s="99"/>
      <c r="M113" s="100"/>
      <c r="N113" s="112"/>
      <c r="O113" s="101"/>
    </row>
    <row r="114" spans="1:15" s="1" customFormat="1" ht="15" customHeight="1" thickBot="1" x14ac:dyDescent="0.3">
      <c r="A114" s="12">
        <v>31</v>
      </c>
      <c r="B114" s="50">
        <v>61570</v>
      </c>
      <c r="C114" s="22" t="s">
        <v>123</v>
      </c>
      <c r="D114" s="198">
        <v>28</v>
      </c>
      <c r="E114" s="199">
        <v>25</v>
      </c>
      <c r="F114" s="199">
        <v>50</v>
      </c>
      <c r="G114" s="199">
        <v>25</v>
      </c>
      <c r="H114" s="199"/>
      <c r="I114" s="45">
        <f t="shared" si="21"/>
        <v>3</v>
      </c>
      <c r="J114" s="21"/>
      <c r="K114" s="102">
        <f t="shared" si="16"/>
        <v>28</v>
      </c>
      <c r="L114" s="103">
        <f t="shared" si="17"/>
        <v>7</v>
      </c>
      <c r="M114" s="104">
        <f t="shared" si="18"/>
        <v>25</v>
      </c>
      <c r="N114" s="103">
        <f t="shared" si="23"/>
        <v>7</v>
      </c>
      <c r="O114" s="105">
        <f t="shared" si="20"/>
        <v>25</v>
      </c>
    </row>
    <row r="115" spans="1:15" s="1" customFormat="1" ht="15" customHeight="1" thickBot="1" x14ac:dyDescent="0.3">
      <c r="A115" s="40"/>
      <c r="B115" s="56"/>
      <c r="C115" s="37" t="s">
        <v>107</v>
      </c>
      <c r="D115" s="76">
        <f>SUM(D116:D124)</f>
        <v>187</v>
      </c>
      <c r="E115" s="38">
        <f t="shared" ref="E115:H115" si="34">AVERAGE(E116:E124)</f>
        <v>7.9575000000000005</v>
      </c>
      <c r="F115" s="38">
        <f t="shared" si="34"/>
        <v>28.315000000000001</v>
      </c>
      <c r="G115" s="38">
        <f t="shared" si="34"/>
        <v>38.784999999999997</v>
      </c>
      <c r="H115" s="38">
        <f t="shared" si="34"/>
        <v>33.256666666666668</v>
      </c>
      <c r="I115" s="39">
        <f>AVERAGE(I116:I124)</f>
        <v>3.8071250000000001</v>
      </c>
      <c r="J115" s="21"/>
      <c r="K115" s="312">
        <f t="shared" si="16"/>
        <v>187</v>
      </c>
      <c r="L115" s="313">
        <f>SUM(L116:L124)</f>
        <v>133.00039999999998</v>
      </c>
      <c r="M115" s="320">
        <f t="shared" si="18"/>
        <v>72.041666666666657</v>
      </c>
      <c r="N115" s="313">
        <f>SUM(N116:N124)</f>
        <v>11.998799999999999</v>
      </c>
      <c r="O115" s="319">
        <f t="shared" si="20"/>
        <v>7.9575000000000005</v>
      </c>
    </row>
    <row r="116" spans="1:15" s="1" customFormat="1" ht="15" customHeight="1" x14ac:dyDescent="0.25">
      <c r="A116" s="10">
        <v>1</v>
      </c>
      <c r="B116" s="49">
        <v>70020</v>
      </c>
      <c r="C116" s="13" t="s">
        <v>90</v>
      </c>
      <c r="D116" s="149"/>
      <c r="E116" s="150"/>
      <c r="F116" s="150"/>
      <c r="G116" s="150"/>
      <c r="H116" s="150"/>
      <c r="I116" s="42"/>
      <c r="J116" s="21"/>
      <c r="K116" s="94"/>
      <c r="L116" s="95"/>
      <c r="M116" s="96"/>
      <c r="N116" s="95"/>
      <c r="O116" s="97"/>
    </row>
    <row r="117" spans="1:15" s="1" customFormat="1" ht="15" customHeight="1" x14ac:dyDescent="0.25">
      <c r="A117" s="16">
        <v>2</v>
      </c>
      <c r="B117" s="48">
        <v>70110</v>
      </c>
      <c r="C117" s="19" t="s">
        <v>93</v>
      </c>
      <c r="D117" s="144"/>
      <c r="E117" s="145"/>
      <c r="F117" s="145"/>
      <c r="G117" s="145"/>
      <c r="H117" s="145"/>
      <c r="I117" s="43"/>
      <c r="J117" s="21"/>
      <c r="K117" s="98"/>
      <c r="L117" s="99"/>
      <c r="M117" s="100"/>
      <c r="N117" s="99"/>
      <c r="O117" s="101"/>
    </row>
    <row r="118" spans="1:15" s="1" customFormat="1" ht="15" customHeight="1" x14ac:dyDescent="0.25">
      <c r="A118" s="11">
        <v>3</v>
      </c>
      <c r="B118" s="48">
        <v>70021</v>
      </c>
      <c r="C118" s="19" t="s">
        <v>91</v>
      </c>
      <c r="D118" s="200">
        <v>62</v>
      </c>
      <c r="E118" s="201">
        <v>9.68</v>
      </c>
      <c r="F118" s="201">
        <v>11.29</v>
      </c>
      <c r="G118" s="201">
        <v>24.19</v>
      </c>
      <c r="H118" s="201">
        <v>54.84</v>
      </c>
      <c r="I118" s="43">
        <f t="shared" si="21"/>
        <v>4.2419000000000002</v>
      </c>
      <c r="J118" s="21"/>
      <c r="K118" s="98">
        <f t="shared" si="16"/>
        <v>62</v>
      </c>
      <c r="L118" s="99">
        <f t="shared" si="17"/>
        <v>48.998599999999996</v>
      </c>
      <c r="M118" s="100">
        <f t="shared" si="18"/>
        <v>79.03</v>
      </c>
      <c r="N118" s="99">
        <f t="shared" ref="N118:N124" si="35">O118*K118/100</f>
        <v>6.0015999999999998</v>
      </c>
      <c r="O118" s="101">
        <f t="shared" si="20"/>
        <v>9.68</v>
      </c>
    </row>
    <row r="119" spans="1:15" s="1" customFormat="1" ht="15" customHeight="1" x14ac:dyDescent="0.25">
      <c r="A119" s="11">
        <v>4</v>
      </c>
      <c r="B119" s="48">
        <v>70040</v>
      </c>
      <c r="C119" s="19" t="s">
        <v>92</v>
      </c>
      <c r="D119" s="144"/>
      <c r="E119" s="145"/>
      <c r="F119" s="145"/>
      <c r="G119" s="145"/>
      <c r="H119" s="145"/>
      <c r="I119" s="43"/>
      <c r="J119" s="21"/>
      <c r="K119" s="98"/>
      <c r="L119" s="99"/>
      <c r="M119" s="100"/>
      <c r="N119" s="99"/>
      <c r="O119" s="101"/>
    </row>
    <row r="120" spans="1:15" s="1" customFormat="1" ht="15" customHeight="1" x14ac:dyDescent="0.25">
      <c r="A120" s="11">
        <v>5</v>
      </c>
      <c r="B120" s="48">
        <v>70100</v>
      </c>
      <c r="C120" s="19" t="s">
        <v>108</v>
      </c>
      <c r="D120" s="144"/>
      <c r="E120" s="145"/>
      <c r="F120" s="145"/>
      <c r="G120" s="145"/>
      <c r="H120" s="145"/>
      <c r="I120" s="43"/>
      <c r="J120" s="21"/>
      <c r="K120" s="98"/>
      <c r="L120" s="99"/>
      <c r="M120" s="100"/>
      <c r="N120" s="99"/>
      <c r="O120" s="101"/>
    </row>
    <row r="121" spans="1:15" s="1" customFormat="1" ht="15" customHeight="1" x14ac:dyDescent="0.25">
      <c r="A121" s="11">
        <v>6</v>
      </c>
      <c r="B121" s="48">
        <v>70270</v>
      </c>
      <c r="C121" s="19" t="s">
        <v>94</v>
      </c>
      <c r="D121" s="200">
        <v>40</v>
      </c>
      <c r="E121" s="201">
        <v>2.5</v>
      </c>
      <c r="F121" s="201">
        <v>12.5</v>
      </c>
      <c r="G121" s="201">
        <v>55</v>
      </c>
      <c r="H121" s="228">
        <v>30</v>
      </c>
      <c r="I121" s="43">
        <f t="shared" si="21"/>
        <v>4.125</v>
      </c>
      <c r="J121" s="21"/>
      <c r="K121" s="98">
        <f t="shared" si="16"/>
        <v>40</v>
      </c>
      <c r="L121" s="99">
        <f t="shared" si="17"/>
        <v>34</v>
      </c>
      <c r="M121" s="100">
        <f t="shared" si="18"/>
        <v>85</v>
      </c>
      <c r="N121" s="99">
        <f t="shared" si="35"/>
        <v>1</v>
      </c>
      <c r="O121" s="101">
        <f t="shared" si="20"/>
        <v>2.5</v>
      </c>
    </row>
    <row r="122" spans="1:15" s="1" customFormat="1" ht="15" customHeight="1" x14ac:dyDescent="0.25">
      <c r="A122" s="11">
        <v>7</v>
      </c>
      <c r="B122" s="48">
        <v>70510</v>
      </c>
      <c r="C122" s="19" t="s">
        <v>95</v>
      </c>
      <c r="D122" s="200">
        <v>18</v>
      </c>
      <c r="E122" s="201">
        <v>16.670000000000002</v>
      </c>
      <c r="F122" s="201">
        <v>61.11</v>
      </c>
      <c r="G122" s="201">
        <v>22.22</v>
      </c>
      <c r="H122" s="228"/>
      <c r="I122" s="43">
        <f t="shared" si="21"/>
        <v>3.0554999999999994</v>
      </c>
      <c r="J122" s="21"/>
      <c r="K122" s="98">
        <f t="shared" si="16"/>
        <v>18</v>
      </c>
      <c r="L122" s="99">
        <f t="shared" si="17"/>
        <v>3.9995999999999996</v>
      </c>
      <c r="M122" s="100">
        <f t="shared" si="18"/>
        <v>22.22</v>
      </c>
      <c r="N122" s="99">
        <f t="shared" si="35"/>
        <v>3.0006000000000004</v>
      </c>
      <c r="O122" s="106">
        <f t="shared" si="20"/>
        <v>16.670000000000002</v>
      </c>
    </row>
    <row r="123" spans="1:15" s="1" customFormat="1" ht="15" customHeight="1" x14ac:dyDescent="0.25">
      <c r="A123" s="15">
        <v>8</v>
      </c>
      <c r="B123" s="50">
        <v>10880</v>
      </c>
      <c r="C123" s="22" t="s">
        <v>120</v>
      </c>
      <c r="D123" s="198"/>
      <c r="E123" s="199"/>
      <c r="F123" s="199"/>
      <c r="G123" s="199"/>
      <c r="H123" s="195"/>
      <c r="I123" s="46"/>
      <c r="J123" s="21"/>
      <c r="K123" s="98"/>
      <c r="L123" s="99"/>
      <c r="M123" s="100"/>
      <c r="N123" s="99"/>
      <c r="O123" s="101"/>
    </row>
    <row r="124" spans="1:15" s="1" customFormat="1" ht="15" customHeight="1" thickBot="1" x14ac:dyDescent="0.3">
      <c r="A124" s="12">
        <v>9</v>
      </c>
      <c r="B124" s="52">
        <v>10890</v>
      </c>
      <c r="C124" s="20" t="s">
        <v>122</v>
      </c>
      <c r="D124" s="196">
        <v>67</v>
      </c>
      <c r="E124" s="197">
        <v>2.98</v>
      </c>
      <c r="F124" s="197">
        <v>28.36</v>
      </c>
      <c r="G124" s="197">
        <v>53.73</v>
      </c>
      <c r="H124" s="197">
        <v>14.93</v>
      </c>
      <c r="I124" s="45">
        <f t="shared" si="21"/>
        <v>3.8061000000000003</v>
      </c>
      <c r="J124" s="21"/>
      <c r="K124" s="107">
        <f t="shared" si="16"/>
        <v>67</v>
      </c>
      <c r="L124" s="108">
        <f t="shared" si="17"/>
        <v>46.002199999999995</v>
      </c>
      <c r="M124" s="109">
        <f t="shared" si="18"/>
        <v>68.66</v>
      </c>
      <c r="N124" s="108">
        <f t="shared" si="35"/>
        <v>1.9965999999999999</v>
      </c>
      <c r="O124" s="110">
        <f t="shared" si="20"/>
        <v>2.98</v>
      </c>
    </row>
    <row r="125" spans="1:15" ht="15" customHeight="1" x14ac:dyDescent="0.25">
      <c r="A125" s="6"/>
      <c r="B125" s="6"/>
      <c r="C125" s="6"/>
      <c r="D125" s="553" t="s">
        <v>98</v>
      </c>
      <c r="E125" s="553"/>
      <c r="F125" s="553"/>
      <c r="G125" s="553"/>
      <c r="H125" s="553"/>
      <c r="I125" s="57">
        <f>AVERAGE(I7,I9:I16,I18:I29,I31:I47,I49:I67,I69:I82,I84:I114,I116:I124)</f>
        <v>3.7412631578947346</v>
      </c>
      <c r="J125" s="4"/>
      <c r="M125" s="111"/>
      <c r="N125" s="111"/>
      <c r="O125" s="111"/>
    </row>
    <row r="126" spans="1:15" ht="15" customHeight="1" x14ac:dyDescent="0.25">
      <c r="A126" s="6"/>
      <c r="B126" s="6"/>
      <c r="C126" s="6"/>
      <c r="D126" s="6"/>
      <c r="E126" s="7"/>
      <c r="F126" s="7"/>
      <c r="G126" s="8"/>
      <c r="H126" s="8"/>
      <c r="I126" s="9"/>
      <c r="J126" s="4"/>
    </row>
  </sheetData>
  <mergeCells count="8">
    <mergeCell ref="I4:I5"/>
    <mergeCell ref="D125:H125"/>
    <mergeCell ref="C2:D2"/>
    <mergeCell ref="A4:A5"/>
    <mergeCell ref="B4:B5"/>
    <mergeCell ref="C4:C5"/>
    <mergeCell ref="D4:D5"/>
    <mergeCell ref="E4:H4"/>
  </mergeCells>
  <conditionalFormatting sqref="I6:I125">
    <cfRule type="cellIs" dxfId="191" priority="2" stopIfTrue="1" operator="between">
      <formula>$I$125</formula>
      <formula>3.739</formula>
    </cfRule>
    <cfRule type="containsBlanks" dxfId="190" priority="404" stopIfTrue="1">
      <formula>LEN(TRIM(I6))=0</formula>
    </cfRule>
    <cfRule type="cellIs" dxfId="189" priority="405" stopIfTrue="1" operator="lessThan">
      <formula>3.5</formula>
    </cfRule>
    <cfRule type="cellIs" dxfId="188" priority="406" stopIfTrue="1" operator="between">
      <formula>$I$125</formula>
      <formula>3.5</formula>
    </cfRule>
    <cfRule type="cellIs" dxfId="187" priority="407" stopIfTrue="1" operator="between">
      <formula>4.5</formula>
      <formula>$I$125</formula>
    </cfRule>
    <cfRule type="cellIs" dxfId="186" priority="417" stopIfTrue="1" operator="greaterThanOrEqual">
      <formula>4.5</formula>
    </cfRule>
  </conditionalFormatting>
  <conditionalFormatting sqref="N7:O124">
    <cfRule type="containsBlanks" dxfId="185" priority="1">
      <formula>LEN(TRIM(N7))=0</formula>
    </cfRule>
    <cfRule type="cellIs" dxfId="184" priority="7" operator="equal">
      <formula>0</formula>
    </cfRule>
    <cfRule type="cellIs" dxfId="183" priority="9" operator="between">
      <formula>0.1</formula>
      <formula>10</formula>
    </cfRule>
    <cfRule type="cellIs" dxfId="182" priority="10" operator="greaterThanOrEqual">
      <formula>10</formula>
    </cfRule>
  </conditionalFormatting>
  <conditionalFormatting sqref="M7:M20 M112:M124 M22:M110">
    <cfRule type="containsBlanks" dxfId="181" priority="3">
      <formula>LEN(TRIM(M7))=0</formula>
    </cfRule>
    <cfRule type="cellIs" dxfId="180" priority="413" operator="lessThan">
      <formula>50</formula>
    </cfRule>
    <cfRule type="cellIs" dxfId="179" priority="414" operator="between">
      <formula>50</formula>
      <formula>$M$6</formula>
    </cfRule>
    <cfRule type="cellIs" dxfId="178" priority="415" operator="between">
      <formula>$M$6</formula>
      <formula>90</formula>
    </cfRule>
    <cfRule type="cellIs" dxfId="177" priority="416" operator="between">
      <formula>90</formula>
      <formula>100</formula>
    </cfRule>
  </conditionalFormatting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6"/>
  <sheetViews>
    <sheetView zoomScale="90" zoomScaleNormal="90" workbookViewId="0">
      <pane xSplit="9" ySplit="6" topLeftCell="J7" activePane="bottomRight" state="frozen"/>
      <selection pane="topRight" activeCell="K1" sqref="K1"/>
      <selection pane="bottomLeft" activeCell="A7" sqref="A7"/>
      <selection pane="bottomRight" activeCell="C4" sqref="C4:C5"/>
    </sheetView>
  </sheetViews>
  <sheetFormatPr defaultRowHeight="15" x14ac:dyDescent="0.25"/>
  <cols>
    <col min="1" max="1" width="4.7109375" customWidth="1"/>
    <col min="2" max="2" width="9.7109375" customWidth="1"/>
    <col min="3" max="3" width="31.7109375" customWidth="1"/>
    <col min="4" max="4" width="8.7109375" customWidth="1"/>
    <col min="5" max="8" width="7.7109375" customWidth="1"/>
    <col min="9" max="9" width="8.7109375" style="2" customWidth="1"/>
    <col min="10" max="10" width="7.85546875" customWidth="1"/>
    <col min="11" max="15" width="10.7109375" customWidth="1"/>
    <col min="16" max="16" width="9.28515625" customWidth="1"/>
  </cols>
  <sheetData>
    <row r="1" spans="1:16" ht="18" customHeight="1" x14ac:dyDescent="0.25">
      <c r="K1" s="113"/>
      <c r="L1" s="17" t="s">
        <v>131</v>
      </c>
    </row>
    <row r="2" spans="1:16" ht="18" customHeight="1" x14ac:dyDescent="0.25">
      <c r="A2" s="4"/>
      <c r="B2" s="4"/>
      <c r="C2" s="542" t="s">
        <v>138</v>
      </c>
      <c r="D2" s="542"/>
      <c r="E2" s="66"/>
      <c r="F2" s="66"/>
      <c r="G2" s="66"/>
      <c r="H2" s="66"/>
      <c r="I2" s="26">
        <v>2021</v>
      </c>
      <c r="J2" s="4"/>
      <c r="K2" s="27"/>
      <c r="L2" s="17" t="s">
        <v>133</v>
      </c>
    </row>
    <row r="3" spans="1:16" ht="18" customHeight="1" thickBot="1" x14ac:dyDescent="0.3">
      <c r="A3" s="4"/>
      <c r="B3" s="4"/>
      <c r="C3" s="4"/>
      <c r="D3" s="4"/>
      <c r="E3" s="4"/>
      <c r="F3" s="4"/>
      <c r="G3" s="4"/>
      <c r="H3" s="4"/>
      <c r="I3" s="5"/>
      <c r="J3" s="4"/>
      <c r="K3" s="254"/>
      <c r="L3" s="17" t="s">
        <v>132</v>
      </c>
    </row>
    <row r="4" spans="1:16" ht="18" customHeight="1" thickBot="1" x14ac:dyDescent="0.3">
      <c r="A4" s="545" t="s">
        <v>0</v>
      </c>
      <c r="B4" s="547" t="s">
        <v>1</v>
      </c>
      <c r="C4" s="547" t="s">
        <v>2</v>
      </c>
      <c r="D4" s="554" t="s">
        <v>3</v>
      </c>
      <c r="E4" s="556" t="s">
        <v>130</v>
      </c>
      <c r="F4" s="557"/>
      <c r="G4" s="557"/>
      <c r="H4" s="558"/>
      <c r="I4" s="551" t="s">
        <v>99</v>
      </c>
      <c r="J4" s="4"/>
      <c r="K4" s="18"/>
      <c r="L4" s="17" t="s">
        <v>134</v>
      </c>
    </row>
    <row r="5" spans="1:16" ht="30" customHeight="1" thickBot="1" x14ac:dyDescent="0.3">
      <c r="A5" s="546"/>
      <c r="B5" s="548"/>
      <c r="C5" s="548"/>
      <c r="D5" s="555"/>
      <c r="E5" s="3">
        <v>2</v>
      </c>
      <c r="F5" s="3">
        <v>3</v>
      </c>
      <c r="G5" s="3">
        <v>4</v>
      </c>
      <c r="H5" s="3">
        <v>5</v>
      </c>
      <c r="I5" s="552"/>
      <c r="J5" s="4"/>
      <c r="K5" s="87" t="s">
        <v>125</v>
      </c>
      <c r="L5" s="88" t="s">
        <v>126</v>
      </c>
      <c r="M5" s="88" t="s">
        <v>127</v>
      </c>
      <c r="N5" s="88" t="s">
        <v>128</v>
      </c>
      <c r="O5" s="89" t="s">
        <v>129</v>
      </c>
    </row>
    <row r="6" spans="1:16" ht="15" customHeight="1" thickBot="1" x14ac:dyDescent="0.3">
      <c r="A6" s="29"/>
      <c r="B6" s="30"/>
      <c r="C6" s="30" t="s">
        <v>100</v>
      </c>
      <c r="D6" s="31">
        <f>D7+D8+D17+D30+D48+D68+D83+D115</f>
        <v>0</v>
      </c>
      <c r="E6" s="211">
        <v>0</v>
      </c>
      <c r="F6" s="255">
        <v>0</v>
      </c>
      <c r="G6" s="256">
        <v>0</v>
      </c>
      <c r="H6" s="257">
        <v>0</v>
      </c>
      <c r="I6" s="258">
        <v>0</v>
      </c>
      <c r="J6" s="259"/>
      <c r="K6" s="321">
        <f>D6</f>
        <v>0</v>
      </c>
      <c r="L6" s="322">
        <f>L7+L8+L17+L30+L48+L68+L83+L115</f>
        <v>0</v>
      </c>
      <c r="M6" s="323">
        <f>G6+H6</f>
        <v>0</v>
      </c>
      <c r="N6" s="322">
        <f>N7+N8+N17+N30+N48+N68+N83+N115</f>
        <v>0</v>
      </c>
      <c r="O6" s="324">
        <f>E6</f>
        <v>0</v>
      </c>
      <c r="P6" s="58"/>
    </row>
    <row r="7" spans="1:16" ht="15" customHeight="1" thickBot="1" x14ac:dyDescent="0.3">
      <c r="A7" s="47">
        <v>1</v>
      </c>
      <c r="B7" s="62">
        <v>50050</v>
      </c>
      <c r="C7" s="28" t="s">
        <v>55</v>
      </c>
      <c r="D7" s="69"/>
      <c r="E7" s="218"/>
      <c r="F7" s="156"/>
      <c r="G7" s="218"/>
      <c r="H7" s="221"/>
      <c r="I7" s="63"/>
      <c r="J7" s="260"/>
      <c r="K7" s="261"/>
      <c r="L7" s="262"/>
      <c r="M7" s="263"/>
      <c r="N7" s="262"/>
      <c r="O7" s="264"/>
      <c r="P7" s="60"/>
    </row>
    <row r="8" spans="1:16" ht="15" customHeight="1" thickBot="1" x14ac:dyDescent="0.3">
      <c r="A8" s="32"/>
      <c r="B8" s="25"/>
      <c r="C8" s="33" t="s">
        <v>101</v>
      </c>
      <c r="D8" s="34">
        <f>SUM(D9:D16)</f>
        <v>0</v>
      </c>
      <c r="E8" s="164">
        <v>0</v>
      </c>
      <c r="F8" s="81">
        <v>0</v>
      </c>
      <c r="G8" s="220">
        <v>0</v>
      </c>
      <c r="H8" s="81">
        <v>0</v>
      </c>
      <c r="I8" s="39">
        <v>0</v>
      </c>
      <c r="J8" s="259"/>
      <c r="K8" s="325">
        <f t="shared" ref="K8:K68" si="0">D8</f>
        <v>0</v>
      </c>
      <c r="L8" s="326">
        <f>SUM(L9:L16)</f>
        <v>0</v>
      </c>
      <c r="M8" s="327">
        <f t="shared" ref="M8:M68" si="1">G8+H8</f>
        <v>0</v>
      </c>
      <c r="N8" s="326">
        <f>SUM(N9:N16)</f>
        <v>0</v>
      </c>
      <c r="O8" s="328">
        <f t="shared" ref="O8:O68" si="2">E8</f>
        <v>0</v>
      </c>
      <c r="P8" s="68"/>
    </row>
    <row r="9" spans="1:16" s="1" customFormat="1" ht="15" customHeight="1" x14ac:dyDescent="0.25">
      <c r="A9" s="11">
        <v>1</v>
      </c>
      <c r="B9" s="48">
        <v>10002</v>
      </c>
      <c r="C9" s="19" t="s">
        <v>5</v>
      </c>
      <c r="D9" s="202"/>
      <c r="E9" s="219"/>
      <c r="F9" s="156"/>
      <c r="G9" s="219"/>
      <c r="H9" s="156"/>
      <c r="I9" s="43"/>
      <c r="J9" s="259"/>
      <c r="K9" s="265"/>
      <c r="L9" s="112"/>
      <c r="M9" s="266"/>
      <c r="N9" s="112"/>
      <c r="O9" s="267"/>
      <c r="P9" s="61"/>
    </row>
    <row r="10" spans="1:16" s="1" customFormat="1" ht="15" customHeight="1" x14ac:dyDescent="0.25">
      <c r="A10" s="11">
        <v>2</v>
      </c>
      <c r="B10" s="48">
        <v>10090</v>
      </c>
      <c r="C10" s="19" t="s">
        <v>7</v>
      </c>
      <c r="D10" s="202"/>
      <c r="E10" s="222"/>
      <c r="F10" s="222"/>
      <c r="G10" s="222"/>
      <c r="H10" s="222"/>
      <c r="I10" s="43"/>
      <c r="J10" s="259"/>
      <c r="K10" s="265"/>
      <c r="L10" s="112"/>
      <c r="M10" s="266"/>
      <c r="N10" s="112"/>
      <c r="O10" s="267"/>
      <c r="P10" s="61"/>
    </row>
    <row r="11" spans="1:16" s="1" customFormat="1" ht="15" customHeight="1" x14ac:dyDescent="0.25">
      <c r="A11" s="11">
        <v>3</v>
      </c>
      <c r="B11" s="50">
        <v>10004</v>
      </c>
      <c r="C11" s="22" t="s">
        <v>6</v>
      </c>
      <c r="D11" s="203"/>
      <c r="E11" s="222"/>
      <c r="F11" s="222"/>
      <c r="G11" s="222"/>
      <c r="H11" s="222"/>
      <c r="I11" s="46"/>
      <c r="J11" s="259"/>
      <c r="K11" s="265"/>
      <c r="L11" s="112"/>
      <c r="M11" s="266"/>
      <c r="N11" s="112"/>
      <c r="O11" s="267"/>
      <c r="P11" s="61"/>
    </row>
    <row r="12" spans="1:16" s="1" customFormat="1" ht="14.25" customHeight="1" x14ac:dyDescent="0.25">
      <c r="A12" s="11">
        <v>4</v>
      </c>
      <c r="B12" s="48">
        <v>10001</v>
      </c>
      <c r="C12" s="19" t="s">
        <v>4</v>
      </c>
      <c r="D12" s="202"/>
      <c r="E12" s="222"/>
      <c r="F12" s="222"/>
      <c r="G12" s="222"/>
      <c r="H12" s="222"/>
      <c r="I12" s="43"/>
      <c r="J12" s="259"/>
      <c r="K12" s="265"/>
      <c r="L12" s="112"/>
      <c r="M12" s="266"/>
      <c r="N12" s="112"/>
      <c r="O12" s="267"/>
      <c r="P12" s="61"/>
    </row>
    <row r="13" spans="1:16" s="1" customFormat="1" ht="15" customHeight="1" x14ac:dyDescent="0.25">
      <c r="A13" s="11">
        <v>5</v>
      </c>
      <c r="B13" s="48">
        <v>10120</v>
      </c>
      <c r="C13" s="19" t="s">
        <v>8</v>
      </c>
      <c r="D13" s="202"/>
      <c r="E13" s="222"/>
      <c r="F13" s="222"/>
      <c r="G13" s="222"/>
      <c r="H13" s="222"/>
      <c r="I13" s="43"/>
      <c r="J13" s="259"/>
      <c r="K13" s="265"/>
      <c r="L13" s="112"/>
      <c r="M13" s="266"/>
      <c r="N13" s="112"/>
      <c r="O13" s="267"/>
      <c r="P13" s="61"/>
    </row>
    <row r="14" spans="1:16" s="1" customFormat="1" ht="15" customHeight="1" x14ac:dyDescent="0.25">
      <c r="A14" s="11">
        <v>6</v>
      </c>
      <c r="B14" s="48">
        <v>10190</v>
      </c>
      <c r="C14" s="19" t="s">
        <v>9</v>
      </c>
      <c r="D14" s="202"/>
      <c r="E14" s="222"/>
      <c r="F14" s="222"/>
      <c r="G14" s="222"/>
      <c r="H14" s="222"/>
      <c r="I14" s="43"/>
      <c r="J14" s="259"/>
      <c r="K14" s="265"/>
      <c r="L14" s="112"/>
      <c r="M14" s="266"/>
      <c r="N14" s="112"/>
      <c r="O14" s="267"/>
      <c r="P14" s="67"/>
    </row>
    <row r="15" spans="1:16" s="1" customFormat="1" ht="15" customHeight="1" x14ac:dyDescent="0.25">
      <c r="A15" s="11">
        <v>7</v>
      </c>
      <c r="B15" s="48">
        <v>10320</v>
      </c>
      <c r="C15" s="19" t="s">
        <v>10</v>
      </c>
      <c r="D15" s="202"/>
      <c r="E15" s="222"/>
      <c r="F15" s="222"/>
      <c r="G15" s="222"/>
      <c r="H15" s="222"/>
      <c r="I15" s="43"/>
      <c r="J15" s="259"/>
      <c r="K15" s="265"/>
      <c r="L15" s="112"/>
      <c r="M15" s="266"/>
      <c r="N15" s="112"/>
      <c r="O15" s="267"/>
      <c r="P15" s="61"/>
    </row>
    <row r="16" spans="1:16" s="1" customFormat="1" ht="15" customHeight="1" thickBot="1" x14ac:dyDescent="0.3">
      <c r="A16" s="12">
        <v>8</v>
      </c>
      <c r="B16" s="52">
        <v>10860</v>
      </c>
      <c r="C16" s="20" t="s">
        <v>112</v>
      </c>
      <c r="D16" s="203"/>
      <c r="E16" s="219"/>
      <c r="F16" s="157"/>
      <c r="G16" s="219"/>
      <c r="H16" s="157"/>
      <c r="I16" s="45"/>
      <c r="J16" s="259"/>
      <c r="K16" s="268"/>
      <c r="L16" s="151"/>
      <c r="M16" s="269"/>
      <c r="N16" s="151"/>
      <c r="O16" s="270"/>
      <c r="P16" s="61"/>
    </row>
    <row r="17" spans="1:16" s="1" customFormat="1" ht="15" customHeight="1" thickBot="1" x14ac:dyDescent="0.3">
      <c r="A17" s="35"/>
      <c r="B17" s="51"/>
      <c r="C17" s="37" t="s">
        <v>102</v>
      </c>
      <c r="D17" s="36">
        <f>SUM(D18:D29)</f>
        <v>0</v>
      </c>
      <c r="E17" s="38">
        <v>0</v>
      </c>
      <c r="F17" s="38">
        <v>0</v>
      </c>
      <c r="G17" s="38">
        <v>0</v>
      </c>
      <c r="H17" s="38">
        <v>0</v>
      </c>
      <c r="I17" s="39">
        <v>0</v>
      </c>
      <c r="J17" s="259"/>
      <c r="K17" s="325">
        <f t="shared" si="0"/>
        <v>0</v>
      </c>
      <c r="L17" s="326">
        <f>SUM(L18:L29)</f>
        <v>0</v>
      </c>
      <c r="M17" s="327">
        <f t="shared" si="1"/>
        <v>0</v>
      </c>
      <c r="N17" s="326">
        <f>SUM(N18:N29)</f>
        <v>0</v>
      </c>
      <c r="O17" s="328">
        <f t="shared" si="2"/>
        <v>0</v>
      </c>
      <c r="P17" s="61"/>
    </row>
    <row r="18" spans="1:16" s="1" customFormat="1" ht="15" customHeight="1" x14ac:dyDescent="0.25">
      <c r="A18" s="16">
        <v>1</v>
      </c>
      <c r="B18" s="53">
        <v>20040</v>
      </c>
      <c r="C18" s="14" t="s">
        <v>11</v>
      </c>
      <c r="D18" s="227"/>
      <c r="E18" s="225"/>
      <c r="F18" s="225"/>
      <c r="G18" s="225"/>
      <c r="H18" s="225"/>
      <c r="I18" s="44"/>
      <c r="J18" s="259"/>
      <c r="K18" s="271"/>
      <c r="L18" s="272"/>
      <c r="M18" s="273"/>
      <c r="N18" s="272"/>
      <c r="O18" s="274"/>
      <c r="P18" s="61"/>
    </row>
    <row r="19" spans="1:16" s="1" customFormat="1" ht="15" customHeight="1" x14ac:dyDescent="0.25">
      <c r="A19" s="16">
        <v>2</v>
      </c>
      <c r="B19" s="48">
        <v>20061</v>
      </c>
      <c r="C19" s="19" t="s">
        <v>13</v>
      </c>
      <c r="D19" s="204"/>
      <c r="E19" s="222"/>
      <c r="F19" s="222"/>
      <c r="G19" s="222"/>
      <c r="H19" s="222"/>
      <c r="I19" s="43"/>
      <c r="J19" s="259"/>
      <c r="K19" s="265"/>
      <c r="L19" s="112"/>
      <c r="M19" s="266"/>
      <c r="N19" s="112"/>
      <c r="O19" s="267"/>
      <c r="P19" s="61"/>
    </row>
    <row r="20" spans="1:16" s="1" customFormat="1" ht="15" customHeight="1" x14ac:dyDescent="0.25">
      <c r="A20" s="16">
        <v>3</v>
      </c>
      <c r="B20" s="48">
        <v>21020</v>
      </c>
      <c r="C20" s="19" t="s">
        <v>21</v>
      </c>
      <c r="D20" s="204"/>
      <c r="E20" s="222"/>
      <c r="F20" s="222"/>
      <c r="G20" s="222"/>
      <c r="H20" s="222"/>
      <c r="I20" s="43"/>
      <c r="J20" s="259"/>
      <c r="K20" s="265"/>
      <c r="L20" s="112"/>
      <c r="M20" s="266"/>
      <c r="N20" s="112"/>
      <c r="O20" s="267"/>
      <c r="P20" s="61"/>
    </row>
    <row r="21" spans="1:16" s="1" customFormat="1" ht="15" customHeight="1" x14ac:dyDescent="0.25">
      <c r="A21" s="11">
        <v>4</v>
      </c>
      <c r="B21" s="48">
        <v>20060</v>
      </c>
      <c r="C21" s="19" t="s">
        <v>12</v>
      </c>
      <c r="D21" s="204"/>
      <c r="E21" s="222"/>
      <c r="F21" s="222"/>
      <c r="G21" s="222"/>
      <c r="H21" s="222"/>
      <c r="I21" s="43"/>
      <c r="J21" s="259"/>
      <c r="K21" s="265"/>
      <c r="L21" s="112"/>
      <c r="M21" s="266"/>
      <c r="N21" s="112"/>
      <c r="O21" s="267"/>
      <c r="P21" s="61"/>
    </row>
    <row r="22" spans="1:16" s="1" customFormat="1" ht="15" customHeight="1" x14ac:dyDescent="0.25">
      <c r="A22" s="11">
        <v>5</v>
      </c>
      <c r="B22" s="48">
        <v>20400</v>
      </c>
      <c r="C22" s="19" t="s">
        <v>15</v>
      </c>
      <c r="D22" s="204"/>
      <c r="E22" s="222"/>
      <c r="F22" s="222"/>
      <c r="G22" s="222"/>
      <c r="H22" s="222"/>
      <c r="I22" s="43"/>
      <c r="J22" s="259"/>
      <c r="K22" s="265"/>
      <c r="L22" s="112"/>
      <c r="M22" s="266"/>
      <c r="N22" s="112"/>
      <c r="O22" s="267"/>
      <c r="P22" s="61"/>
    </row>
    <row r="23" spans="1:16" s="1" customFormat="1" ht="15" customHeight="1" x14ac:dyDescent="0.25">
      <c r="A23" s="11">
        <v>6</v>
      </c>
      <c r="B23" s="48">
        <v>20080</v>
      </c>
      <c r="C23" s="19" t="s">
        <v>14</v>
      </c>
      <c r="D23" s="204"/>
      <c r="E23" s="222"/>
      <c r="F23" s="222"/>
      <c r="G23" s="222"/>
      <c r="H23" s="222"/>
      <c r="I23" s="43"/>
      <c r="J23" s="259"/>
      <c r="K23" s="265"/>
      <c r="L23" s="112"/>
      <c r="M23" s="266"/>
      <c r="N23" s="112"/>
      <c r="O23" s="267"/>
    </row>
    <row r="24" spans="1:16" s="1" customFormat="1" ht="15" customHeight="1" x14ac:dyDescent="0.25">
      <c r="A24" s="11">
        <v>7</v>
      </c>
      <c r="B24" s="48">
        <v>20460</v>
      </c>
      <c r="C24" s="19" t="s">
        <v>16</v>
      </c>
      <c r="D24" s="204"/>
      <c r="E24" s="222"/>
      <c r="F24" s="222"/>
      <c r="G24" s="222"/>
      <c r="H24" s="222"/>
      <c r="I24" s="43"/>
      <c r="J24" s="259"/>
      <c r="K24" s="265"/>
      <c r="L24" s="112"/>
      <c r="M24" s="266"/>
      <c r="N24" s="112"/>
      <c r="O24" s="267"/>
    </row>
    <row r="25" spans="1:16" s="1" customFormat="1" ht="15" customHeight="1" x14ac:dyDescent="0.25">
      <c r="A25" s="11">
        <v>8</v>
      </c>
      <c r="B25" s="48">
        <v>20550</v>
      </c>
      <c r="C25" s="19" t="s">
        <v>17</v>
      </c>
      <c r="D25" s="204"/>
      <c r="E25" s="222"/>
      <c r="F25" s="222"/>
      <c r="G25" s="222"/>
      <c r="H25" s="222"/>
      <c r="I25" s="43"/>
      <c r="J25" s="259"/>
      <c r="K25" s="265"/>
      <c r="L25" s="112"/>
      <c r="M25" s="266"/>
      <c r="N25" s="112"/>
      <c r="O25" s="267"/>
    </row>
    <row r="26" spans="1:16" s="1" customFormat="1" ht="15" customHeight="1" x14ac:dyDescent="0.25">
      <c r="A26" s="11">
        <v>9</v>
      </c>
      <c r="B26" s="48">
        <v>20630</v>
      </c>
      <c r="C26" s="19" t="s">
        <v>18</v>
      </c>
      <c r="D26" s="204"/>
      <c r="E26" s="223"/>
      <c r="F26" s="223"/>
      <c r="G26" s="223"/>
      <c r="H26" s="223"/>
      <c r="I26" s="43"/>
      <c r="J26" s="259"/>
      <c r="K26" s="265"/>
      <c r="L26" s="112"/>
      <c r="M26" s="266"/>
      <c r="N26" s="112"/>
      <c r="O26" s="267"/>
    </row>
    <row r="27" spans="1:16" s="1" customFormat="1" ht="15" customHeight="1" x14ac:dyDescent="0.25">
      <c r="A27" s="11">
        <v>10</v>
      </c>
      <c r="B27" s="48">
        <v>20810</v>
      </c>
      <c r="C27" s="19" t="s">
        <v>19</v>
      </c>
      <c r="D27" s="204"/>
      <c r="E27" s="222"/>
      <c r="F27" s="222"/>
      <c r="G27" s="222"/>
      <c r="H27" s="222"/>
      <c r="I27" s="43"/>
      <c r="J27" s="259"/>
      <c r="K27" s="265"/>
      <c r="L27" s="112"/>
      <c r="M27" s="266"/>
      <c r="N27" s="112"/>
      <c r="O27" s="267"/>
    </row>
    <row r="28" spans="1:16" s="1" customFormat="1" ht="15" customHeight="1" x14ac:dyDescent="0.25">
      <c r="A28" s="11">
        <v>11</v>
      </c>
      <c r="B28" s="48">
        <v>20900</v>
      </c>
      <c r="C28" s="19" t="s">
        <v>20</v>
      </c>
      <c r="D28" s="204"/>
      <c r="E28" s="222"/>
      <c r="F28" s="222"/>
      <c r="G28" s="222"/>
      <c r="H28" s="222"/>
      <c r="I28" s="43"/>
      <c r="J28" s="259"/>
      <c r="K28" s="265"/>
      <c r="L28" s="112"/>
      <c r="M28" s="266"/>
      <c r="N28" s="112"/>
      <c r="O28" s="267"/>
    </row>
    <row r="29" spans="1:16" s="1" customFormat="1" ht="15" customHeight="1" thickBot="1" x14ac:dyDescent="0.3">
      <c r="A29" s="15">
        <v>12</v>
      </c>
      <c r="B29" s="50">
        <v>21350</v>
      </c>
      <c r="C29" s="22" t="s">
        <v>22</v>
      </c>
      <c r="D29" s="226"/>
      <c r="E29" s="224"/>
      <c r="F29" s="224"/>
      <c r="G29" s="224"/>
      <c r="H29" s="224"/>
      <c r="I29" s="46"/>
      <c r="J29" s="259"/>
      <c r="K29" s="268"/>
      <c r="L29" s="151"/>
      <c r="M29" s="269"/>
      <c r="N29" s="151"/>
      <c r="O29" s="270"/>
    </row>
    <row r="30" spans="1:16" s="1" customFormat="1" ht="15" customHeight="1" thickBot="1" x14ac:dyDescent="0.3">
      <c r="A30" s="35"/>
      <c r="B30" s="51"/>
      <c r="C30" s="37" t="s">
        <v>103</v>
      </c>
      <c r="D30" s="36">
        <f>SUM(D31:D47)</f>
        <v>0</v>
      </c>
      <c r="E30" s="38">
        <v>0</v>
      </c>
      <c r="F30" s="38">
        <v>0</v>
      </c>
      <c r="G30" s="38">
        <v>0</v>
      </c>
      <c r="H30" s="38">
        <v>0</v>
      </c>
      <c r="I30" s="39">
        <v>0</v>
      </c>
      <c r="J30" s="259"/>
      <c r="K30" s="325">
        <f t="shared" si="0"/>
        <v>0</v>
      </c>
      <c r="L30" s="326">
        <f>SUM(L31:L47)</f>
        <v>0</v>
      </c>
      <c r="M30" s="327">
        <f t="shared" si="1"/>
        <v>0</v>
      </c>
      <c r="N30" s="326">
        <f>SUM(N31:N47)</f>
        <v>0</v>
      </c>
      <c r="O30" s="328">
        <f t="shared" si="2"/>
        <v>0</v>
      </c>
    </row>
    <row r="31" spans="1:16" s="1" customFormat="1" ht="15" customHeight="1" x14ac:dyDescent="0.25">
      <c r="A31" s="10">
        <v>1</v>
      </c>
      <c r="B31" s="49">
        <v>30070</v>
      </c>
      <c r="C31" s="13" t="s">
        <v>24</v>
      </c>
      <c r="D31" s="207"/>
      <c r="E31" s="75"/>
      <c r="F31" s="75"/>
      <c r="G31" s="75"/>
      <c r="H31" s="75"/>
      <c r="I31" s="42"/>
      <c r="J31" s="275"/>
      <c r="K31" s="271"/>
      <c r="L31" s="272"/>
      <c r="M31" s="273"/>
      <c r="N31" s="272"/>
      <c r="O31" s="274"/>
    </row>
    <row r="32" spans="1:16" s="1" customFormat="1" ht="15" customHeight="1" x14ac:dyDescent="0.25">
      <c r="A32" s="11">
        <v>2</v>
      </c>
      <c r="B32" s="48">
        <v>30480</v>
      </c>
      <c r="C32" s="19" t="s">
        <v>111</v>
      </c>
      <c r="D32" s="205"/>
      <c r="E32" s="70"/>
      <c r="F32" s="70"/>
      <c r="G32" s="70"/>
      <c r="H32" s="70"/>
      <c r="I32" s="43"/>
      <c r="J32" s="275"/>
      <c r="K32" s="265"/>
      <c r="L32" s="112"/>
      <c r="M32" s="266"/>
      <c r="N32" s="112"/>
      <c r="O32" s="267"/>
    </row>
    <row r="33" spans="1:15" s="1" customFormat="1" ht="15" customHeight="1" x14ac:dyDescent="0.25">
      <c r="A33" s="11">
        <v>3</v>
      </c>
      <c r="B33" s="50">
        <v>30460</v>
      </c>
      <c r="C33" s="22" t="s">
        <v>29</v>
      </c>
      <c r="D33" s="205"/>
      <c r="E33" s="70"/>
      <c r="F33" s="70"/>
      <c r="G33" s="70"/>
      <c r="H33" s="70"/>
      <c r="I33" s="46"/>
      <c r="J33" s="275"/>
      <c r="K33" s="265"/>
      <c r="L33" s="112"/>
      <c r="M33" s="266"/>
      <c r="N33" s="112"/>
      <c r="O33" s="267"/>
    </row>
    <row r="34" spans="1:15" s="1" customFormat="1" ht="15" customHeight="1" x14ac:dyDescent="0.25">
      <c r="A34" s="11">
        <v>4</v>
      </c>
      <c r="B34" s="48">
        <v>30030</v>
      </c>
      <c r="C34" s="19" t="s">
        <v>23</v>
      </c>
      <c r="D34" s="207"/>
      <c r="E34" s="70"/>
      <c r="F34" s="70"/>
      <c r="G34" s="70"/>
      <c r="H34" s="70"/>
      <c r="I34" s="43"/>
      <c r="J34" s="275"/>
      <c r="K34" s="265"/>
      <c r="L34" s="112"/>
      <c r="M34" s="266"/>
      <c r="N34" s="112"/>
      <c r="O34" s="267"/>
    </row>
    <row r="35" spans="1:15" s="1" customFormat="1" ht="15" customHeight="1" x14ac:dyDescent="0.25">
      <c r="A35" s="11">
        <v>5</v>
      </c>
      <c r="B35" s="48">
        <v>31000</v>
      </c>
      <c r="C35" s="19" t="s">
        <v>37</v>
      </c>
      <c r="D35" s="205"/>
      <c r="E35" s="70"/>
      <c r="F35" s="70"/>
      <c r="G35" s="70"/>
      <c r="H35" s="70"/>
      <c r="I35" s="43"/>
      <c r="J35" s="275"/>
      <c r="K35" s="265"/>
      <c r="L35" s="112"/>
      <c r="M35" s="266"/>
      <c r="N35" s="112"/>
      <c r="O35" s="267"/>
    </row>
    <row r="36" spans="1:15" s="1" customFormat="1" ht="15" customHeight="1" x14ac:dyDescent="0.25">
      <c r="A36" s="11">
        <v>6</v>
      </c>
      <c r="B36" s="48">
        <v>30130</v>
      </c>
      <c r="C36" s="19" t="s">
        <v>25</v>
      </c>
      <c r="D36" s="205"/>
      <c r="E36" s="70"/>
      <c r="F36" s="70"/>
      <c r="G36" s="70"/>
      <c r="H36" s="70"/>
      <c r="I36" s="43"/>
      <c r="J36" s="275"/>
      <c r="K36" s="265"/>
      <c r="L36" s="112"/>
      <c r="M36" s="266"/>
      <c r="N36" s="112"/>
      <c r="O36" s="267"/>
    </row>
    <row r="37" spans="1:15" s="1" customFormat="1" ht="15" customHeight="1" x14ac:dyDescent="0.25">
      <c r="A37" s="11">
        <v>7</v>
      </c>
      <c r="B37" s="48">
        <v>30160</v>
      </c>
      <c r="C37" s="19" t="s">
        <v>26</v>
      </c>
      <c r="D37" s="205"/>
      <c r="E37" s="70"/>
      <c r="F37" s="70"/>
      <c r="G37" s="70"/>
      <c r="H37" s="70"/>
      <c r="I37" s="43"/>
      <c r="J37" s="275"/>
      <c r="K37" s="265"/>
      <c r="L37" s="112"/>
      <c r="M37" s="266"/>
      <c r="N37" s="112"/>
      <c r="O37" s="267"/>
    </row>
    <row r="38" spans="1:15" s="1" customFormat="1" ht="15" customHeight="1" x14ac:dyDescent="0.25">
      <c r="A38" s="11">
        <v>8</v>
      </c>
      <c r="B38" s="48">
        <v>30310</v>
      </c>
      <c r="C38" s="19" t="s">
        <v>27</v>
      </c>
      <c r="D38" s="205"/>
      <c r="E38" s="70"/>
      <c r="F38" s="70"/>
      <c r="G38" s="70"/>
      <c r="H38" s="70"/>
      <c r="I38" s="43"/>
      <c r="J38" s="275"/>
      <c r="K38" s="265"/>
      <c r="L38" s="112"/>
      <c r="M38" s="266"/>
      <c r="N38" s="112"/>
      <c r="O38" s="267"/>
    </row>
    <row r="39" spans="1:15" s="1" customFormat="1" ht="15" customHeight="1" x14ac:dyDescent="0.25">
      <c r="A39" s="11">
        <v>9</v>
      </c>
      <c r="B39" s="48">
        <v>30440</v>
      </c>
      <c r="C39" s="19" t="s">
        <v>28</v>
      </c>
      <c r="D39" s="205"/>
      <c r="E39" s="70"/>
      <c r="F39" s="70"/>
      <c r="G39" s="70"/>
      <c r="H39" s="70"/>
      <c r="I39" s="43"/>
      <c r="J39" s="275"/>
      <c r="K39" s="265"/>
      <c r="L39" s="112"/>
      <c r="M39" s="266"/>
      <c r="N39" s="112"/>
      <c r="O39" s="267"/>
    </row>
    <row r="40" spans="1:15" s="1" customFormat="1" ht="15" customHeight="1" x14ac:dyDescent="0.25">
      <c r="A40" s="11">
        <v>10</v>
      </c>
      <c r="B40" s="48">
        <v>30500</v>
      </c>
      <c r="C40" s="19" t="s">
        <v>30</v>
      </c>
      <c r="D40" s="205"/>
      <c r="E40" s="70"/>
      <c r="F40" s="70"/>
      <c r="G40" s="70"/>
      <c r="H40" s="70"/>
      <c r="I40" s="43"/>
      <c r="J40" s="275"/>
      <c r="K40" s="265"/>
      <c r="L40" s="112"/>
      <c r="M40" s="266"/>
      <c r="N40" s="112"/>
      <c r="O40" s="267"/>
    </row>
    <row r="41" spans="1:15" s="1" customFormat="1" ht="15" customHeight="1" x14ac:dyDescent="0.25">
      <c r="A41" s="11">
        <v>11</v>
      </c>
      <c r="B41" s="48">
        <v>30530</v>
      </c>
      <c r="C41" s="19" t="s">
        <v>31</v>
      </c>
      <c r="D41" s="205"/>
      <c r="E41" s="70"/>
      <c r="F41" s="70"/>
      <c r="G41" s="70"/>
      <c r="H41" s="70"/>
      <c r="I41" s="43"/>
      <c r="J41" s="275"/>
      <c r="K41" s="265"/>
      <c r="L41" s="112"/>
      <c r="M41" s="266"/>
      <c r="N41" s="112"/>
      <c r="O41" s="267"/>
    </row>
    <row r="42" spans="1:15" s="1" customFormat="1" ht="15" customHeight="1" x14ac:dyDescent="0.25">
      <c r="A42" s="11">
        <v>12</v>
      </c>
      <c r="B42" s="48">
        <v>30640</v>
      </c>
      <c r="C42" s="19" t="s">
        <v>32</v>
      </c>
      <c r="D42" s="205"/>
      <c r="E42" s="70"/>
      <c r="F42" s="70"/>
      <c r="G42" s="70"/>
      <c r="H42" s="70"/>
      <c r="I42" s="43"/>
      <c r="J42" s="275"/>
      <c r="K42" s="265"/>
      <c r="L42" s="112"/>
      <c r="M42" s="266"/>
      <c r="N42" s="112"/>
      <c r="O42" s="267"/>
    </row>
    <row r="43" spans="1:15" s="1" customFormat="1" ht="15" customHeight="1" x14ac:dyDescent="0.25">
      <c r="A43" s="11">
        <v>13</v>
      </c>
      <c r="B43" s="48">
        <v>30650</v>
      </c>
      <c r="C43" s="19" t="s">
        <v>33</v>
      </c>
      <c r="D43" s="205"/>
      <c r="E43" s="70"/>
      <c r="F43" s="70"/>
      <c r="G43" s="70"/>
      <c r="H43" s="70"/>
      <c r="I43" s="43"/>
      <c r="J43" s="275"/>
      <c r="K43" s="265"/>
      <c r="L43" s="112"/>
      <c r="M43" s="266"/>
      <c r="N43" s="112"/>
      <c r="O43" s="267"/>
    </row>
    <row r="44" spans="1:15" s="1" customFormat="1" ht="15" customHeight="1" x14ac:dyDescent="0.25">
      <c r="A44" s="11">
        <v>14</v>
      </c>
      <c r="B44" s="48">
        <v>30790</v>
      </c>
      <c r="C44" s="19" t="s">
        <v>34</v>
      </c>
      <c r="D44" s="205"/>
      <c r="E44" s="70"/>
      <c r="F44" s="70"/>
      <c r="G44" s="70"/>
      <c r="H44" s="70"/>
      <c r="I44" s="43"/>
      <c r="J44" s="275"/>
      <c r="K44" s="265"/>
      <c r="L44" s="112"/>
      <c r="M44" s="266"/>
      <c r="N44" s="112"/>
      <c r="O44" s="267"/>
    </row>
    <row r="45" spans="1:15" s="1" customFormat="1" ht="15" customHeight="1" x14ac:dyDescent="0.25">
      <c r="A45" s="11">
        <v>15</v>
      </c>
      <c r="B45" s="48">
        <v>30890</v>
      </c>
      <c r="C45" s="19" t="s">
        <v>35</v>
      </c>
      <c r="D45" s="205"/>
      <c r="E45" s="70"/>
      <c r="F45" s="70"/>
      <c r="G45" s="70"/>
      <c r="H45" s="70"/>
      <c r="I45" s="43"/>
      <c r="J45" s="275"/>
      <c r="K45" s="265"/>
      <c r="L45" s="112"/>
      <c r="M45" s="266"/>
      <c r="N45" s="112"/>
      <c r="O45" s="267"/>
    </row>
    <row r="46" spans="1:15" s="1" customFormat="1" ht="15" customHeight="1" x14ac:dyDescent="0.25">
      <c r="A46" s="11">
        <v>16</v>
      </c>
      <c r="B46" s="48">
        <v>30940</v>
      </c>
      <c r="C46" s="19" t="s">
        <v>36</v>
      </c>
      <c r="D46" s="205"/>
      <c r="E46" s="70"/>
      <c r="F46" s="70"/>
      <c r="G46" s="70"/>
      <c r="H46" s="70"/>
      <c r="I46" s="43"/>
      <c r="J46" s="275"/>
      <c r="K46" s="265"/>
      <c r="L46" s="112"/>
      <c r="M46" s="266"/>
      <c r="N46" s="112"/>
      <c r="O46" s="267"/>
    </row>
    <row r="47" spans="1:15" s="1" customFormat="1" ht="15" customHeight="1" thickBot="1" x14ac:dyDescent="0.3">
      <c r="A47" s="11">
        <v>17</v>
      </c>
      <c r="B47" s="52">
        <v>31480</v>
      </c>
      <c r="C47" s="20" t="s">
        <v>38</v>
      </c>
      <c r="D47" s="206"/>
      <c r="E47" s="73"/>
      <c r="F47" s="73"/>
      <c r="G47" s="73"/>
      <c r="H47" s="74"/>
      <c r="I47" s="45"/>
      <c r="J47" s="275"/>
      <c r="K47" s="268"/>
      <c r="L47" s="151"/>
      <c r="M47" s="269"/>
      <c r="N47" s="151"/>
      <c r="O47" s="270"/>
    </row>
    <row r="48" spans="1:15" s="1" customFormat="1" ht="15" customHeight="1" thickBot="1" x14ac:dyDescent="0.3">
      <c r="A48" s="35"/>
      <c r="B48" s="51"/>
      <c r="C48" s="37" t="s">
        <v>104</v>
      </c>
      <c r="D48" s="36">
        <f>SUM(D49:D67)</f>
        <v>0</v>
      </c>
      <c r="E48" s="82">
        <v>0</v>
      </c>
      <c r="F48" s="82">
        <v>0</v>
      </c>
      <c r="G48" s="82">
        <v>0</v>
      </c>
      <c r="H48" s="82">
        <v>0</v>
      </c>
      <c r="I48" s="39">
        <v>0</v>
      </c>
      <c r="J48" s="259"/>
      <c r="K48" s="325">
        <f t="shared" si="0"/>
        <v>0</v>
      </c>
      <c r="L48" s="326">
        <f>SUM(L49:L67)</f>
        <v>0</v>
      </c>
      <c r="M48" s="327">
        <f t="shared" si="1"/>
        <v>0</v>
      </c>
      <c r="N48" s="326">
        <f>SUM(N49:N67)</f>
        <v>0</v>
      </c>
      <c r="O48" s="328">
        <f t="shared" si="2"/>
        <v>0</v>
      </c>
    </row>
    <row r="49" spans="1:15" s="1" customFormat="1" ht="15" customHeight="1" x14ac:dyDescent="0.25">
      <c r="A49" s="59">
        <v>1</v>
      </c>
      <c r="B49" s="49">
        <v>40010</v>
      </c>
      <c r="C49" s="13" t="s">
        <v>39</v>
      </c>
      <c r="D49" s="209"/>
      <c r="E49" s="75"/>
      <c r="F49" s="75"/>
      <c r="G49" s="75"/>
      <c r="H49" s="75"/>
      <c r="I49" s="42"/>
      <c r="J49" s="259"/>
      <c r="K49" s="271"/>
      <c r="L49" s="272"/>
      <c r="M49" s="273"/>
      <c r="N49" s="272"/>
      <c r="O49" s="274"/>
    </row>
    <row r="50" spans="1:15" s="1" customFormat="1" ht="15" customHeight="1" x14ac:dyDescent="0.25">
      <c r="A50" s="23">
        <v>2</v>
      </c>
      <c r="B50" s="48">
        <v>40030</v>
      </c>
      <c r="C50" s="19" t="s">
        <v>41</v>
      </c>
      <c r="D50" s="208"/>
      <c r="E50" s="70"/>
      <c r="F50" s="70"/>
      <c r="G50" s="70"/>
      <c r="H50" s="70"/>
      <c r="I50" s="43"/>
      <c r="J50" s="259"/>
      <c r="K50" s="265"/>
      <c r="L50" s="112"/>
      <c r="M50" s="266"/>
      <c r="N50" s="112"/>
      <c r="O50" s="267"/>
    </row>
    <row r="51" spans="1:15" s="1" customFormat="1" ht="15" customHeight="1" x14ac:dyDescent="0.25">
      <c r="A51" s="23">
        <v>3</v>
      </c>
      <c r="B51" s="48">
        <v>40410</v>
      </c>
      <c r="C51" s="19" t="s">
        <v>48</v>
      </c>
      <c r="D51" s="208"/>
      <c r="E51" s="70"/>
      <c r="F51" s="70"/>
      <c r="G51" s="70"/>
      <c r="H51" s="70"/>
      <c r="I51" s="43"/>
      <c r="J51" s="259"/>
      <c r="K51" s="265"/>
      <c r="L51" s="112"/>
      <c r="M51" s="266"/>
      <c r="N51" s="112"/>
      <c r="O51" s="267"/>
    </row>
    <row r="52" spans="1:15" s="1" customFormat="1" ht="15" customHeight="1" x14ac:dyDescent="0.25">
      <c r="A52" s="23">
        <v>4</v>
      </c>
      <c r="B52" s="48">
        <v>40011</v>
      </c>
      <c r="C52" s="19" t="s">
        <v>40</v>
      </c>
      <c r="D52" s="208"/>
      <c r="E52" s="70"/>
      <c r="F52" s="70"/>
      <c r="G52" s="70"/>
      <c r="H52" s="70"/>
      <c r="I52" s="43"/>
      <c r="J52" s="259"/>
      <c r="K52" s="265"/>
      <c r="L52" s="112"/>
      <c r="M52" s="266"/>
      <c r="N52" s="112"/>
      <c r="O52" s="267"/>
    </row>
    <row r="53" spans="1:15" s="1" customFormat="1" ht="15" customHeight="1" x14ac:dyDescent="0.25">
      <c r="A53" s="23">
        <v>5</v>
      </c>
      <c r="B53" s="48">
        <v>40080</v>
      </c>
      <c r="C53" s="19" t="s">
        <v>96</v>
      </c>
      <c r="D53" s="208"/>
      <c r="E53" s="70"/>
      <c r="F53" s="70"/>
      <c r="G53" s="70"/>
      <c r="H53" s="70"/>
      <c r="I53" s="43"/>
      <c r="J53" s="259"/>
      <c r="K53" s="265"/>
      <c r="L53" s="112"/>
      <c r="M53" s="266"/>
      <c r="N53" s="112"/>
      <c r="O53" s="267"/>
    </row>
    <row r="54" spans="1:15" s="1" customFormat="1" ht="15" customHeight="1" x14ac:dyDescent="0.25">
      <c r="A54" s="23">
        <v>6</v>
      </c>
      <c r="B54" s="48">
        <v>40100</v>
      </c>
      <c r="C54" s="19" t="s">
        <v>42</v>
      </c>
      <c r="D54" s="208"/>
      <c r="E54" s="70"/>
      <c r="F54" s="70"/>
      <c r="G54" s="70"/>
      <c r="H54" s="70"/>
      <c r="I54" s="43"/>
      <c r="J54" s="259"/>
      <c r="K54" s="265"/>
      <c r="L54" s="112"/>
      <c r="M54" s="266"/>
      <c r="N54" s="112"/>
      <c r="O54" s="267"/>
    </row>
    <row r="55" spans="1:15" s="1" customFormat="1" ht="15" customHeight="1" x14ac:dyDescent="0.25">
      <c r="A55" s="23">
        <v>7</v>
      </c>
      <c r="B55" s="48">
        <v>40020</v>
      </c>
      <c r="C55" s="19" t="s">
        <v>110</v>
      </c>
      <c r="D55" s="208"/>
      <c r="E55" s="70"/>
      <c r="F55" s="70"/>
      <c r="G55" s="70"/>
      <c r="H55" s="70"/>
      <c r="I55" s="43"/>
      <c r="J55" s="259"/>
      <c r="K55" s="265"/>
      <c r="L55" s="112"/>
      <c r="M55" s="266"/>
      <c r="N55" s="112"/>
      <c r="O55" s="267"/>
    </row>
    <row r="56" spans="1:15" s="1" customFormat="1" ht="15" customHeight="1" x14ac:dyDescent="0.25">
      <c r="A56" s="23">
        <v>8</v>
      </c>
      <c r="B56" s="48">
        <v>40031</v>
      </c>
      <c r="C56" s="19" t="s">
        <v>113</v>
      </c>
      <c r="D56" s="208"/>
      <c r="E56" s="70"/>
      <c r="F56" s="70"/>
      <c r="G56" s="70"/>
      <c r="H56" s="70"/>
      <c r="I56" s="43"/>
      <c r="J56" s="259"/>
      <c r="K56" s="265"/>
      <c r="L56" s="112"/>
      <c r="M56" s="266"/>
      <c r="N56" s="112"/>
      <c r="O56" s="267"/>
    </row>
    <row r="57" spans="1:15" s="1" customFormat="1" ht="15" customHeight="1" x14ac:dyDescent="0.25">
      <c r="A57" s="23">
        <v>9</v>
      </c>
      <c r="B57" s="48">
        <v>40210</v>
      </c>
      <c r="C57" s="19" t="s">
        <v>44</v>
      </c>
      <c r="D57" s="208"/>
      <c r="E57" s="70"/>
      <c r="F57" s="70"/>
      <c r="G57" s="70"/>
      <c r="H57" s="70"/>
      <c r="I57" s="43"/>
      <c r="J57" s="259"/>
      <c r="K57" s="265"/>
      <c r="L57" s="112"/>
      <c r="M57" s="266"/>
      <c r="N57" s="112"/>
      <c r="O57" s="267"/>
    </row>
    <row r="58" spans="1:15" s="1" customFormat="1" ht="15" customHeight="1" x14ac:dyDescent="0.25">
      <c r="A58" s="23">
        <v>10</v>
      </c>
      <c r="B58" s="48">
        <v>40300</v>
      </c>
      <c r="C58" s="19" t="s">
        <v>45</v>
      </c>
      <c r="D58" s="208"/>
      <c r="E58" s="70"/>
      <c r="F58" s="70"/>
      <c r="G58" s="70"/>
      <c r="H58" s="70"/>
      <c r="I58" s="43"/>
      <c r="J58" s="259"/>
      <c r="K58" s="265"/>
      <c r="L58" s="112"/>
      <c r="M58" s="266"/>
      <c r="N58" s="112"/>
      <c r="O58" s="267"/>
    </row>
    <row r="59" spans="1:15" s="1" customFormat="1" ht="15" customHeight="1" x14ac:dyDescent="0.25">
      <c r="A59" s="23">
        <v>11</v>
      </c>
      <c r="B59" s="48">
        <v>40360</v>
      </c>
      <c r="C59" s="19" t="s">
        <v>46</v>
      </c>
      <c r="D59" s="208"/>
      <c r="E59" s="70"/>
      <c r="F59" s="70"/>
      <c r="G59" s="70"/>
      <c r="H59" s="70"/>
      <c r="I59" s="43"/>
      <c r="J59" s="259"/>
      <c r="K59" s="265"/>
      <c r="L59" s="112"/>
      <c r="M59" s="266"/>
      <c r="N59" s="112"/>
      <c r="O59" s="267"/>
    </row>
    <row r="60" spans="1:15" s="1" customFormat="1" ht="15" customHeight="1" x14ac:dyDescent="0.25">
      <c r="A60" s="23">
        <v>12</v>
      </c>
      <c r="B60" s="48">
        <v>40390</v>
      </c>
      <c r="C60" s="19" t="s">
        <v>47</v>
      </c>
      <c r="D60" s="208"/>
      <c r="E60" s="70"/>
      <c r="F60" s="70"/>
      <c r="G60" s="70"/>
      <c r="H60" s="70"/>
      <c r="I60" s="43"/>
      <c r="J60" s="259"/>
      <c r="K60" s="265"/>
      <c r="L60" s="112"/>
      <c r="M60" s="266"/>
      <c r="N60" s="112"/>
      <c r="O60" s="267"/>
    </row>
    <row r="61" spans="1:15" s="1" customFormat="1" ht="15" customHeight="1" x14ac:dyDescent="0.25">
      <c r="A61" s="23">
        <v>13</v>
      </c>
      <c r="B61" s="48">
        <v>40720</v>
      </c>
      <c r="C61" s="19" t="s">
        <v>109</v>
      </c>
      <c r="D61" s="208"/>
      <c r="E61" s="70"/>
      <c r="F61" s="70"/>
      <c r="G61" s="70"/>
      <c r="H61" s="70"/>
      <c r="I61" s="43"/>
      <c r="J61" s="259"/>
      <c r="K61" s="265"/>
      <c r="L61" s="112"/>
      <c r="M61" s="266"/>
      <c r="N61" s="112"/>
      <c r="O61" s="267"/>
    </row>
    <row r="62" spans="1:15" s="1" customFormat="1" ht="15" customHeight="1" x14ac:dyDescent="0.25">
      <c r="A62" s="23">
        <v>14</v>
      </c>
      <c r="B62" s="48">
        <v>40730</v>
      </c>
      <c r="C62" s="19" t="s">
        <v>49</v>
      </c>
      <c r="D62" s="208"/>
      <c r="E62" s="70"/>
      <c r="F62" s="70"/>
      <c r="G62" s="70"/>
      <c r="H62" s="70"/>
      <c r="I62" s="43"/>
      <c r="J62" s="259"/>
      <c r="K62" s="265"/>
      <c r="L62" s="112"/>
      <c r="M62" s="266"/>
      <c r="N62" s="112"/>
      <c r="O62" s="267"/>
    </row>
    <row r="63" spans="1:15" s="1" customFormat="1" ht="15" customHeight="1" x14ac:dyDescent="0.25">
      <c r="A63" s="23">
        <v>15</v>
      </c>
      <c r="B63" s="48">
        <v>40820</v>
      </c>
      <c r="C63" s="19" t="s">
        <v>50</v>
      </c>
      <c r="D63" s="208"/>
      <c r="E63" s="70"/>
      <c r="F63" s="70"/>
      <c r="G63" s="70"/>
      <c r="H63" s="70"/>
      <c r="I63" s="43"/>
      <c r="J63" s="259"/>
      <c r="K63" s="265"/>
      <c r="L63" s="112"/>
      <c r="M63" s="266"/>
      <c r="N63" s="112"/>
      <c r="O63" s="267"/>
    </row>
    <row r="64" spans="1:15" s="1" customFormat="1" ht="15" customHeight="1" x14ac:dyDescent="0.25">
      <c r="A64" s="23">
        <v>16</v>
      </c>
      <c r="B64" s="48">
        <v>40840</v>
      </c>
      <c r="C64" s="19" t="s">
        <v>51</v>
      </c>
      <c r="D64" s="208"/>
      <c r="E64" s="70"/>
      <c r="F64" s="70"/>
      <c r="G64" s="70"/>
      <c r="H64" s="70"/>
      <c r="I64" s="43"/>
      <c r="J64" s="259"/>
      <c r="K64" s="265"/>
      <c r="L64" s="112"/>
      <c r="M64" s="266"/>
      <c r="N64" s="112"/>
      <c r="O64" s="267"/>
    </row>
    <row r="65" spans="1:15" s="1" customFormat="1" ht="15" customHeight="1" x14ac:dyDescent="0.25">
      <c r="A65" s="23">
        <v>17</v>
      </c>
      <c r="B65" s="48">
        <v>40950</v>
      </c>
      <c r="C65" s="19" t="s">
        <v>52</v>
      </c>
      <c r="D65" s="208"/>
      <c r="E65" s="70"/>
      <c r="F65" s="70"/>
      <c r="G65" s="70"/>
      <c r="H65" s="70"/>
      <c r="I65" s="43"/>
      <c r="J65" s="259"/>
      <c r="K65" s="265"/>
      <c r="L65" s="112"/>
      <c r="M65" s="266"/>
      <c r="N65" s="112"/>
      <c r="O65" s="267"/>
    </row>
    <row r="66" spans="1:15" s="1" customFormat="1" ht="15" customHeight="1" x14ac:dyDescent="0.25">
      <c r="A66" s="23">
        <v>18</v>
      </c>
      <c r="B66" s="50">
        <v>40990</v>
      </c>
      <c r="C66" s="22" t="s">
        <v>53</v>
      </c>
      <c r="D66" s="208"/>
      <c r="E66" s="70"/>
      <c r="F66" s="70"/>
      <c r="G66" s="70"/>
      <c r="H66" s="70"/>
      <c r="I66" s="46"/>
      <c r="J66" s="259"/>
      <c r="K66" s="265"/>
      <c r="L66" s="112"/>
      <c r="M66" s="266"/>
      <c r="N66" s="112"/>
      <c r="O66" s="267"/>
    </row>
    <row r="67" spans="1:15" s="1" customFormat="1" ht="15" customHeight="1" thickBot="1" x14ac:dyDescent="0.3">
      <c r="A67" s="24">
        <v>19</v>
      </c>
      <c r="B67" s="48">
        <v>40133</v>
      </c>
      <c r="C67" s="19" t="s">
        <v>43</v>
      </c>
      <c r="D67" s="208"/>
      <c r="E67" s="73"/>
      <c r="F67" s="73"/>
      <c r="G67" s="73"/>
      <c r="H67" s="74"/>
      <c r="I67" s="43"/>
      <c r="J67" s="259"/>
      <c r="K67" s="268"/>
      <c r="L67" s="151"/>
      <c r="M67" s="269"/>
      <c r="N67" s="151"/>
      <c r="O67" s="270"/>
    </row>
    <row r="68" spans="1:15" s="1" customFormat="1" ht="15" customHeight="1" thickBot="1" x14ac:dyDescent="0.3">
      <c r="A68" s="35"/>
      <c r="B68" s="51"/>
      <c r="C68" s="37" t="s">
        <v>105</v>
      </c>
      <c r="D68" s="36">
        <f>SUM(D69:D82)</f>
        <v>0</v>
      </c>
      <c r="E68" s="38">
        <v>0</v>
      </c>
      <c r="F68" s="38">
        <v>0</v>
      </c>
      <c r="G68" s="38">
        <v>0</v>
      </c>
      <c r="H68" s="38">
        <v>0</v>
      </c>
      <c r="I68" s="39">
        <v>0</v>
      </c>
      <c r="J68" s="259"/>
      <c r="K68" s="325">
        <f t="shared" si="0"/>
        <v>0</v>
      </c>
      <c r="L68" s="326">
        <f>SUM(L69:L82)</f>
        <v>0</v>
      </c>
      <c r="M68" s="327">
        <f t="shared" si="1"/>
        <v>0</v>
      </c>
      <c r="N68" s="326">
        <f>SUM(N69:N82)</f>
        <v>0</v>
      </c>
      <c r="O68" s="328">
        <f t="shared" si="2"/>
        <v>0</v>
      </c>
    </row>
    <row r="69" spans="1:15" s="1" customFormat="1" ht="15" customHeight="1" x14ac:dyDescent="0.25">
      <c r="A69" s="16">
        <v>1</v>
      </c>
      <c r="B69" s="48">
        <v>50040</v>
      </c>
      <c r="C69" s="19" t="s">
        <v>54</v>
      </c>
      <c r="D69" s="210"/>
      <c r="E69" s="75"/>
      <c r="F69" s="75"/>
      <c r="G69" s="75"/>
      <c r="H69" s="75"/>
      <c r="I69" s="43"/>
      <c r="J69" s="259"/>
      <c r="K69" s="271"/>
      <c r="L69" s="272"/>
      <c r="M69" s="273"/>
      <c r="N69" s="272"/>
      <c r="O69" s="274"/>
    </row>
    <row r="70" spans="1:15" s="1" customFormat="1" ht="15" customHeight="1" x14ac:dyDescent="0.25">
      <c r="A70" s="11">
        <v>2</v>
      </c>
      <c r="B70" s="48">
        <v>50003</v>
      </c>
      <c r="C70" s="19" t="s">
        <v>97</v>
      </c>
      <c r="D70" s="210"/>
      <c r="E70" s="70"/>
      <c r="F70" s="70"/>
      <c r="G70" s="70"/>
      <c r="H70" s="70"/>
      <c r="I70" s="43"/>
      <c r="J70" s="259"/>
      <c r="K70" s="265"/>
      <c r="L70" s="112"/>
      <c r="M70" s="266"/>
      <c r="N70" s="112"/>
      <c r="O70" s="267"/>
    </row>
    <row r="71" spans="1:15" s="1" customFormat="1" ht="15" customHeight="1" x14ac:dyDescent="0.25">
      <c r="A71" s="11">
        <v>3</v>
      </c>
      <c r="B71" s="48">
        <v>50060</v>
      </c>
      <c r="C71" s="19" t="s">
        <v>56</v>
      </c>
      <c r="D71" s="210"/>
      <c r="E71" s="70"/>
      <c r="F71" s="70"/>
      <c r="G71" s="70"/>
      <c r="H71" s="70"/>
      <c r="I71" s="43"/>
      <c r="J71" s="259"/>
      <c r="K71" s="265"/>
      <c r="L71" s="112"/>
      <c r="M71" s="266"/>
      <c r="N71" s="112"/>
      <c r="O71" s="267"/>
    </row>
    <row r="72" spans="1:15" s="1" customFormat="1" ht="15" customHeight="1" x14ac:dyDescent="0.25">
      <c r="A72" s="11">
        <v>4</v>
      </c>
      <c r="B72" s="54">
        <v>50170</v>
      </c>
      <c r="C72" s="19" t="s">
        <v>57</v>
      </c>
      <c r="D72" s="210"/>
      <c r="E72" s="70"/>
      <c r="F72" s="70"/>
      <c r="G72" s="70"/>
      <c r="H72" s="70"/>
      <c r="I72" s="43"/>
      <c r="J72" s="259"/>
      <c r="K72" s="265"/>
      <c r="L72" s="112"/>
      <c r="M72" s="266"/>
      <c r="N72" s="112"/>
      <c r="O72" s="267"/>
    </row>
    <row r="73" spans="1:15" s="1" customFormat="1" ht="15" customHeight="1" x14ac:dyDescent="0.25">
      <c r="A73" s="11">
        <v>5</v>
      </c>
      <c r="B73" s="48">
        <v>50230</v>
      </c>
      <c r="C73" s="19" t="s">
        <v>58</v>
      </c>
      <c r="D73" s="210"/>
      <c r="E73" s="70"/>
      <c r="F73" s="70"/>
      <c r="G73" s="70"/>
      <c r="H73" s="70"/>
      <c r="I73" s="43"/>
      <c r="J73" s="259"/>
      <c r="K73" s="265"/>
      <c r="L73" s="112"/>
      <c r="M73" s="266"/>
      <c r="N73" s="112"/>
      <c r="O73" s="267"/>
    </row>
    <row r="74" spans="1:15" s="1" customFormat="1" ht="15" customHeight="1" x14ac:dyDescent="0.25">
      <c r="A74" s="11">
        <v>6</v>
      </c>
      <c r="B74" s="48">
        <v>50340</v>
      </c>
      <c r="C74" s="19" t="s">
        <v>59</v>
      </c>
      <c r="D74" s="210"/>
      <c r="E74" s="70"/>
      <c r="F74" s="70"/>
      <c r="G74" s="70"/>
      <c r="H74" s="70"/>
      <c r="I74" s="43"/>
      <c r="J74" s="259"/>
      <c r="K74" s="265"/>
      <c r="L74" s="112"/>
      <c r="M74" s="266"/>
      <c r="N74" s="112"/>
      <c r="O74" s="267"/>
    </row>
    <row r="75" spans="1:15" s="1" customFormat="1" ht="15" customHeight="1" x14ac:dyDescent="0.25">
      <c r="A75" s="11">
        <v>7</v>
      </c>
      <c r="B75" s="48">
        <v>50420</v>
      </c>
      <c r="C75" s="19" t="s">
        <v>60</v>
      </c>
      <c r="D75" s="210"/>
      <c r="E75" s="70"/>
      <c r="F75" s="70"/>
      <c r="G75" s="70"/>
      <c r="H75" s="70"/>
      <c r="I75" s="43"/>
      <c r="J75" s="259"/>
      <c r="K75" s="265"/>
      <c r="L75" s="112"/>
      <c r="M75" s="266"/>
      <c r="N75" s="112"/>
      <c r="O75" s="267"/>
    </row>
    <row r="76" spans="1:15" s="1" customFormat="1" ht="15" customHeight="1" x14ac:dyDescent="0.25">
      <c r="A76" s="11">
        <v>8</v>
      </c>
      <c r="B76" s="48">
        <v>50450</v>
      </c>
      <c r="C76" s="19" t="s">
        <v>61</v>
      </c>
      <c r="D76" s="210"/>
      <c r="E76" s="70"/>
      <c r="F76" s="70"/>
      <c r="G76" s="70"/>
      <c r="H76" s="70"/>
      <c r="I76" s="43"/>
      <c r="J76" s="259"/>
      <c r="K76" s="265"/>
      <c r="L76" s="112"/>
      <c r="M76" s="266"/>
      <c r="N76" s="112"/>
      <c r="O76" s="267"/>
    </row>
    <row r="77" spans="1:15" s="1" customFormat="1" ht="15" customHeight="1" x14ac:dyDescent="0.25">
      <c r="A77" s="11">
        <v>9</v>
      </c>
      <c r="B77" s="48">
        <v>50620</v>
      </c>
      <c r="C77" s="19" t="s">
        <v>62</v>
      </c>
      <c r="D77" s="210"/>
      <c r="E77" s="70"/>
      <c r="F77" s="70"/>
      <c r="G77" s="70"/>
      <c r="H77" s="70"/>
      <c r="I77" s="43"/>
      <c r="J77" s="259"/>
      <c r="K77" s="265"/>
      <c r="L77" s="112"/>
      <c r="M77" s="266"/>
      <c r="N77" s="112"/>
      <c r="O77" s="267"/>
    </row>
    <row r="78" spans="1:15" s="1" customFormat="1" ht="15" customHeight="1" x14ac:dyDescent="0.25">
      <c r="A78" s="11">
        <v>10</v>
      </c>
      <c r="B78" s="48">
        <v>50760</v>
      </c>
      <c r="C78" s="19" t="s">
        <v>63</v>
      </c>
      <c r="D78" s="210"/>
      <c r="E78" s="70"/>
      <c r="F78" s="70"/>
      <c r="G78" s="70"/>
      <c r="H78" s="70"/>
      <c r="I78" s="43"/>
      <c r="J78" s="259"/>
      <c r="K78" s="265"/>
      <c r="L78" s="112"/>
      <c r="M78" s="266"/>
      <c r="N78" s="112"/>
      <c r="O78" s="267"/>
    </row>
    <row r="79" spans="1:15" s="1" customFormat="1" ht="15" customHeight="1" x14ac:dyDescent="0.25">
      <c r="A79" s="11">
        <v>11</v>
      </c>
      <c r="B79" s="48">
        <v>50780</v>
      </c>
      <c r="C79" s="19" t="s">
        <v>64</v>
      </c>
      <c r="D79" s="210"/>
      <c r="E79" s="70"/>
      <c r="F79" s="70"/>
      <c r="G79" s="70"/>
      <c r="H79" s="70"/>
      <c r="I79" s="43"/>
      <c r="J79" s="259"/>
      <c r="K79" s="265"/>
      <c r="L79" s="112"/>
      <c r="M79" s="266"/>
      <c r="N79" s="112"/>
      <c r="O79" s="267"/>
    </row>
    <row r="80" spans="1:15" s="1" customFormat="1" ht="15" customHeight="1" x14ac:dyDescent="0.25">
      <c r="A80" s="11">
        <v>12</v>
      </c>
      <c r="B80" s="48">
        <v>50930</v>
      </c>
      <c r="C80" s="19" t="s">
        <v>65</v>
      </c>
      <c r="D80" s="210"/>
      <c r="E80" s="70"/>
      <c r="F80" s="70"/>
      <c r="G80" s="70"/>
      <c r="H80" s="70"/>
      <c r="I80" s="43"/>
      <c r="J80" s="259"/>
      <c r="K80" s="265"/>
      <c r="L80" s="112"/>
      <c r="M80" s="266"/>
      <c r="N80" s="112"/>
      <c r="O80" s="267"/>
    </row>
    <row r="81" spans="1:15" s="1" customFormat="1" ht="15" customHeight="1" x14ac:dyDescent="0.25">
      <c r="A81" s="15">
        <v>13</v>
      </c>
      <c r="B81" s="50">
        <v>51370</v>
      </c>
      <c r="C81" s="22" t="s">
        <v>66</v>
      </c>
      <c r="D81" s="210"/>
      <c r="E81" s="83"/>
      <c r="F81" s="83"/>
      <c r="G81" s="83"/>
      <c r="H81" s="84"/>
      <c r="I81" s="46"/>
      <c r="J81" s="259"/>
      <c r="K81" s="265"/>
      <c r="L81" s="112"/>
      <c r="M81" s="266"/>
      <c r="N81" s="112"/>
      <c r="O81" s="267"/>
    </row>
    <row r="82" spans="1:15" s="1" customFormat="1" ht="15" customHeight="1" thickBot="1" x14ac:dyDescent="0.3">
      <c r="A82" s="15">
        <v>14</v>
      </c>
      <c r="B82" s="50">
        <v>51580</v>
      </c>
      <c r="C82" s="22" t="s">
        <v>124</v>
      </c>
      <c r="D82" s="71"/>
      <c r="E82" s="72"/>
      <c r="F82" s="72"/>
      <c r="G82" s="72"/>
      <c r="H82" s="78"/>
      <c r="I82" s="46"/>
      <c r="J82" s="259"/>
      <c r="K82" s="268"/>
      <c r="L82" s="151"/>
      <c r="M82" s="269"/>
      <c r="N82" s="151"/>
      <c r="O82" s="270"/>
    </row>
    <row r="83" spans="1:15" s="1" customFormat="1" ht="15" customHeight="1" thickBot="1" x14ac:dyDescent="0.3">
      <c r="A83" s="35"/>
      <c r="B83" s="51"/>
      <c r="C83" s="37" t="s">
        <v>106</v>
      </c>
      <c r="D83" s="36">
        <f>SUM(D84:D114)</f>
        <v>0</v>
      </c>
      <c r="E83" s="38">
        <v>0</v>
      </c>
      <c r="F83" s="38">
        <v>0</v>
      </c>
      <c r="G83" s="38">
        <v>0</v>
      </c>
      <c r="H83" s="38">
        <v>0</v>
      </c>
      <c r="I83" s="39">
        <v>0</v>
      </c>
      <c r="J83" s="259"/>
      <c r="K83" s="325">
        <f t="shared" ref="K83:K115" si="3">D83</f>
        <v>0</v>
      </c>
      <c r="L83" s="326">
        <f>SUM(L84:L114)</f>
        <v>0</v>
      </c>
      <c r="M83" s="327">
        <f t="shared" ref="M83:M115" si="4">G83+H83</f>
        <v>0</v>
      </c>
      <c r="N83" s="326">
        <f>SUM(N84:N114)</f>
        <v>0</v>
      </c>
      <c r="O83" s="328">
        <f t="shared" ref="O83:O115" si="5">E83</f>
        <v>0</v>
      </c>
    </row>
    <row r="84" spans="1:15" s="1" customFormat="1" ht="15" customHeight="1" x14ac:dyDescent="0.25">
      <c r="A84" s="59">
        <v>1</v>
      </c>
      <c r="B84" s="53">
        <v>60010</v>
      </c>
      <c r="C84" s="19" t="s">
        <v>68</v>
      </c>
      <c r="D84" s="212"/>
      <c r="E84" s="75"/>
      <c r="F84" s="75"/>
      <c r="G84" s="75"/>
      <c r="H84" s="75"/>
      <c r="I84" s="43"/>
      <c r="J84" s="259"/>
      <c r="K84" s="271"/>
      <c r="L84" s="272"/>
      <c r="M84" s="273"/>
      <c r="N84" s="272"/>
      <c r="O84" s="274"/>
    </row>
    <row r="85" spans="1:15" s="1" customFormat="1" ht="15" customHeight="1" x14ac:dyDescent="0.25">
      <c r="A85" s="23">
        <v>2</v>
      </c>
      <c r="B85" s="48">
        <v>60020</v>
      </c>
      <c r="C85" s="19" t="s">
        <v>69</v>
      </c>
      <c r="D85" s="212"/>
      <c r="E85" s="70"/>
      <c r="F85" s="70"/>
      <c r="G85" s="70"/>
      <c r="H85" s="70"/>
      <c r="I85" s="43"/>
      <c r="J85" s="259"/>
      <c r="K85" s="265"/>
      <c r="L85" s="112"/>
      <c r="M85" s="266"/>
      <c r="N85" s="112"/>
      <c r="O85" s="267"/>
    </row>
    <row r="86" spans="1:15" s="1" customFormat="1" ht="15" customHeight="1" x14ac:dyDescent="0.25">
      <c r="A86" s="23">
        <v>3</v>
      </c>
      <c r="B86" s="48">
        <v>60050</v>
      </c>
      <c r="C86" s="19" t="s">
        <v>70</v>
      </c>
      <c r="D86" s="212"/>
      <c r="E86" s="70"/>
      <c r="F86" s="70"/>
      <c r="G86" s="70"/>
      <c r="H86" s="70"/>
      <c r="I86" s="43"/>
      <c r="J86" s="259"/>
      <c r="K86" s="265"/>
      <c r="L86" s="112"/>
      <c r="M86" s="266"/>
      <c r="N86" s="112"/>
      <c r="O86" s="267"/>
    </row>
    <row r="87" spans="1:15" s="1" customFormat="1" ht="15" customHeight="1" x14ac:dyDescent="0.25">
      <c r="A87" s="23">
        <v>4</v>
      </c>
      <c r="B87" s="48">
        <v>60070</v>
      </c>
      <c r="C87" s="19" t="s">
        <v>71</v>
      </c>
      <c r="D87" s="212"/>
      <c r="E87" s="70"/>
      <c r="F87" s="70"/>
      <c r="G87" s="70"/>
      <c r="H87" s="70"/>
      <c r="I87" s="43"/>
      <c r="J87" s="259"/>
      <c r="K87" s="265"/>
      <c r="L87" s="112"/>
      <c r="M87" s="266"/>
      <c r="N87" s="112"/>
      <c r="O87" s="267"/>
    </row>
    <row r="88" spans="1:15" s="1" customFormat="1" ht="15" customHeight="1" x14ac:dyDescent="0.25">
      <c r="A88" s="23">
        <v>5</v>
      </c>
      <c r="B88" s="48">
        <v>60180</v>
      </c>
      <c r="C88" s="19" t="s">
        <v>72</v>
      </c>
      <c r="D88" s="212"/>
      <c r="E88" s="70"/>
      <c r="F88" s="70"/>
      <c r="G88" s="70"/>
      <c r="H88" s="70"/>
      <c r="I88" s="43"/>
      <c r="J88" s="259"/>
      <c r="K88" s="265"/>
      <c r="L88" s="112"/>
      <c r="M88" s="266"/>
      <c r="N88" s="112"/>
      <c r="O88" s="267"/>
    </row>
    <row r="89" spans="1:15" s="1" customFormat="1" ht="15" customHeight="1" x14ac:dyDescent="0.25">
      <c r="A89" s="23">
        <v>6</v>
      </c>
      <c r="B89" s="48">
        <v>60240</v>
      </c>
      <c r="C89" s="19" t="s">
        <v>73</v>
      </c>
      <c r="D89" s="212"/>
      <c r="E89" s="70"/>
      <c r="F89" s="70"/>
      <c r="G89" s="70"/>
      <c r="H89" s="70"/>
      <c r="I89" s="43"/>
      <c r="J89" s="259"/>
      <c r="K89" s="265"/>
      <c r="L89" s="112"/>
      <c r="M89" s="266"/>
      <c r="N89" s="112"/>
      <c r="O89" s="267"/>
    </row>
    <row r="90" spans="1:15" s="1" customFormat="1" ht="15" customHeight="1" x14ac:dyDescent="0.25">
      <c r="A90" s="23">
        <v>7</v>
      </c>
      <c r="B90" s="48">
        <v>60560</v>
      </c>
      <c r="C90" s="19" t="s">
        <v>74</v>
      </c>
      <c r="D90" s="212"/>
      <c r="E90" s="70"/>
      <c r="F90" s="70"/>
      <c r="G90" s="70"/>
      <c r="H90" s="70"/>
      <c r="I90" s="43"/>
      <c r="J90" s="259"/>
      <c r="K90" s="265"/>
      <c r="L90" s="112"/>
      <c r="M90" s="266"/>
      <c r="N90" s="112"/>
      <c r="O90" s="267"/>
    </row>
    <row r="91" spans="1:15" s="1" customFormat="1" ht="15" customHeight="1" x14ac:dyDescent="0.25">
      <c r="A91" s="23">
        <v>8</v>
      </c>
      <c r="B91" s="48">
        <v>60660</v>
      </c>
      <c r="C91" s="19" t="s">
        <v>75</v>
      </c>
      <c r="D91" s="212"/>
      <c r="E91" s="70"/>
      <c r="F91" s="70"/>
      <c r="G91" s="70"/>
      <c r="H91" s="70"/>
      <c r="I91" s="43"/>
      <c r="J91" s="259"/>
      <c r="K91" s="265"/>
      <c r="L91" s="112"/>
      <c r="M91" s="266"/>
      <c r="N91" s="112"/>
      <c r="O91" s="267"/>
    </row>
    <row r="92" spans="1:15" s="1" customFormat="1" ht="15" customHeight="1" x14ac:dyDescent="0.25">
      <c r="A92" s="23">
        <v>9</v>
      </c>
      <c r="B92" s="55">
        <v>60001</v>
      </c>
      <c r="C92" s="14" t="s">
        <v>67</v>
      </c>
      <c r="D92" s="212"/>
      <c r="E92" s="70"/>
      <c r="F92" s="70"/>
      <c r="G92" s="70"/>
      <c r="H92" s="70"/>
      <c r="I92" s="43"/>
      <c r="J92" s="259"/>
      <c r="K92" s="265"/>
      <c r="L92" s="112"/>
      <c r="M92" s="266"/>
      <c r="N92" s="112"/>
      <c r="O92" s="267"/>
    </row>
    <row r="93" spans="1:15" s="1" customFormat="1" ht="15" customHeight="1" x14ac:dyDescent="0.25">
      <c r="A93" s="23">
        <v>10</v>
      </c>
      <c r="B93" s="48">
        <v>60701</v>
      </c>
      <c r="C93" s="19" t="s">
        <v>76</v>
      </c>
      <c r="D93" s="212"/>
      <c r="E93" s="70"/>
      <c r="F93" s="70"/>
      <c r="G93" s="70"/>
      <c r="H93" s="70"/>
      <c r="I93" s="44"/>
      <c r="J93" s="259"/>
      <c r="K93" s="265"/>
      <c r="L93" s="112"/>
      <c r="M93" s="266"/>
      <c r="N93" s="112"/>
      <c r="O93" s="267"/>
    </row>
    <row r="94" spans="1:15" s="1" customFormat="1" ht="15" customHeight="1" x14ac:dyDescent="0.25">
      <c r="A94" s="23">
        <v>11</v>
      </c>
      <c r="B94" s="48">
        <v>60850</v>
      </c>
      <c r="C94" s="19" t="s">
        <v>77</v>
      </c>
      <c r="D94" s="212"/>
      <c r="E94" s="70"/>
      <c r="F94" s="70"/>
      <c r="G94" s="70"/>
      <c r="H94" s="70"/>
      <c r="I94" s="43"/>
      <c r="J94" s="259"/>
      <c r="K94" s="265"/>
      <c r="L94" s="112"/>
      <c r="M94" s="266"/>
      <c r="N94" s="112"/>
      <c r="O94" s="267"/>
    </row>
    <row r="95" spans="1:15" s="1" customFormat="1" ht="15" customHeight="1" x14ac:dyDescent="0.25">
      <c r="A95" s="23">
        <v>12</v>
      </c>
      <c r="B95" s="48">
        <v>60910</v>
      </c>
      <c r="C95" s="19" t="s">
        <v>78</v>
      </c>
      <c r="D95" s="212"/>
      <c r="E95" s="70"/>
      <c r="F95" s="70"/>
      <c r="G95" s="70"/>
      <c r="H95" s="70"/>
      <c r="I95" s="43"/>
      <c r="J95" s="259"/>
      <c r="K95" s="265"/>
      <c r="L95" s="112"/>
      <c r="M95" s="266"/>
      <c r="N95" s="112"/>
      <c r="O95" s="267"/>
    </row>
    <row r="96" spans="1:15" s="1" customFormat="1" ht="15" customHeight="1" x14ac:dyDescent="0.25">
      <c r="A96" s="23">
        <v>13</v>
      </c>
      <c r="B96" s="48">
        <v>60980</v>
      </c>
      <c r="C96" s="19" t="s">
        <v>79</v>
      </c>
      <c r="D96" s="212"/>
      <c r="E96" s="70"/>
      <c r="F96" s="70"/>
      <c r="G96" s="70"/>
      <c r="H96" s="70"/>
      <c r="I96" s="43"/>
      <c r="J96" s="259"/>
      <c r="K96" s="265"/>
      <c r="L96" s="112"/>
      <c r="M96" s="266"/>
      <c r="N96" s="112"/>
      <c r="O96" s="267"/>
    </row>
    <row r="97" spans="1:15" s="1" customFormat="1" ht="15" customHeight="1" x14ac:dyDescent="0.25">
      <c r="A97" s="23">
        <v>14</v>
      </c>
      <c r="B97" s="48">
        <v>61080</v>
      </c>
      <c r="C97" s="19" t="s">
        <v>80</v>
      </c>
      <c r="D97" s="212"/>
      <c r="E97" s="70"/>
      <c r="F97" s="70"/>
      <c r="G97" s="70"/>
      <c r="H97" s="70"/>
      <c r="I97" s="43"/>
      <c r="J97" s="259"/>
      <c r="K97" s="265"/>
      <c r="L97" s="112"/>
      <c r="M97" s="266"/>
      <c r="N97" s="112"/>
      <c r="O97" s="267"/>
    </row>
    <row r="98" spans="1:15" s="1" customFormat="1" ht="15" customHeight="1" x14ac:dyDescent="0.25">
      <c r="A98" s="23">
        <v>15</v>
      </c>
      <c r="B98" s="48">
        <v>61150</v>
      </c>
      <c r="C98" s="19" t="s">
        <v>81</v>
      </c>
      <c r="D98" s="212"/>
      <c r="E98" s="70"/>
      <c r="F98" s="70"/>
      <c r="G98" s="70"/>
      <c r="H98" s="70"/>
      <c r="I98" s="43"/>
      <c r="J98" s="259"/>
      <c r="K98" s="265"/>
      <c r="L98" s="112"/>
      <c r="M98" s="266"/>
      <c r="N98" s="112"/>
      <c r="O98" s="267"/>
    </row>
    <row r="99" spans="1:15" s="1" customFormat="1" ht="15" customHeight="1" x14ac:dyDescent="0.25">
      <c r="A99" s="23">
        <v>16</v>
      </c>
      <c r="B99" s="48">
        <v>61210</v>
      </c>
      <c r="C99" s="19" t="s">
        <v>82</v>
      </c>
      <c r="D99" s="212"/>
      <c r="E99" s="70"/>
      <c r="F99" s="70"/>
      <c r="G99" s="70"/>
      <c r="H99" s="70"/>
      <c r="I99" s="43"/>
      <c r="J99" s="259"/>
      <c r="K99" s="265"/>
      <c r="L99" s="112"/>
      <c r="M99" s="266"/>
      <c r="N99" s="112"/>
      <c r="O99" s="267"/>
    </row>
    <row r="100" spans="1:15" s="1" customFormat="1" ht="15" customHeight="1" x14ac:dyDescent="0.25">
      <c r="A100" s="23">
        <v>17</v>
      </c>
      <c r="B100" s="48">
        <v>61290</v>
      </c>
      <c r="C100" s="19" t="s">
        <v>83</v>
      </c>
      <c r="D100" s="212"/>
      <c r="E100" s="70"/>
      <c r="F100" s="70"/>
      <c r="G100" s="70"/>
      <c r="H100" s="70"/>
      <c r="I100" s="43"/>
      <c r="J100" s="259"/>
      <c r="K100" s="265"/>
      <c r="L100" s="112"/>
      <c r="M100" s="266"/>
      <c r="N100" s="112"/>
      <c r="O100" s="267"/>
    </row>
    <row r="101" spans="1:15" s="1" customFormat="1" ht="15" customHeight="1" x14ac:dyDescent="0.25">
      <c r="A101" s="23">
        <v>18</v>
      </c>
      <c r="B101" s="48">
        <v>61340</v>
      </c>
      <c r="C101" s="19" t="s">
        <v>84</v>
      </c>
      <c r="D101" s="212"/>
      <c r="E101" s="70"/>
      <c r="F101" s="70"/>
      <c r="G101" s="70"/>
      <c r="H101" s="70"/>
      <c r="I101" s="43"/>
      <c r="J101" s="259"/>
      <c r="K101" s="265"/>
      <c r="L101" s="112"/>
      <c r="M101" s="266"/>
      <c r="N101" s="112"/>
      <c r="O101" s="267"/>
    </row>
    <row r="102" spans="1:15" s="1" customFormat="1" ht="15" customHeight="1" x14ac:dyDescent="0.25">
      <c r="A102" s="59">
        <v>19</v>
      </c>
      <c r="B102" s="48">
        <v>61390</v>
      </c>
      <c r="C102" s="19" t="s">
        <v>85</v>
      </c>
      <c r="D102" s="212"/>
      <c r="E102" s="70"/>
      <c r="F102" s="70"/>
      <c r="G102" s="70"/>
      <c r="H102" s="70"/>
      <c r="I102" s="43"/>
      <c r="J102" s="259"/>
      <c r="K102" s="265"/>
      <c r="L102" s="112"/>
      <c r="M102" s="266"/>
      <c r="N102" s="112"/>
      <c r="O102" s="267"/>
    </row>
    <row r="103" spans="1:15" s="1" customFormat="1" ht="15" customHeight="1" x14ac:dyDescent="0.25">
      <c r="A103" s="16">
        <v>20</v>
      </c>
      <c r="B103" s="48">
        <v>61410</v>
      </c>
      <c r="C103" s="19" t="s">
        <v>86</v>
      </c>
      <c r="D103" s="212"/>
      <c r="E103" s="70"/>
      <c r="F103" s="70"/>
      <c r="G103" s="70"/>
      <c r="H103" s="70"/>
      <c r="I103" s="43"/>
      <c r="J103" s="259"/>
      <c r="K103" s="265"/>
      <c r="L103" s="112"/>
      <c r="M103" s="266"/>
      <c r="N103" s="112"/>
      <c r="O103" s="267"/>
    </row>
    <row r="104" spans="1:15" s="1" customFormat="1" ht="15" customHeight="1" x14ac:dyDescent="0.25">
      <c r="A104" s="11">
        <v>21</v>
      </c>
      <c r="B104" s="48">
        <v>61430</v>
      </c>
      <c r="C104" s="19" t="s">
        <v>114</v>
      </c>
      <c r="D104" s="212"/>
      <c r="E104" s="70"/>
      <c r="F104" s="70"/>
      <c r="G104" s="70"/>
      <c r="H104" s="70"/>
      <c r="I104" s="43"/>
      <c r="J104" s="259"/>
      <c r="K104" s="265"/>
      <c r="L104" s="112"/>
      <c r="M104" s="266"/>
      <c r="N104" s="112"/>
      <c r="O104" s="267"/>
    </row>
    <row r="105" spans="1:15" s="1" customFormat="1" ht="15" customHeight="1" x14ac:dyDescent="0.25">
      <c r="A105" s="11">
        <v>22</v>
      </c>
      <c r="B105" s="48">
        <v>61440</v>
      </c>
      <c r="C105" s="19" t="s">
        <v>87</v>
      </c>
      <c r="D105" s="212"/>
      <c r="E105" s="70"/>
      <c r="F105" s="70"/>
      <c r="G105" s="70"/>
      <c r="H105" s="70"/>
      <c r="I105" s="43"/>
      <c r="J105" s="259"/>
      <c r="K105" s="265"/>
      <c r="L105" s="112"/>
      <c r="M105" s="266"/>
      <c r="N105" s="112"/>
      <c r="O105" s="267"/>
    </row>
    <row r="106" spans="1:15" s="1" customFormat="1" ht="15" customHeight="1" x14ac:dyDescent="0.25">
      <c r="A106" s="11">
        <v>23</v>
      </c>
      <c r="B106" s="48">
        <v>61450</v>
      </c>
      <c r="C106" s="19" t="s">
        <v>115</v>
      </c>
      <c r="D106" s="212"/>
      <c r="E106" s="70"/>
      <c r="F106" s="70"/>
      <c r="G106" s="70"/>
      <c r="H106" s="70"/>
      <c r="I106" s="43"/>
      <c r="J106" s="259"/>
      <c r="K106" s="265"/>
      <c r="L106" s="112"/>
      <c r="M106" s="266"/>
      <c r="N106" s="112"/>
      <c r="O106" s="267"/>
    </row>
    <row r="107" spans="1:15" s="1" customFormat="1" ht="15" customHeight="1" x14ac:dyDescent="0.25">
      <c r="A107" s="11">
        <v>24</v>
      </c>
      <c r="B107" s="48">
        <v>61470</v>
      </c>
      <c r="C107" s="19" t="s">
        <v>88</v>
      </c>
      <c r="D107" s="212"/>
      <c r="E107" s="70"/>
      <c r="F107" s="70"/>
      <c r="G107" s="70"/>
      <c r="H107" s="70"/>
      <c r="I107" s="43"/>
      <c r="J107" s="259"/>
      <c r="K107" s="265"/>
      <c r="L107" s="112"/>
      <c r="M107" s="266"/>
      <c r="N107" s="112"/>
      <c r="O107" s="267"/>
    </row>
    <row r="108" spans="1:15" s="1" customFormat="1" ht="15" customHeight="1" x14ac:dyDescent="0.25">
      <c r="A108" s="11">
        <v>25</v>
      </c>
      <c r="B108" s="48">
        <v>61490</v>
      </c>
      <c r="C108" s="19" t="s">
        <v>116</v>
      </c>
      <c r="D108" s="212"/>
      <c r="E108" s="70"/>
      <c r="F108" s="70"/>
      <c r="G108" s="70"/>
      <c r="H108" s="70"/>
      <c r="I108" s="43"/>
      <c r="J108" s="259"/>
      <c r="K108" s="265"/>
      <c r="L108" s="112"/>
      <c r="M108" s="266"/>
      <c r="N108" s="112"/>
      <c r="O108" s="267"/>
    </row>
    <row r="109" spans="1:15" s="1" customFormat="1" ht="15" customHeight="1" x14ac:dyDescent="0.25">
      <c r="A109" s="11">
        <v>26</v>
      </c>
      <c r="B109" s="48">
        <v>61500</v>
      </c>
      <c r="C109" s="19" t="s">
        <v>117</v>
      </c>
      <c r="D109" s="212"/>
      <c r="E109" s="70"/>
      <c r="F109" s="70"/>
      <c r="G109" s="70"/>
      <c r="H109" s="70"/>
      <c r="I109" s="43"/>
      <c r="J109" s="259"/>
      <c r="K109" s="265"/>
      <c r="L109" s="112"/>
      <c r="M109" s="266"/>
      <c r="N109" s="112"/>
      <c r="O109" s="267"/>
    </row>
    <row r="110" spans="1:15" s="1" customFormat="1" ht="15" customHeight="1" x14ac:dyDescent="0.25">
      <c r="A110" s="11">
        <v>27</v>
      </c>
      <c r="B110" s="48">
        <v>61510</v>
      </c>
      <c r="C110" s="19" t="s">
        <v>89</v>
      </c>
      <c r="D110" s="212"/>
      <c r="E110" s="70"/>
      <c r="F110" s="70"/>
      <c r="G110" s="70"/>
      <c r="H110" s="70"/>
      <c r="I110" s="43"/>
      <c r="J110" s="259"/>
      <c r="K110" s="265"/>
      <c r="L110" s="112"/>
      <c r="M110" s="266"/>
      <c r="N110" s="112"/>
      <c r="O110" s="267"/>
    </row>
    <row r="111" spans="1:15" s="1" customFormat="1" ht="15" customHeight="1" x14ac:dyDescent="0.25">
      <c r="A111" s="11">
        <v>28</v>
      </c>
      <c r="B111" s="50">
        <v>61520</v>
      </c>
      <c r="C111" s="22" t="s">
        <v>118</v>
      </c>
      <c r="D111" s="212"/>
      <c r="E111" s="70"/>
      <c r="F111" s="70"/>
      <c r="G111" s="70"/>
      <c r="H111" s="70"/>
      <c r="I111" s="43"/>
      <c r="J111" s="259"/>
      <c r="K111" s="265"/>
      <c r="L111" s="112"/>
      <c r="M111" s="266"/>
      <c r="N111" s="112"/>
      <c r="O111" s="267"/>
    </row>
    <row r="112" spans="1:15" s="1" customFormat="1" ht="15" customHeight="1" x14ac:dyDescent="0.25">
      <c r="A112" s="15">
        <v>29</v>
      </c>
      <c r="B112" s="50">
        <v>61540</v>
      </c>
      <c r="C112" s="22" t="s">
        <v>119</v>
      </c>
      <c r="D112" s="213"/>
      <c r="E112" s="79"/>
      <c r="F112" s="79"/>
      <c r="G112" s="79"/>
      <c r="H112" s="80"/>
      <c r="I112" s="46"/>
      <c r="J112" s="259"/>
      <c r="K112" s="265"/>
      <c r="L112" s="112"/>
      <c r="M112" s="266"/>
      <c r="N112" s="112"/>
      <c r="O112" s="267"/>
    </row>
    <row r="113" spans="1:15" s="1" customFormat="1" ht="15" customHeight="1" x14ac:dyDescent="0.25">
      <c r="A113" s="15">
        <v>30</v>
      </c>
      <c r="B113" s="50">
        <v>61560</v>
      </c>
      <c r="C113" s="22" t="s">
        <v>121</v>
      </c>
      <c r="D113" s="212"/>
      <c r="E113" s="141"/>
      <c r="F113" s="142"/>
      <c r="G113" s="141"/>
      <c r="H113" s="141"/>
      <c r="I113" s="46"/>
      <c r="J113" s="259"/>
      <c r="K113" s="265"/>
      <c r="L113" s="112"/>
      <c r="M113" s="266"/>
      <c r="N113" s="112"/>
      <c r="O113" s="267"/>
    </row>
    <row r="114" spans="1:15" s="1" customFormat="1" ht="15" customHeight="1" thickBot="1" x14ac:dyDescent="0.3">
      <c r="A114" s="12">
        <v>31</v>
      </c>
      <c r="B114" s="50">
        <v>61570</v>
      </c>
      <c r="C114" s="22" t="s">
        <v>123</v>
      </c>
      <c r="D114" s="214"/>
      <c r="E114" s="143"/>
      <c r="F114" s="147"/>
      <c r="G114" s="143"/>
      <c r="H114" s="85"/>
      <c r="I114" s="45"/>
      <c r="J114" s="259"/>
      <c r="K114" s="268"/>
      <c r="L114" s="151"/>
      <c r="M114" s="269"/>
      <c r="N114" s="151"/>
      <c r="O114" s="270"/>
    </row>
    <row r="115" spans="1:15" s="1" customFormat="1" ht="15" customHeight="1" thickBot="1" x14ac:dyDescent="0.3">
      <c r="A115" s="40"/>
      <c r="B115" s="56"/>
      <c r="C115" s="37" t="s">
        <v>107</v>
      </c>
      <c r="D115" s="76">
        <f>SUM(D116:D124)</f>
        <v>0</v>
      </c>
      <c r="E115" s="38">
        <v>0</v>
      </c>
      <c r="F115" s="38">
        <v>0</v>
      </c>
      <c r="G115" s="38">
        <v>0</v>
      </c>
      <c r="H115" s="38">
        <v>0</v>
      </c>
      <c r="I115" s="39">
        <v>0</v>
      </c>
      <c r="J115" s="259"/>
      <c r="K115" s="325">
        <f t="shared" si="3"/>
        <v>0</v>
      </c>
      <c r="L115" s="326">
        <f>SUM(L116:L124)</f>
        <v>0</v>
      </c>
      <c r="M115" s="327">
        <f t="shared" si="4"/>
        <v>0</v>
      </c>
      <c r="N115" s="326">
        <f>SUM(N116:N124)</f>
        <v>0</v>
      </c>
      <c r="O115" s="328">
        <f t="shared" si="5"/>
        <v>0</v>
      </c>
    </row>
    <row r="116" spans="1:15" s="1" customFormat="1" ht="15" customHeight="1" x14ac:dyDescent="0.25">
      <c r="A116" s="10">
        <v>1</v>
      </c>
      <c r="B116" s="49">
        <v>70020</v>
      </c>
      <c r="C116" s="13" t="s">
        <v>90</v>
      </c>
      <c r="D116" s="216"/>
      <c r="E116" s="77"/>
      <c r="F116" s="77"/>
      <c r="G116" s="77"/>
      <c r="H116" s="77"/>
      <c r="I116" s="42"/>
      <c r="J116" s="259"/>
      <c r="K116" s="271"/>
      <c r="L116" s="272"/>
      <c r="M116" s="273"/>
      <c r="N116" s="272"/>
      <c r="O116" s="274"/>
    </row>
    <row r="117" spans="1:15" s="1" customFormat="1" ht="15" customHeight="1" x14ac:dyDescent="0.25">
      <c r="A117" s="16">
        <v>2</v>
      </c>
      <c r="B117" s="48">
        <v>70110</v>
      </c>
      <c r="C117" s="19" t="s">
        <v>93</v>
      </c>
      <c r="D117" s="215"/>
      <c r="E117" s="70"/>
      <c r="F117" s="70"/>
      <c r="G117" s="70"/>
      <c r="H117" s="70"/>
      <c r="I117" s="43"/>
      <c r="J117" s="259"/>
      <c r="K117" s="265"/>
      <c r="L117" s="112"/>
      <c r="M117" s="266"/>
      <c r="N117" s="112"/>
      <c r="O117" s="267"/>
    </row>
    <row r="118" spans="1:15" s="1" customFormat="1" ht="15" customHeight="1" x14ac:dyDescent="0.25">
      <c r="A118" s="11">
        <v>3</v>
      </c>
      <c r="B118" s="48">
        <v>70021</v>
      </c>
      <c r="C118" s="19" t="s">
        <v>91</v>
      </c>
      <c r="D118" s="215"/>
      <c r="E118" s="70"/>
      <c r="F118" s="70"/>
      <c r="G118" s="70"/>
      <c r="H118" s="70"/>
      <c r="I118" s="43"/>
      <c r="J118" s="259"/>
      <c r="K118" s="265"/>
      <c r="L118" s="112"/>
      <c r="M118" s="266"/>
      <c r="N118" s="112"/>
      <c r="O118" s="267"/>
    </row>
    <row r="119" spans="1:15" s="1" customFormat="1" ht="15" customHeight="1" x14ac:dyDescent="0.25">
      <c r="A119" s="11">
        <v>4</v>
      </c>
      <c r="B119" s="48">
        <v>70040</v>
      </c>
      <c r="C119" s="19" t="s">
        <v>92</v>
      </c>
      <c r="D119" s="215"/>
      <c r="E119" s="70"/>
      <c r="F119" s="70"/>
      <c r="G119" s="70"/>
      <c r="H119" s="70"/>
      <c r="I119" s="43"/>
      <c r="J119" s="259"/>
      <c r="K119" s="265"/>
      <c r="L119" s="112"/>
      <c r="M119" s="266"/>
      <c r="N119" s="112"/>
      <c r="O119" s="267"/>
    </row>
    <row r="120" spans="1:15" s="1" customFormat="1" ht="15" customHeight="1" x14ac:dyDescent="0.25">
      <c r="A120" s="11">
        <v>5</v>
      </c>
      <c r="B120" s="48">
        <v>70100</v>
      </c>
      <c r="C120" s="19" t="s">
        <v>108</v>
      </c>
      <c r="D120" s="215"/>
      <c r="E120" s="70"/>
      <c r="F120" s="70"/>
      <c r="G120" s="70"/>
      <c r="H120" s="70"/>
      <c r="I120" s="43"/>
      <c r="J120" s="259"/>
      <c r="K120" s="265"/>
      <c r="L120" s="112"/>
      <c r="M120" s="266"/>
      <c r="N120" s="112"/>
      <c r="O120" s="267"/>
    </row>
    <row r="121" spans="1:15" s="1" customFormat="1" ht="15" customHeight="1" x14ac:dyDescent="0.25">
      <c r="A121" s="11">
        <v>6</v>
      </c>
      <c r="B121" s="48">
        <v>70270</v>
      </c>
      <c r="C121" s="19" t="s">
        <v>94</v>
      </c>
      <c r="D121" s="215"/>
      <c r="E121" s="70"/>
      <c r="F121" s="70"/>
      <c r="G121" s="70"/>
      <c r="H121" s="70"/>
      <c r="I121" s="43"/>
      <c r="J121" s="259"/>
      <c r="K121" s="265"/>
      <c r="L121" s="112"/>
      <c r="M121" s="266"/>
      <c r="N121" s="112"/>
      <c r="O121" s="267"/>
    </row>
    <row r="122" spans="1:15" s="1" customFormat="1" ht="15" customHeight="1" x14ac:dyDescent="0.25">
      <c r="A122" s="11">
        <v>7</v>
      </c>
      <c r="B122" s="48">
        <v>70510</v>
      </c>
      <c r="C122" s="19" t="s">
        <v>95</v>
      </c>
      <c r="D122" s="215"/>
      <c r="E122" s="70"/>
      <c r="F122" s="70"/>
      <c r="G122" s="70"/>
      <c r="H122" s="70"/>
      <c r="I122" s="43"/>
      <c r="J122" s="259"/>
      <c r="K122" s="265"/>
      <c r="L122" s="112"/>
      <c r="M122" s="266"/>
      <c r="N122" s="112"/>
      <c r="O122" s="267"/>
    </row>
    <row r="123" spans="1:15" s="1" customFormat="1" ht="15" customHeight="1" x14ac:dyDescent="0.25">
      <c r="A123" s="15">
        <v>8</v>
      </c>
      <c r="B123" s="50">
        <v>10880</v>
      </c>
      <c r="C123" s="22" t="s">
        <v>120</v>
      </c>
      <c r="D123" s="215"/>
      <c r="E123" s="146"/>
      <c r="F123" s="146"/>
      <c r="G123" s="146"/>
      <c r="H123" s="146"/>
      <c r="I123" s="46"/>
      <c r="J123" s="259"/>
      <c r="K123" s="265"/>
      <c r="L123" s="112"/>
      <c r="M123" s="266"/>
      <c r="N123" s="112"/>
      <c r="O123" s="267"/>
    </row>
    <row r="124" spans="1:15" s="1" customFormat="1" ht="15" customHeight="1" thickBot="1" x14ac:dyDescent="0.3">
      <c r="A124" s="12">
        <v>9</v>
      </c>
      <c r="B124" s="52">
        <v>10890</v>
      </c>
      <c r="C124" s="20" t="s">
        <v>122</v>
      </c>
      <c r="D124" s="217"/>
      <c r="E124" s="147"/>
      <c r="F124" s="147"/>
      <c r="G124" s="147"/>
      <c r="H124" s="148"/>
      <c r="I124" s="45"/>
      <c r="J124" s="259"/>
      <c r="K124" s="276"/>
      <c r="L124" s="277"/>
      <c r="M124" s="278"/>
      <c r="N124" s="277"/>
      <c r="O124" s="279"/>
    </row>
    <row r="125" spans="1:15" ht="15" customHeight="1" x14ac:dyDescent="0.25">
      <c r="A125" s="6"/>
      <c r="B125" s="6"/>
      <c r="C125" s="6"/>
      <c r="D125" s="553" t="s">
        <v>98</v>
      </c>
      <c r="E125" s="553"/>
      <c r="F125" s="553"/>
      <c r="G125" s="553"/>
      <c r="H125" s="553"/>
      <c r="I125" s="280">
        <v>0</v>
      </c>
      <c r="J125" s="281"/>
      <c r="K125" s="282"/>
      <c r="L125" s="282"/>
      <c r="M125" s="283"/>
      <c r="N125" s="283"/>
      <c r="O125" s="283"/>
    </row>
    <row r="126" spans="1:15" ht="15" customHeight="1" x14ac:dyDescent="0.25">
      <c r="A126" s="6"/>
      <c r="B126" s="6"/>
      <c r="C126" s="6"/>
      <c r="D126" s="6"/>
      <c r="E126" s="7"/>
      <c r="F126" s="7"/>
      <c r="G126" s="8"/>
      <c r="H126" s="8"/>
      <c r="I126" s="9"/>
      <c r="J126" s="4"/>
    </row>
  </sheetData>
  <mergeCells count="8">
    <mergeCell ref="I4:I5"/>
    <mergeCell ref="D125:H125"/>
    <mergeCell ref="C2:D2"/>
    <mergeCell ref="A4:A5"/>
    <mergeCell ref="B4:B5"/>
    <mergeCell ref="C4:C5"/>
    <mergeCell ref="D4:D5"/>
    <mergeCell ref="E4:H4"/>
  </mergeCells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4"/>
  <sheetViews>
    <sheetView zoomScale="90" zoomScaleNormal="90" workbookViewId="0">
      <pane xSplit="9" ySplit="6" topLeftCell="J7" activePane="bottomRight" state="frozen"/>
      <selection pane="topRight" activeCell="K1" sqref="K1"/>
      <selection pane="bottomLeft" activeCell="A7" sqref="A7"/>
      <selection pane="bottomRight" activeCell="C4" sqref="C4:C5"/>
    </sheetView>
  </sheetViews>
  <sheetFormatPr defaultRowHeight="15" x14ac:dyDescent="0.25"/>
  <cols>
    <col min="1" max="1" width="4.7109375" customWidth="1"/>
    <col min="2" max="2" width="9.7109375" customWidth="1"/>
    <col min="3" max="3" width="31.7109375" customWidth="1"/>
    <col min="4" max="4" width="8.7109375" customWidth="1"/>
    <col min="5" max="8" width="7.7109375" customWidth="1"/>
    <col min="9" max="9" width="8.7109375" style="2" customWidth="1"/>
    <col min="10" max="10" width="7.85546875" customWidth="1"/>
    <col min="11" max="13" width="10.7109375" customWidth="1"/>
    <col min="14" max="15" width="9.7109375" customWidth="1"/>
    <col min="16" max="16" width="9.28515625" customWidth="1"/>
  </cols>
  <sheetData>
    <row r="1" spans="1:16" ht="18" customHeight="1" x14ac:dyDescent="0.25">
      <c r="K1" s="113"/>
      <c r="L1" s="17" t="s">
        <v>131</v>
      </c>
    </row>
    <row r="2" spans="1:16" ht="18" customHeight="1" x14ac:dyDescent="0.25">
      <c r="A2" s="4"/>
      <c r="B2" s="4"/>
      <c r="C2" s="542" t="s">
        <v>138</v>
      </c>
      <c r="D2" s="542"/>
      <c r="E2" s="66"/>
      <c r="F2" s="66"/>
      <c r="G2" s="66"/>
      <c r="H2" s="66"/>
      <c r="I2" s="26">
        <v>2022</v>
      </c>
      <c r="J2" s="4"/>
      <c r="K2" s="27"/>
      <c r="L2" s="17" t="s">
        <v>133</v>
      </c>
    </row>
    <row r="3" spans="1:16" ht="18" customHeight="1" thickBot="1" x14ac:dyDescent="0.3">
      <c r="A3" s="4"/>
      <c r="B3" s="4"/>
      <c r="C3" s="4"/>
      <c r="D3" s="4"/>
      <c r="E3" s="4"/>
      <c r="F3" s="4"/>
      <c r="G3" s="4"/>
      <c r="H3" s="4"/>
      <c r="I3" s="5"/>
      <c r="J3" s="4"/>
      <c r="K3" s="254"/>
      <c r="L3" s="17" t="s">
        <v>132</v>
      </c>
    </row>
    <row r="4" spans="1:16" ht="18" customHeight="1" thickBot="1" x14ac:dyDescent="0.3">
      <c r="A4" s="545" t="s">
        <v>0</v>
      </c>
      <c r="B4" s="547" t="s">
        <v>1</v>
      </c>
      <c r="C4" s="547" t="s">
        <v>2</v>
      </c>
      <c r="D4" s="554" t="s">
        <v>3</v>
      </c>
      <c r="E4" s="556" t="s">
        <v>130</v>
      </c>
      <c r="F4" s="557"/>
      <c r="G4" s="557"/>
      <c r="H4" s="558"/>
      <c r="I4" s="551" t="s">
        <v>99</v>
      </c>
      <c r="J4" s="4"/>
      <c r="K4" s="18"/>
      <c r="L4" s="17" t="s">
        <v>134</v>
      </c>
    </row>
    <row r="5" spans="1:16" ht="30" customHeight="1" thickBot="1" x14ac:dyDescent="0.3">
      <c r="A5" s="546"/>
      <c r="B5" s="548"/>
      <c r="C5" s="548"/>
      <c r="D5" s="555"/>
      <c r="E5" s="3">
        <v>2</v>
      </c>
      <c r="F5" s="3">
        <v>3</v>
      </c>
      <c r="G5" s="3">
        <v>4</v>
      </c>
      <c r="H5" s="3">
        <v>5</v>
      </c>
      <c r="I5" s="552"/>
      <c r="J5" s="4"/>
      <c r="K5" s="87" t="s">
        <v>125</v>
      </c>
      <c r="L5" s="88" t="s">
        <v>126</v>
      </c>
      <c r="M5" s="88" t="s">
        <v>127</v>
      </c>
      <c r="N5" s="88" t="s">
        <v>128</v>
      </c>
      <c r="O5" s="89" t="s">
        <v>129</v>
      </c>
    </row>
    <row r="6" spans="1:16" ht="15" customHeight="1" thickBot="1" x14ac:dyDescent="0.3">
      <c r="A6" s="29"/>
      <c r="B6" s="30"/>
      <c r="C6" s="30" t="s">
        <v>100</v>
      </c>
      <c r="D6" s="31">
        <f>D7+D16+D29+D47+D67+D82+D113</f>
        <v>853</v>
      </c>
      <c r="E6" s="154">
        <v>3.8344597940186169</v>
      </c>
      <c r="F6" s="154">
        <v>31.265059559177207</v>
      </c>
      <c r="G6" s="154">
        <v>35.241999150087388</v>
      </c>
      <c r="H6" s="154">
        <v>29.658481496716782</v>
      </c>
      <c r="I6" s="114">
        <v>4</v>
      </c>
      <c r="J6" s="21"/>
      <c r="K6" s="304">
        <f>D6</f>
        <v>853</v>
      </c>
      <c r="L6" s="305">
        <f>L7+L16+L29+L47+L67+L82+L113</f>
        <v>584</v>
      </c>
      <c r="M6" s="255">
        <f>G6+H6</f>
        <v>64.900480646804169</v>
      </c>
      <c r="N6" s="305">
        <f>N7+N16+N29+N47+N67+N82+N113</f>
        <v>23</v>
      </c>
      <c r="O6" s="311">
        <f>E6</f>
        <v>3.8344597940186169</v>
      </c>
      <c r="P6" s="58"/>
    </row>
    <row r="7" spans="1:16" ht="15" customHeight="1" thickBot="1" x14ac:dyDescent="0.3">
      <c r="A7" s="32"/>
      <c r="B7" s="25"/>
      <c r="C7" s="33" t="s">
        <v>101</v>
      </c>
      <c r="D7" s="34">
        <f>SUM(D8:D15)</f>
        <v>84</v>
      </c>
      <c r="E7" s="81">
        <v>2.6785714285714288</v>
      </c>
      <c r="F7" s="81">
        <v>21.628787878787879</v>
      </c>
      <c r="G7" s="81">
        <v>40.313852813852819</v>
      </c>
      <c r="H7" s="81">
        <v>35.378787878787882</v>
      </c>
      <c r="I7" s="41">
        <f>AVERAGE(I8:I15)</f>
        <v>4.0839285714285722</v>
      </c>
      <c r="J7" s="21"/>
      <c r="K7" s="312">
        <f t="shared" ref="K7:K21" si="0">D7</f>
        <v>84</v>
      </c>
      <c r="L7" s="313">
        <f>SUM(L8:L15)</f>
        <v>63</v>
      </c>
      <c r="M7" s="320">
        <f t="shared" ref="M7:M21" si="1">G7+H7</f>
        <v>75.692640692640708</v>
      </c>
      <c r="N7" s="313">
        <f>SUM(N8:N15)</f>
        <v>2</v>
      </c>
      <c r="O7" s="319">
        <f t="shared" ref="O7:O21" si="2">E7</f>
        <v>2.6785714285714288</v>
      </c>
      <c r="P7" s="68"/>
    </row>
    <row r="8" spans="1:16" s="1" customFormat="1" ht="15" customHeight="1" x14ac:dyDescent="0.25">
      <c r="A8" s="11">
        <v>1</v>
      </c>
      <c r="B8" s="48">
        <v>10002</v>
      </c>
      <c r="C8" s="19" t="s">
        <v>5</v>
      </c>
      <c r="D8" s="144">
        <v>11</v>
      </c>
      <c r="E8" s="145"/>
      <c r="F8" s="145">
        <v>36.363636363636367</v>
      </c>
      <c r="G8" s="145">
        <v>27.272727272727273</v>
      </c>
      <c r="H8" s="145">
        <v>36.363636363636367</v>
      </c>
      <c r="I8" s="43">
        <f t="shared" ref="I8:I72" si="3">(E8*2+F8*3+G8*4+H8*5)/100</f>
        <v>4</v>
      </c>
      <c r="J8" s="21"/>
      <c r="K8" s="98">
        <f t="shared" si="0"/>
        <v>11</v>
      </c>
      <c r="L8" s="99">
        <f t="shared" ref="L8" si="4">M8*K8/100</f>
        <v>7</v>
      </c>
      <c r="M8" s="100">
        <f t="shared" si="1"/>
        <v>63.63636363636364</v>
      </c>
      <c r="N8" s="99">
        <f t="shared" ref="N8" si="5">O8*K8/100</f>
        <v>0</v>
      </c>
      <c r="O8" s="101">
        <f t="shared" si="2"/>
        <v>0</v>
      </c>
      <c r="P8" s="61"/>
    </row>
    <row r="9" spans="1:16" s="1" customFormat="1" ht="15" customHeight="1" x14ac:dyDescent="0.25">
      <c r="A9" s="11">
        <v>2</v>
      </c>
      <c r="B9" s="48">
        <v>10090</v>
      </c>
      <c r="C9" s="19" t="s">
        <v>7</v>
      </c>
      <c r="D9" s="144">
        <v>21</v>
      </c>
      <c r="E9" s="145">
        <v>4.7619047619047619</v>
      </c>
      <c r="F9" s="145">
        <v>38.095238095238095</v>
      </c>
      <c r="G9" s="145">
        <v>19.047619047619047</v>
      </c>
      <c r="H9" s="145">
        <v>38.095238095238095</v>
      </c>
      <c r="I9" s="43">
        <f t="shared" si="3"/>
        <v>3.9047619047619047</v>
      </c>
      <c r="J9" s="21"/>
      <c r="K9" s="98">
        <f t="shared" si="0"/>
        <v>21</v>
      </c>
      <c r="L9" s="99">
        <f t="shared" ref="L9:L65" si="6">M9*K9/100</f>
        <v>12</v>
      </c>
      <c r="M9" s="100">
        <f t="shared" si="1"/>
        <v>57.142857142857139</v>
      </c>
      <c r="N9" s="99">
        <f t="shared" ref="N9:N65" si="7">O9*K9/100</f>
        <v>1</v>
      </c>
      <c r="O9" s="101">
        <f t="shared" si="2"/>
        <v>4.7619047619047619</v>
      </c>
      <c r="P9" s="61"/>
    </row>
    <row r="10" spans="1:16" s="1" customFormat="1" ht="15" customHeight="1" x14ac:dyDescent="0.25">
      <c r="A10" s="11">
        <v>3</v>
      </c>
      <c r="B10" s="50">
        <v>10004</v>
      </c>
      <c r="C10" s="22" t="s">
        <v>6</v>
      </c>
      <c r="D10" s="200">
        <v>30</v>
      </c>
      <c r="E10" s="201"/>
      <c r="F10" s="201">
        <v>3.3333333333333335</v>
      </c>
      <c r="G10" s="201">
        <v>33.333333333333336</v>
      </c>
      <c r="H10" s="229">
        <v>63.333333333333336</v>
      </c>
      <c r="I10" s="46">
        <f t="shared" si="3"/>
        <v>4.5999999999999996</v>
      </c>
      <c r="J10" s="21"/>
      <c r="K10" s="98">
        <f t="shared" si="0"/>
        <v>30</v>
      </c>
      <c r="L10" s="99">
        <f t="shared" si="6"/>
        <v>29</v>
      </c>
      <c r="M10" s="100">
        <f t="shared" si="1"/>
        <v>96.666666666666671</v>
      </c>
      <c r="N10" s="99">
        <f t="shared" si="7"/>
        <v>0</v>
      </c>
      <c r="O10" s="101">
        <f t="shared" si="2"/>
        <v>0</v>
      </c>
      <c r="P10" s="61"/>
    </row>
    <row r="11" spans="1:16" s="1" customFormat="1" ht="14.25" customHeight="1" x14ac:dyDescent="0.25">
      <c r="A11" s="11">
        <v>4</v>
      </c>
      <c r="B11" s="48">
        <v>10001</v>
      </c>
      <c r="C11" s="19" t="s">
        <v>4</v>
      </c>
      <c r="D11" s="200">
        <v>7</v>
      </c>
      <c r="E11" s="201"/>
      <c r="F11" s="201">
        <v>28.571428571428573</v>
      </c>
      <c r="G11" s="201">
        <v>42.857142857142854</v>
      </c>
      <c r="H11" s="228">
        <v>28.571428571428573</v>
      </c>
      <c r="I11" s="43">
        <f t="shared" si="3"/>
        <v>4</v>
      </c>
      <c r="J11" s="21"/>
      <c r="K11" s="98">
        <f t="shared" si="0"/>
        <v>7</v>
      </c>
      <c r="L11" s="99">
        <f t="shared" si="6"/>
        <v>5</v>
      </c>
      <c r="M11" s="100">
        <f t="shared" si="1"/>
        <v>71.428571428571431</v>
      </c>
      <c r="N11" s="99">
        <f t="shared" si="7"/>
        <v>0</v>
      </c>
      <c r="O11" s="101">
        <f t="shared" si="2"/>
        <v>0</v>
      </c>
      <c r="P11" s="61"/>
    </row>
    <row r="12" spans="1:16" s="1" customFormat="1" ht="15" customHeight="1" x14ac:dyDescent="0.25">
      <c r="A12" s="11">
        <v>5</v>
      </c>
      <c r="B12" s="48">
        <v>10120</v>
      </c>
      <c r="C12" s="19" t="s">
        <v>8</v>
      </c>
      <c r="D12" s="200">
        <v>2</v>
      </c>
      <c r="E12" s="201"/>
      <c r="F12" s="201"/>
      <c r="G12" s="201">
        <v>50</v>
      </c>
      <c r="H12" s="201">
        <v>50</v>
      </c>
      <c r="I12" s="43">
        <f t="shared" si="3"/>
        <v>4.5</v>
      </c>
      <c r="J12" s="21"/>
      <c r="K12" s="98">
        <f t="shared" si="0"/>
        <v>2</v>
      </c>
      <c r="L12" s="99">
        <f t="shared" si="6"/>
        <v>2</v>
      </c>
      <c r="M12" s="100">
        <f t="shared" si="1"/>
        <v>100</v>
      </c>
      <c r="N12" s="99">
        <f t="shared" si="7"/>
        <v>0</v>
      </c>
      <c r="O12" s="101">
        <f t="shared" si="2"/>
        <v>0</v>
      </c>
      <c r="P12" s="61"/>
    </row>
    <row r="13" spans="1:16" s="1" customFormat="1" ht="15" customHeight="1" x14ac:dyDescent="0.25">
      <c r="A13" s="11">
        <v>6</v>
      </c>
      <c r="B13" s="48">
        <v>10190</v>
      </c>
      <c r="C13" s="19" t="s">
        <v>9</v>
      </c>
      <c r="D13" s="144">
        <v>6</v>
      </c>
      <c r="E13" s="145"/>
      <c r="F13" s="145">
        <v>33.333333333333336</v>
      </c>
      <c r="G13" s="145">
        <v>33.333333333333336</v>
      </c>
      <c r="H13" s="145">
        <v>33.333333333333336</v>
      </c>
      <c r="I13" s="43">
        <f t="shared" si="3"/>
        <v>4</v>
      </c>
      <c r="J13" s="21"/>
      <c r="K13" s="98">
        <f t="shared" si="0"/>
        <v>6</v>
      </c>
      <c r="L13" s="99">
        <f t="shared" si="6"/>
        <v>4</v>
      </c>
      <c r="M13" s="100">
        <f t="shared" si="1"/>
        <v>66.666666666666671</v>
      </c>
      <c r="N13" s="99">
        <f t="shared" si="7"/>
        <v>0</v>
      </c>
      <c r="O13" s="101">
        <f t="shared" si="2"/>
        <v>0</v>
      </c>
      <c r="P13" s="67"/>
    </row>
    <row r="14" spans="1:16" s="1" customFormat="1" ht="15" customHeight="1" x14ac:dyDescent="0.25">
      <c r="A14" s="11">
        <v>7</v>
      </c>
      <c r="B14" s="48">
        <v>10320</v>
      </c>
      <c r="C14" s="19" t="s">
        <v>10</v>
      </c>
      <c r="D14" s="200">
        <v>6</v>
      </c>
      <c r="E14" s="201">
        <v>16.666666666666668</v>
      </c>
      <c r="F14" s="201">
        <v>33.333333333333336</v>
      </c>
      <c r="G14" s="201">
        <v>16.666666666666668</v>
      </c>
      <c r="H14" s="228">
        <v>33.333333333333336</v>
      </c>
      <c r="I14" s="43">
        <f t="shared" si="3"/>
        <v>3.666666666666667</v>
      </c>
      <c r="J14" s="21"/>
      <c r="K14" s="98">
        <f t="shared" si="0"/>
        <v>6</v>
      </c>
      <c r="L14" s="99">
        <f t="shared" si="6"/>
        <v>3</v>
      </c>
      <c r="M14" s="100">
        <f t="shared" si="1"/>
        <v>50</v>
      </c>
      <c r="N14" s="99">
        <f t="shared" si="7"/>
        <v>1</v>
      </c>
      <c r="O14" s="101">
        <f t="shared" si="2"/>
        <v>16.666666666666668</v>
      </c>
      <c r="P14" s="61"/>
    </row>
    <row r="15" spans="1:16" s="1" customFormat="1" ht="15" customHeight="1" thickBot="1" x14ac:dyDescent="0.3">
      <c r="A15" s="12">
        <v>8</v>
      </c>
      <c r="B15" s="52">
        <v>10860</v>
      </c>
      <c r="C15" s="20" t="s">
        <v>112</v>
      </c>
      <c r="D15" s="200">
        <v>1</v>
      </c>
      <c r="E15" s="201"/>
      <c r="F15" s="201"/>
      <c r="G15" s="201">
        <v>100</v>
      </c>
      <c r="H15" s="201"/>
      <c r="I15" s="45">
        <f t="shared" si="3"/>
        <v>4</v>
      </c>
      <c r="J15" s="21"/>
      <c r="K15" s="102">
        <f t="shared" si="0"/>
        <v>1</v>
      </c>
      <c r="L15" s="103">
        <f t="shared" si="6"/>
        <v>1</v>
      </c>
      <c r="M15" s="104">
        <f t="shared" si="1"/>
        <v>100</v>
      </c>
      <c r="N15" s="103">
        <f t="shared" si="7"/>
        <v>0</v>
      </c>
      <c r="O15" s="105">
        <f t="shared" si="2"/>
        <v>0</v>
      </c>
      <c r="P15" s="61"/>
    </row>
    <row r="16" spans="1:16" s="1" customFormat="1" ht="15" customHeight="1" thickBot="1" x14ac:dyDescent="0.3">
      <c r="A16" s="35"/>
      <c r="B16" s="51"/>
      <c r="C16" s="37" t="s">
        <v>102</v>
      </c>
      <c r="D16" s="36">
        <f>SUM(D17:D28)</f>
        <v>47</v>
      </c>
      <c r="E16" s="38">
        <v>0</v>
      </c>
      <c r="F16" s="38">
        <v>33.98989898989899</v>
      </c>
      <c r="G16" s="38">
        <v>28.631313131313128</v>
      </c>
      <c r="H16" s="38">
        <v>37.378787878787875</v>
      </c>
      <c r="I16" s="39">
        <f>AVERAGE(I17:I28)</f>
        <v>4.0338888888888889</v>
      </c>
      <c r="J16" s="21"/>
      <c r="K16" s="312">
        <f t="shared" si="0"/>
        <v>47</v>
      </c>
      <c r="L16" s="313">
        <f>SUM(L17:L28)</f>
        <v>29</v>
      </c>
      <c r="M16" s="320">
        <f t="shared" si="1"/>
        <v>66.01010101010101</v>
      </c>
      <c r="N16" s="313">
        <f>SUM(N17:N28)</f>
        <v>0</v>
      </c>
      <c r="O16" s="319">
        <f t="shared" si="2"/>
        <v>0</v>
      </c>
      <c r="P16" s="61"/>
    </row>
    <row r="17" spans="1:17" s="1" customFormat="1" ht="15" customHeight="1" x14ac:dyDescent="0.25">
      <c r="A17" s="10">
        <v>1</v>
      </c>
      <c r="B17" s="49">
        <v>20040</v>
      </c>
      <c r="C17" s="13" t="s">
        <v>11</v>
      </c>
      <c r="D17" s="144">
        <v>11</v>
      </c>
      <c r="E17" s="145"/>
      <c r="F17" s="145">
        <v>45.454545454545453</v>
      </c>
      <c r="G17" s="145">
        <v>9.0909090909090917</v>
      </c>
      <c r="H17" s="145">
        <v>45.454545454545453</v>
      </c>
      <c r="I17" s="42">
        <f t="shared" si="3"/>
        <v>4</v>
      </c>
      <c r="J17" s="21"/>
      <c r="K17" s="94">
        <f t="shared" si="0"/>
        <v>11</v>
      </c>
      <c r="L17" s="95">
        <f t="shared" ref="L17:L19" si="8">M17*K17/100</f>
        <v>6</v>
      </c>
      <c r="M17" s="96">
        <f t="shared" si="1"/>
        <v>54.545454545454547</v>
      </c>
      <c r="N17" s="95">
        <f t="shared" ref="N17:N19" si="9">O17*K17/100</f>
        <v>0</v>
      </c>
      <c r="O17" s="97">
        <f t="shared" si="2"/>
        <v>0</v>
      </c>
      <c r="P17" s="61"/>
    </row>
    <row r="18" spans="1:17" s="1" customFormat="1" ht="15" customHeight="1" x14ac:dyDescent="0.25">
      <c r="A18" s="16">
        <v>2</v>
      </c>
      <c r="B18" s="48">
        <v>20061</v>
      </c>
      <c r="C18" s="19" t="s">
        <v>13</v>
      </c>
      <c r="D18" s="144">
        <v>2</v>
      </c>
      <c r="E18" s="145"/>
      <c r="F18" s="145"/>
      <c r="G18" s="145"/>
      <c r="H18" s="145">
        <v>100</v>
      </c>
      <c r="I18" s="43">
        <f t="shared" si="3"/>
        <v>5</v>
      </c>
      <c r="J18" s="21"/>
      <c r="K18" s="98">
        <f t="shared" si="0"/>
        <v>2</v>
      </c>
      <c r="L18" s="99">
        <f t="shared" si="8"/>
        <v>2</v>
      </c>
      <c r="M18" s="100">
        <f t="shared" si="1"/>
        <v>100</v>
      </c>
      <c r="N18" s="99">
        <f t="shared" si="9"/>
        <v>0</v>
      </c>
      <c r="O18" s="101">
        <f t="shared" si="2"/>
        <v>0</v>
      </c>
      <c r="P18" s="61"/>
    </row>
    <row r="19" spans="1:17" s="1" customFormat="1" ht="15" customHeight="1" x14ac:dyDescent="0.25">
      <c r="A19" s="16">
        <v>3</v>
      </c>
      <c r="B19" s="48">
        <v>21020</v>
      </c>
      <c r="C19" s="19" t="s">
        <v>21</v>
      </c>
      <c r="D19" s="144">
        <v>2</v>
      </c>
      <c r="E19" s="145"/>
      <c r="F19" s="145">
        <v>50</v>
      </c>
      <c r="G19" s="145">
        <v>50</v>
      </c>
      <c r="H19" s="145"/>
      <c r="I19" s="43">
        <f t="shared" si="3"/>
        <v>3.5</v>
      </c>
      <c r="J19" s="21"/>
      <c r="K19" s="98">
        <f t="shared" si="0"/>
        <v>2</v>
      </c>
      <c r="L19" s="99">
        <f t="shared" si="8"/>
        <v>1</v>
      </c>
      <c r="M19" s="100">
        <f t="shared" si="1"/>
        <v>50</v>
      </c>
      <c r="N19" s="99">
        <f t="shared" si="9"/>
        <v>0</v>
      </c>
      <c r="O19" s="101">
        <f t="shared" si="2"/>
        <v>0</v>
      </c>
      <c r="P19" s="61"/>
    </row>
    <row r="20" spans="1:17" s="1" customFormat="1" ht="15" customHeight="1" x14ac:dyDescent="0.25">
      <c r="A20" s="11">
        <v>4</v>
      </c>
      <c r="B20" s="48">
        <v>20060</v>
      </c>
      <c r="C20" s="19" t="s">
        <v>12</v>
      </c>
      <c r="D20" s="200">
        <v>3</v>
      </c>
      <c r="E20" s="201"/>
      <c r="F20" s="201"/>
      <c r="G20" s="201"/>
      <c r="H20" s="201">
        <v>100</v>
      </c>
      <c r="I20" s="43">
        <f t="shared" si="3"/>
        <v>5</v>
      </c>
      <c r="J20" s="21"/>
      <c r="K20" s="98">
        <f t="shared" si="0"/>
        <v>3</v>
      </c>
      <c r="L20" s="99">
        <f t="shared" si="6"/>
        <v>3</v>
      </c>
      <c r="M20" s="285">
        <f t="shared" si="1"/>
        <v>100</v>
      </c>
      <c r="N20" s="99">
        <f t="shared" si="7"/>
        <v>0</v>
      </c>
      <c r="O20" s="101">
        <f t="shared" si="2"/>
        <v>0</v>
      </c>
      <c r="P20" s="61"/>
    </row>
    <row r="21" spans="1:17" s="1" customFormat="1" ht="15" customHeight="1" x14ac:dyDescent="0.25">
      <c r="A21" s="11">
        <v>5</v>
      </c>
      <c r="B21" s="48">
        <v>20400</v>
      </c>
      <c r="C21" s="19" t="s">
        <v>15</v>
      </c>
      <c r="D21" s="200">
        <v>9</v>
      </c>
      <c r="E21" s="201"/>
      <c r="F21" s="201">
        <v>44.444444444444443</v>
      </c>
      <c r="G21" s="201">
        <v>22.222222222222221</v>
      </c>
      <c r="H21" s="201">
        <v>33.333333333333336</v>
      </c>
      <c r="I21" s="43">
        <f t="shared" si="3"/>
        <v>3.8888888888888893</v>
      </c>
      <c r="J21" s="21"/>
      <c r="K21" s="98">
        <f t="shared" si="0"/>
        <v>9</v>
      </c>
      <c r="L21" s="99">
        <f t="shared" si="6"/>
        <v>5</v>
      </c>
      <c r="M21" s="100">
        <f t="shared" si="1"/>
        <v>55.555555555555557</v>
      </c>
      <c r="N21" s="99">
        <f t="shared" si="7"/>
        <v>0</v>
      </c>
      <c r="O21" s="101">
        <f t="shared" si="2"/>
        <v>0</v>
      </c>
      <c r="P21" s="61"/>
    </row>
    <row r="22" spans="1:17" s="1" customFormat="1" ht="15" customHeight="1" x14ac:dyDescent="0.25">
      <c r="A22" s="11">
        <v>6</v>
      </c>
      <c r="B22" s="48">
        <v>20080</v>
      </c>
      <c r="C22" s="19" t="s">
        <v>14</v>
      </c>
      <c r="D22" s="198"/>
      <c r="E22" s="199"/>
      <c r="F22" s="199"/>
      <c r="G22" s="199"/>
      <c r="H22" s="161"/>
      <c r="I22" s="43"/>
      <c r="J22" s="21"/>
      <c r="K22" s="98"/>
      <c r="L22" s="99"/>
      <c r="M22" s="100"/>
      <c r="N22" s="99"/>
      <c r="O22" s="101"/>
    </row>
    <row r="23" spans="1:17" s="1" customFormat="1" ht="15" customHeight="1" x14ac:dyDescent="0.25">
      <c r="A23" s="11">
        <v>7</v>
      </c>
      <c r="B23" s="48">
        <v>20460</v>
      </c>
      <c r="C23" s="19" t="s">
        <v>16</v>
      </c>
      <c r="D23" s="144">
        <v>4</v>
      </c>
      <c r="E23" s="145"/>
      <c r="F23" s="145">
        <v>25</v>
      </c>
      <c r="G23" s="145">
        <v>50</v>
      </c>
      <c r="H23" s="145">
        <v>25</v>
      </c>
      <c r="I23" s="43">
        <f t="shared" si="3"/>
        <v>4</v>
      </c>
      <c r="J23" s="21"/>
      <c r="K23" s="98">
        <f>D23</f>
        <v>4</v>
      </c>
      <c r="L23" s="99">
        <f t="shared" si="6"/>
        <v>3</v>
      </c>
      <c r="M23" s="100">
        <f>G23+H23</f>
        <v>75</v>
      </c>
      <c r="N23" s="99">
        <f t="shared" si="7"/>
        <v>0</v>
      </c>
      <c r="O23" s="101">
        <f>E23</f>
        <v>0</v>
      </c>
    </row>
    <row r="24" spans="1:17" s="1" customFormat="1" ht="15" customHeight="1" x14ac:dyDescent="0.25">
      <c r="A24" s="11">
        <v>8</v>
      </c>
      <c r="B24" s="48">
        <v>20550</v>
      </c>
      <c r="C24" s="19" t="s">
        <v>17</v>
      </c>
      <c r="D24" s="200">
        <v>2</v>
      </c>
      <c r="E24" s="201"/>
      <c r="F24" s="201">
        <v>50</v>
      </c>
      <c r="G24" s="201">
        <v>50</v>
      </c>
      <c r="H24" s="145"/>
      <c r="I24" s="43">
        <f t="shared" si="3"/>
        <v>3.5</v>
      </c>
      <c r="J24" s="21"/>
      <c r="K24" s="98">
        <f>D24</f>
        <v>2</v>
      </c>
      <c r="L24" s="99">
        <f t="shared" si="6"/>
        <v>1</v>
      </c>
      <c r="M24" s="100">
        <f>G24+H24</f>
        <v>50</v>
      </c>
      <c r="N24" s="112">
        <f t="shared" si="7"/>
        <v>0</v>
      </c>
      <c r="O24" s="101">
        <f>E24</f>
        <v>0</v>
      </c>
    </row>
    <row r="25" spans="1:17" s="1" customFormat="1" ht="15" customHeight="1" x14ac:dyDescent="0.25">
      <c r="A25" s="11">
        <v>9</v>
      </c>
      <c r="B25" s="48">
        <v>20630</v>
      </c>
      <c r="C25" s="19" t="s">
        <v>18</v>
      </c>
      <c r="D25" s="200">
        <v>5</v>
      </c>
      <c r="E25" s="201"/>
      <c r="F25" s="201">
        <v>40</v>
      </c>
      <c r="G25" s="201">
        <v>40</v>
      </c>
      <c r="H25" s="145">
        <v>20</v>
      </c>
      <c r="I25" s="43">
        <f t="shared" si="3"/>
        <v>3.8</v>
      </c>
      <c r="J25" s="21"/>
      <c r="K25" s="98">
        <f>D25</f>
        <v>5</v>
      </c>
      <c r="L25" s="99">
        <f t="shared" si="6"/>
        <v>3</v>
      </c>
      <c r="M25" s="100">
        <f>G25+H25</f>
        <v>60</v>
      </c>
      <c r="N25" s="112">
        <f t="shared" si="7"/>
        <v>0</v>
      </c>
      <c r="O25" s="101">
        <f>E25</f>
        <v>0</v>
      </c>
    </row>
    <row r="26" spans="1:17" s="1" customFormat="1" ht="15" customHeight="1" x14ac:dyDescent="0.25">
      <c r="A26" s="11">
        <v>10</v>
      </c>
      <c r="B26" s="48">
        <v>20810</v>
      </c>
      <c r="C26" s="19" t="s">
        <v>19</v>
      </c>
      <c r="D26" s="144"/>
      <c r="E26" s="145"/>
      <c r="F26" s="145"/>
      <c r="G26" s="145"/>
      <c r="H26" s="145"/>
      <c r="I26" s="43"/>
      <c r="J26" s="21"/>
      <c r="K26" s="98"/>
      <c r="L26" s="99"/>
      <c r="M26" s="100"/>
      <c r="N26" s="112"/>
      <c r="O26" s="101"/>
    </row>
    <row r="27" spans="1:17" s="1" customFormat="1" ht="15" customHeight="1" x14ac:dyDescent="0.25">
      <c r="A27" s="11">
        <v>11</v>
      </c>
      <c r="B27" s="48">
        <v>20900</v>
      </c>
      <c r="C27" s="19" t="s">
        <v>20</v>
      </c>
      <c r="D27" s="144">
        <v>5</v>
      </c>
      <c r="E27" s="145"/>
      <c r="F27" s="145">
        <v>60</v>
      </c>
      <c r="G27" s="145">
        <v>40</v>
      </c>
      <c r="H27" s="145"/>
      <c r="I27" s="43">
        <f t="shared" si="3"/>
        <v>3.4</v>
      </c>
      <c r="J27" s="21"/>
      <c r="K27" s="98">
        <f t="shared" ref="K27:K53" si="10">D27</f>
        <v>5</v>
      </c>
      <c r="L27" s="99">
        <f t="shared" si="6"/>
        <v>2</v>
      </c>
      <c r="M27" s="100">
        <f t="shared" ref="M27:M53" si="11">G27+H27</f>
        <v>40</v>
      </c>
      <c r="N27" s="112">
        <f t="shared" si="7"/>
        <v>0</v>
      </c>
      <c r="O27" s="101">
        <f t="shared" ref="O27:O53" si="12">E27</f>
        <v>0</v>
      </c>
    </row>
    <row r="28" spans="1:17" s="1" customFormat="1" ht="15" customHeight="1" thickBot="1" x14ac:dyDescent="0.3">
      <c r="A28" s="12">
        <v>12</v>
      </c>
      <c r="B28" s="52">
        <v>21350</v>
      </c>
      <c r="C28" s="20" t="s">
        <v>22</v>
      </c>
      <c r="D28" s="124">
        <v>4</v>
      </c>
      <c r="E28" s="125"/>
      <c r="F28" s="125">
        <v>25</v>
      </c>
      <c r="G28" s="125">
        <v>25</v>
      </c>
      <c r="H28" s="126">
        <v>50</v>
      </c>
      <c r="I28" s="45">
        <f t="shared" si="3"/>
        <v>4.25</v>
      </c>
      <c r="J28" s="21"/>
      <c r="K28" s="102">
        <f t="shared" si="10"/>
        <v>4</v>
      </c>
      <c r="L28" s="103">
        <f t="shared" si="6"/>
        <v>3</v>
      </c>
      <c r="M28" s="104">
        <f t="shared" si="11"/>
        <v>75</v>
      </c>
      <c r="N28" s="151">
        <f t="shared" si="7"/>
        <v>0</v>
      </c>
      <c r="O28" s="105">
        <f t="shared" si="12"/>
        <v>0</v>
      </c>
    </row>
    <row r="29" spans="1:17" s="1" customFormat="1" ht="15" customHeight="1" thickBot="1" x14ac:dyDescent="0.3">
      <c r="A29" s="35"/>
      <c r="B29" s="51"/>
      <c r="C29" s="37" t="s">
        <v>103</v>
      </c>
      <c r="D29" s="36">
        <f>SUM(D30:D46)</f>
        <v>88</v>
      </c>
      <c r="E29" s="38">
        <v>7.6960784313725492</v>
      </c>
      <c r="F29" s="38">
        <v>36.356209150326798</v>
      </c>
      <c r="G29" s="38">
        <v>33.725490196078432</v>
      </c>
      <c r="H29" s="38">
        <v>22.222222222222221</v>
      </c>
      <c r="I29" s="39">
        <f>AVERAGE(I30:I46)</f>
        <v>3.7047385620915034</v>
      </c>
      <c r="J29" s="21"/>
      <c r="K29" s="312">
        <f t="shared" si="10"/>
        <v>88</v>
      </c>
      <c r="L29" s="313">
        <f>SUM(L30:L46)</f>
        <v>52</v>
      </c>
      <c r="M29" s="320">
        <f t="shared" si="11"/>
        <v>55.947712418300654</v>
      </c>
      <c r="N29" s="313">
        <f>SUM(N30:N46)</f>
        <v>7</v>
      </c>
      <c r="O29" s="319">
        <f t="shared" si="12"/>
        <v>7.6960784313725492</v>
      </c>
    </row>
    <row r="30" spans="1:17" s="1" customFormat="1" ht="15" customHeight="1" x14ac:dyDescent="0.25">
      <c r="A30" s="10">
        <v>1</v>
      </c>
      <c r="B30" s="49">
        <v>30070</v>
      </c>
      <c r="C30" s="13" t="s">
        <v>24</v>
      </c>
      <c r="D30" s="200">
        <v>10</v>
      </c>
      <c r="E30" s="201"/>
      <c r="F30" s="201">
        <v>10</v>
      </c>
      <c r="G30" s="201">
        <v>40</v>
      </c>
      <c r="H30" s="201">
        <v>50</v>
      </c>
      <c r="I30" s="42">
        <f t="shared" si="3"/>
        <v>4.4000000000000004</v>
      </c>
      <c r="J30" s="7"/>
      <c r="K30" s="94">
        <f t="shared" si="10"/>
        <v>10</v>
      </c>
      <c r="L30" s="95">
        <f t="shared" si="6"/>
        <v>9</v>
      </c>
      <c r="M30" s="96">
        <f t="shared" si="11"/>
        <v>90</v>
      </c>
      <c r="N30" s="95">
        <f t="shared" si="7"/>
        <v>0</v>
      </c>
      <c r="O30" s="97">
        <f t="shared" si="12"/>
        <v>0</v>
      </c>
      <c r="Q30" s="61"/>
    </row>
    <row r="31" spans="1:17" s="1" customFormat="1" ht="15" customHeight="1" x14ac:dyDescent="0.25">
      <c r="A31" s="11">
        <v>2</v>
      </c>
      <c r="B31" s="48">
        <v>30480</v>
      </c>
      <c r="C31" s="19" t="s">
        <v>111</v>
      </c>
      <c r="D31" s="144">
        <v>4</v>
      </c>
      <c r="E31" s="145">
        <v>25</v>
      </c>
      <c r="F31" s="145"/>
      <c r="G31" s="145">
        <v>75</v>
      </c>
      <c r="H31" s="145"/>
      <c r="I31" s="43">
        <f t="shared" si="3"/>
        <v>3.5</v>
      </c>
      <c r="J31" s="7"/>
      <c r="K31" s="98">
        <f t="shared" si="10"/>
        <v>4</v>
      </c>
      <c r="L31" s="99">
        <f t="shared" si="6"/>
        <v>3</v>
      </c>
      <c r="M31" s="100">
        <f t="shared" si="11"/>
        <v>75</v>
      </c>
      <c r="N31" s="99">
        <f t="shared" si="7"/>
        <v>1</v>
      </c>
      <c r="O31" s="101">
        <f t="shared" si="12"/>
        <v>25</v>
      </c>
    </row>
    <row r="32" spans="1:17" s="1" customFormat="1" ht="15" customHeight="1" x14ac:dyDescent="0.25">
      <c r="A32" s="11">
        <v>3</v>
      </c>
      <c r="B32" s="50">
        <v>30460</v>
      </c>
      <c r="C32" s="22" t="s">
        <v>29</v>
      </c>
      <c r="D32" s="200">
        <v>6</v>
      </c>
      <c r="E32" s="201"/>
      <c r="F32" s="201"/>
      <c r="G32" s="201">
        <v>33.333333333333336</v>
      </c>
      <c r="H32" s="201">
        <v>66.666666666666671</v>
      </c>
      <c r="I32" s="46">
        <f t="shared" si="3"/>
        <v>4.6666666666666679</v>
      </c>
      <c r="J32" s="7"/>
      <c r="K32" s="98">
        <f t="shared" si="10"/>
        <v>6</v>
      </c>
      <c r="L32" s="99">
        <f t="shared" si="6"/>
        <v>6</v>
      </c>
      <c r="M32" s="100">
        <f t="shared" si="11"/>
        <v>100</v>
      </c>
      <c r="N32" s="99">
        <f t="shared" si="7"/>
        <v>0</v>
      </c>
      <c r="O32" s="101">
        <f t="shared" si="12"/>
        <v>0</v>
      </c>
    </row>
    <row r="33" spans="1:17" s="1" customFormat="1" ht="15" customHeight="1" x14ac:dyDescent="0.25">
      <c r="A33" s="11">
        <v>4</v>
      </c>
      <c r="B33" s="48">
        <v>30030</v>
      </c>
      <c r="C33" s="19" t="s">
        <v>23</v>
      </c>
      <c r="D33" s="200">
        <v>3</v>
      </c>
      <c r="E33" s="201"/>
      <c r="F33" s="201"/>
      <c r="G33" s="201">
        <v>33.333333333333336</v>
      </c>
      <c r="H33" s="230">
        <v>66.666666666666671</v>
      </c>
      <c r="I33" s="43">
        <f t="shared" si="3"/>
        <v>4.6666666666666679</v>
      </c>
      <c r="J33" s="7"/>
      <c r="K33" s="98">
        <f t="shared" si="10"/>
        <v>3</v>
      </c>
      <c r="L33" s="99">
        <f t="shared" si="6"/>
        <v>3</v>
      </c>
      <c r="M33" s="100">
        <f t="shared" si="11"/>
        <v>100</v>
      </c>
      <c r="N33" s="99">
        <f t="shared" si="7"/>
        <v>0</v>
      </c>
      <c r="O33" s="101">
        <f t="shared" si="12"/>
        <v>0</v>
      </c>
    </row>
    <row r="34" spans="1:17" s="1" customFormat="1" ht="15" customHeight="1" x14ac:dyDescent="0.25">
      <c r="A34" s="11">
        <v>5</v>
      </c>
      <c r="B34" s="48">
        <v>31000</v>
      </c>
      <c r="C34" s="19" t="s">
        <v>37</v>
      </c>
      <c r="D34" s="200">
        <v>4</v>
      </c>
      <c r="E34" s="201"/>
      <c r="F34" s="201">
        <v>25</v>
      </c>
      <c r="G34" s="201">
        <v>25</v>
      </c>
      <c r="H34" s="228">
        <v>50</v>
      </c>
      <c r="I34" s="43">
        <f t="shared" si="3"/>
        <v>4.25</v>
      </c>
      <c r="J34" s="7"/>
      <c r="K34" s="98">
        <f t="shared" si="10"/>
        <v>4</v>
      </c>
      <c r="L34" s="99">
        <f t="shared" si="6"/>
        <v>3</v>
      </c>
      <c r="M34" s="100">
        <f t="shared" si="11"/>
        <v>75</v>
      </c>
      <c r="N34" s="99">
        <f t="shared" si="7"/>
        <v>0</v>
      </c>
      <c r="O34" s="101">
        <f t="shared" si="12"/>
        <v>0</v>
      </c>
    </row>
    <row r="35" spans="1:17" s="1" customFormat="1" ht="15" customHeight="1" x14ac:dyDescent="0.25">
      <c r="A35" s="11">
        <v>6</v>
      </c>
      <c r="B35" s="48">
        <v>30130</v>
      </c>
      <c r="C35" s="19" t="s">
        <v>25</v>
      </c>
      <c r="D35" s="144">
        <v>6</v>
      </c>
      <c r="E35" s="145">
        <v>33.333333333333336</v>
      </c>
      <c r="F35" s="145">
        <v>50</v>
      </c>
      <c r="G35" s="145">
        <v>16.666666666666668</v>
      </c>
      <c r="H35" s="145"/>
      <c r="I35" s="43">
        <f t="shared" si="3"/>
        <v>2.8333333333333339</v>
      </c>
      <c r="J35" s="7"/>
      <c r="K35" s="98">
        <f t="shared" si="10"/>
        <v>6</v>
      </c>
      <c r="L35" s="99">
        <f t="shared" si="6"/>
        <v>1</v>
      </c>
      <c r="M35" s="100">
        <f t="shared" si="11"/>
        <v>16.666666666666668</v>
      </c>
      <c r="N35" s="99">
        <f t="shared" si="7"/>
        <v>2</v>
      </c>
      <c r="O35" s="101">
        <f t="shared" si="12"/>
        <v>33.333333333333336</v>
      </c>
    </row>
    <row r="36" spans="1:17" s="1" customFormat="1" ht="15" customHeight="1" x14ac:dyDescent="0.25">
      <c r="A36" s="11">
        <v>7</v>
      </c>
      <c r="B36" s="48">
        <v>30160</v>
      </c>
      <c r="C36" s="19" t="s">
        <v>26</v>
      </c>
      <c r="D36" s="200">
        <v>1</v>
      </c>
      <c r="E36" s="201"/>
      <c r="F36" s="201">
        <v>100</v>
      </c>
      <c r="G36" s="201"/>
      <c r="H36" s="145"/>
      <c r="I36" s="43">
        <f t="shared" si="3"/>
        <v>3</v>
      </c>
      <c r="J36" s="7"/>
      <c r="K36" s="98">
        <f t="shared" si="10"/>
        <v>1</v>
      </c>
      <c r="L36" s="99">
        <f t="shared" si="6"/>
        <v>0</v>
      </c>
      <c r="M36" s="100">
        <f t="shared" si="11"/>
        <v>0</v>
      </c>
      <c r="N36" s="112">
        <f t="shared" si="7"/>
        <v>0</v>
      </c>
      <c r="O36" s="101">
        <f t="shared" si="12"/>
        <v>0</v>
      </c>
    </row>
    <row r="37" spans="1:17" s="1" customFormat="1" ht="15" customHeight="1" x14ac:dyDescent="0.25">
      <c r="A37" s="11">
        <v>8</v>
      </c>
      <c r="B37" s="48">
        <v>30310</v>
      </c>
      <c r="C37" s="19" t="s">
        <v>27</v>
      </c>
      <c r="D37" s="144">
        <v>8</v>
      </c>
      <c r="E37" s="145">
        <v>12.5</v>
      </c>
      <c r="F37" s="145">
        <v>37.5</v>
      </c>
      <c r="G37" s="145">
        <v>50</v>
      </c>
      <c r="H37" s="145"/>
      <c r="I37" s="43">
        <f t="shared" si="3"/>
        <v>3.375</v>
      </c>
      <c r="J37" s="7"/>
      <c r="K37" s="98">
        <f t="shared" si="10"/>
        <v>8</v>
      </c>
      <c r="L37" s="99">
        <f t="shared" si="6"/>
        <v>4</v>
      </c>
      <c r="M37" s="100">
        <f t="shared" si="11"/>
        <v>50</v>
      </c>
      <c r="N37" s="112">
        <f t="shared" si="7"/>
        <v>1</v>
      </c>
      <c r="O37" s="101">
        <f t="shared" si="12"/>
        <v>12.5</v>
      </c>
    </row>
    <row r="38" spans="1:17" s="1" customFormat="1" ht="15" customHeight="1" x14ac:dyDescent="0.25">
      <c r="A38" s="11">
        <v>9</v>
      </c>
      <c r="B38" s="48">
        <v>30440</v>
      </c>
      <c r="C38" s="19" t="s">
        <v>28</v>
      </c>
      <c r="D38" s="144">
        <v>5</v>
      </c>
      <c r="E38" s="145"/>
      <c r="F38" s="145">
        <v>40</v>
      </c>
      <c r="G38" s="145">
        <v>40</v>
      </c>
      <c r="H38" s="145">
        <v>20</v>
      </c>
      <c r="I38" s="43">
        <f t="shared" si="3"/>
        <v>3.8</v>
      </c>
      <c r="J38" s="7"/>
      <c r="K38" s="98">
        <f t="shared" si="10"/>
        <v>5</v>
      </c>
      <c r="L38" s="99">
        <f t="shared" si="6"/>
        <v>3</v>
      </c>
      <c r="M38" s="100">
        <f t="shared" si="11"/>
        <v>60</v>
      </c>
      <c r="N38" s="112">
        <f t="shared" si="7"/>
        <v>0</v>
      </c>
      <c r="O38" s="101">
        <f t="shared" si="12"/>
        <v>0</v>
      </c>
    </row>
    <row r="39" spans="1:17" s="1" customFormat="1" ht="15" customHeight="1" x14ac:dyDescent="0.25">
      <c r="A39" s="11">
        <v>10</v>
      </c>
      <c r="B39" s="48">
        <v>30500</v>
      </c>
      <c r="C39" s="19" t="s">
        <v>30</v>
      </c>
      <c r="D39" s="144">
        <v>4</v>
      </c>
      <c r="E39" s="145">
        <v>50</v>
      </c>
      <c r="F39" s="145"/>
      <c r="G39" s="145">
        <v>50</v>
      </c>
      <c r="H39" s="145"/>
      <c r="I39" s="43">
        <f t="shared" si="3"/>
        <v>3</v>
      </c>
      <c r="J39" s="7"/>
      <c r="K39" s="98">
        <f t="shared" si="10"/>
        <v>4</v>
      </c>
      <c r="L39" s="99">
        <f t="shared" si="6"/>
        <v>2</v>
      </c>
      <c r="M39" s="100">
        <f t="shared" si="11"/>
        <v>50</v>
      </c>
      <c r="N39" s="112">
        <f t="shared" si="7"/>
        <v>2</v>
      </c>
      <c r="O39" s="101">
        <f t="shared" si="12"/>
        <v>50</v>
      </c>
    </row>
    <row r="40" spans="1:17" s="1" customFormat="1" ht="15" customHeight="1" x14ac:dyDescent="0.25">
      <c r="A40" s="11">
        <v>11</v>
      </c>
      <c r="B40" s="48">
        <v>30530</v>
      </c>
      <c r="C40" s="19" t="s">
        <v>31</v>
      </c>
      <c r="D40" s="200">
        <v>4</v>
      </c>
      <c r="E40" s="201"/>
      <c r="F40" s="201">
        <v>50</v>
      </c>
      <c r="G40" s="201">
        <v>50</v>
      </c>
      <c r="H40" s="201"/>
      <c r="I40" s="43">
        <f t="shared" si="3"/>
        <v>3.5</v>
      </c>
      <c r="J40" s="7"/>
      <c r="K40" s="98">
        <f t="shared" si="10"/>
        <v>4</v>
      </c>
      <c r="L40" s="99">
        <f t="shared" si="6"/>
        <v>2</v>
      </c>
      <c r="M40" s="100">
        <f t="shared" si="11"/>
        <v>50</v>
      </c>
      <c r="N40" s="112">
        <f t="shared" si="7"/>
        <v>0</v>
      </c>
      <c r="O40" s="101">
        <f t="shared" si="12"/>
        <v>0</v>
      </c>
    </row>
    <row r="41" spans="1:17" s="1" customFormat="1" ht="15" customHeight="1" x14ac:dyDescent="0.25">
      <c r="A41" s="11">
        <v>12</v>
      </c>
      <c r="B41" s="48">
        <v>30640</v>
      </c>
      <c r="C41" s="19" t="s">
        <v>32</v>
      </c>
      <c r="D41" s="144">
        <v>2</v>
      </c>
      <c r="E41" s="145"/>
      <c r="F41" s="145"/>
      <c r="G41" s="145">
        <v>50</v>
      </c>
      <c r="H41" s="145">
        <v>50</v>
      </c>
      <c r="I41" s="43">
        <f t="shared" si="3"/>
        <v>4.5</v>
      </c>
      <c r="J41" s="7"/>
      <c r="K41" s="98">
        <f t="shared" si="10"/>
        <v>2</v>
      </c>
      <c r="L41" s="99">
        <f t="shared" si="6"/>
        <v>2</v>
      </c>
      <c r="M41" s="100">
        <f t="shared" si="11"/>
        <v>100</v>
      </c>
      <c r="N41" s="99">
        <f t="shared" si="7"/>
        <v>0</v>
      </c>
      <c r="O41" s="101">
        <f t="shared" si="12"/>
        <v>0</v>
      </c>
    </row>
    <row r="42" spans="1:17" s="1" customFormat="1" ht="15" customHeight="1" x14ac:dyDescent="0.25">
      <c r="A42" s="11">
        <v>13</v>
      </c>
      <c r="B42" s="48">
        <v>30650</v>
      </c>
      <c r="C42" s="19" t="s">
        <v>33</v>
      </c>
      <c r="D42" s="200">
        <v>3</v>
      </c>
      <c r="E42" s="201"/>
      <c r="F42" s="201">
        <v>100</v>
      </c>
      <c r="G42" s="201"/>
      <c r="H42" s="201"/>
      <c r="I42" s="43">
        <f t="shared" si="3"/>
        <v>3</v>
      </c>
      <c r="J42" s="7"/>
      <c r="K42" s="98">
        <f t="shared" si="10"/>
        <v>3</v>
      </c>
      <c r="L42" s="99">
        <f t="shared" si="6"/>
        <v>0</v>
      </c>
      <c r="M42" s="100">
        <f t="shared" si="11"/>
        <v>0</v>
      </c>
      <c r="N42" s="99">
        <f t="shared" si="7"/>
        <v>0</v>
      </c>
      <c r="O42" s="101">
        <f t="shared" si="12"/>
        <v>0</v>
      </c>
    </row>
    <row r="43" spans="1:17" s="1" customFormat="1" ht="15" customHeight="1" x14ac:dyDescent="0.25">
      <c r="A43" s="11">
        <v>14</v>
      </c>
      <c r="B43" s="48">
        <v>30790</v>
      </c>
      <c r="C43" s="19" t="s">
        <v>34</v>
      </c>
      <c r="D43" s="144">
        <v>6</v>
      </c>
      <c r="E43" s="145"/>
      <c r="F43" s="145">
        <v>66.666666666666671</v>
      </c>
      <c r="G43" s="145">
        <v>33.333333333333336</v>
      </c>
      <c r="H43" s="145"/>
      <c r="I43" s="43">
        <f t="shared" si="3"/>
        <v>3.3333333333333339</v>
      </c>
      <c r="J43" s="7"/>
      <c r="K43" s="98">
        <f t="shared" si="10"/>
        <v>6</v>
      </c>
      <c r="L43" s="99">
        <f t="shared" si="6"/>
        <v>2</v>
      </c>
      <c r="M43" s="100">
        <f t="shared" si="11"/>
        <v>33.333333333333336</v>
      </c>
      <c r="N43" s="112">
        <f t="shared" si="7"/>
        <v>0</v>
      </c>
      <c r="O43" s="101">
        <f t="shared" si="12"/>
        <v>0</v>
      </c>
    </row>
    <row r="44" spans="1:17" s="1" customFormat="1" ht="15" customHeight="1" x14ac:dyDescent="0.25">
      <c r="A44" s="11">
        <v>15</v>
      </c>
      <c r="B44" s="48">
        <v>30890</v>
      </c>
      <c r="C44" s="19" t="s">
        <v>35</v>
      </c>
      <c r="D44" s="144">
        <v>3</v>
      </c>
      <c r="E44" s="145"/>
      <c r="F44" s="145">
        <v>66.666666666666671</v>
      </c>
      <c r="G44" s="145"/>
      <c r="H44" s="145">
        <v>33.333333333333336</v>
      </c>
      <c r="I44" s="43">
        <f t="shared" si="3"/>
        <v>3.666666666666667</v>
      </c>
      <c r="J44" s="7"/>
      <c r="K44" s="98">
        <f t="shared" si="10"/>
        <v>3</v>
      </c>
      <c r="L44" s="99">
        <f t="shared" si="6"/>
        <v>1</v>
      </c>
      <c r="M44" s="100">
        <f t="shared" si="11"/>
        <v>33.333333333333336</v>
      </c>
      <c r="N44" s="99">
        <f t="shared" si="7"/>
        <v>0</v>
      </c>
      <c r="O44" s="101">
        <f t="shared" si="12"/>
        <v>0</v>
      </c>
    </row>
    <row r="45" spans="1:17" s="1" customFormat="1" ht="15" customHeight="1" x14ac:dyDescent="0.25">
      <c r="A45" s="11">
        <v>16</v>
      </c>
      <c r="B45" s="48">
        <v>30940</v>
      </c>
      <c r="C45" s="19" t="s">
        <v>36</v>
      </c>
      <c r="D45" s="198">
        <v>9</v>
      </c>
      <c r="E45" s="199"/>
      <c r="F45" s="199">
        <v>22.222222222222221</v>
      </c>
      <c r="G45" s="199">
        <v>66.666666666666671</v>
      </c>
      <c r="H45" s="145">
        <v>11.111111111111111</v>
      </c>
      <c r="I45" s="43">
        <f t="shared" si="3"/>
        <v>3.8888888888888893</v>
      </c>
      <c r="J45" s="7"/>
      <c r="K45" s="98">
        <f t="shared" si="10"/>
        <v>9</v>
      </c>
      <c r="L45" s="99">
        <f t="shared" si="6"/>
        <v>7.0000000000000009</v>
      </c>
      <c r="M45" s="100">
        <f t="shared" si="11"/>
        <v>77.777777777777786</v>
      </c>
      <c r="N45" s="99">
        <f t="shared" si="7"/>
        <v>0</v>
      </c>
      <c r="O45" s="101">
        <f t="shared" si="12"/>
        <v>0</v>
      </c>
    </row>
    <row r="46" spans="1:17" s="1" customFormat="1" ht="15" customHeight="1" thickBot="1" x14ac:dyDescent="0.3">
      <c r="A46" s="11">
        <v>17</v>
      </c>
      <c r="B46" s="52">
        <v>31480</v>
      </c>
      <c r="C46" s="20" t="s">
        <v>38</v>
      </c>
      <c r="D46" s="124">
        <v>10</v>
      </c>
      <c r="E46" s="125">
        <v>10</v>
      </c>
      <c r="F46" s="125">
        <v>50</v>
      </c>
      <c r="G46" s="125">
        <v>10</v>
      </c>
      <c r="H46" s="126">
        <v>30</v>
      </c>
      <c r="I46" s="45">
        <f t="shared" si="3"/>
        <v>3.6</v>
      </c>
      <c r="J46" s="7"/>
      <c r="K46" s="102">
        <f t="shared" si="10"/>
        <v>10</v>
      </c>
      <c r="L46" s="103">
        <f t="shared" si="6"/>
        <v>4</v>
      </c>
      <c r="M46" s="104">
        <f t="shared" si="11"/>
        <v>40</v>
      </c>
      <c r="N46" s="103">
        <f t="shared" si="7"/>
        <v>1</v>
      </c>
      <c r="O46" s="105">
        <f t="shared" si="12"/>
        <v>10</v>
      </c>
      <c r="Q46" s="61"/>
    </row>
    <row r="47" spans="1:17" s="1" customFormat="1" ht="15" customHeight="1" thickBot="1" x14ac:dyDescent="0.3">
      <c r="A47" s="35"/>
      <c r="B47" s="51"/>
      <c r="C47" s="37" t="s">
        <v>104</v>
      </c>
      <c r="D47" s="36">
        <f>SUM(D48:D66)</f>
        <v>136</v>
      </c>
      <c r="E47" s="82">
        <v>6.8181818181818183</v>
      </c>
      <c r="F47" s="82">
        <v>31.9465863997114</v>
      </c>
      <c r="G47" s="82">
        <v>30.647546897546892</v>
      </c>
      <c r="H47" s="82">
        <v>30.587684884559881</v>
      </c>
      <c r="I47" s="41">
        <f>AVERAGE(I48:I66)</f>
        <v>3.8500473484848485</v>
      </c>
      <c r="J47" s="21"/>
      <c r="K47" s="312">
        <f t="shared" si="10"/>
        <v>136</v>
      </c>
      <c r="L47" s="313">
        <f>SUM(L48:L66)</f>
        <v>96</v>
      </c>
      <c r="M47" s="320">
        <f t="shared" si="11"/>
        <v>61.235231782106773</v>
      </c>
      <c r="N47" s="313">
        <f>SUM(N48:N66)</f>
        <v>2</v>
      </c>
      <c r="O47" s="319">
        <f t="shared" si="12"/>
        <v>6.8181818181818183</v>
      </c>
    </row>
    <row r="48" spans="1:17" s="1" customFormat="1" ht="15" customHeight="1" x14ac:dyDescent="0.25">
      <c r="A48" s="59">
        <v>1</v>
      </c>
      <c r="B48" s="49">
        <v>40010</v>
      </c>
      <c r="C48" s="13" t="s">
        <v>39</v>
      </c>
      <c r="D48" s="200">
        <v>16</v>
      </c>
      <c r="E48" s="201"/>
      <c r="F48" s="201">
        <v>18.75</v>
      </c>
      <c r="G48" s="201">
        <v>25</v>
      </c>
      <c r="H48" s="201">
        <v>56.25</v>
      </c>
      <c r="I48" s="42">
        <f t="shared" si="3"/>
        <v>4.375</v>
      </c>
      <c r="J48" s="21"/>
      <c r="K48" s="94">
        <f t="shared" si="10"/>
        <v>16</v>
      </c>
      <c r="L48" s="95">
        <f t="shared" ref="L48:L53" si="13">M48*K48/100</f>
        <v>13</v>
      </c>
      <c r="M48" s="96">
        <f t="shared" si="11"/>
        <v>81.25</v>
      </c>
      <c r="N48" s="95">
        <f t="shared" ref="N48:N53" si="14">O48*K48/100</f>
        <v>0</v>
      </c>
      <c r="O48" s="97">
        <f t="shared" si="12"/>
        <v>0</v>
      </c>
    </row>
    <row r="49" spans="1:15" s="1" customFormat="1" ht="15" customHeight="1" x14ac:dyDescent="0.25">
      <c r="A49" s="23">
        <v>2</v>
      </c>
      <c r="B49" s="48">
        <v>40030</v>
      </c>
      <c r="C49" s="19" t="s">
        <v>41</v>
      </c>
      <c r="D49" s="144">
        <v>1</v>
      </c>
      <c r="E49" s="145"/>
      <c r="F49" s="145"/>
      <c r="G49" s="145"/>
      <c r="H49" s="145">
        <v>100</v>
      </c>
      <c r="I49" s="43">
        <f t="shared" si="3"/>
        <v>5</v>
      </c>
      <c r="J49" s="21"/>
      <c r="K49" s="98">
        <f t="shared" si="10"/>
        <v>1</v>
      </c>
      <c r="L49" s="99">
        <f t="shared" si="13"/>
        <v>1</v>
      </c>
      <c r="M49" s="100">
        <f t="shared" si="11"/>
        <v>100</v>
      </c>
      <c r="N49" s="99">
        <f t="shared" si="14"/>
        <v>0</v>
      </c>
      <c r="O49" s="101">
        <f t="shared" si="12"/>
        <v>0</v>
      </c>
    </row>
    <row r="50" spans="1:15" s="1" customFormat="1" ht="15" customHeight="1" x14ac:dyDescent="0.25">
      <c r="A50" s="23">
        <v>3</v>
      </c>
      <c r="B50" s="48">
        <v>40410</v>
      </c>
      <c r="C50" s="19" t="s">
        <v>48</v>
      </c>
      <c r="D50" s="144">
        <v>8</v>
      </c>
      <c r="E50" s="145"/>
      <c r="F50" s="145">
        <v>12.5</v>
      </c>
      <c r="G50" s="145">
        <v>37.5</v>
      </c>
      <c r="H50" s="145">
        <v>50</v>
      </c>
      <c r="I50" s="43">
        <f t="shared" si="3"/>
        <v>4.375</v>
      </c>
      <c r="J50" s="21"/>
      <c r="K50" s="98">
        <f t="shared" si="10"/>
        <v>8</v>
      </c>
      <c r="L50" s="99">
        <f t="shared" si="13"/>
        <v>7</v>
      </c>
      <c r="M50" s="100">
        <f t="shared" si="11"/>
        <v>87.5</v>
      </c>
      <c r="N50" s="99">
        <f t="shared" si="14"/>
        <v>0</v>
      </c>
      <c r="O50" s="101">
        <f t="shared" si="12"/>
        <v>0</v>
      </c>
    </row>
    <row r="51" spans="1:15" s="1" customFormat="1" ht="15" customHeight="1" x14ac:dyDescent="0.25">
      <c r="A51" s="23">
        <v>4</v>
      </c>
      <c r="B51" s="48">
        <v>40011</v>
      </c>
      <c r="C51" s="19" t="s">
        <v>40</v>
      </c>
      <c r="D51" s="144">
        <v>36</v>
      </c>
      <c r="E51" s="145"/>
      <c r="F51" s="145">
        <v>16.666666666666668</v>
      </c>
      <c r="G51" s="145">
        <v>41.666666666666664</v>
      </c>
      <c r="H51" s="145">
        <v>41.666666666666664</v>
      </c>
      <c r="I51" s="43">
        <f t="shared" si="3"/>
        <v>4.25</v>
      </c>
      <c r="J51" s="21"/>
      <c r="K51" s="98">
        <f t="shared" si="10"/>
        <v>36</v>
      </c>
      <c r="L51" s="99">
        <f t="shared" si="13"/>
        <v>30</v>
      </c>
      <c r="M51" s="100">
        <f t="shared" si="11"/>
        <v>83.333333333333329</v>
      </c>
      <c r="N51" s="99">
        <f t="shared" si="14"/>
        <v>0</v>
      </c>
      <c r="O51" s="101">
        <f t="shared" si="12"/>
        <v>0</v>
      </c>
    </row>
    <row r="52" spans="1:15" s="1" customFormat="1" ht="15" customHeight="1" x14ac:dyDescent="0.25">
      <c r="A52" s="23">
        <v>5</v>
      </c>
      <c r="B52" s="48">
        <v>40080</v>
      </c>
      <c r="C52" s="19" t="s">
        <v>96</v>
      </c>
      <c r="D52" s="200">
        <v>4</v>
      </c>
      <c r="E52" s="201"/>
      <c r="F52" s="201">
        <v>75</v>
      </c>
      <c r="G52" s="201"/>
      <c r="H52" s="201">
        <v>25</v>
      </c>
      <c r="I52" s="43">
        <f t="shared" si="3"/>
        <v>3.5</v>
      </c>
      <c r="J52" s="21"/>
      <c r="K52" s="98">
        <f t="shared" si="10"/>
        <v>4</v>
      </c>
      <c r="L52" s="99">
        <f t="shared" si="13"/>
        <v>1</v>
      </c>
      <c r="M52" s="100">
        <f t="shared" si="11"/>
        <v>25</v>
      </c>
      <c r="N52" s="99">
        <f t="shared" si="14"/>
        <v>0</v>
      </c>
      <c r="O52" s="101">
        <f t="shared" si="12"/>
        <v>0</v>
      </c>
    </row>
    <row r="53" spans="1:15" s="1" customFormat="1" ht="15" customHeight="1" x14ac:dyDescent="0.25">
      <c r="A53" s="23">
        <v>6</v>
      </c>
      <c r="B53" s="48">
        <v>40100</v>
      </c>
      <c r="C53" s="19" t="s">
        <v>42</v>
      </c>
      <c r="D53" s="200">
        <v>6</v>
      </c>
      <c r="E53" s="201"/>
      <c r="F53" s="201">
        <v>33.333333333333336</v>
      </c>
      <c r="G53" s="201"/>
      <c r="H53" s="201">
        <v>66.666666666666671</v>
      </c>
      <c r="I53" s="43">
        <f t="shared" si="3"/>
        <v>4.3333333333333339</v>
      </c>
      <c r="J53" s="21"/>
      <c r="K53" s="98">
        <f t="shared" si="10"/>
        <v>6</v>
      </c>
      <c r="L53" s="99">
        <f t="shared" si="13"/>
        <v>4</v>
      </c>
      <c r="M53" s="100">
        <f t="shared" si="11"/>
        <v>66.666666666666671</v>
      </c>
      <c r="N53" s="99">
        <f t="shared" si="14"/>
        <v>0</v>
      </c>
      <c r="O53" s="101">
        <f t="shared" si="12"/>
        <v>0</v>
      </c>
    </row>
    <row r="54" spans="1:15" s="1" customFormat="1" ht="15" customHeight="1" x14ac:dyDescent="0.25">
      <c r="A54" s="23">
        <v>7</v>
      </c>
      <c r="B54" s="48">
        <v>40020</v>
      </c>
      <c r="C54" s="19" t="s">
        <v>110</v>
      </c>
      <c r="D54" s="144"/>
      <c r="E54" s="145"/>
      <c r="F54" s="145"/>
      <c r="G54" s="145"/>
      <c r="H54" s="145"/>
      <c r="I54" s="43"/>
      <c r="J54" s="21"/>
      <c r="K54" s="98"/>
      <c r="L54" s="99"/>
      <c r="M54" s="100"/>
      <c r="N54" s="112"/>
      <c r="O54" s="101"/>
    </row>
    <row r="55" spans="1:15" s="1" customFormat="1" ht="15" customHeight="1" x14ac:dyDescent="0.25">
      <c r="A55" s="23">
        <v>8</v>
      </c>
      <c r="B55" s="48">
        <v>40031</v>
      </c>
      <c r="C55" s="19" t="s">
        <v>113</v>
      </c>
      <c r="D55" s="144">
        <v>9</v>
      </c>
      <c r="E55" s="145"/>
      <c r="F55" s="145">
        <v>22.222222222222221</v>
      </c>
      <c r="G55" s="145">
        <v>55.555555555555557</v>
      </c>
      <c r="H55" s="145">
        <v>22.222222222222221</v>
      </c>
      <c r="I55" s="43">
        <f t="shared" si="3"/>
        <v>4</v>
      </c>
      <c r="J55" s="21"/>
      <c r="K55" s="98">
        <f t="shared" ref="K55:K60" si="15">D55</f>
        <v>9</v>
      </c>
      <c r="L55" s="99">
        <f t="shared" ref="L55" si="16">M55*K55/100</f>
        <v>7</v>
      </c>
      <c r="M55" s="100">
        <f t="shared" ref="M55:M60" si="17">G55+H55</f>
        <v>77.777777777777771</v>
      </c>
      <c r="N55" s="99">
        <f t="shared" ref="N55" si="18">O55*K55/100</f>
        <v>0</v>
      </c>
      <c r="O55" s="101">
        <f t="shared" ref="O55:O60" si="19">E55</f>
        <v>0</v>
      </c>
    </row>
    <row r="56" spans="1:15" s="1" customFormat="1" ht="15" customHeight="1" x14ac:dyDescent="0.25">
      <c r="A56" s="23">
        <v>9</v>
      </c>
      <c r="B56" s="48">
        <v>40210</v>
      </c>
      <c r="C56" s="19" t="s">
        <v>44</v>
      </c>
      <c r="D56" s="200">
        <v>15</v>
      </c>
      <c r="E56" s="201"/>
      <c r="F56" s="201">
        <v>26.666666666666668</v>
      </c>
      <c r="G56" s="201">
        <v>73.333333333333329</v>
      </c>
      <c r="H56" s="145"/>
      <c r="I56" s="43">
        <f t="shared" si="3"/>
        <v>3.7333333333333329</v>
      </c>
      <c r="J56" s="21"/>
      <c r="K56" s="98">
        <f t="shared" si="15"/>
        <v>15</v>
      </c>
      <c r="L56" s="99">
        <f t="shared" si="6"/>
        <v>11</v>
      </c>
      <c r="M56" s="100">
        <f t="shared" si="17"/>
        <v>73.333333333333329</v>
      </c>
      <c r="N56" s="112">
        <f t="shared" si="7"/>
        <v>0</v>
      </c>
      <c r="O56" s="101">
        <f t="shared" si="19"/>
        <v>0</v>
      </c>
    </row>
    <row r="57" spans="1:15" s="1" customFormat="1" ht="15" customHeight="1" x14ac:dyDescent="0.25">
      <c r="A57" s="23">
        <v>10</v>
      </c>
      <c r="B57" s="48">
        <v>40300</v>
      </c>
      <c r="C57" s="19" t="s">
        <v>45</v>
      </c>
      <c r="D57" s="200">
        <v>4</v>
      </c>
      <c r="E57" s="201"/>
      <c r="F57" s="201">
        <v>25</v>
      </c>
      <c r="G57" s="201">
        <v>50</v>
      </c>
      <c r="H57" s="145">
        <v>25</v>
      </c>
      <c r="I57" s="43">
        <f t="shared" si="3"/>
        <v>4</v>
      </c>
      <c r="J57" s="21"/>
      <c r="K57" s="98">
        <f t="shared" si="15"/>
        <v>4</v>
      </c>
      <c r="L57" s="99">
        <f t="shared" si="6"/>
        <v>3</v>
      </c>
      <c r="M57" s="100">
        <f t="shared" si="17"/>
        <v>75</v>
      </c>
      <c r="N57" s="99">
        <f t="shared" si="7"/>
        <v>0</v>
      </c>
      <c r="O57" s="101">
        <f t="shared" si="19"/>
        <v>0</v>
      </c>
    </row>
    <row r="58" spans="1:15" s="1" customFormat="1" ht="15" customHeight="1" x14ac:dyDescent="0.25">
      <c r="A58" s="23">
        <v>11</v>
      </c>
      <c r="B58" s="48">
        <v>40360</v>
      </c>
      <c r="C58" s="19" t="s">
        <v>46</v>
      </c>
      <c r="D58" s="144">
        <v>1</v>
      </c>
      <c r="E58" s="145"/>
      <c r="F58" s="145">
        <v>100</v>
      </c>
      <c r="G58" s="145"/>
      <c r="H58" s="145"/>
      <c r="I58" s="43">
        <f t="shared" si="3"/>
        <v>3</v>
      </c>
      <c r="J58" s="21"/>
      <c r="K58" s="98">
        <f t="shared" si="15"/>
        <v>1</v>
      </c>
      <c r="L58" s="99">
        <f t="shared" si="6"/>
        <v>0</v>
      </c>
      <c r="M58" s="100">
        <f t="shared" si="17"/>
        <v>0</v>
      </c>
      <c r="N58" s="99">
        <f t="shared" si="7"/>
        <v>0</v>
      </c>
      <c r="O58" s="101">
        <f t="shared" si="19"/>
        <v>0</v>
      </c>
    </row>
    <row r="59" spans="1:15" s="1" customFormat="1" ht="15" customHeight="1" x14ac:dyDescent="0.25">
      <c r="A59" s="23">
        <v>12</v>
      </c>
      <c r="B59" s="48">
        <v>40390</v>
      </c>
      <c r="C59" s="19" t="s">
        <v>47</v>
      </c>
      <c r="D59" s="144">
        <v>1</v>
      </c>
      <c r="E59" s="145">
        <v>100</v>
      </c>
      <c r="F59" s="145"/>
      <c r="G59" s="145"/>
      <c r="H59" s="145"/>
      <c r="I59" s="43">
        <f t="shared" si="3"/>
        <v>2</v>
      </c>
      <c r="J59" s="21"/>
      <c r="K59" s="98">
        <f t="shared" si="15"/>
        <v>1</v>
      </c>
      <c r="L59" s="99">
        <f t="shared" si="6"/>
        <v>0</v>
      </c>
      <c r="M59" s="100">
        <f t="shared" si="17"/>
        <v>0</v>
      </c>
      <c r="N59" s="99">
        <f t="shared" si="7"/>
        <v>1</v>
      </c>
      <c r="O59" s="101">
        <f t="shared" si="19"/>
        <v>100</v>
      </c>
    </row>
    <row r="60" spans="1:15" s="1" customFormat="1" ht="15" customHeight="1" x14ac:dyDescent="0.25">
      <c r="A60" s="23">
        <v>13</v>
      </c>
      <c r="B60" s="48">
        <v>40720</v>
      </c>
      <c r="C60" s="19" t="s">
        <v>109</v>
      </c>
      <c r="D60" s="144">
        <v>7</v>
      </c>
      <c r="E60" s="145"/>
      <c r="F60" s="145">
        <v>14.285714285714286</v>
      </c>
      <c r="G60" s="145">
        <v>42.857142857142854</v>
      </c>
      <c r="H60" s="145">
        <v>42.857142857142854</v>
      </c>
      <c r="I60" s="43">
        <f t="shared" si="3"/>
        <v>4.2857142857142856</v>
      </c>
      <c r="J60" s="21"/>
      <c r="K60" s="98">
        <f t="shared" si="15"/>
        <v>7</v>
      </c>
      <c r="L60" s="99">
        <f t="shared" si="6"/>
        <v>6</v>
      </c>
      <c r="M60" s="100">
        <f t="shared" si="17"/>
        <v>85.714285714285708</v>
      </c>
      <c r="N60" s="99">
        <f t="shared" si="7"/>
        <v>0</v>
      </c>
      <c r="O60" s="101">
        <f t="shared" si="19"/>
        <v>0</v>
      </c>
    </row>
    <row r="61" spans="1:15" s="1" customFormat="1" ht="15" customHeight="1" x14ac:dyDescent="0.25">
      <c r="A61" s="23">
        <v>14</v>
      </c>
      <c r="B61" s="48">
        <v>40730</v>
      </c>
      <c r="C61" s="19" t="s">
        <v>49</v>
      </c>
      <c r="D61" s="200"/>
      <c r="E61" s="201"/>
      <c r="F61" s="201"/>
      <c r="G61" s="145"/>
      <c r="H61" s="145"/>
      <c r="I61" s="43"/>
      <c r="J61" s="21"/>
      <c r="K61" s="98"/>
      <c r="L61" s="99"/>
      <c r="M61" s="100"/>
      <c r="N61" s="112"/>
      <c r="O61" s="101"/>
    </row>
    <row r="62" spans="1:15" s="1" customFormat="1" ht="15" customHeight="1" x14ac:dyDescent="0.25">
      <c r="A62" s="23">
        <v>15</v>
      </c>
      <c r="B62" s="48">
        <v>40820</v>
      </c>
      <c r="C62" s="19" t="s">
        <v>50</v>
      </c>
      <c r="D62" s="144">
        <v>7</v>
      </c>
      <c r="E62" s="145"/>
      <c r="F62" s="145">
        <v>42.857142857142854</v>
      </c>
      <c r="G62" s="145">
        <v>42.857142857142854</v>
      </c>
      <c r="H62" s="145">
        <v>14.285714285714286</v>
      </c>
      <c r="I62" s="43">
        <f t="shared" si="3"/>
        <v>3.7142857142857144</v>
      </c>
      <c r="J62" s="21"/>
      <c r="K62" s="98">
        <f>D62</f>
        <v>7</v>
      </c>
      <c r="L62" s="99">
        <f t="shared" si="6"/>
        <v>4</v>
      </c>
      <c r="M62" s="100">
        <f>G62+H62</f>
        <v>57.142857142857139</v>
      </c>
      <c r="N62" s="112">
        <f t="shared" si="7"/>
        <v>0</v>
      </c>
      <c r="O62" s="101">
        <f>E62</f>
        <v>0</v>
      </c>
    </row>
    <row r="63" spans="1:15" s="1" customFormat="1" ht="15" customHeight="1" x14ac:dyDescent="0.25">
      <c r="A63" s="23">
        <v>16</v>
      </c>
      <c r="B63" s="48">
        <v>40840</v>
      </c>
      <c r="C63" s="19" t="s">
        <v>51</v>
      </c>
      <c r="D63" s="200">
        <v>8</v>
      </c>
      <c r="E63" s="201"/>
      <c r="F63" s="201">
        <v>87.5</v>
      </c>
      <c r="G63" s="228">
        <v>12.5</v>
      </c>
      <c r="H63" s="228"/>
      <c r="I63" s="43">
        <f t="shared" si="3"/>
        <v>3.125</v>
      </c>
      <c r="J63" s="21"/>
      <c r="K63" s="98">
        <f>D63</f>
        <v>8</v>
      </c>
      <c r="L63" s="99">
        <f t="shared" si="6"/>
        <v>1</v>
      </c>
      <c r="M63" s="100">
        <f>G63+H63</f>
        <v>12.5</v>
      </c>
      <c r="N63" s="112">
        <f t="shared" si="7"/>
        <v>0</v>
      </c>
      <c r="O63" s="101">
        <f>E63</f>
        <v>0</v>
      </c>
    </row>
    <row r="64" spans="1:15" s="1" customFormat="1" ht="15" customHeight="1" x14ac:dyDescent="0.25">
      <c r="A64" s="23">
        <v>17</v>
      </c>
      <c r="B64" s="48">
        <v>40950</v>
      </c>
      <c r="C64" s="19" t="s">
        <v>52</v>
      </c>
      <c r="D64" s="200">
        <v>2</v>
      </c>
      <c r="E64" s="201"/>
      <c r="F64" s="201"/>
      <c r="G64" s="201">
        <v>100</v>
      </c>
      <c r="H64" s="228"/>
      <c r="I64" s="43">
        <f t="shared" si="3"/>
        <v>4</v>
      </c>
      <c r="J64" s="21"/>
      <c r="K64" s="98">
        <f>D64</f>
        <v>2</v>
      </c>
      <c r="L64" s="99">
        <f t="shared" si="6"/>
        <v>2</v>
      </c>
      <c r="M64" s="100">
        <f>G64+H64</f>
        <v>100</v>
      </c>
      <c r="N64" s="112">
        <f t="shared" si="7"/>
        <v>0</v>
      </c>
      <c r="O64" s="101">
        <f>E64</f>
        <v>0</v>
      </c>
    </row>
    <row r="65" spans="1:15" s="1" customFormat="1" ht="15" customHeight="1" x14ac:dyDescent="0.25">
      <c r="A65" s="23">
        <v>18</v>
      </c>
      <c r="B65" s="50">
        <v>40990</v>
      </c>
      <c r="C65" s="22" t="s">
        <v>53</v>
      </c>
      <c r="D65" s="200">
        <v>11</v>
      </c>
      <c r="E65" s="201">
        <v>9.0909090909090917</v>
      </c>
      <c r="F65" s="201">
        <v>36.363636363636367</v>
      </c>
      <c r="G65" s="201">
        <v>9.0909090909090917</v>
      </c>
      <c r="H65" s="201">
        <v>45.454545454545453</v>
      </c>
      <c r="I65" s="46">
        <f t="shared" si="3"/>
        <v>3.9090909090909087</v>
      </c>
      <c r="J65" s="21"/>
      <c r="K65" s="98">
        <f>D65</f>
        <v>11</v>
      </c>
      <c r="L65" s="99">
        <f t="shared" si="6"/>
        <v>6</v>
      </c>
      <c r="M65" s="100">
        <f>G65+H65</f>
        <v>54.545454545454547</v>
      </c>
      <c r="N65" s="112">
        <f t="shared" si="7"/>
        <v>1.0000000000000002</v>
      </c>
      <c r="O65" s="101">
        <f>E65</f>
        <v>9.0909090909090917</v>
      </c>
    </row>
    <row r="66" spans="1:15" s="1" customFormat="1" ht="15" customHeight="1" thickBot="1" x14ac:dyDescent="0.3">
      <c r="A66" s="24">
        <v>19</v>
      </c>
      <c r="B66" s="48">
        <v>40133</v>
      </c>
      <c r="C66" s="19" t="s">
        <v>43</v>
      </c>
      <c r="D66" s="200"/>
      <c r="E66" s="201"/>
      <c r="F66" s="201"/>
      <c r="G66" s="201"/>
      <c r="H66" s="201"/>
      <c r="I66" s="43"/>
      <c r="J66" s="21"/>
      <c r="K66" s="102"/>
      <c r="L66" s="103"/>
      <c r="M66" s="104"/>
      <c r="N66" s="151"/>
      <c r="O66" s="105"/>
    </row>
    <row r="67" spans="1:15" s="1" customFormat="1" ht="15" customHeight="1" thickBot="1" x14ac:dyDescent="0.3">
      <c r="A67" s="35"/>
      <c r="B67" s="51"/>
      <c r="C67" s="37" t="s">
        <v>105</v>
      </c>
      <c r="D67" s="36">
        <f>SUM(D68:D81)</f>
        <v>77</v>
      </c>
      <c r="E67" s="38">
        <v>0</v>
      </c>
      <c r="F67" s="38">
        <v>25.663456913456912</v>
      </c>
      <c r="G67" s="38">
        <v>51.594701594701597</v>
      </c>
      <c r="H67" s="38">
        <v>22.741841491841495</v>
      </c>
      <c r="I67" s="39">
        <f>AVERAGE(I68:I81)</f>
        <v>3.9707838457838456</v>
      </c>
      <c r="J67" s="21"/>
      <c r="K67" s="312">
        <f t="shared" ref="K67:K77" si="20">D67</f>
        <v>77</v>
      </c>
      <c r="L67" s="313">
        <f>SUM(L68:L81)</f>
        <v>58</v>
      </c>
      <c r="M67" s="320">
        <f t="shared" ref="M67:M77" si="21">G67+H67</f>
        <v>74.336543086543088</v>
      </c>
      <c r="N67" s="313">
        <f>SUM(N68:N81)</f>
        <v>0</v>
      </c>
      <c r="O67" s="319">
        <f t="shared" ref="O67:O77" si="22">E67</f>
        <v>0</v>
      </c>
    </row>
    <row r="68" spans="1:15" s="1" customFormat="1" ht="15" customHeight="1" x14ac:dyDescent="0.25">
      <c r="A68" s="16">
        <v>1</v>
      </c>
      <c r="B68" s="48">
        <v>50040</v>
      </c>
      <c r="C68" s="19" t="s">
        <v>54</v>
      </c>
      <c r="D68" s="200">
        <v>6</v>
      </c>
      <c r="E68" s="201"/>
      <c r="F68" s="201"/>
      <c r="G68" s="201">
        <v>83.333333333333329</v>
      </c>
      <c r="H68" s="201">
        <v>16.666666666666668</v>
      </c>
      <c r="I68" s="43">
        <f t="shared" si="3"/>
        <v>4.1666666666666661</v>
      </c>
      <c r="J68" s="21"/>
      <c r="K68" s="94">
        <f t="shared" si="20"/>
        <v>6</v>
      </c>
      <c r="L68" s="95">
        <f t="shared" ref="L68:L81" si="23">M68*K68/100</f>
        <v>6</v>
      </c>
      <c r="M68" s="96">
        <f t="shared" si="21"/>
        <v>100</v>
      </c>
      <c r="N68" s="95">
        <f t="shared" ref="N68:N81" si="24">O68*K68/100</f>
        <v>0</v>
      </c>
      <c r="O68" s="97">
        <f t="shared" si="22"/>
        <v>0</v>
      </c>
    </row>
    <row r="69" spans="1:15" s="1" customFormat="1" ht="15" customHeight="1" x14ac:dyDescent="0.25">
      <c r="A69" s="11">
        <v>2</v>
      </c>
      <c r="B69" s="48">
        <v>50003</v>
      </c>
      <c r="C69" s="19" t="s">
        <v>97</v>
      </c>
      <c r="D69" s="200">
        <v>9</v>
      </c>
      <c r="E69" s="201"/>
      <c r="F69" s="201">
        <v>22.222222222222221</v>
      </c>
      <c r="G69" s="201">
        <v>44.444444444444443</v>
      </c>
      <c r="H69" s="228">
        <v>33.333333333333336</v>
      </c>
      <c r="I69" s="43">
        <f t="shared" si="3"/>
        <v>4.1111111111111107</v>
      </c>
      <c r="J69" s="21"/>
      <c r="K69" s="98">
        <f t="shared" si="20"/>
        <v>9</v>
      </c>
      <c r="L69" s="99">
        <f t="shared" si="23"/>
        <v>7</v>
      </c>
      <c r="M69" s="100">
        <f t="shared" si="21"/>
        <v>77.777777777777771</v>
      </c>
      <c r="N69" s="99">
        <f t="shared" si="24"/>
        <v>0</v>
      </c>
      <c r="O69" s="101">
        <f t="shared" si="22"/>
        <v>0</v>
      </c>
    </row>
    <row r="70" spans="1:15" s="1" customFormat="1" ht="15" customHeight="1" x14ac:dyDescent="0.25">
      <c r="A70" s="11">
        <v>3</v>
      </c>
      <c r="B70" s="48">
        <v>50060</v>
      </c>
      <c r="C70" s="19" t="s">
        <v>56</v>
      </c>
      <c r="D70" s="144">
        <v>11</v>
      </c>
      <c r="E70" s="145"/>
      <c r="F70" s="145">
        <v>9.0909090909090917</v>
      </c>
      <c r="G70" s="145">
        <v>54.545454545454547</v>
      </c>
      <c r="H70" s="145">
        <v>36.363636363636367</v>
      </c>
      <c r="I70" s="43">
        <f t="shared" si="3"/>
        <v>4.2727272727272734</v>
      </c>
      <c r="J70" s="21"/>
      <c r="K70" s="98">
        <f t="shared" si="20"/>
        <v>11</v>
      </c>
      <c r="L70" s="99">
        <f t="shared" si="23"/>
        <v>10</v>
      </c>
      <c r="M70" s="100">
        <f t="shared" si="21"/>
        <v>90.909090909090907</v>
      </c>
      <c r="N70" s="99">
        <f t="shared" si="24"/>
        <v>0</v>
      </c>
      <c r="O70" s="101">
        <f t="shared" si="22"/>
        <v>0</v>
      </c>
    </row>
    <row r="71" spans="1:15" s="1" customFormat="1" ht="15" customHeight="1" x14ac:dyDescent="0.25">
      <c r="A71" s="11">
        <v>4</v>
      </c>
      <c r="B71" s="54">
        <v>50170</v>
      </c>
      <c r="C71" s="19" t="s">
        <v>57</v>
      </c>
      <c r="D71" s="144">
        <v>1</v>
      </c>
      <c r="E71" s="145"/>
      <c r="F71" s="145"/>
      <c r="G71" s="145">
        <v>100</v>
      </c>
      <c r="H71" s="145"/>
      <c r="I71" s="43">
        <f t="shared" si="3"/>
        <v>4</v>
      </c>
      <c r="J71" s="21"/>
      <c r="K71" s="98">
        <f t="shared" si="20"/>
        <v>1</v>
      </c>
      <c r="L71" s="99">
        <f t="shared" si="23"/>
        <v>1</v>
      </c>
      <c r="M71" s="100">
        <f t="shared" si="21"/>
        <v>100</v>
      </c>
      <c r="N71" s="112">
        <f t="shared" si="24"/>
        <v>0</v>
      </c>
      <c r="O71" s="101">
        <f t="shared" si="22"/>
        <v>0</v>
      </c>
    </row>
    <row r="72" spans="1:15" s="1" customFormat="1" ht="15" customHeight="1" x14ac:dyDescent="0.25">
      <c r="A72" s="11">
        <v>5</v>
      </c>
      <c r="B72" s="48">
        <v>50230</v>
      </c>
      <c r="C72" s="19" t="s">
        <v>58</v>
      </c>
      <c r="D72" s="200">
        <v>4</v>
      </c>
      <c r="E72" s="201"/>
      <c r="F72" s="201"/>
      <c r="G72" s="201">
        <v>50</v>
      </c>
      <c r="H72" s="145">
        <v>50</v>
      </c>
      <c r="I72" s="43">
        <f t="shared" si="3"/>
        <v>4.5</v>
      </c>
      <c r="J72" s="21"/>
      <c r="K72" s="98">
        <f t="shared" si="20"/>
        <v>4</v>
      </c>
      <c r="L72" s="99">
        <f t="shared" si="23"/>
        <v>4</v>
      </c>
      <c r="M72" s="100">
        <f t="shared" si="21"/>
        <v>100</v>
      </c>
      <c r="N72" s="99">
        <f t="shared" si="24"/>
        <v>0</v>
      </c>
      <c r="O72" s="101">
        <f t="shared" si="22"/>
        <v>0</v>
      </c>
    </row>
    <row r="73" spans="1:15" s="1" customFormat="1" ht="15" customHeight="1" x14ac:dyDescent="0.25">
      <c r="A73" s="11">
        <v>6</v>
      </c>
      <c r="B73" s="48">
        <v>50340</v>
      </c>
      <c r="C73" s="19" t="s">
        <v>59</v>
      </c>
      <c r="D73" s="144">
        <v>2</v>
      </c>
      <c r="E73" s="145"/>
      <c r="F73" s="145">
        <v>50</v>
      </c>
      <c r="G73" s="145">
        <v>50</v>
      </c>
      <c r="H73" s="145"/>
      <c r="I73" s="43">
        <f t="shared" ref="I73:I80" si="25">(E73*2+F73*3+G73*4+H73*5)/100</f>
        <v>3.5</v>
      </c>
      <c r="J73" s="21"/>
      <c r="K73" s="98">
        <f t="shared" si="20"/>
        <v>2</v>
      </c>
      <c r="L73" s="99">
        <f t="shared" si="23"/>
        <v>1</v>
      </c>
      <c r="M73" s="100">
        <f t="shared" si="21"/>
        <v>50</v>
      </c>
      <c r="N73" s="99">
        <f t="shared" si="24"/>
        <v>0</v>
      </c>
      <c r="O73" s="101">
        <f t="shared" si="22"/>
        <v>0</v>
      </c>
    </row>
    <row r="74" spans="1:15" s="1" customFormat="1" ht="15" customHeight="1" x14ac:dyDescent="0.25">
      <c r="A74" s="11">
        <v>7</v>
      </c>
      <c r="B74" s="48">
        <v>50420</v>
      </c>
      <c r="C74" s="19" t="s">
        <v>60</v>
      </c>
      <c r="D74" s="144">
        <v>2</v>
      </c>
      <c r="E74" s="145"/>
      <c r="F74" s="145"/>
      <c r="G74" s="145">
        <v>100</v>
      </c>
      <c r="H74" s="145"/>
      <c r="I74" s="43">
        <f t="shared" si="25"/>
        <v>4</v>
      </c>
      <c r="J74" s="21"/>
      <c r="K74" s="98">
        <f t="shared" si="20"/>
        <v>2</v>
      </c>
      <c r="L74" s="99">
        <f t="shared" si="23"/>
        <v>2</v>
      </c>
      <c r="M74" s="100">
        <f t="shared" si="21"/>
        <v>100</v>
      </c>
      <c r="N74" s="99">
        <f t="shared" si="24"/>
        <v>0</v>
      </c>
      <c r="O74" s="101">
        <f t="shared" si="22"/>
        <v>0</v>
      </c>
    </row>
    <row r="75" spans="1:15" s="1" customFormat="1" ht="15" customHeight="1" x14ac:dyDescent="0.25">
      <c r="A75" s="11">
        <v>8</v>
      </c>
      <c r="B75" s="48">
        <v>50450</v>
      </c>
      <c r="C75" s="19" t="s">
        <v>61</v>
      </c>
      <c r="D75" s="198">
        <v>13</v>
      </c>
      <c r="E75" s="199"/>
      <c r="F75" s="199">
        <v>23.076923076923077</v>
      </c>
      <c r="G75" s="199">
        <v>15.384615384615385</v>
      </c>
      <c r="H75" s="228">
        <v>61.53846153846154</v>
      </c>
      <c r="I75" s="43">
        <f t="shared" si="25"/>
        <v>4.3846153846153841</v>
      </c>
      <c r="J75" s="21"/>
      <c r="K75" s="98">
        <f t="shared" si="20"/>
        <v>13</v>
      </c>
      <c r="L75" s="99">
        <f t="shared" si="23"/>
        <v>10</v>
      </c>
      <c r="M75" s="100">
        <f t="shared" si="21"/>
        <v>76.92307692307692</v>
      </c>
      <c r="N75" s="99">
        <f t="shared" si="24"/>
        <v>0</v>
      </c>
      <c r="O75" s="101">
        <f t="shared" si="22"/>
        <v>0</v>
      </c>
    </row>
    <row r="76" spans="1:15" s="1" customFormat="1" ht="15" customHeight="1" x14ac:dyDescent="0.25">
      <c r="A76" s="11">
        <v>9</v>
      </c>
      <c r="B76" s="48">
        <v>50620</v>
      </c>
      <c r="C76" s="19" t="s">
        <v>62</v>
      </c>
      <c r="D76" s="198">
        <v>4</v>
      </c>
      <c r="E76" s="199"/>
      <c r="F76" s="199">
        <v>75</v>
      </c>
      <c r="G76" s="199">
        <v>25</v>
      </c>
      <c r="H76" s="199"/>
      <c r="I76" s="43">
        <f t="shared" si="25"/>
        <v>3.25</v>
      </c>
      <c r="J76" s="21"/>
      <c r="K76" s="98">
        <f t="shared" si="20"/>
        <v>4</v>
      </c>
      <c r="L76" s="99">
        <f t="shared" si="23"/>
        <v>1</v>
      </c>
      <c r="M76" s="100">
        <f t="shared" si="21"/>
        <v>25</v>
      </c>
      <c r="N76" s="99">
        <f t="shared" si="24"/>
        <v>0</v>
      </c>
      <c r="O76" s="101">
        <f t="shared" si="22"/>
        <v>0</v>
      </c>
    </row>
    <row r="77" spans="1:15" s="1" customFormat="1" ht="15" customHeight="1" x14ac:dyDescent="0.25">
      <c r="A77" s="11">
        <v>10</v>
      </c>
      <c r="B77" s="48">
        <v>50760</v>
      </c>
      <c r="C77" s="19" t="s">
        <v>63</v>
      </c>
      <c r="D77" s="198">
        <v>7</v>
      </c>
      <c r="E77" s="199"/>
      <c r="F77" s="199">
        <v>57.142857142857146</v>
      </c>
      <c r="G77" s="199">
        <v>28.571428571428573</v>
      </c>
      <c r="H77" s="228">
        <v>14.285714285714286</v>
      </c>
      <c r="I77" s="43">
        <f t="shared" si="25"/>
        <v>3.5714285714285716</v>
      </c>
      <c r="J77" s="21"/>
      <c r="K77" s="98">
        <f t="shared" si="20"/>
        <v>7</v>
      </c>
      <c r="L77" s="99">
        <f t="shared" si="23"/>
        <v>3</v>
      </c>
      <c r="M77" s="100">
        <f t="shared" si="21"/>
        <v>42.857142857142861</v>
      </c>
      <c r="N77" s="112">
        <f t="shared" si="24"/>
        <v>0</v>
      </c>
      <c r="O77" s="101">
        <f t="shared" si="22"/>
        <v>0</v>
      </c>
    </row>
    <row r="78" spans="1:15" s="1" customFormat="1" ht="15" customHeight="1" x14ac:dyDescent="0.25">
      <c r="A78" s="11">
        <v>11</v>
      </c>
      <c r="B78" s="48">
        <v>50780</v>
      </c>
      <c r="C78" s="19" t="s">
        <v>64</v>
      </c>
      <c r="D78" s="144"/>
      <c r="E78" s="145"/>
      <c r="F78" s="145"/>
      <c r="G78" s="145"/>
      <c r="H78" s="145"/>
      <c r="I78" s="43"/>
      <c r="J78" s="21"/>
      <c r="K78" s="98"/>
      <c r="L78" s="99"/>
      <c r="M78" s="100"/>
      <c r="N78" s="112"/>
      <c r="O78" s="101"/>
    </row>
    <row r="79" spans="1:15" s="1" customFormat="1" ht="15" customHeight="1" x14ac:dyDescent="0.25">
      <c r="A79" s="11">
        <v>12</v>
      </c>
      <c r="B79" s="48">
        <v>50930</v>
      </c>
      <c r="C79" s="19" t="s">
        <v>65</v>
      </c>
      <c r="D79" s="144"/>
      <c r="E79" s="145"/>
      <c r="F79" s="145"/>
      <c r="G79" s="145"/>
      <c r="H79" s="145"/>
      <c r="I79" s="43"/>
      <c r="J79" s="21"/>
      <c r="K79" s="98"/>
      <c r="L79" s="99"/>
      <c r="M79" s="100"/>
      <c r="N79" s="99"/>
      <c r="O79" s="101"/>
    </row>
    <row r="80" spans="1:15" s="1" customFormat="1" ht="15" customHeight="1" x14ac:dyDescent="0.25">
      <c r="A80" s="15">
        <v>13</v>
      </c>
      <c r="B80" s="50">
        <v>51370</v>
      </c>
      <c r="C80" s="22" t="s">
        <v>66</v>
      </c>
      <c r="D80" s="144">
        <v>4</v>
      </c>
      <c r="E80" s="145"/>
      <c r="F80" s="145">
        <v>50</v>
      </c>
      <c r="G80" s="145">
        <v>25</v>
      </c>
      <c r="H80" s="145">
        <v>25</v>
      </c>
      <c r="I80" s="46">
        <f t="shared" si="25"/>
        <v>3.75</v>
      </c>
      <c r="J80" s="21"/>
      <c r="K80" s="98">
        <f t="shared" ref="K80:K91" si="26">D80</f>
        <v>4</v>
      </c>
      <c r="L80" s="99">
        <f t="shared" si="23"/>
        <v>2</v>
      </c>
      <c r="M80" s="100">
        <f t="shared" ref="M80:M91" si="27">G80+H80</f>
        <v>50</v>
      </c>
      <c r="N80" s="99">
        <f t="shared" si="24"/>
        <v>0</v>
      </c>
      <c r="O80" s="101">
        <f t="shared" ref="O80:O91" si="28">E80</f>
        <v>0</v>
      </c>
    </row>
    <row r="81" spans="1:15" s="1" customFormat="1" ht="15" customHeight="1" thickBot="1" x14ac:dyDescent="0.3">
      <c r="A81" s="15">
        <v>14</v>
      </c>
      <c r="B81" s="50">
        <v>51400</v>
      </c>
      <c r="C81" s="22" t="s">
        <v>139</v>
      </c>
      <c r="D81" s="131">
        <v>14</v>
      </c>
      <c r="E81" s="132"/>
      <c r="F81" s="132">
        <v>21.428571428571427</v>
      </c>
      <c r="G81" s="132">
        <v>42.857142857142854</v>
      </c>
      <c r="H81" s="133">
        <v>35.714285714285715</v>
      </c>
      <c r="I81" s="46">
        <f t="shared" ref="I81" si="29">(E81*2+F81*3+G81*4+H81*5)/100</f>
        <v>4.1428571428571423</v>
      </c>
      <c r="J81" s="21"/>
      <c r="K81" s="102">
        <f t="shared" si="26"/>
        <v>14</v>
      </c>
      <c r="L81" s="103">
        <f t="shared" si="23"/>
        <v>11</v>
      </c>
      <c r="M81" s="104">
        <f t="shared" si="27"/>
        <v>78.571428571428569</v>
      </c>
      <c r="N81" s="103">
        <f t="shared" si="24"/>
        <v>0</v>
      </c>
      <c r="O81" s="105">
        <f t="shared" si="28"/>
        <v>0</v>
      </c>
    </row>
    <row r="82" spans="1:15" s="1" customFormat="1" ht="15" customHeight="1" thickBot="1" x14ac:dyDescent="0.3">
      <c r="A82" s="35"/>
      <c r="B82" s="51"/>
      <c r="C82" s="37" t="s">
        <v>106</v>
      </c>
      <c r="D82" s="36">
        <f>SUM(D83:D112)</f>
        <v>348</v>
      </c>
      <c r="E82" s="38">
        <v>2.8825456950456951</v>
      </c>
      <c r="F82" s="38">
        <v>30.636384911384916</v>
      </c>
      <c r="G82" s="38">
        <v>35.776306563806557</v>
      </c>
      <c r="H82" s="38">
        <v>30.704762829762828</v>
      </c>
      <c r="I82" s="39">
        <f>AVERAGE(I83:I112)</f>
        <v>3.943032865282865</v>
      </c>
      <c r="J82" s="21"/>
      <c r="K82" s="312">
        <f t="shared" si="26"/>
        <v>348</v>
      </c>
      <c r="L82" s="313">
        <f>SUM(L83:L112)</f>
        <v>237</v>
      </c>
      <c r="M82" s="320">
        <f t="shared" si="27"/>
        <v>66.481069393569385</v>
      </c>
      <c r="N82" s="313">
        <f>SUM(N83:N112)</f>
        <v>9</v>
      </c>
      <c r="O82" s="319">
        <f t="shared" si="28"/>
        <v>2.8825456950456951</v>
      </c>
    </row>
    <row r="83" spans="1:15" s="1" customFormat="1" ht="15" customHeight="1" x14ac:dyDescent="0.25">
      <c r="A83" s="59">
        <v>1</v>
      </c>
      <c r="B83" s="53">
        <v>60010</v>
      </c>
      <c r="C83" s="19" t="s">
        <v>68</v>
      </c>
      <c r="D83" s="200">
        <v>3</v>
      </c>
      <c r="E83" s="201"/>
      <c r="F83" s="201"/>
      <c r="G83" s="201">
        <v>66.666666666666671</v>
      </c>
      <c r="H83" s="201">
        <v>33.333333333333336</v>
      </c>
      <c r="I83" s="43">
        <f t="shared" ref="I83:I122" si="30">(E83*2+F83*3+G83*4+H83*5)/100</f>
        <v>4.3333333333333339</v>
      </c>
      <c r="J83" s="21"/>
      <c r="K83" s="94">
        <f t="shared" si="26"/>
        <v>3</v>
      </c>
      <c r="L83" s="95">
        <f t="shared" ref="L83:L122" si="31">M83*K83/100</f>
        <v>3</v>
      </c>
      <c r="M83" s="96">
        <f t="shared" si="27"/>
        <v>100</v>
      </c>
      <c r="N83" s="95">
        <f t="shared" ref="N83:N112" si="32">O83*K83/100</f>
        <v>0</v>
      </c>
      <c r="O83" s="97">
        <f t="shared" si="28"/>
        <v>0</v>
      </c>
    </row>
    <row r="84" spans="1:15" s="1" customFormat="1" ht="15" customHeight="1" x14ac:dyDescent="0.25">
      <c r="A84" s="23">
        <v>2</v>
      </c>
      <c r="B84" s="48">
        <v>60020</v>
      </c>
      <c r="C84" s="19" t="s">
        <v>69</v>
      </c>
      <c r="D84" s="144">
        <v>2</v>
      </c>
      <c r="E84" s="145"/>
      <c r="F84" s="145">
        <v>50</v>
      </c>
      <c r="G84" s="145"/>
      <c r="H84" s="145">
        <v>50</v>
      </c>
      <c r="I84" s="43">
        <f t="shared" si="30"/>
        <v>4</v>
      </c>
      <c r="J84" s="21"/>
      <c r="K84" s="98">
        <f t="shared" si="26"/>
        <v>2</v>
      </c>
      <c r="L84" s="99">
        <f t="shared" ref="L84:L88" si="33">M84*K84/100</f>
        <v>1</v>
      </c>
      <c r="M84" s="100">
        <f t="shared" si="27"/>
        <v>50</v>
      </c>
      <c r="N84" s="112">
        <f t="shared" si="32"/>
        <v>0</v>
      </c>
      <c r="O84" s="101">
        <f t="shared" si="28"/>
        <v>0</v>
      </c>
    </row>
    <row r="85" spans="1:15" s="1" customFormat="1" ht="15" customHeight="1" x14ac:dyDescent="0.25">
      <c r="A85" s="23">
        <v>3</v>
      </c>
      <c r="B85" s="48">
        <v>60050</v>
      </c>
      <c r="C85" s="19" t="s">
        <v>70</v>
      </c>
      <c r="D85" s="144">
        <v>5</v>
      </c>
      <c r="E85" s="145"/>
      <c r="F85" s="145">
        <v>20</v>
      </c>
      <c r="G85" s="145">
        <v>20</v>
      </c>
      <c r="H85" s="145">
        <v>60</v>
      </c>
      <c r="I85" s="43">
        <f t="shared" si="30"/>
        <v>4.4000000000000004</v>
      </c>
      <c r="J85" s="21"/>
      <c r="K85" s="98">
        <f t="shared" si="26"/>
        <v>5</v>
      </c>
      <c r="L85" s="99">
        <f t="shared" si="33"/>
        <v>4</v>
      </c>
      <c r="M85" s="100">
        <f t="shared" si="27"/>
        <v>80</v>
      </c>
      <c r="N85" s="99">
        <f t="shared" si="32"/>
        <v>0</v>
      </c>
      <c r="O85" s="101">
        <f t="shared" si="28"/>
        <v>0</v>
      </c>
    </row>
    <row r="86" spans="1:15" s="1" customFormat="1" ht="15" customHeight="1" x14ac:dyDescent="0.25">
      <c r="A86" s="23">
        <v>4</v>
      </c>
      <c r="B86" s="48">
        <v>60070</v>
      </c>
      <c r="C86" s="19" t="s">
        <v>71</v>
      </c>
      <c r="D86" s="144">
        <v>13</v>
      </c>
      <c r="E86" s="145"/>
      <c r="F86" s="145">
        <v>30.76923076923077</v>
      </c>
      <c r="G86" s="145">
        <v>30.76923076923077</v>
      </c>
      <c r="H86" s="145">
        <v>38.46153846153846</v>
      </c>
      <c r="I86" s="43">
        <f t="shared" si="30"/>
        <v>4.0769230769230766</v>
      </c>
      <c r="J86" s="21"/>
      <c r="K86" s="98">
        <f t="shared" si="26"/>
        <v>13</v>
      </c>
      <c r="L86" s="99">
        <f t="shared" si="33"/>
        <v>9</v>
      </c>
      <c r="M86" s="100">
        <f t="shared" si="27"/>
        <v>69.230769230769226</v>
      </c>
      <c r="N86" s="99">
        <f t="shared" si="32"/>
        <v>0</v>
      </c>
      <c r="O86" s="101">
        <f t="shared" si="28"/>
        <v>0</v>
      </c>
    </row>
    <row r="87" spans="1:15" s="1" customFormat="1" ht="15" customHeight="1" x14ac:dyDescent="0.25">
      <c r="A87" s="23">
        <v>5</v>
      </c>
      <c r="B87" s="48">
        <v>60180</v>
      </c>
      <c r="C87" s="19" t="s">
        <v>72</v>
      </c>
      <c r="D87" s="144">
        <v>8</v>
      </c>
      <c r="E87" s="145"/>
      <c r="F87" s="145">
        <v>12.5</v>
      </c>
      <c r="G87" s="145">
        <v>37.5</v>
      </c>
      <c r="H87" s="145">
        <v>50</v>
      </c>
      <c r="I87" s="43">
        <f t="shared" si="30"/>
        <v>4.375</v>
      </c>
      <c r="J87" s="21"/>
      <c r="K87" s="98">
        <f t="shared" si="26"/>
        <v>8</v>
      </c>
      <c r="L87" s="99">
        <f t="shared" si="33"/>
        <v>7</v>
      </c>
      <c r="M87" s="100">
        <f t="shared" si="27"/>
        <v>87.5</v>
      </c>
      <c r="N87" s="99">
        <f t="shared" si="32"/>
        <v>0</v>
      </c>
      <c r="O87" s="101">
        <f t="shared" si="28"/>
        <v>0</v>
      </c>
    </row>
    <row r="88" spans="1:15" s="1" customFormat="1" ht="15" customHeight="1" x14ac:dyDescent="0.25">
      <c r="A88" s="23">
        <v>6</v>
      </c>
      <c r="B88" s="48">
        <v>60240</v>
      </c>
      <c r="C88" s="19" t="s">
        <v>73</v>
      </c>
      <c r="D88" s="144">
        <v>26</v>
      </c>
      <c r="E88" s="145"/>
      <c r="F88" s="145">
        <v>46.153846153846153</v>
      </c>
      <c r="G88" s="145">
        <v>34.615384615384613</v>
      </c>
      <c r="H88" s="145">
        <v>19.23076923076923</v>
      </c>
      <c r="I88" s="43">
        <f t="shared" si="30"/>
        <v>3.7307692307692304</v>
      </c>
      <c r="J88" s="21"/>
      <c r="K88" s="98">
        <f t="shared" si="26"/>
        <v>26</v>
      </c>
      <c r="L88" s="99">
        <f t="shared" si="33"/>
        <v>13.999999999999998</v>
      </c>
      <c r="M88" s="100">
        <f t="shared" si="27"/>
        <v>53.84615384615384</v>
      </c>
      <c r="N88" s="112">
        <f t="shared" si="32"/>
        <v>0</v>
      </c>
      <c r="O88" s="101">
        <f t="shared" si="28"/>
        <v>0</v>
      </c>
    </row>
    <row r="89" spans="1:15" s="1" customFormat="1" ht="15" customHeight="1" x14ac:dyDescent="0.25">
      <c r="A89" s="23">
        <v>7</v>
      </c>
      <c r="B89" s="48">
        <v>60560</v>
      </c>
      <c r="C89" s="19" t="s">
        <v>74</v>
      </c>
      <c r="D89" s="198">
        <v>3</v>
      </c>
      <c r="E89" s="199"/>
      <c r="F89" s="199">
        <v>33.333333333333336</v>
      </c>
      <c r="G89" s="199">
        <v>66.666666666666671</v>
      </c>
      <c r="H89" s="199"/>
      <c r="I89" s="43">
        <f t="shared" si="30"/>
        <v>3.666666666666667</v>
      </c>
      <c r="J89" s="21"/>
      <c r="K89" s="98">
        <f t="shared" si="26"/>
        <v>3</v>
      </c>
      <c r="L89" s="99">
        <f t="shared" si="31"/>
        <v>2</v>
      </c>
      <c r="M89" s="100">
        <f t="shared" si="27"/>
        <v>66.666666666666671</v>
      </c>
      <c r="N89" s="99">
        <f t="shared" si="32"/>
        <v>0</v>
      </c>
      <c r="O89" s="101">
        <f t="shared" si="28"/>
        <v>0</v>
      </c>
    </row>
    <row r="90" spans="1:15" s="1" customFormat="1" ht="15" customHeight="1" x14ac:dyDescent="0.25">
      <c r="A90" s="23">
        <v>8</v>
      </c>
      <c r="B90" s="48">
        <v>60660</v>
      </c>
      <c r="C90" s="19" t="s">
        <v>75</v>
      </c>
      <c r="D90" s="198">
        <v>5</v>
      </c>
      <c r="E90" s="199"/>
      <c r="F90" s="199">
        <v>60</v>
      </c>
      <c r="G90" s="199">
        <v>40</v>
      </c>
      <c r="H90" s="228"/>
      <c r="I90" s="43">
        <f t="shared" si="30"/>
        <v>3.4</v>
      </c>
      <c r="J90" s="21"/>
      <c r="K90" s="98">
        <f t="shared" si="26"/>
        <v>5</v>
      </c>
      <c r="L90" s="99">
        <f t="shared" ref="L90" si="34">M90*K90/100</f>
        <v>2</v>
      </c>
      <c r="M90" s="100">
        <f t="shared" si="27"/>
        <v>40</v>
      </c>
      <c r="N90" s="112">
        <f t="shared" si="32"/>
        <v>0</v>
      </c>
      <c r="O90" s="101">
        <f t="shared" si="28"/>
        <v>0</v>
      </c>
    </row>
    <row r="91" spans="1:15" s="1" customFormat="1" ht="15" customHeight="1" x14ac:dyDescent="0.25">
      <c r="A91" s="23">
        <v>9</v>
      </c>
      <c r="B91" s="55">
        <v>60001</v>
      </c>
      <c r="C91" s="14" t="s">
        <v>67</v>
      </c>
      <c r="D91" s="198">
        <v>6</v>
      </c>
      <c r="E91" s="199"/>
      <c r="F91" s="199">
        <v>16.666666666666668</v>
      </c>
      <c r="G91" s="199">
        <v>33.333333333333336</v>
      </c>
      <c r="H91" s="228">
        <v>50</v>
      </c>
      <c r="I91" s="43">
        <f t="shared" si="30"/>
        <v>4.3333333333333339</v>
      </c>
      <c r="J91" s="21"/>
      <c r="K91" s="98">
        <f t="shared" si="26"/>
        <v>6</v>
      </c>
      <c r="L91" s="99">
        <f t="shared" si="31"/>
        <v>5.0000000000000009</v>
      </c>
      <c r="M91" s="100">
        <f t="shared" si="27"/>
        <v>83.333333333333343</v>
      </c>
      <c r="N91" s="112">
        <f t="shared" si="32"/>
        <v>0</v>
      </c>
      <c r="O91" s="101">
        <f t="shared" si="28"/>
        <v>0</v>
      </c>
    </row>
    <row r="92" spans="1:15" s="1" customFormat="1" ht="15" customHeight="1" x14ac:dyDescent="0.25">
      <c r="A92" s="23">
        <v>10</v>
      </c>
      <c r="B92" s="48">
        <v>60850</v>
      </c>
      <c r="C92" s="19" t="s">
        <v>77</v>
      </c>
      <c r="D92" s="198">
        <v>11</v>
      </c>
      <c r="E92" s="199"/>
      <c r="F92" s="199">
        <v>36.363636363636367</v>
      </c>
      <c r="G92" s="199">
        <v>54.545454545454547</v>
      </c>
      <c r="H92" s="228">
        <v>9.0909090909090917</v>
      </c>
      <c r="I92" s="43">
        <f t="shared" si="30"/>
        <v>3.7272727272727271</v>
      </c>
      <c r="J92" s="21"/>
      <c r="K92" s="98">
        <f t="shared" ref="K92:K122" si="35">D92</f>
        <v>11</v>
      </c>
      <c r="L92" s="99">
        <f t="shared" si="31"/>
        <v>7</v>
      </c>
      <c r="M92" s="100">
        <f t="shared" ref="M92:M122" si="36">G92+H92</f>
        <v>63.63636363636364</v>
      </c>
      <c r="N92" s="99">
        <f t="shared" si="32"/>
        <v>0</v>
      </c>
      <c r="O92" s="101">
        <f t="shared" ref="O92:O122" si="37">E92</f>
        <v>0</v>
      </c>
    </row>
    <row r="93" spans="1:15" s="1" customFormat="1" ht="15" customHeight="1" x14ac:dyDescent="0.25">
      <c r="A93" s="23">
        <v>11</v>
      </c>
      <c r="B93" s="48">
        <v>60910</v>
      </c>
      <c r="C93" s="19" t="s">
        <v>78</v>
      </c>
      <c r="D93" s="144">
        <v>3</v>
      </c>
      <c r="E93" s="145"/>
      <c r="F93" s="145">
        <v>33.333333333333336</v>
      </c>
      <c r="G93" s="145">
        <v>66.666666666666671</v>
      </c>
      <c r="H93" s="145"/>
      <c r="I93" s="43">
        <f t="shared" si="30"/>
        <v>3.666666666666667</v>
      </c>
      <c r="J93" s="21"/>
      <c r="K93" s="98">
        <f t="shared" si="35"/>
        <v>3</v>
      </c>
      <c r="L93" s="99">
        <f t="shared" ref="L93" si="38">M93*K93/100</f>
        <v>2</v>
      </c>
      <c r="M93" s="100">
        <f t="shared" si="36"/>
        <v>66.666666666666671</v>
      </c>
      <c r="N93" s="99">
        <f t="shared" si="32"/>
        <v>0</v>
      </c>
      <c r="O93" s="101">
        <f t="shared" si="37"/>
        <v>0</v>
      </c>
    </row>
    <row r="94" spans="1:15" s="1" customFormat="1" ht="15" customHeight="1" x14ac:dyDescent="0.25">
      <c r="A94" s="23">
        <v>12</v>
      </c>
      <c r="B94" s="48">
        <v>60980</v>
      </c>
      <c r="C94" s="19" t="s">
        <v>79</v>
      </c>
      <c r="D94" s="198">
        <v>8</v>
      </c>
      <c r="E94" s="199"/>
      <c r="F94" s="199">
        <v>12.5</v>
      </c>
      <c r="G94" s="199">
        <v>25</v>
      </c>
      <c r="H94" s="199">
        <v>62.5</v>
      </c>
      <c r="I94" s="43">
        <f t="shared" si="30"/>
        <v>4.5</v>
      </c>
      <c r="J94" s="21"/>
      <c r="K94" s="98">
        <f t="shared" si="35"/>
        <v>8</v>
      </c>
      <c r="L94" s="99">
        <f t="shared" si="31"/>
        <v>7</v>
      </c>
      <c r="M94" s="100">
        <f t="shared" si="36"/>
        <v>87.5</v>
      </c>
      <c r="N94" s="99">
        <f t="shared" si="32"/>
        <v>0</v>
      </c>
      <c r="O94" s="101">
        <f t="shared" si="37"/>
        <v>0</v>
      </c>
    </row>
    <row r="95" spans="1:15" s="1" customFormat="1" ht="15" customHeight="1" x14ac:dyDescent="0.25">
      <c r="A95" s="23">
        <v>13</v>
      </c>
      <c r="B95" s="48">
        <v>61080</v>
      </c>
      <c r="C95" s="19" t="s">
        <v>80</v>
      </c>
      <c r="D95" s="200">
        <v>11</v>
      </c>
      <c r="E95" s="201">
        <v>18.181818181818183</v>
      </c>
      <c r="F95" s="201">
        <v>36.363636363636367</v>
      </c>
      <c r="G95" s="201">
        <v>45.454545454545453</v>
      </c>
      <c r="H95" s="201"/>
      <c r="I95" s="43">
        <f t="shared" si="30"/>
        <v>3.2727272727272725</v>
      </c>
      <c r="J95" s="21"/>
      <c r="K95" s="98">
        <f t="shared" si="35"/>
        <v>11</v>
      </c>
      <c r="L95" s="99">
        <f t="shared" si="31"/>
        <v>5</v>
      </c>
      <c r="M95" s="100">
        <f t="shared" si="36"/>
        <v>45.454545454545453</v>
      </c>
      <c r="N95" s="99">
        <f t="shared" si="32"/>
        <v>2.0000000000000004</v>
      </c>
      <c r="O95" s="101">
        <f t="shared" si="37"/>
        <v>18.181818181818183</v>
      </c>
    </row>
    <row r="96" spans="1:15" s="1" customFormat="1" ht="15" customHeight="1" x14ac:dyDescent="0.25">
      <c r="A96" s="23">
        <v>14</v>
      </c>
      <c r="B96" s="48">
        <v>61150</v>
      </c>
      <c r="C96" s="19" t="s">
        <v>81</v>
      </c>
      <c r="D96" s="144">
        <v>8</v>
      </c>
      <c r="E96" s="145"/>
      <c r="F96" s="145">
        <v>50</v>
      </c>
      <c r="G96" s="145">
        <v>12.5</v>
      </c>
      <c r="H96" s="145">
        <v>37.5</v>
      </c>
      <c r="I96" s="43">
        <f t="shared" si="30"/>
        <v>3.875</v>
      </c>
      <c r="J96" s="21"/>
      <c r="K96" s="98">
        <f t="shared" si="35"/>
        <v>8</v>
      </c>
      <c r="L96" s="99">
        <f t="shared" ref="L96:L107" si="39">M96*K96/100</f>
        <v>4</v>
      </c>
      <c r="M96" s="100">
        <f t="shared" si="36"/>
        <v>50</v>
      </c>
      <c r="N96" s="99">
        <f t="shared" si="32"/>
        <v>0</v>
      </c>
      <c r="O96" s="101">
        <f t="shared" si="37"/>
        <v>0</v>
      </c>
    </row>
    <row r="97" spans="1:15" s="1" customFormat="1" ht="15" customHeight="1" x14ac:dyDescent="0.25">
      <c r="A97" s="23">
        <v>15</v>
      </c>
      <c r="B97" s="48">
        <v>61210</v>
      </c>
      <c r="C97" s="19" t="s">
        <v>82</v>
      </c>
      <c r="D97" s="144">
        <v>8</v>
      </c>
      <c r="E97" s="145">
        <v>12.5</v>
      </c>
      <c r="F97" s="145">
        <v>37.5</v>
      </c>
      <c r="G97" s="145">
        <v>25</v>
      </c>
      <c r="H97" s="145">
        <v>25</v>
      </c>
      <c r="I97" s="43">
        <f t="shared" si="30"/>
        <v>3.625</v>
      </c>
      <c r="J97" s="21"/>
      <c r="K97" s="98">
        <f t="shared" si="35"/>
        <v>8</v>
      </c>
      <c r="L97" s="99">
        <f t="shared" si="39"/>
        <v>4</v>
      </c>
      <c r="M97" s="100">
        <f t="shared" si="36"/>
        <v>50</v>
      </c>
      <c r="N97" s="99">
        <f t="shared" si="32"/>
        <v>1</v>
      </c>
      <c r="O97" s="101">
        <f t="shared" si="37"/>
        <v>12.5</v>
      </c>
    </row>
    <row r="98" spans="1:15" s="1" customFormat="1" ht="15" customHeight="1" x14ac:dyDescent="0.25">
      <c r="A98" s="23">
        <v>16</v>
      </c>
      <c r="B98" s="48">
        <v>61290</v>
      </c>
      <c r="C98" s="19" t="s">
        <v>83</v>
      </c>
      <c r="D98" s="144">
        <v>5</v>
      </c>
      <c r="E98" s="145"/>
      <c r="F98" s="145"/>
      <c r="G98" s="145">
        <v>80</v>
      </c>
      <c r="H98" s="145">
        <v>20</v>
      </c>
      <c r="I98" s="43">
        <f t="shared" si="30"/>
        <v>4.2</v>
      </c>
      <c r="J98" s="21"/>
      <c r="K98" s="98">
        <f t="shared" si="35"/>
        <v>5</v>
      </c>
      <c r="L98" s="99">
        <f t="shared" si="39"/>
        <v>5</v>
      </c>
      <c r="M98" s="100">
        <f t="shared" si="36"/>
        <v>100</v>
      </c>
      <c r="N98" s="112">
        <f t="shared" si="32"/>
        <v>0</v>
      </c>
      <c r="O98" s="101">
        <f t="shared" si="37"/>
        <v>0</v>
      </c>
    </row>
    <row r="99" spans="1:15" s="1" customFormat="1" ht="15" customHeight="1" x14ac:dyDescent="0.25">
      <c r="A99" s="23">
        <v>17</v>
      </c>
      <c r="B99" s="48">
        <v>61340</v>
      </c>
      <c r="C99" s="19" t="s">
        <v>84</v>
      </c>
      <c r="D99" s="144">
        <v>9</v>
      </c>
      <c r="E99" s="145">
        <v>11.111111111111111</v>
      </c>
      <c r="F99" s="145">
        <v>44.444444444444443</v>
      </c>
      <c r="G99" s="145">
        <v>22.222222222222221</v>
      </c>
      <c r="H99" s="145">
        <v>22.222222222222221</v>
      </c>
      <c r="I99" s="43">
        <f t="shared" si="30"/>
        <v>3.5555555555555554</v>
      </c>
      <c r="J99" s="21"/>
      <c r="K99" s="98">
        <f t="shared" si="35"/>
        <v>9</v>
      </c>
      <c r="L99" s="99">
        <f t="shared" si="39"/>
        <v>4</v>
      </c>
      <c r="M99" s="100">
        <f t="shared" si="36"/>
        <v>44.444444444444443</v>
      </c>
      <c r="N99" s="112">
        <f t="shared" si="32"/>
        <v>1</v>
      </c>
      <c r="O99" s="101">
        <f t="shared" si="37"/>
        <v>11.111111111111111</v>
      </c>
    </row>
    <row r="100" spans="1:15" s="1" customFormat="1" ht="15" customHeight="1" x14ac:dyDescent="0.25">
      <c r="A100" s="23">
        <v>18</v>
      </c>
      <c r="B100" s="48">
        <v>61390</v>
      </c>
      <c r="C100" s="19" t="s">
        <v>85</v>
      </c>
      <c r="D100" s="200">
        <v>6</v>
      </c>
      <c r="E100" s="201"/>
      <c r="F100" s="201">
        <v>66.666666666666671</v>
      </c>
      <c r="G100" s="201">
        <v>33.333333333333336</v>
      </c>
      <c r="H100" s="145"/>
      <c r="I100" s="43">
        <f t="shared" si="30"/>
        <v>3.3333333333333339</v>
      </c>
      <c r="J100" s="21"/>
      <c r="K100" s="98">
        <f t="shared" si="35"/>
        <v>6</v>
      </c>
      <c r="L100" s="99">
        <f t="shared" si="39"/>
        <v>2</v>
      </c>
      <c r="M100" s="100">
        <f t="shared" si="36"/>
        <v>33.333333333333336</v>
      </c>
      <c r="N100" s="99">
        <f t="shared" si="32"/>
        <v>0</v>
      </c>
      <c r="O100" s="101">
        <f t="shared" si="37"/>
        <v>0</v>
      </c>
    </row>
    <row r="101" spans="1:15" s="1" customFormat="1" ht="15" customHeight="1" x14ac:dyDescent="0.25">
      <c r="A101" s="59">
        <v>19</v>
      </c>
      <c r="B101" s="48">
        <v>61410</v>
      </c>
      <c r="C101" s="19" t="s">
        <v>86</v>
      </c>
      <c r="D101" s="144">
        <v>7</v>
      </c>
      <c r="E101" s="145"/>
      <c r="F101" s="145">
        <v>14.285714285714286</v>
      </c>
      <c r="G101" s="145">
        <v>57.142857142857146</v>
      </c>
      <c r="H101" s="145">
        <v>28.571428571428573</v>
      </c>
      <c r="I101" s="43">
        <f t="shared" si="30"/>
        <v>4.1428571428571432</v>
      </c>
      <c r="J101" s="21"/>
      <c r="K101" s="98">
        <f t="shared" si="35"/>
        <v>7</v>
      </c>
      <c r="L101" s="99">
        <f t="shared" si="39"/>
        <v>6</v>
      </c>
      <c r="M101" s="100">
        <f t="shared" si="36"/>
        <v>85.714285714285722</v>
      </c>
      <c r="N101" s="99">
        <f t="shared" si="32"/>
        <v>0</v>
      </c>
      <c r="O101" s="101">
        <f t="shared" si="37"/>
        <v>0</v>
      </c>
    </row>
    <row r="102" spans="1:15" s="1" customFormat="1" ht="15" customHeight="1" x14ac:dyDescent="0.25">
      <c r="A102" s="16">
        <v>20</v>
      </c>
      <c r="B102" s="48">
        <v>61430</v>
      </c>
      <c r="C102" s="19" t="s">
        <v>114</v>
      </c>
      <c r="D102" s="200">
        <v>20</v>
      </c>
      <c r="E102" s="201"/>
      <c r="F102" s="201">
        <v>25</v>
      </c>
      <c r="G102" s="201">
        <v>35</v>
      </c>
      <c r="H102" s="201">
        <v>40</v>
      </c>
      <c r="I102" s="43">
        <f t="shared" si="30"/>
        <v>4.1500000000000004</v>
      </c>
      <c r="J102" s="21"/>
      <c r="K102" s="98">
        <f t="shared" si="35"/>
        <v>20</v>
      </c>
      <c r="L102" s="99">
        <f t="shared" si="39"/>
        <v>15</v>
      </c>
      <c r="M102" s="100">
        <f t="shared" si="36"/>
        <v>75</v>
      </c>
      <c r="N102" s="99">
        <f t="shared" si="32"/>
        <v>0</v>
      </c>
      <c r="O102" s="101">
        <f t="shared" si="37"/>
        <v>0</v>
      </c>
    </row>
    <row r="103" spans="1:15" s="1" customFormat="1" ht="15" customHeight="1" x14ac:dyDescent="0.25">
      <c r="A103" s="11">
        <v>21</v>
      </c>
      <c r="B103" s="48">
        <v>61440</v>
      </c>
      <c r="C103" s="19" t="s">
        <v>87</v>
      </c>
      <c r="D103" s="144">
        <v>32</v>
      </c>
      <c r="E103" s="145">
        <v>3.125</v>
      </c>
      <c r="F103" s="145">
        <v>28.125</v>
      </c>
      <c r="G103" s="145">
        <v>25</v>
      </c>
      <c r="H103" s="145">
        <v>43.75</v>
      </c>
      <c r="I103" s="43">
        <f t="shared" si="30"/>
        <v>4.09375</v>
      </c>
      <c r="J103" s="21"/>
      <c r="K103" s="98">
        <f t="shared" si="35"/>
        <v>32</v>
      </c>
      <c r="L103" s="99">
        <f t="shared" si="39"/>
        <v>22</v>
      </c>
      <c r="M103" s="100">
        <f t="shared" si="36"/>
        <v>68.75</v>
      </c>
      <c r="N103" s="99">
        <f t="shared" si="32"/>
        <v>1</v>
      </c>
      <c r="O103" s="101">
        <f t="shared" si="37"/>
        <v>3.125</v>
      </c>
    </row>
    <row r="104" spans="1:15" s="1" customFormat="1" ht="15" customHeight="1" x14ac:dyDescent="0.25">
      <c r="A104" s="11">
        <v>22</v>
      </c>
      <c r="B104" s="48">
        <v>61450</v>
      </c>
      <c r="C104" s="19" t="s">
        <v>115</v>
      </c>
      <c r="D104" s="144">
        <v>11</v>
      </c>
      <c r="E104" s="145">
        <v>18.181818181818183</v>
      </c>
      <c r="F104" s="145">
        <v>36.363636363636367</v>
      </c>
      <c r="G104" s="145">
        <v>27.272727272727273</v>
      </c>
      <c r="H104" s="145">
        <v>18.181818181818183</v>
      </c>
      <c r="I104" s="43">
        <f t="shared" si="30"/>
        <v>3.454545454545455</v>
      </c>
      <c r="J104" s="284"/>
      <c r="K104" s="98">
        <f t="shared" si="35"/>
        <v>11</v>
      </c>
      <c r="L104" s="99">
        <f t="shared" si="39"/>
        <v>5</v>
      </c>
      <c r="M104" s="100">
        <f t="shared" si="36"/>
        <v>45.454545454545453</v>
      </c>
      <c r="N104" s="99">
        <f t="shared" si="32"/>
        <v>2.0000000000000004</v>
      </c>
      <c r="O104" s="101">
        <f t="shared" si="37"/>
        <v>18.181818181818183</v>
      </c>
    </row>
    <row r="105" spans="1:15" s="1" customFormat="1" ht="15" customHeight="1" x14ac:dyDescent="0.25">
      <c r="A105" s="11">
        <v>23</v>
      </c>
      <c r="B105" s="48">
        <v>61470</v>
      </c>
      <c r="C105" s="19" t="s">
        <v>88</v>
      </c>
      <c r="D105" s="144">
        <v>11</v>
      </c>
      <c r="E105" s="145">
        <v>9.0909090909090917</v>
      </c>
      <c r="F105" s="145">
        <v>45.454545454545453</v>
      </c>
      <c r="G105" s="145">
        <v>27.272727272727273</v>
      </c>
      <c r="H105" s="145">
        <v>18.181818181818183</v>
      </c>
      <c r="I105" s="43">
        <f t="shared" si="30"/>
        <v>3.5454545454545454</v>
      </c>
      <c r="J105" s="21"/>
      <c r="K105" s="98">
        <f t="shared" si="35"/>
        <v>11</v>
      </c>
      <c r="L105" s="99">
        <f t="shared" si="39"/>
        <v>5</v>
      </c>
      <c r="M105" s="100">
        <f t="shared" si="36"/>
        <v>45.454545454545453</v>
      </c>
      <c r="N105" s="99">
        <f t="shared" si="32"/>
        <v>1.0000000000000002</v>
      </c>
      <c r="O105" s="101">
        <f t="shared" si="37"/>
        <v>9.0909090909090917</v>
      </c>
    </row>
    <row r="106" spans="1:15" s="1" customFormat="1" ht="15" customHeight="1" x14ac:dyDescent="0.25">
      <c r="A106" s="11">
        <v>24</v>
      </c>
      <c r="B106" s="48">
        <v>61490</v>
      </c>
      <c r="C106" s="19" t="s">
        <v>116</v>
      </c>
      <c r="D106" s="200">
        <v>32</v>
      </c>
      <c r="E106" s="201"/>
      <c r="F106" s="201">
        <v>28.125</v>
      </c>
      <c r="G106" s="201">
        <v>34.375</v>
      </c>
      <c r="H106" s="228">
        <v>37.5</v>
      </c>
      <c r="I106" s="43">
        <f t="shared" si="30"/>
        <v>4.09375</v>
      </c>
      <c r="J106" s="21"/>
      <c r="K106" s="98">
        <f t="shared" si="35"/>
        <v>32</v>
      </c>
      <c r="L106" s="99">
        <f t="shared" si="39"/>
        <v>23</v>
      </c>
      <c r="M106" s="100">
        <f t="shared" si="36"/>
        <v>71.875</v>
      </c>
      <c r="N106" s="99">
        <f t="shared" si="32"/>
        <v>0</v>
      </c>
      <c r="O106" s="101">
        <f t="shared" si="37"/>
        <v>0</v>
      </c>
    </row>
    <row r="107" spans="1:15" s="1" customFormat="1" ht="15" customHeight="1" x14ac:dyDescent="0.25">
      <c r="A107" s="11">
        <v>25</v>
      </c>
      <c r="B107" s="48">
        <v>61500</v>
      </c>
      <c r="C107" s="19" t="s">
        <v>117</v>
      </c>
      <c r="D107" s="200">
        <v>25</v>
      </c>
      <c r="E107" s="201"/>
      <c r="F107" s="201">
        <v>8</v>
      </c>
      <c r="G107" s="201">
        <v>32</v>
      </c>
      <c r="H107" s="201">
        <v>60</v>
      </c>
      <c r="I107" s="43">
        <f t="shared" si="30"/>
        <v>4.5199999999999996</v>
      </c>
      <c r="J107" s="21"/>
      <c r="K107" s="98">
        <f t="shared" si="35"/>
        <v>25</v>
      </c>
      <c r="L107" s="99">
        <f t="shared" si="39"/>
        <v>23</v>
      </c>
      <c r="M107" s="100">
        <f t="shared" si="36"/>
        <v>92</v>
      </c>
      <c r="N107" s="99">
        <f t="shared" si="32"/>
        <v>0</v>
      </c>
      <c r="O107" s="101">
        <f t="shared" si="37"/>
        <v>0</v>
      </c>
    </row>
    <row r="108" spans="1:15" s="1" customFormat="1" ht="15" customHeight="1" x14ac:dyDescent="0.25">
      <c r="A108" s="11">
        <v>26</v>
      </c>
      <c r="B108" s="48">
        <v>61510</v>
      </c>
      <c r="C108" s="19" t="s">
        <v>89</v>
      </c>
      <c r="D108" s="200">
        <v>18</v>
      </c>
      <c r="E108" s="201"/>
      <c r="F108" s="201">
        <v>16.666666666666668</v>
      </c>
      <c r="G108" s="201">
        <v>33.333333333333336</v>
      </c>
      <c r="H108" s="228">
        <v>50</v>
      </c>
      <c r="I108" s="65">
        <f t="shared" si="30"/>
        <v>4.3333333333333339</v>
      </c>
      <c r="J108" s="21"/>
      <c r="K108" s="98">
        <f t="shared" si="35"/>
        <v>18</v>
      </c>
      <c r="L108" s="99">
        <f t="shared" si="31"/>
        <v>15.000000000000002</v>
      </c>
      <c r="M108" s="100">
        <f t="shared" si="36"/>
        <v>83.333333333333343</v>
      </c>
      <c r="N108" s="99">
        <f t="shared" si="32"/>
        <v>0</v>
      </c>
      <c r="O108" s="101">
        <f t="shared" si="37"/>
        <v>0</v>
      </c>
    </row>
    <row r="109" spans="1:15" s="1" customFormat="1" ht="15" customHeight="1" x14ac:dyDescent="0.25">
      <c r="A109" s="11">
        <v>27</v>
      </c>
      <c r="B109" s="50">
        <v>61520</v>
      </c>
      <c r="C109" s="22" t="s">
        <v>118</v>
      </c>
      <c r="D109" s="200">
        <v>35</v>
      </c>
      <c r="E109" s="201"/>
      <c r="F109" s="201">
        <v>25.714285714285715</v>
      </c>
      <c r="G109" s="201">
        <v>31.428571428571427</v>
      </c>
      <c r="H109" s="229">
        <v>42.857142857142854</v>
      </c>
      <c r="I109" s="43">
        <f t="shared" si="30"/>
        <v>4.1714285714285708</v>
      </c>
      <c r="J109" s="21"/>
      <c r="K109" s="98">
        <f t="shared" si="35"/>
        <v>35</v>
      </c>
      <c r="L109" s="99">
        <f t="shared" si="31"/>
        <v>25.999999999999996</v>
      </c>
      <c r="M109" s="285">
        <f t="shared" si="36"/>
        <v>74.285714285714278</v>
      </c>
      <c r="N109" s="99">
        <f t="shared" si="32"/>
        <v>0</v>
      </c>
      <c r="O109" s="101">
        <f t="shared" si="37"/>
        <v>0</v>
      </c>
    </row>
    <row r="110" spans="1:15" s="1" customFormat="1" ht="15" customHeight="1" x14ac:dyDescent="0.25">
      <c r="A110" s="11">
        <v>28</v>
      </c>
      <c r="B110" s="50">
        <v>61540</v>
      </c>
      <c r="C110" s="22" t="s">
        <v>119</v>
      </c>
      <c r="D110" s="138">
        <v>7</v>
      </c>
      <c r="E110" s="139"/>
      <c r="F110" s="139">
        <v>28.571428571428573</v>
      </c>
      <c r="G110" s="139"/>
      <c r="H110" s="140">
        <v>71.428571428571431</v>
      </c>
      <c r="I110" s="46">
        <f t="shared" si="30"/>
        <v>4.4285714285714288</v>
      </c>
      <c r="J110" s="21"/>
      <c r="K110" s="98">
        <f t="shared" si="35"/>
        <v>7</v>
      </c>
      <c r="L110" s="99">
        <f t="shared" si="31"/>
        <v>5</v>
      </c>
      <c r="M110" s="100">
        <f t="shared" si="36"/>
        <v>71.428571428571431</v>
      </c>
      <c r="N110" s="99">
        <f t="shared" si="32"/>
        <v>0</v>
      </c>
      <c r="O110" s="101">
        <f t="shared" si="37"/>
        <v>0</v>
      </c>
    </row>
    <row r="111" spans="1:15" s="1" customFormat="1" ht="15" customHeight="1" x14ac:dyDescent="0.25">
      <c r="A111" s="15">
        <v>29</v>
      </c>
      <c r="B111" s="50">
        <v>61560</v>
      </c>
      <c r="C111" s="22" t="s">
        <v>121</v>
      </c>
      <c r="D111" s="200">
        <v>7</v>
      </c>
      <c r="E111" s="201">
        <v>14.285714285714286</v>
      </c>
      <c r="F111" s="201">
        <v>42.857142857142854</v>
      </c>
      <c r="G111" s="201">
        <v>42.857142857142854</v>
      </c>
      <c r="H111" s="228"/>
      <c r="I111" s="46">
        <f t="shared" si="30"/>
        <v>3.2857142857142856</v>
      </c>
      <c r="J111" s="21"/>
      <c r="K111" s="98">
        <f t="shared" si="35"/>
        <v>7</v>
      </c>
      <c r="L111" s="99">
        <f t="shared" ref="L111" si="40">M111*K111/100</f>
        <v>3</v>
      </c>
      <c r="M111" s="100">
        <f t="shared" si="36"/>
        <v>42.857142857142854</v>
      </c>
      <c r="N111" s="112">
        <f t="shared" si="32"/>
        <v>1</v>
      </c>
      <c r="O111" s="101">
        <f t="shared" si="37"/>
        <v>14.285714285714286</v>
      </c>
    </row>
    <row r="112" spans="1:15" s="1" customFormat="1" ht="15" customHeight="1" thickBot="1" x14ac:dyDescent="0.3">
      <c r="A112" s="15">
        <v>30</v>
      </c>
      <c r="B112" s="50">
        <v>61570</v>
      </c>
      <c r="C112" s="22" t="s">
        <v>123</v>
      </c>
      <c r="D112" s="198">
        <v>3</v>
      </c>
      <c r="E112" s="199"/>
      <c r="F112" s="199">
        <v>33.333333333333336</v>
      </c>
      <c r="G112" s="199">
        <v>33.333333333333336</v>
      </c>
      <c r="H112" s="199">
        <v>33.333333333333336</v>
      </c>
      <c r="I112" s="45">
        <f t="shared" si="30"/>
        <v>4</v>
      </c>
      <c r="J112" s="21"/>
      <c r="K112" s="102">
        <f t="shared" si="35"/>
        <v>3</v>
      </c>
      <c r="L112" s="103">
        <f t="shared" si="31"/>
        <v>2</v>
      </c>
      <c r="M112" s="104">
        <f t="shared" si="36"/>
        <v>66.666666666666671</v>
      </c>
      <c r="N112" s="103">
        <f t="shared" si="32"/>
        <v>0</v>
      </c>
      <c r="O112" s="105">
        <f t="shared" si="37"/>
        <v>0</v>
      </c>
    </row>
    <row r="113" spans="1:15" s="1" customFormat="1" ht="15" customHeight="1" thickBot="1" x14ac:dyDescent="0.3">
      <c r="A113" s="40"/>
      <c r="B113" s="56"/>
      <c r="C113" s="37" t="s">
        <v>107</v>
      </c>
      <c r="D113" s="76">
        <f>SUM(D114:D122)</f>
        <v>73</v>
      </c>
      <c r="E113" s="38">
        <v>4.8095238095238093</v>
      </c>
      <c r="F113" s="38">
        <v>35.539201539201535</v>
      </c>
      <c r="G113" s="38">
        <v>25.526695526695523</v>
      </c>
      <c r="H113" s="38">
        <v>34.124579124579128</v>
      </c>
      <c r="I113" s="39">
        <f>AVERAGE(I114:I122)</f>
        <v>3.8896632996632996</v>
      </c>
      <c r="J113" s="21"/>
      <c r="K113" s="312">
        <f t="shared" si="35"/>
        <v>73</v>
      </c>
      <c r="L113" s="313">
        <f>SUM(L114:L122)</f>
        <v>49</v>
      </c>
      <c r="M113" s="320">
        <f t="shared" si="36"/>
        <v>59.651274651274647</v>
      </c>
      <c r="N113" s="313">
        <f>SUM(N114:N122)</f>
        <v>3</v>
      </c>
      <c r="O113" s="319">
        <f t="shared" si="37"/>
        <v>4.8095238095238093</v>
      </c>
    </row>
    <row r="114" spans="1:15" s="1" customFormat="1" ht="15" customHeight="1" x14ac:dyDescent="0.25">
      <c r="A114" s="10">
        <v>1</v>
      </c>
      <c r="B114" s="49">
        <v>70020</v>
      </c>
      <c r="C114" s="13" t="s">
        <v>90</v>
      </c>
      <c r="D114" s="149">
        <v>10</v>
      </c>
      <c r="E114" s="150"/>
      <c r="F114" s="150"/>
      <c r="G114" s="150">
        <v>30</v>
      </c>
      <c r="H114" s="150">
        <v>70</v>
      </c>
      <c r="I114" s="42">
        <f t="shared" si="30"/>
        <v>4.7</v>
      </c>
      <c r="J114" s="21"/>
      <c r="K114" s="94">
        <f t="shared" si="35"/>
        <v>10</v>
      </c>
      <c r="L114" s="95">
        <f t="shared" ref="L114:L118" si="41">M114*K114/100</f>
        <v>10</v>
      </c>
      <c r="M114" s="96">
        <f t="shared" si="36"/>
        <v>100</v>
      </c>
      <c r="N114" s="95">
        <f t="shared" ref="N114:N118" si="42">O114*K114/100</f>
        <v>0</v>
      </c>
      <c r="O114" s="97">
        <f t="shared" si="37"/>
        <v>0</v>
      </c>
    </row>
    <row r="115" spans="1:15" s="1" customFormat="1" ht="15" customHeight="1" x14ac:dyDescent="0.25">
      <c r="A115" s="16">
        <v>2</v>
      </c>
      <c r="B115" s="48">
        <v>70110</v>
      </c>
      <c r="C115" s="19" t="s">
        <v>93</v>
      </c>
      <c r="D115" s="144">
        <v>7</v>
      </c>
      <c r="E115" s="145">
        <v>14.285714285714286</v>
      </c>
      <c r="F115" s="145">
        <v>71.428571428571431</v>
      </c>
      <c r="G115" s="145">
        <v>14.285714285714286</v>
      </c>
      <c r="H115" s="145"/>
      <c r="I115" s="43">
        <f t="shared" si="30"/>
        <v>3</v>
      </c>
      <c r="J115" s="21"/>
      <c r="K115" s="98">
        <f t="shared" si="35"/>
        <v>7</v>
      </c>
      <c r="L115" s="99">
        <f t="shared" si="41"/>
        <v>1</v>
      </c>
      <c r="M115" s="100">
        <f t="shared" si="36"/>
        <v>14.285714285714286</v>
      </c>
      <c r="N115" s="99">
        <f t="shared" si="42"/>
        <v>1</v>
      </c>
      <c r="O115" s="101">
        <f t="shared" si="37"/>
        <v>14.285714285714286</v>
      </c>
    </row>
    <row r="116" spans="1:15" s="1" customFormat="1" ht="15" customHeight="1" x14ac:dyDescent="0.25">
      <c r="A116" s="11">
        <v>3</v>
      </c>
      <c r="B116" s="48">
        <v>70021</v>
      </c>
      <c r="C116" s="19" t="s">
        <v>91</v>
      </c>
      <c r="D116" s="200">
        <v>10</v>
      </c>
      <c r="E116" s="201"/>
      <c r="F116" s="201">
        <v>20</v>
      </c>
      <c r="G116" s="201">
        <v>50</v>
      </c>
      <c r="H116" s="201">
        <v>30</v>
      </c>
      <c r="I116" s="43">
        <f t="shared" si="30"/>
        <v>4.0999999999999996</v>
      </c>
      <c r="J116" s="21"/>
      <c r="K116" s="98">
        <f t="shared" si="35"/>
        <v>10</v>
      </c>
      <c r="L116" s="99">
        <f t="shared" si="41"/>
        <v>8</v>
      </c>
      <c r="M116" s="100">
        <f t="shared" si="36"/>
        <v>80</v>
      </c>
      <c r="N116" s="99">
        <f t="shared" si="42"/>
        <v>0</v>
      </c>
      <c r="O116" s="101">
        <f t="shared" si="37"/>
        <v>0</v>
      </c>
    </row>
    <row r="117" spans="1:15" s="1" customFormat="1" ht="15" customHeight="1" x14ac:dyDescent="0.25">
      <c r="A117" s="11">
        <v>4</v>
      </c>
      <c r="B117" s="48">
        <v>70040</v>
      </c>
      <c r="C117" s="19" t="s">
        <v>92</v>
      </c>
      <c r="D117" s="144">
        <v>2</v>
      </c>
      <c r="E117" s="145"/>
      <c r="F117" s="145"/>
      <c r="G117" s="145">
        <v>50</v>
      </c>
      <c r="H117" s="145">
        <v>50</v>
      </c>
      <c r="I117" s="43">
        <f t="shared" si="30"/>
        <v>4.5</v>
      </c>
      <c r="J117" s="21"/>
      <c r="K117" s="98">
        <f t="shared" si="35"/>
        <v>2</v>
      </c>
      <c r="L117" s="99">
        <f t="shared" si="41"/>
        <v>2</v>
      </c>
      <c r="M117" s="100">
        <f t="shared" si="36"/>
        <v>100</v>
      </c>
      <c r="N117" s="99">
        <f t="shared" si="42"/>
        <v>0</v>
      </c>
      <c r="O117" s="101">
        <f t="shared" si="37"/>
        <v>0</v>
      </c>
    </row>
    <row r="118" spans="1:15" s="1" customFormat="1" ht="15" customHeight="1" x14ac:dyDescent="0.25">
      <c r="A118" s="11">
        <v>5</v>
      </c>
      <c r="B118" s="48">
        <v>70100</v>
      </c>
      <c r="C118" s="19" t="s">
        <v>108</v>
      </c>
      <c r="D118" s="144">
        <v>11</v>
      </c>
      <c r="E118" s="145"/>
      <c r="F118" s="145">
        <v>9.0909090909090917</v>
      </c>
      <c r="G118" s="145">
        <v>45.454545454545453</v>
      </c>
      <c r="H118" s="145">
        <v>45.454545454545453</v>
      </c>
      <c r="I118" s="43">
        <f t="shared" si="30"/>
        <v>4.3636363636363633</v>
      </c>
      <c r="J118" s="21"/>
      <c r="K118" s="98">
        <f t="shared" si="35"/>
        <v>11</v>
      </c>
      <c r="L118" s="99">
        <f t="shared" si="41"/>
        <v>10</v>
      </c>
      <c r="M118" s="100">
        <f t="shared" si="36"/>
        <v>90.909090909090907</v>
      </c>
      <c r="N118" s="99">
        <f t="shared" si="42"/>
        <v>0</v>
      </c>
      <c r="O118" s="101">
        <f t="shared" si="37"/>
        <v>0</v>
      </c>
    </row>
    <row r="119" spans="1:15" s="1" customFormat="1" ht="15" customHeight="1" x14ac:dyDescent="0.25">
      <c r="A119" s="11">
        <v>6</v>
      </c>
      <c r="B119" s="48">
        <v>70270</v>
      </c>
      <c r="C119" s="19" t="s">
        <v>94</v>
      </c>
      <c r="D119" s="200">
        <v>4</v>
      </c>
      <c r="E119" s="201">
        <v>25</v>
      </c>
      <c r="F119" s="201">
        <v>50</v>
      </c>
      <c r="G119" s="201"/>
      <c r="H119" s="228">
        <v>25</v>
      </c>
      <c r="I119" s="43">
        <f t="shared" si="30"/>
        <v>3.25</v>
      </c>
      <c r="J119" s="21"/>
      <c r="K119" s="98">
        <f t="shared" si="35"/>
        <v>4</v>
      </c>
      <c r="L119" s="99">
        <f t="shared" si="31"/>
        <v>1</v>
      </c>
      <c r="M119" s="100">
        <f t="shared" si="36"/>
        <v>25</v>
      </c>
      <c r="N119" s="99">
        <f t="shared" ref="N119:N122" si="43">O119*K119/100</f>
        <v>1</v>
      </c>
      <c r="O119" s="101">
        <f t="shared" si="37"/>
        <v>25</v>
      </c>
    </row>
    <row r="120" spans="1:15" s="1" customFormat="1" ht="15" customHeight="1" x14ac:dyDescent="0.25">
      <c r="A120" s="11">
        <v>7</v>
      </c>
      <c r="B120" s="48">
        <v>70510</v>
      </c>
      <c r="C120" s="19" t="s">
        <v>95</v>
      </c>
      <c r="D120" s="200">
        <v>1</v>
      </c>
      <c r="E120" s="201"/>
      <c r="F120" s="201">
        <v>100</v>
      </c>
      <c r="G120" s="201"/>
      <c r="H120" s="228"/>
      <c r="I120" s="43">
        <f t="shared" si="30"/>
        <v>3</v>
      </c>
      <c r="J120" s="21"/>
      <c r="K120" s="98">
        <f t="shared" si="35"/>
        <v>1</v>
      </c>
      <c r="L120" s="99">
        <f t="shared" si="31"/>
        <v>0</v>
      </c>
      <c r="M120" s="100">
        <f t="shared" si="36"/>
        <v>0</v>
      </c>
      <c r="N120" s="99">
        <f t="shared" si="43"/>
        <v>0</v>
      </c>
      <c r="O120" s="106">
        <f t="shared" si="37"/>
        <v>0</v>
      </c>
    </row>
    <row r="121" spans="1:15" s="1" customFormat="1" ht="15" customHeight="1" x14ac:dyDescent="0.25">
      <c r="A121" s="15">
        <v>8</v>
      </c>
      <c r="B121" s="50">
        <v>10880</v>
      </c>
      <c r="C121" s="22" t="s">
        <v>120</v>
      </c>
      <c r="D121" s="198">
        <v>25</v>
      </c>
      <c r="E121" s="199">
        <v>4</v>
      </c>
      <c r="F121" s="199">
        <v>36</v>
      </c>
      <c r="G121" s="199">
        <v>40</v>
      </c>
      <c r="H121" s="228">
        <v>20</v>
      </c>
      <c r="I121" s="46">
        <f t="shared" si="30"/>
        <v>3.76</v>
      </c>
      <c r="J121" s="21"/>
      <c r="K121" s="98">
        <f t="shared" si="35"/>
        <v>25</v>
      </c>
      <c r="L121" s="99">
        <f t="shared" ref="L121" si="44">M121*K121/100</f>
        <v>15</v>
      </c>
      <c r="M121" s="100">
        <f t="shared" si="36"/>
        <v>60</v>
      </c>
      <c r="N121" s="99">
        <f t="shared" ref="N121" si="45">O121*K121/100</f>
        <v>1</v>
      </c>
      <c r="O121" s="101">
        <f t="shared" si="37"/>
        <v>4</v>
      </c>
    </row>
    <row r="122" spans="1:15" s="1" customFormat="1" ht="15" customHeight="1" thickBot="1" x14ac:dyDescent="0.3">
      <c r="A122" s="12">
        <v>9</v>
      </c>
      <c r="B122" s="52">
        <v>10890</v>
      </c>
      <c r="C122" s="20" t="s">
        <v>122</v>
      </c>
      <c r="D122" s="196">
        <v>3</v>
      </c>
      <c r="E122" s="197"/>
      <c r="F122" s="197">
        <v>33.333333333333336</v>
      </c>
      <c r="G122" s="197"/>
      <c r="H122" s="197">
        <v>66.666666666666671</v>
      </c>
      <c r="I122" s="45">
        <f t="shared" si="30"/>
        <v>4.3333333333333339</v>
      </c>
      <c r="J122" s="21"/>
      <c r="K122" s="107">
        <f t="shared" si="35"/>
        <v>3</v>
      </c>
      <c r="L122" s="108">
        <f t="shared" si="31"/>
        <v>2</v>
      </c>
      <c r="M122" s="109">
        <f t="shared" si="36"/>
        <v>66.666666666666671</v>
      </c>
      <c r="N122" s="108">
        <f t="shared" si="43"/>
        <v>0</v>
      </c>
      <c r="O122" s="110">
        <f t="shared" si="37"/>
        <v>0</v>
      </c>
    </row>
    <row r="123" spans="1:15" ht="15" customHeight="1" x14ac:dyDescent="0.25">
      <c r="A123" s="6"/>
      <c r="B123" s="6"/>
      <c r="C123" s="6"/>
      <c r="D123" s="553" t="s">
        <v>98</v>
      </c>
      <c r="E123" s="553"/>
      <c r="F123" s="553"/>
      <c r="G123" s="553"/>
      <c r="H123" s="553"/>
      <c r="I123" s="57">
        <f>AVERAGE(I8:I15,I17:I28,I30:I46,I48:I66,I68:I81,I83:I112,I114:I122)</f>
        <v>3.9072450234950229</v>
      </c>
      <c r="J123" s="4"/>
      <c r="M123" s="111"/>
      <c r="N123" s="111"/>
      <c r="O123" s="111"/>
    </row>
    <row r="124" spans="1:15" ht="15" customHeight="1" x14ac:dyDescent="0.25">
      <c r="A124" s="6"/>
      <c r="B124" s="6"/>
      <c r="C124" s="6"/>
      <c r="D124" s="6"/>
      <c r="E124" s="7"/>
      <c r="F124" s="7"/>
      <c r="G124" s="8"/>
      <c r="H124" s="8"/>
      <c r="I124" s="9"/>
      <c r="J124" s="4"/>
    </row>
  </sheetData>
  <mergeCells count="8">
    <mergeCell ref="I4:I5"/>
    <mergeCell ref="D123:H123"/>
    <mergeCell ref="C2:D2"/>
    <mergeCell ref="A4:A5"/>
    <mergeCell ref="B4:B5"/>
    <mergeCell ref="C4:C5"/>
    <mergeCell ref="D4:D5"/>
    <mergeCell ref="E4:H4"/>
  </mergeCells>
  <conditionalFormatting sqref="N7:O122">
    <cfRule type="containsBlanks" dxfId="176" priority="1">
      <formula>LEN(TRIM(N7))=0</formula>
    </cfRule>
    <cfRule type="cellIs" dxfId="175" priority="4" operator="equal">
      <formula>0</formula>
    </cfRule>
    <cfRule type="cellIs" dxfId="174" priority="5" operator="between">
      <formula>0.1</formula>
      <formula>9.99</formula>
    </cfRule>
    <cfRule type="cellIs" dxfId="173" priority="6" operator="greaterThanOrEqual">
      <formula>10</formula>
    </cfRule>
  </conditionalFormatting>
  <conditionalFormatting sqref="M7:M122">
    <cfRule type="containsBlanks" dxfId="172" priority="3">
      <formula>LEN(TRIM(M7))=0</formula>
    </cfRule>
    <cfRule type="cellIs" dxfId="171" priority="11" operator="lessThan">
      <formula>50</formula>
    </cfRule>
    <cfRule type="cellIs" dxfId="170" priority="12" operator="between">
      <formula>50</formula>
      <formula>$M$6</formula>
    </cfRule>
    <cfRule type="cellIs" dxfId="169" priority="13" operator="between">
      <formula>$M$6</formula>
      <formula>89.99</formula>
    </cfRule>
    <cfRule type="cellIs" dxfId="168" priority="14" operator="between">
      <formula>90</formula>
      <formula>100</formula>
    </cfRule>
  </conditionalFormatting>
  <conditionalFormatting sqref="I6:I123">
    <cfRule type="cellIs" dxfId="167" priority="712" stopIfTrue="1" operator="between">
      <formula>$I$123</formula>
      <formula>3.739</formula>
    </cfRule>
    <cfRule type="containsBlanks" dxfId="166" priority="713" stopIfTrue="1">
      <formula>LEN(TRIM(I6))=0</formula>
    </cfRule>
    <cfRule type="cellIs" dxfId="165" priority="714" stopIfTrue="1" operator="lessThan">
      <formula>3.5</formula>
    </cfRule>
    <cfRule type="cellIs" dxfId="164" priority="715" stopIfTrue="1" operator="between">
      <formula>$I$123</formula>
      <formula>3.5</formula>
    </cfRule>
    <cfRule type="cellIs" dxfId="163" priority="716" stopIfTrue="1" operator="between">
      <formula>4.5</formula>
      <formula>$I$123</formula>
    </cfRule>
    <cfRule type="cellIs" dxfId="162" priority="717" stopIfTrue="1" operator="greaterThanOrEqual">
      <formula>4.5</formula>
    </cfRule>
  </conditionalFormatting>
  <pageMargins left="0.7" right="0.7" top="0.75" bottom="0.75" header="0.3" footer="0.3"/>
  <pageSetup paperSize="9" orientation="portrait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4"/>
  <sheetViews>
    <sheetView zoomScale="90" zoomScaleNormal="90" workbookViewId="0">
      <pane xSplit="3" ySplit="6" topLeftCell="D19" activePane="bottomRight" state="frozen"/>
      <selection pane="topRight" activeCell="D1" sqref="D1"/>
      <selection pane="bottomLeft" activeCell="A7" sqref="A7"/>
      <selection pane="bottomRight" activeCell="C4" sqref="C4:C5"/>
    </sheetView>
  </sheetViews>
  <sheetFormatPr defaultColWidth="8.85546875" defaultRowHeight="15" x14ac:dyDescent="0.25"/>
  <cols>
    <col min="1" max="1" width="4.7109375" style="402" customWidth="1"/>
    <col min="2" max="2" width="10.7109375" style="402" customWidth="1"/>
    <col min="3" max="3" width="31.7109375" style="402" customWidth="1"/>
    <col min="4" max="8" width="7.7109375" style="463" customWidth="1"/>
    <col min="9" max="9" width="8.7109375" style="463" customWidth="1"/>
    <col min="10" max="10" width="7.85546875" style="402" customWidth="1"/>
    <col min="11" max="13" width="10.7109375" style="402" customWidth="1"/>
    <col min="14" max="15" width="9.7109375" style="402" customWidth="1"/>
    <col min="16" max="16384" width="8.85546875" style="402"/>
  </cols>
  <sheetData>
    <row r="1" spans="1:18" s="349" customFormat="1" ht="15" customHeight="1" x14ac:dyDescent="0.25">
      <c r="A1" s="347"/>
      <c r="B1" s="347"/>
      <c r="C1" s="347"/>
      <c r="D1" s="561"/>
      <c r="E1" s="561"/>
      <c r="F1" s="348"/>
      <c r="G1" s="348"/>
      <c r="H1" s="348"/>
      <c r="I1" s="348"/>
      <c r="K1" s="350"/>
      <c r="L1" s="17" t="s">
        <v>131</v>
      </c>
    </row>
    <row r="2" spans="1:18" s="349" customFormat="1" ht="15" customHeight="1" x14ac:dyDescent="0.25">
      <c r="A2" s="347"/>
      <c r="B2" s="347"/>
      <c r="C2" s="562" t="s">
        <v>140</v>
      </c>
      <c r="D2" s="562"/>
      <c r="E2" s="351"/>
      <c r="F2" s="348"/>
      <c r="G2" s="348"/>
      <c r="H2" s="348"/>
      <c r="I2" s="352">
        <v>2023</v>
      </c>
      <c r="K2" s="353"/>
      <c r="L2" s="17" t="s">
        <v>133</v>
      </c>
    </row>
    <row r="3" spans="1:18" s="349" customFormat="1" ht="15" customHeight="1" thickBot="1" x14ac:dyDescent="0.3">
      <c r="A3" s="347"/>
      <c r="B3" s="347"/>
      <c r="C3" s="354"/>
      <c r="D3" s="563"/>
      <c r="E3" s="563"/>
      <c r="F3" s="348"/>
      <c r="G3" s="348"/>
      <c r="H3" s="348"/>
      <c r="I3" s="348"/>
      <c r="K3" s="464"/>
      <c r="L3" s="17" t="s">
        <v>132</v>
      </c>
    </row>
    <row r="4" spans="1:18" s="349" customFormat="1" ht="15" customHeight="1" thickBot="1" x14ac:dyDescent="0.3">
      <c r="A4" s="564" t="s">
        <v>0</v>
      </c>
      <c r="B4" s="566" t="s">
        <v>1</v>
      </c>
      <c r="C4" s="566" t="s">
        <v>2</v>
      </c>
      <c r="D4" s="568" t="s">
        <v>141</v>
      </c>
      <c r="E4" s="566" t="s">
        <v>142</v>
      </c>
      <c r="F4" s="566"/>
      <c r="G4" s="566"/>
      <c r="H4" s="566"/>
      <c r="I4" s="559" t="s">
        <v>99</v>
      </c>
      <c r="K4" s="355"/>
      <c r="L4" s="17" t="s">
        <v>134</v>
      </c>
    </row>
    <row r="5" spans="1:18" s="357" customFormat="1" ht="30" customHeight="1" thickBot="1" x14ac:dyDescent="0.25">
      <c r="A5" s="565"/>
      <c r="B5" s="567"/>
      <c r="C5" s="567"/>
      <c r="D5" s="569"/>
      <c r="E5" s="356">
        <v>5</v>
      </c>
      <c r="F5" s="356">
        <v>4</v>
      </c>
      <c r="G5" s="356">
        <v>3</v>
      </c>
      <c r="H5" s="356">
        <v>2</v>
      </c>
      <c r="I5" s="560"/>
      <c r="K5" s="87" t="s">
        <v>125</v>
      </c>
      <c r="L5" s="88" t="s">
        <v>126</v>
      </c>
      <c r="M5" s="88" t="s">
        <v>127</v>
      </c>
      <c r="N5" s="88" t="s">
        <v>128</v>
      </c>
      <c r="O5" s="89" t="s">
        <v>129</v>
      </c>
    </row>
    <row r="6" spans="1:18" s="357" customFormat="1" ht="15" customHeight="1" thickBot="1" x14ac:dyDescent="0.3">
      <c r="A6" s="358"/>
      <c r="B6" s="359"/>
      <c r="C6" s="360" t="s">
        <v>100</v>
      </c>
      <c r="D6" s="361">
        <f>D7+D16+D29+D47+D67+D82+D113</f>
        <v>885</v>
      </c>
      <c r="E6" s="361">
        <f>E7+E16+E29+E47+E67+E82+E113</f>
        <v>370</v>
      </c>
      <c r="F6" s="361">
        <f>F7+F16+F29+F47+F67+F82+F113</f>
        <v>348</v>
      </c>
      <c r="G6" s="361">
        <f>G7+G16+G29+G47+G67+G82+G113</f>
        <v>157</v>
      </c>
      <c r="H6" s="361">
        <f>H7+H16+H29+H47+H67+H82+H113</f>
        <v>10</v>
      </c>
      <c r="I6" s="362">
        <f t="shared" ref="I6" si="0">(H6*2+G6*3+F6*4+E6*5)/D6</f>
        <v>4.2180790960451979</v>
      </c>
      <c r="K6" s="304">
        <f>D6</f>
        <v>885</v>
      </c>
      <c r="L6" s="305">
        <f>L7+L16+L29+L47+L67+L82+L113</f>
        <v>718</v>
      </c>
      <c r="M6" s="255">
        <f>L6*100/K6</f>
        <v>81.129943502824858</v>
      </c>
      <c r="N6" s="305">
        <f>N7+N16+N29+N47+N67+N82+N113</f>
        <v>10</v>
      </c>
      <c r="O6" s="311">
        <f>N6*100/K6</f>
        <v>1.1299435028248588</v>
      </c>
    </row>
    <row r="7" spans="1:18" s="357" customFormat="1" ht="15" customHeight="1" thickBot="1" x14ac:dyDescent="0.3">
      <c r="A7" s="363"/>
      <c r="B7" s="364"/>
      <c r="C7" s="364" t="s">
        <v>101</v>
      </c>
      <c r="D7" s="365">
        <f>SUM(D8:D15)</f>
        <v>61</v>
      </c>
      <c r="E7" s="365">
        <f t="shared" ref="E7:H7" si="1">SUM(E8:E15)</f>
        <v>33</v>
      </c>
      <c r="F7" s="365">
        <f t="shared" si="1"/>
        <v>19</v>
      </c>
      <c r="G7" s="365">
        <f t="shared" si="1"/>
        <v>9</v>
      </c>
      <c r="H7" s="365">
        <f t="shared" si="1"/>
        <v>0</v>
      </c>
      <c r="I7" s="366">
        <f>AVERAGE(I8:I15)</f>
        <v>4.4165674603174603</v>
      </c>
      <c r="K7" s="312">
        <f t="shared" ref="K7:K22" si="2">D7</f>
        <v>61</v>
      </c>
      <c r="L7" s="313">
        <f>E7+F7</f>
        <v>52</v>
      </c>
      <c r="M7" s="320">
        <f>L7*100/K7</f>
        <v>85.245901639344268</v>
      </c>
      <c r="N7" s="313">
        <f>H7</f>
        <v>0</v>
      </c>
      <c r="O7" s="319">
        <f>N7*100/K7</f>
        <v>0</v>
      </c>
      <c r="P7" s="465"/>
      <c r="Q7" s="465"/>
      <c r="R7" s="465"/>
    </row>
    <row r="8" spans="1:18" s="372" customFormat="1" ht="15" customHeight="1" x14ac:dyDescent="0.25">
      <c r="A8" s="367">
        <v>1</v>
      </c>
      <c r="B8" s="368">
        <v>10002</v>
      </c>
      <c r="C8" s="369" t="s">
        <v>143</v>
      </c>
      <c r="D8" s="370">
        <v>6</v>
      </c>
      <c r="E8" s="370">
        <v>1</v>
      </c>
      <c r="F8" s="370">
        <v>3</v>
      </c>
      <c r="G8" s="370">
        <v>2</v>
      </c>
      <c r="H8" s="370"/>
      <c r="I8" s="371">
        <f>(H8*2+G8*3+F8*4+E8*5)/D8</f>
        <v>3.8333333333333335</v>
      </c>
      <c r="K8" s="98">
        <f t="shared" si="2"/>
        <v>6</v>
      </c>
      <c r="L8" s="99">
        <f t="shared" ref="L8:L71" si="3">E8+F8</f>
        <v>4</v>
      </c>
      <c r="M8" s="100">
        <f t="shared" ref="M8:M71" si="4">L8*100/K8</f>
        <v>66.666666666666671</v>
      </c>
      <c r="N8" s="99">
        <f t="shared" ref="N8:N71" si="5">H8</f>
        <v>0</v>
      </c>
      <c r="O8" s="101">
        <f t="shared" ref="O8:O71" si="6">N8*100/K8</f>
        <v>0</v>
      </c>
      <c r="P8" s="466"/>
      <c r="Q8" s="466"/>
      <c r="R8" s="466"/>
    </row>
    <row r="9" spans="1:18" s="372" customFormat="1" ht="15" customHeight="1" x14ac:dyDescent="0.25">
      <c r="A9" s="373">
        <v>2</v>
      </c>
      <c r="B9" s="374">
        <v>10090</v>
      </c>
      <c r="C9" s="375" t="s">
        <v>144</v>
      </c>
      <c r="D9" s="376">
        <v>4</v>
      </c>
      <c r="E9" s="376">
        <v>2</v>
      </c>
      <c r="F9" s="376">
        <v>2</v>
      </c>
      <c r="G9" s="376"/>
      <c r="H9" s="376"/>
      <c r="I9" s="377">
        <f t="shared" ref="I9:I15" si="7">(H9*2+G9*3+F9*4+E9*5)/D9</f>
        <v>4.5</v>
      </c>
      <c r="K9" s="98">
        <f t="shared" si="2"/>
        <v>4</v>
      </c>
      <c r="L9" s="99">
        <f t="shared" si="3"/>
        <v>4</v>
      </c>
      <c r="M9" s="100">
        <f t="shared" si="4"/>
        <v>100</v>
      </c>
      <c r="N9" s="99">
        <f t="shared" si="5"/>
        <v>0</v>
      </c>
      <c r="O9" s="101">
        <f t="shared" si="6"/>
        <v>0</v>
      </c>
      <c r="P9" s="466"/>
      <c r="Q9" s="466"/>
      <c r="R9" s="466"/>
    </row>
    <row r="10" spans="1:18" s="372" customFormat="1" ht="15" customHeight="1" x14ac:dyDescent="0.25">
      <c r="A10" s="373">
        <v>3</v>
      </c>
      <c r="B10" s="374">
        <v>10004</v>
      </c>
      <c r="C10" s="375" t="s">
        <v>145</v>
      </c>
      <c r="D10" s="376">
        <v>27</v>
      </c>
      <c r="E10" s="376">
        <v>18</v>
      </c>
      <c r="F10" s="376">
        <v>3</v>
      </c>
      <c r="G10" s="376">
        <v>6</v>
      </c>
      <c r="H10" s="378"/>
      <c r="I10" s="377">
        <f t="shared" si="7"/>
        <v>4.4444444444444446</v>
      </c>
      <c r="K10" s="98">
        <f t="shared" si="2"/>
        <v>27</v>
      </c>
      <c r="L10" s="99">
        <f t="shared" si="3"/>
        <v>21</v>
      </c>
      <c r="M10" s="100">
        <f t="shared" si="4"/>
        <v>77.777777777777771</v>
      </c>
      <c r="N10" s="99">
        <f t="shared" si="5"/>
        <v>0</v>
      </c>
      <c r="O10" s="101">
        <f t="shared" si="6"/>
        <v>0</v>
      </c>
      <c r="P10" s="466"/>
      <c r="Q10" s="466"/>
      <c r="R10" s="466"/>
    </row>
    <row r="11" spans="1:18" s="372" customFormat="1" ht="15" customHeight="1" x14ac:dyDescent="0.25">
      <c r="A11" s="373">
        <v>4</v>
      </c>
      <c r="B11" s="374">
        <v>10001</v>
      </c>
      <c r="C11" s="375" t="s">
        <v>4</v>
      </c>
      <c r="D11" s="376">
        <v>2</v>
      </c>
      <c r="E11" s="376">
        <v>2</v>
      </c>
      <c r="F11" s="376"/>
      <c r="G11" s="376"/>
      <c r="H11" s="376"/>
      <c r="I11" s="377">
        <f t="shared" si="7"/>
        <v>5</v>
      </c>
      <c r="K11" s="98">
        <f t="shared" si="2"/>
        <v>2</v>
      </c>
      <c r="L11" s="99">
        <f t="shared" si="3"/>
        <v>2</v>
      </c>
      <c r="M11" s="100">
        <f t="shared" si="4"/>
        <v>100</v>
      </c>
      <c r="N11" s="99">
        <f t="shared" si="5"/>
        <v>0</v>
      </c>
      <c r="O11" s="101">
        <f t="shared" si="6"/>
        <v>0</v>
      </c>
      <c r="P11" s="466"/>
      <c r="Q11" s="466"/>
      <c r="R11" s="466"/>
    </row>
    <row r="12" spans="1:18" s="372" customFormat="1" ht="15" customHeight="1" x14ac:dyDescent="0.25">
      <c r="A12" s="379">
        <v>5</v>
      </c>
      <c r="B12" s="380">
        <v>10120</v>
      </c>
      <c r="C12" s="381" t="s">
        <v>146</v>
      </c>
      <c r="D12" s="382">
        <v>4</v>
      </c>
      <c r="E12" s="382">
        <v>1</v>
      </c>
      <c r="F12" s="382">
        <v>3</v>
      </c>
      <c r="G12" s="382"/>
      <c r="H12" s="382"/>
      <c r="I12" s="383">
        <f t="shared" si="7"/>
        <v>4.25</v>
      </c>
      <c r="K12" s="98">
        <f t="shared" si="2"/>
        <v>4</v>
      </c>
      <c r="L12" s="99">
        <f t="shared" si="3"/>
        <v>4</v>
      </c>
      <c r="M12" s="100">
        <f t="shared" si="4"/>
        <v>100</v>
      </c>
      <c r="N12" s="99">
        <f t="shared" si="5"/>
        <v>0</v>
      </c>
      <c r="O12" s="101">
        <f t="shared" si="6"/>
        <v>0</v>
      </c>
      <c r="P12" s="466"/>
      <c r="Q12" s="466"/>
      <c r="R12" s="466"/>
    </row>
    <row r="13" spans="1:18" s="372" customFormat="1" ht="15" customHeight="1" x14ac:dyDescent="0.25">
      <c r="A13" s="384">
        <v>6</v>
      </c>
      <c r="B13" s="385">
        <v>10190</v>
      </c>
      <c r="C13" s="386" t="s">
        <v>147</v>
      </c>
      <c r="D13" s="387">
        <v>7</v>
      </c>
      <c r="E13" s="387">
        <v>4</v>
      </c>
      <c r="F13" s="387">
        <v>3</v>
      </c>
      <c r="G13" s="387"/>
      <c r="H13" s="387"/>
      <c r="I13" s="388">
        <f t="shared" si="7"/>
        <v>4.5714285714285712</v>
      </c>
      <c r="K13" s="98">
        <f t="shared" si="2"/>
        <v>7</v>
      </c>
      <c r="L13" s="99">
        <f t="shared" si="3"/>
        <v>7</v>
      </c>
      <c r="M13" s="100">
        <f t="shared" si="4"/>
        <v>100</v>
      </c>
      <c r="N13" s="99">
        <f t="shared" si="5"/>
        <v>0</v>
      </c>
      <c r="O13" s="101">
        <f t="shared" si="6"/>
        <v>0</v>
      </c>
      <c r="P13" s="466"/>
      <c r="Q13" s="466"/>
      <c r="R13" s="466"/>
    </row>
    <row r="14" spans="1:18" s="372" customFormat="1" ht="15" customHeight="1" x14ac:dyDescent="0.25">
      <c r="A14" s="389">
        <v>7</v>
      </c>
      <c r="B14" s="390">
        <v>10320</v>
      </c>
      <c r="C14" s="391" t="s">
        <v>10</v>
      </c>
      <c r="D14" s="392">
        <v>6</v>
      </c>
      <c r="E14" s="392">
        <v>3</v>
      </c>
      <c r="F14" s="392">
        <v>2</v>
      </c>
      <c r="G14" s="392">
        <v>1</v>
      </c>
      <c r="H14" s="392"/>
      <c r="I14" s="393">
        <f t="shared" si="7"/>
        <v>4.333333333333333</v>
      </c>
      <c r="K14" s="98">
        <f t="shared" si="2"/>
        <v>6</v>
      </c>
      <c r="L14" s="99">
        <f t="shared" si="3"/>
        <v>5</v>
      </c>
      <c r="M14" s="100">
        <f t="shared" si="4"/>
        <v>83.333333333333329</v>
      </c>
      <c r="N14" s="99">
        <f t="shared" si="5"/>
        <v>0</v>
      </c>
      <c r="O14" s="101">
        <f t="shared" si="6"/>
        <v>0</v>
      </c>
      <c r="P14" s="466"/>
      <c r="Q14" s="466"/>
      <c r="R14" s="466"/>
    </row>
    <row r="15" spans="1:18" s="372" customFormat="1" ht="15" customHeight="1" thickBot="1" x14ac:dyDescent="0.3">
      <c r="A15" s="379">
        <v>8</v>
      </c>
      <c r="B15" s="380">
        <v>10086</v>
      </c>
      <c r="C15" s="381" t="s">
        <v>112</v>
      </c>
      <c r="D15" s="382">
        <v>5</v>
      </c>
      <c r="E15" s="382">
        <v>2</v>
      </c>
      <c r="F15" s="382">
        <v>3</v>
      </c>
      <c r="G15" s="382"/>
      <c r="H15" s="382"/>
      <c r="I15" s="383">
        <f t="shared" si="7"/>
        <v>4.4000000000000004</v>
      </c>
      <c r="K15" s="102">
        <f t="shared" si="2"/>
        <v>5</v>
      </c>
      <c r="L15" s="103">
        <f t="shared" si="3"/>
        <v>5</v>
      </c>
      <c r="M15" s="104">
        <f t="shared" si="4"/>
        <v>100</v>
      </c>
      <c r="N15" s="103">
        <f t="shared" si="5"/>
        <v>0</v>
      </c>
      <c r="O15" s="105">
        <f t="shared" si="6"/>
        <v>0</v>
      </c>
      <c r="P15" s="466"/>
      <c r="Q15" s="466"/>
      <c r="R15" s="466"/>
    </row>
    <row r="16" spans="1:18" s="372" customFormat="1" ht="15" customHeight="1" thickBot="1" x14ac:dyDescent="0.3">
      <c r="A16" s="394"/>
      <c r="B16" s="395"/>
      <c r="C16" s="396" t="s">
        <v>102</v>
      </c>
      <c r="D16" s="397">
        <f>SUM(D17:D28)</f>
        <v>52</v>
      </c>
      <c r="E16" s="397">
        <f>SUM(E17:E28)</f>
        <v>25</v>
      </c>
      <c r="F16" s="397">
        <f>SUM(F17:F28)</f>
        <v>20</v>
      </c>
      <c r="G16" s="397">
        <f>SUM(G17:G28)</f>
        <v>7</v>
      </c>
      <c r="H16" s="397">
        <f>SUM(H17:H28)</f>
        <v>0</v>
      </c>
      <c r="I16" s="398">
        <f>AVERAGE(I17:I28)</f>
        <v>4.3490740740740739</v>
      </c>
      <c r="K16" s="312">
        <f t="shared" si="2"/>
        <v>52</v>
      </c>
      <c r="L16" s="313">
        <f t="shared" si="3"/>
        <v>45</v>
      </c>
      <c r="M16" s="320">
        <f t="shared" si="4"/>
        <v>86.538461538461533</v>
      </c>
      <c r="N16" s="313">
        <f t="shared" si="5"/>
        <v>0</v>
      </c>
      <c r="O16" s="319">
        <f t="shared" si="6"/>
        <v>0</v>
      </c>
      <c r="P16" s="466"/>
      <c r="Q16" s="466"/>
      <c r="R16" s="466"/>
    </row>
    <row r="17" spans="1:18" s="372" customFormat="1" ht="15" customHeight="1" x14ac:dyDescent="0.25">
      <c r="A17" s="389">
        <v>1</v>
      </c>
      <c r="B17" s="390">
        <v>20040</v>
      </c>
      <c r="C17" s="399" t="s">
        <v>11</v>
      </c>
      <c r="D17" s="392">
        <v>9</v>
      </c>
      <c r="E17" s="392">
        <v>4</v>
      </c>
      <c r="F17" s="392">
        <v>3</v>
      </c>
      <c r="G17" s="392">
        <v>2</v>
      </c>
      <c r="H17" s="392"/>
      <c r="I17" s="393">
        <f t="shared" ref="I17:I28" si="8">(H17*2+G17*3+F17*4+E17*5)/D17</f>
        <v>4.2222222222222223</v>
      </c>
      <c r="K17" s="94">
        <f t="shared" si="2"/>
        <v>9</v>
      </c>
      <c r="L17" s="95">
        <f t="shared" si="3"/>
        <v>7</v>
      </c>
      <c r="M17" s="96">
        <f t="shared" si="4"/>
        <v>77.777777777777771</v>
      </c>
      <c r="N17" s="95">
        <f t="shared" si="5"/>
        <v>0</v>
      </c>
      <c r="O17" s="97">
        <f t="shared" si="6"/>
        <v>0</v>
      </c>
      <c r="P17" s="466"/>
      <c r="Q17" s="466"/>
      <c r="R17" s="466"/>
    </row>
    <row r="18" spans="1:18" s="372" customFormat="1" ht="15" customHeight="1" x14ac:dyDescent="0.25">
      <c r="A18" s="384">
        <v>2</v>
      </c>
      <c r="B18" s="374">
        <v>20061</v>
      </c>
      <c r="C18" s="400" t="s">
        <v>13</v>
      </c>
      <c r="D18" s="401">
        <v>6</v>
      </c>
      <c r="E18" s="387">
        <v>3</v>
      </c>
      <c r="F18" s="387">
        <v>3</v>
      </c>
      <c r="G18" s="387"/>
      <c r="H18" s="387"/>
      <c r="I18" s="388">
        <f t="shared" si="8"/>
        <v>4.5</v>
      </c>
      <c r="K18" s="98">
        <f t="shared" si="2"/>
        <v>6</v>
      </c>
      <c r="L18" s="99">
        <f t="shared" si="3"/>
        <v>6</v>
      </c>
      <c r="M18" s="100">
        <f t="shared" si="4"/>
        <v>100</v>
      </c>
      <c r="N18" s="99">
        <f t="shared" si="5"/>
        <v>0</v>
      </c>
      <c r="O18" s="101">
        <f t="shared" si="6"/>
        <v>0</v>
      </c>
      <c r="P18" s="466"/>
      <c r="Q18" s="466"/>
      <c r="R18" s="466"/>
    </row>
    <row r="19" spans="1:18" ht="15" customHeight="1" x14ac:dyDescent="0.25">
      <c r="A19" s="373">
        <v>3</v>
      </c>
      <c r="B19" s="374">
        <v>21020</v>
      </c>
      <c r="C19" s="375" t="s">
        <v>21</v>
      </c>
      <c r="D19" s="376">
        <v>3</v>
      </c>
      <c r="E19" s="376">
        <v>2</v>
      </c>
      <c r="F19" s="376">
        <v>1</v>
      </c>
      <c r="G19" s="376"/>
      <c r="H19" s="376"/>
      <c r="I19" s="377">
        <f t="shared" si="8"/>
        <v>4.666666666666667</v>
      </c>
      <c r="K19" s="98">
        <f t="shared" si="2"/>
        <v>3</v>
      </c>
      <c r="L19" s="99">
        <f t="shared" si="3"/>
        <v>3</v>
      </c>
      <c r="M19" s="100">
        <f t="shared" si="4"/>
        <v>100</v>
      </c>
      <c r="N19" s="99">
        <f t="shared" si="5"/>
        <v>0</v>
      </c>
      <c r="O19" s="101">
        <f t="shared" si="6"/>
        <v>0</v>
      </c>
      <c r="P19" s="466"/>
      <c r="Q19" s="466"/>
      <c r="R19" s="466"/>
    </row>
    <row r="20" spans="1:18" ht="15" customHeight="1" x14ac:dyDescent="0.25">
      <c r="A20" s="373">
        <v>4</v>
      </c>
      <c r="B20" s="374">
        <v>20060</v>
      </c>
      <c r="C20" s="375" t="s">
        <v>148</v>
      </c>
      <c r="D20" s="376">
        <v>6</v>
      </c>
      <c r="E20" s="376">
        <v>5</v>
      </c>
      <c r="F20" s="376">
        <v>1</v>
      </c>
      <c r="G20" s="376"/>
      <c r="H20" s="376"/>
      <c r="I20" s="377">
        <f t="shared" si="8"/>
        <v>4.833333333333333</v>
      </c>
      <c r="K20" s="98">
        <f t="shared" si="2"/>
        <v>6</v>
      </c>
      <c r="L20" s="99">
        <f t="shared" si="3"/>
        <v>6</v>
      </c>
      <c r="M20" s="285">
        <f t="shared" si="4"/>
        <v>100</v>
      </c>
      <c r="N20" s="99">
        <f t="shared" si="5"/>
        <v>0</v>
      </c>
      <c r="O20" s="101">
        <f t="shared" si="6"/>
        <v>0</v>
      </c>
      <c r="P20" s="466"/>
      <c r="Q20" s="466"/>
      <c r="R20" s="466"/>
    </row>
    <row r="21" spans="1:18" ht="15" customHeight="1" x14ac:dyDescent="0.25">
      <c r="A21" s="373">
        <v>5</v>
      </c>
      <c r="B21" s="374">
        <v>20400</v>
      </c>
      <c r="C21" s="375" t="s">
        <v>15</v>
      </c>
      <c r="D21" s="376">
        <v>10</v>
      </c>
      <c r="E21" s="376">
        <v>4</v>
      </c>
      <c r="F21" s="376">
        <v>5</v>
      </c>
      <c r="G21" s="376">
        <v>1</v>
      </c>
      <c r="H21" s="376"/>
      <c r="I21" s="377">
        <f t="shared" si="8"/>
        <v>4.3</v>
      </c>
      <c r="K21" s="98">
        <f t="shared" si="2"/>
        <v>10</v>
      </c>
      <c r="L21" s="99">
        <f t="shared" si="3"/>
        <v>9</v>
      </c>
      <c r="M21" s="100">
        <f t="shared" si="4"/>
        <v>90</v>
      </c>
      <c r="N21" s="99">
        <f t="shared" si="5"/>
        <v>0</v>
      </c>
      <c r="O21" s="101">
        <f t="shared" si="6"/>
        <v>0</v>
      </c>
      <c r="P21" s="466"/>
      <c r="Q21" s="466"/>
      <c r="R21" s="466"/>
    </row>
    <row r="22" spans="1:18" ht="15" customHeight="1" x14ac:dyDescent="0.25">
      <c r="A22" s="373">
        <v>6</v>
      </c>
      <c r="B22" s="374">
        <v>20080</v>
      </c>
      <c r="C22" s="375" t="s">
        <v>149</v>
      </c>
      <c r="D22" s="376">
        <v>3</v>
      </c>
      <c r="E22" s="376">
        <v>1</v>
      </c>
      <c r="F22" s="376"/>
      <c r="G22" s="376">
        <v>2</v>
      </c>
      <c r="H22" s="376"/>
      <c r="I22" s="377">
        <f t="shared" si="8"/>
        <v>3.6666666666666665</v>
      </c>
      <c r="K22" s="98">
        <f t="shared" si="2"/>
        <v>3</v>
      </c>
      <c r="L22" s="99">
        <f t="shared" si="3"/>
        <v>1</v>
      </c>
      <c r="M22" s="100">
        <f t="shared" si="4"/>
        <v>33.333333333333336</v>
      </c>
      <c r="N22" s="99">
        <f t="shared" si="5"/>
        <v>0</v>
      </c>
      <c r="O22" s="101">
        <f t="shared" si="6"/>
        <v>0</v>
      </c>
      <c r="P22" s="466"/>
      <c r="Q22" s="466"/>
      <c r="R22" s="466"/>
    </row>
    <row r="23" spans="1:18" ht="15" customHeight="1" x14ac:dyDescent="0.25">
      <c r="A23" s="373">
        <v>7</v>
      </c>
      <c r="B23" s="374">
        <v>20460</v>
      </c>
      <c r="C23" s="375" t="s">
        <v>150</v>
      </c>
      <c r="D23" s="376">
        <v>3</v>
      </c>
      <c r="E23" s="376">
        <v>2</v>
      </c>
      <c r="F23" s="376">
        <v>1</v>
      </c>
      <c r="G23" s="376"/>
      <c r="H23" s="376"/>
      <c r="I23" s="377">
        <f t="shared" si="8"/>
        <v>4.666666666666667</v>
      </c>
      <c r="K23" s="98">
        <f>D23</f>
        <v>3</v>
      </c>
      <c r="L23" s="99">
        <f t="shared" si="3"/>
        <v>3</v>
      </c>
      <c r="M23" s="100">
        <f t="shared" si="4"/>
        <v>100</v>
      </c>
      <c r="N23" s="99">
        <f t="shared" si="5"/>
        <v>0</v>
      </c>
      <c r="O23" s="101">
        <f t="shared" si="6"/>
        <v>0</v>
      </c>
      <c r="P23" s="466"/>
      <c r="Q23" s="466"/>
      <c r="R23" s="466"/>
    </row>
    <row r="24" spans="1:18" ht="15" customHeight="1" x14ac:dyDescent="0.25">
      <c r="A24" s="384">
        <v>8</v>
      </c>
      <c r="B24" s="374">
        <v>20550</v>
      </c>
      <c r="C24" s="400" t="s">
        <v>17</v>
      </c>
      <c r="D24" s="401">
        <v>5</v>
      </c>
      <c r="E24" s="387">
        <v>1</v>
      </c>
      <c r="F24" s="387">
        <v>3</v>
      </c>
      <c r="G24" s="387">
        <v>1</v>
      </c>
      <c r="H24" s="387"/>
      <c r="I24" s="388">
        <f t="shared" si="8"/>
        <v>4</v>
      </c>
      <c r="K24" s="98">
        <f>D24</f>
        <v>5</v>
      </c>
      <c r="L24" s="99">
        <f t="shared" si="3"/>
        <v>4</v>
      </c>
      <c r="M24" s="100">
        <f t="shared" si="4"/>
        <v>80</v>
      </c>
      <c r="N24" s="112">
        <f t="shared" si="5"/>
        <v>0</v>
      </c>
      <c r="O24" s="101">
        <f t="shared" si="6"/>
        <v>0</v>
      </c>
      <c r="P24" s="466"/>
      <c r="Q24" s="466"/>
      <c r="R24" s="466"/>
    </row>
    <row r="25" spans="1:18" ht="15" customHeight="1" x14ac:dyDescent="0.25">
      <c r="A25" s="403">
        <v>9</v>
      </c>
      <c r="B25" s="374">
        <v>20630</v>
      </c>
      <c r="C25" s="375" t="s">
        <v>18</v>
      </c>
      <c r="D25" s="376">
        <v>2</v>
      </c>
      <c r="E25" s="376"/>
      <c r="F25" s="376">
        <v>2</v>
      </c>
      <c r="G25" s="376"/>
      <c r="H25" s="376"/>
      <c r="I25" s="404">
        <f t="shared" si="8"/>
        <v>4</v>
      </c>
      <c r="K25" s="98">
        <f>D25</f>
        <v>2</v>
      </c>
      <c r="L25" s="99">
        <f t="shared" si="3"/>
        <v>2</v>
      </c>
      <c r="M25" s="100">
        <f t="shared" si="4"/>
        <v>100</v>
      </c>
      <c r="N25" s="112">
        <f t="shared" si="5"/>
        <v>0</v>
      </c>
      <c r="O25" s="101">
        <f t="shared" si="6"/>
        <v>0</v>
      </c>
      <c r="P25" s="466"/>
      <c r="Q25" s="466"/>
      <c r="R25" s="466"/>
    </row>
    <row r="26" spans="1:18" ht="15" customHeight="1" x14ac:dyDescent="0.25">
      <c r="A26" s="403">
        <v>10</v>
      </c>
      <c r="B26" s="374">
        <v>20810</v>
      </c>
      <c r="C26" s="375" t="s">
        <v>151</v>
      </c>
      <c r="D26" s="376">
        <v>1</v>
      </c>
      <c r="E26" s="376"/>
      <c r="F26" s="376">
        <v>1</v>
      </c>
      <c r="G26" s="376"/>
      <c r="H26" s="376"/>
      <c r="I26" s="404">
        <f t="shared" si="8"/>
        <v>4</v>
      </c>
      <c r="K26" s="98">
        <f t="shared" ref="K26:K54" si="9">D26</f>
        <v>1</v>
      </c>
      <c r="L26" s="99">
        <f t="shared" si="3"/>
        <v>1</v>
      </c>
      <c r="M26" s="100">
        <f t="shared" si="4"/>
        <v>100</v>
      </c>
      <c r="N26" s="112">
        <f t="shared" si="5"/>
        <v>0</v>
      </c>
      <c r="O26" s="101">
        <f t="shared" si="6"/>
        <v>0</v>
      </c>
      <c r="P26" s="466"/>
      <c r="Q26" s="466"/>
      <c r="R26" s="466"/>
    </row>
    <row r="27" spans="1:18" ht="15" customHeight="1" x14ac:dyDescent="0.25">
      <c r="A27" s="373">
        <v>11</v>
      </c>
      <c r="B27" s="374">
        <v>20900</v>
      </c>
      <c r="C27" s="375" t="s">
        <v>152</v>
      </c>
      <c r="D27" s="376">
        <v>3</v>
      </c>
      <c r="E27" s="376">
        <v>2</v>
      </c>
      <c r="F27" s="376"/>
      <c r="G27" s="376">
        <v>1</v>
      </c>
      <c r="H27" s="376"/>
      <c r="I27" s="404">
        <f t="shared" si="8"/>
        <v>4.333333333333333</v>
      </c>
      <c r="K27" s="98">
        <f t="shared" si="9"/>
        <v>3</v>
      </c>
      <c r="L27" s="99">
        <f t="shared" si="3"/>
        <v>2</v>
      </c>
      <c r="M27" s="100">
        <f t="shared" si="4"/>
        <v>66.666666666666671</v>
      </c>
      <c r="N27" s="112">
        <f t="shared" si="5"/>
        <v>0</v>
      </c>
      <c r="O27" s="101">
        <f t="shared" si="6"/>
        <v>0</v>
      </c>
      <c r="P27" s="466"/>
      <c r="Q27" s="466"/>
      <c r="R27" s="466"/>
    </row>
    <row r="28" spans="1:18" ht="15" customHeight="1" thickBot="1" x14ac:dyDescent="0.3">
      <c r="A28" s="379">
        <v>12</v>
      </c>
      <c r="B28" s="380">
        <v>21349</v>
      </c>
      <c r="C28" s="381" t="s">
        <v>153</v>
      </c>
      <c r="D28" s="382">
        <v>1</v>
      </c>
      <c r="E28" s="382">
        <v>1</v>
      </c>
      <c r="F28" s="382"/>
      <c r="G28" s="382"/>
      <c r="H28" s="382"/>
      <c r="I28" s="405">
        <f t="shared" si="8"/>
        <v>5</v>
      </c>
      <c r="K28" s="102">
        <f t="shared" si="9"/>
        <v>1</v>
      </c>
      <c r="L28" s="103">
        <f t="shared" si="3"/>
        <v>1</v>
      </c>
      <c r="M28" s="104">
        <f t="shared" si="4"/>
        <v>100</v>
      </c>
      <c r="N28" s="151">
        <f t="shared" si="5"/>
        <v>0</v>
      </c>
      <c r="O28" s="105">
        <f t="shared" si="6"/>
        <v>0</v>
      </c>
      <c r="P28" s="466"/>
      <c r="Q28" s="466"/>
      <c r="R28" s="466"/>
    </row>
    <row r="29" spans="1:18" ht="15" customHeight="1" thickBot="1" x14ac:dyDescent="0.3">
      <c r="A29" s="363"/>
      <c r="B29" s="406"/>
      <c r="C29" s="407" t="s">
        <v>103</v>
      </c>
      <c r="D29" s="408">
        <f>SUM(D30:D46)</f>
        <v>125</v>
      </c>
      <c r="E29" s="409">
        <f t="shared" ref="E29:H29" si="10">SUM(E30:E46)</f>
        <v>42</v>
      </c>
      <c r="F29" s="409">
        <f t="shared" si="10"/>
        <v>61</v>
      </c>
      <c r="G29" s="409">
        <f t="shared" si="10"/>
        <v>20</v>
      </c>
      <c r="H29" s="409">
        <f t="shared" si="10"/>
        <v>2</v>
      </c>
      <c r="I29" s="410">
        <f>AVERAGE(I30:I46)</f>
        <v>3.9795107698251719</v>
      </c>
      <c r="K29" s="312">
        <f t="shared" si="9"/>
        <v>125</v>
      </c>
      <c r="L29" s="313">
        <f t="shared" si="3"/>
        <v>103</v>
      </c>
      <c r="M29" s="320">
        <f t="shared" si="4"/>
        <v>82.4</v>
      </c>
      <c r="N29" s="313">
        <f t="shared" si="5"/>
        <v>2</v>
      </c>
      <c r="O29" s="319">
        <f t="shared" si="6"/>
        <v>1.6</v>
      </c>
      <c r="P29" s="466"/>
      <c r="Q29" s="466"/>
      <c r="R29" s="466"/>
    </row>
    <row r="30" spans="1:18" ht="15" customHeight="1" x14ac:dyDescent="0.25">
      <c r="A30" s="389">
        <v>1</v>
      </c>
      <c r="B30" s="390">
        <v>30070</v>
      </c>
      <c r="C30" s="411" t="s">
        <v>24</v>
      </c>
      <c r="D30" s="392">
        <v>29</v>
      </c>
      <c r="E30" s="392">
        <v>17</v>
      </c>
      <c r="F30" s="392">
        <v>12</v>
      </c>
      <c r="G30" s="392"/>
      <c r="H30" s="392"/>
      <c r="I30" s="393">
        <f t="shared" ref="I30:I46" si="11">(H30*2+G30*3+F30*4+E30*5)/D30</f>
        <v>4.5862068965517242</v>
      </c>
      <c r="K30" s="94">
        <f t="shared" si="9"/>
        <v>29</v>
      </c>
      <c r="L30" s="95">
        <f t="shared" si="3"/>
        <v>29</v>
      </c>
      <c r="M30" s="96">
        <f t="shared" si="4"/>
        <v>100</v>
      </c>
      <c r="N30" s="95">
        <f t="shared" si="5"/>
        <v>0</v>
      </c>
      <c r="O30" s="97">
        <f t="shared" si="6"/>
        <v>0</v>
      </c>
      <c r="P30" s="466"/>
      <c r="Q30" s="466"/>
      <c r="R30" s="466"/>
    </row>
    <row r="31" spans="1:18" ht="15" customHeight="1" x14ac:dyDescent="0.25">
      <c r="A31" s="373">
        <v>2</v>
      </c>
      <c r="B31" s="374">
        <v>30480</v>
      </c>
      <c r="C31" s="412" t="s">
        <v>154</v>
      </c>
      <c r="D31" s="376">
        <v>7</v>
      </c>
      <c r="E31" s="376">
        <v>2</v>
      </c>
      <c r="F31" s="376">
        <v>2</v>
      </c>
      <c r="G31" s="376">
        <v>3</v>
      </c>
      <c r="H31" s="376"/>
      <c r="I31" s="377">
        <f t="shared" si="11"/>
        <v>3.8571428571428572</v>
      </c>
      <c r="K31" s="98">
        <f t="shared" si="9"/>
        <v>7</v>
      </c>
      <c r="L31" s="99">
        <f t="shared" si="3"/>
        <v>4</v>
      </c>
      <c r="M31" s="100">
        <f t="shared" si="4"/>
        <v>57.142857142857146</v>
      </c>
      <c r="N31" s="99">
        <f t="shared" si="5"/>
        <v>0</v>
      </c>
      <c r="O31" s="101">
        <f t="shared" si="6"/>
        <v>0</v>
      </c>
      <c r="P31" s="466"/>
      <c r="Q31" s="466"/>
      <c r="R31" s="466"/>
    </row>
    <row r="32" spans="1:18" ht="15" customHeight="1" x14ac:dyDescent="0.25">
      <c r="A32" s="373">
        <v>3</v>
      </c>
      <c r="B32" s="374">
        <v>30460</v>
      </c>
      <c r="C32" s="412" t="s">
        <v>29</v>
      </c>
      <c r="D32" s="376">
        <v>5</v>
      </c>
      <c r="E32" s="376">
        <v>1</v>
      </c>
      <c r="F32" s="376">
        <v>3</v>
      </c>
      <c r="G32" s="376">
        <v>1</v>
      </c>
      <c r="H32" s="376"/>
      <c r="I32" s="377">
        <f t="shared" si="11"/>
        <v>4</v>
      </c>
      <c r="K32" s="98">
        <f t="shared" si="9"/>
        <v>5</v>
      </c>
      <c r="L32" s="99">
        <f t="shared" si="3"/>
        <v>4</v>
      </c>
      <c r="M32" s="100">
        <f t="shared" si="4"/>
        <v>80</v>
      </c>
      <c r="N32" s="99">
        <f t="shared" si="5"/>
        <v>0</v>
      </c>
      <c r="O32" s="101">
        <f t="shared" si="6"/>
        <v>0</v>
      </c>
      <c r="P32" s="466"/>
      <c r="Q32" s="466"/>
      <c r="R32" s="466"/>
    </row>
    <row r="33" spans="1:18" ht="15" customHeight="1" x14ac:dyDescent="0.25">
      <c r="A33" s="373">
        <v>4</v>
      </c>
      <c r="B33" s="374">
        <v>30030</v>
      </c>
      <c r="C33" s="412" t="s">
        <v>155</v>
      </c>
      <c r="D33" s="376">
        <v>6</v>
      </c>
      <c r="E33" s="376">
        <v>3</v>
      </c>
      <c r="F33" s="376">
        <v>2</v>
      </c>
      <c r="G33" s="376">
        <v>1</v>
      </c>
      <c r="H33" s="376"/>
      <c r="I33" s="377">
        <f t="shared" si="11"/>
        <v>4.333333333333333</v>
      </c>
      <c r="K33" s="98">
        <f t="shared" si="9"/>
        <v>6</v>
      </c>
      <c r="L33" s="99">
        <f t="shared" si="3"/>
        <v>5</v>
      </c>
      <c r="M33" s="100">
        <f t="shared" si="4"/>
        <v>83.333333333333329</v>
      </c>
      <c r="N33" s="99">
        <f t="shared" si="5"/>
        <v>0</v>
      </c>
      <c r="O33" s="101">
        <f t="shared" si="6"/>
        <v>0</v>
      </c>
      <c r="P33" s="466"/>
      <c r="Q33" s="466"/>
      <c r="R33" s="466"/>
    </row>
    <row r="34" spans="1:18" ht="15" customHeight="1" x14ac:dyDescent="0.25">
      <c r="A34" s="384">
        <v>5</v>
      </c>
      <c r="B34" s="374">
        <v>31000</v>
      </c>
      <c r="C34" s="413" t="s">
        <v>37</v>
      </c>
      <c r="D34" s="401">
        <v>12</v>
      </c>
      <c r="E34" s="387">
        <v>5</v>
      </c>
      <c r="F34" s="387">
        <v>5</v>
      </c>
      <c r="G34" s="387">
        <v>2</v>
      </c>
      <c r="H34" s="387"/>
      <c r="I34" s="388">
        <f t="shared" si="11"/>
        <v>4.25</v>
      </c>
      <c r="K34" s="98">
        <f t="shared" si="9"/>
        <v>12</v>
      </c>
      <c r="L34" s="99">
        <f t="shared" si="3"/>
        <v>10</v>
      </c>
      <c r="M34" s="100">
        <f t="shared" si="4"/>
        <v>83.333333333333329</v>
      </c>
      <c r="N34" s="99">
        <f t="shared" si="5"/>
        <v>0</v>
      </c>
      <c r="O34" s="101">
        <f t="shared" si="6"/>
        <v>0</v>
      </c>
      <c r="P34" s="466"/>
      <c r="Q34" s="466"/>
      <c r="R34" s="466"/>
    </row>
    <row r="35" spans="1:18" ht="15" customHeight="1" x14ac:dyDescent="0.25">
      <c r="A35" s="414">
        <v>6</v>
      </c>
      <c r="B35" s="374">
        <v>30130</v>
      </c>
      <c r="C35" s="412" t="s">
        <v>25</v>
      </c>
      <c r="D35" s="376">
        <v>1</v>
      </c>
      <c r="E35" s="376"/>
      <c r="F35" s="376">
        <v>1</v>
      </c>
      <c r="G35" s="376"/>
      <c r="H35" s="376"/>
      <c r="I35" s="377">
        <f t="shared" si="11"/>
        <v>4</v>
      </c>
      <c r="K35" s="98">
        <f t="shared" si="9"/>
        <v>1</v>
      </c>
      <c r="L35" s="99">
        <f t="shared" si="3"/>
        <v>1</v>
      </c>
      <c r="M35" s="100">
        <f t="shared" si="4"/>
        <v>100</v>
      </c>
      <c r="N35" s="99">
        <f t="shared" si="5"/>
        <v>0</v>
      </c>
      <c r="O35" s="101">
        <f t="shared" si="6"/>
        <v>0</v>
      </c>
      <c r="P35" s="466"/>
      <c r="Q35" s="466"/>
      <c r="R35" s="466"/>
    </row>
    <row r="36" spans="1:18" ht="15" customHeight="1" x14ac:dyDescent="0.25">
      <c r="A36" s="414">
        <v>7</v>
      </c>
      <c r="B36" s="374">
        <v>30160</v>
      </c>
      <c r="C36" s="412" t="s">
        <v>156</v>
      </c>
      <c r="D36" s="376">
        <v>5</v>
      </c>
      <c r="E36" s="376">
        <v>1</v>
      </c>
      <c r="F36" s="376">
        <v>4</v>
      </c>
      <c r="G36" s="376"/>
      <c r="H36" s="376"/>
      <c r="I36" s="377">
        <f t="shared" si="11"/>
        <v>4.2</v>
      </c>
      <c r="K36" s="98">
        <f t="shared" si="9"/>
        <v>5</v>
      </c>
      <c r="L36" s="99">
        <f t="shared" si="3"/>
        <v>5</v>
      </c>
      <c r="M36" s="100">
        <f t="shared" si="4"/>
        <v>100</v>
      </c>
      <c r="N36" s="112">
        <f t="shared" si="5"/>
        <v>0</v>
      </c>
      <c r="O36" s="101">
        <f t="shared" si="6"/>
        <v>0</v>
      </c>
      <c r="P36" s="466"/>
      <c r="Q36" s="466"/>
      <c r="R36" s="466"/>
    </row>
    <row r="37" spans="1:18" ht="15" customHeight="1" x14ac:dyDescent="0.25">
      <c r="A37" s="414">
        <v>8</v>
      </c>
      <c r="B37" s="374">
        <v>30310</v>
      </c>
      <c r="C37" s="412" t="s">
        <v>27</v>
      </c>
      <c r="D37" s="376">
        <v>5</v>
      </c>
      <c r="E37" s="376"/>
      <c r="F37" s="376">
        <v>4</v>
      </c>
      <c r="G37" s="376">
        <v>1</v>
      </c>
      <c r="H37" s="376"/>
      <c r="I37" s="377">
        <f t="shared" si="11"/>
        <v>3.8</v>
      </c>
      <c r="K37" s="98">
        <f t="shared" si="9"/>
        <v>5</v>
      </c>
      <c r="L37" s="99">
        <f t="shared" si="3"/>
        <v>4</v>
      </c>
      <c r="M37" s="100">
        <f t="shared" si="4"/>
        <v>80</v>
      </c>
      <c r="N37" s="112">
        <f t="shared" si="5"/>
        <v>0</v>
      </c>
      <c r="O37" s="101">
        <f t="shared" si="6"/>
        <v>0</v>
      </c>
      <c r="P37" s="466"/>
      <c r="Q37" s="466"/>
      <c r="R37" s="466"/>
    </row>
    <row r="38" spans="1:18" ht="15" customHeight="1" x14ac:dyDescent="0.25">
      <c r="A38" s="414">
        <v>9</v>
      </c>
      <c r="B38" s="374">
        <v>30440</v>
      </c>
      <c r="C38" s="412" t="s">
        <v>28</v>
      </c>
      <c r="D38" s="376">
        <v>5</v>
      </c>
      <c r="E38" s="376">
        <v>1</v>
      </c>
      <c r="F38" s="376">
        <v>3</v>
      </c>
      <c r="G38" s="376"/>
      <c r="H38" s="376">
        <v>1</v>
      </c>
      <c r="I38" s="377">
        <f t="shared" si="11"/>
        <v>3.8</v>
      </c>
      <c r="K38" s="98">
        <f t="shared" si="9"/>
        <v>5</v>
      </c>
      <c r="L38" s="99">
        <f t="shared" si="3"/>
        <v>4</v>
      </c>
      <c r="M38" s="100">
        <f t="shared" si="4"/>
        <v>80</v>
      </c>
      <c r="N38" s="112">
        <f t="shared" si="5"/>
        <v>1</v>
      </c>
      <c r="O38" s="101">
        <f t="shared" si="6"/>
        <v>20</v>
      </c>
      <c r="P38" s="466"/>
      <c r="Q38" s="466"/>
      <c r="R38" s="466"/>
    </row>
    <row r="39" spans="1:18" ht="15" customHeight="1" x14ac:dyDescent="0.25">
      <c r="A39" s="414">
        <v>10</v>
      </c>
      <c r="B39" s="374">
        <v>30500</v>
      </c>
      <c r="C39" s="412" t="s">
        <v>157</v>
      </c>
      <c r="D39" s="376">
        <v>2</v>
      </c>
      <c r="E39" s="376"/>
      <c r="F39" s="376">
        <v>1</v>
      </c>
      <c r="G39" s="376">
        <v>1</v>
      </c>
      <c r="H39" s="378"/>
      <c r="I39" s="377">
        <f t="shared" si="11"/>
        <v>3.5</v>
      </c>
      <c r="K39" s="98">
        <f t="shared" si="9"/>
        <v>2</v>
      </c>
      <c r="L39" s="99">
        <f t="shared" si="3"/>
        <v>1</v>
      </c>
      <c r="M39" s="100">
        <f t="shared" si="4"/>
        <v>50</v>
      </c>
      <c r="N39" s="112">
        <f t="shared" si="5"/>
        <v>0</v>
      </c>
      <c r="O39" s="101">
        <f t="shared" si="6"/>
        <v>0</v>
      </c>
      <c r="P39" s="466"/>
      <c r="Q39" s="466"/>
      <c r="R39" s="466"/>
    </row>
    <row r="40" spans="1:18" ht="15" customHeight="1" x14ac:dyDescent="0.25">
      <c r="A40" s="414">
        <v>11</v>
      </c>
      <c r="B40" s="374">
        <v>30530</v>
      </c>
      <c r="C40" s="412" t="s">
        <v>158</v>
      </c>
      <c r="D40" s="376">
        <v>13</v>
      </c>
      <c r="E40" s="376">
        <v>4</v>
      </c>
      <c r="F40" s="376">
        <v>6</v>
      </c>
      <c r="G40" s="376">
        <v>2</v>
      </c>
      <c r="H40" s="376">
        <v>1</v>
      </c>
      <c r="I40" s="377">
        <f t="shared" si="11"/>
        <v>4</v>
      </c>
      <c r="K40" s="98">
        <f t="shared" si="9"/>
        <v>13</v>
      </c>
      <c r="L40" s="99">
        <f t="shared" si="3"/>
        <v>10</v>
      </c>
      <c r="M40" s="100">
        <f t="shared" si="4"/>
        <v>76.92307692307692</v>
      </c>
      <c r="N40" s="112">
        <f t="shared" si="5"/>
        <v>1</v>
      </c>
      <c r="O40" s="101">
        <f t="shared" si="6"/>
        <v>7.6923076923076925</v>
      </c>
      <c r="P40" s="466"/>
      <c r="Q40" s="466"/>
      <c r="R40" s="466"/>
    </row>
    <row r="41" spans="1:18" ht="15" customHeight="1" x14ac:dyDescent="0.25">
      <c r="A41" s="414">
        <v>12</v>
      </c>
      <c r="B41" s="374">
        <v>30640</v>
      </c>
      <c r="C41" s="412" t="s">
        <v>32</v>
      </c>
      <c r="D41" s="376">
        <v>5</v>
      </c>
      <c r="E41" s="376">
        <v>1</v>
      </c>
      <c r="F41" s="376">
        <v>4</v>
      </c>
      <c r="G41" s="376"/>
      <c r="H41" s="376"/>
      <c r="I41" s="377">
        <f t="shared" si="11"/>
        <v>4.2</v>
      </c>
      <c r="K41" s="98">
        <f t="shared" si="9"/>
        <v>5</v>
      </c>
      <c r="L41" s="99">
        <f t="shared" si="3"/>
        <v>5</v>
      </c>
      <c r="M41" s="100">
        <f t="shared" si="4"/>
        <v>100</v>
      </c>
      <c r="N41" s="99">
        <f t="shared" si="5"/>
        <v>0</v>
      </c>
      <c r="O41" s="101">
        <f t="shared" si="6"/>
        <v>0</v>
      </c>
      <c r="P41" s="466"/>
      <c r="Q41" s="466"/>
      <c r="R41" s="466"/>
    </row>
    <row r="42" spans="1:18" ht="15" customHeight="1" x14ac:dyDescent="0.25">
      <c r="A42" s="414">
        <v>13</v>
      </c>
      <c r="B42" s="374">
        <v>30650</v>
      </c>
      <c r="C42" s="412" t="s">
        <v>159</v>
      </c>
      <c r="D42" s="376">
        <v>3</v>
      </c>
      <c r="E42" s="376"/>
      <c r="F42" s="376">
        <v>1</v>
      </c>
      <c r="G42" s="376">
        <v>2</v>
      </c>
      <c r="H42" s="376"/>
      <c r="I42" s="377">
        <f t="shared" si="11"/>
        <v>3.3333333333333335</v>
      </c>
      <c r="K42" s="98">
        <f t="shared" si="9"/>
        <v>3</v>
      </c>
      <c r="L42" s="99">
        <f t="shared" si="3"/>
        <v>1</v>
      </c>
      <c r="M42" s="100">
        <f t="shared" si="4"/>
        <v>33.333333333333336</v>
      </c>
      <c r="N42" s="99">
        <f t="shared" si="5"/>
        <v>0</v>
      </c>
      <c r="O42" s="101">
        <f t="shared" si="6"/>
        <v>0</v>
      </c>
      <c r="P42" s="466"/>
      <c r="Q42" s="466"/>
      <c r="R42" s="466"/>
    </row>
    <row r="43" spans="1:18" ht="15" customHeight="1" x14ac:dyDescent="0.25">
      <c r="A43" s="414">
        <v>14</v>
      </c>
      <c r="B43" s="374">
        <v>30790</v>
      </c>
      <c r="C43" s="412" t="s">
        <v>34</v>
      </c>
      <c r="D43" s="376">
        <v>3</v>
      </c>
      <c r="E43" s="376"/>
      <c r="F43" s="376">
        <v>2</v>
      </c>
      <c r="G43" s="376">
        <v>1</v>
      </c>
      <c r="H43" s="376"/>
      <c r="I43" s="377">
        <f t="shared" si="11"/>
        <v>3.6666666666666665</v>
      </c>
      <c r="K43" s="98">
        <f t="shared" si="9"/>
        <v>3</v>
      </c>
      <c r="L43" s="99">
        <f t="shared" si="3"/>
        <v>2</v>
      </c>
      <c r="M43" s="100">
        <f t="shared" si="4"/>
        <v>66.666666666666671</v>
      </c>
      <c r="N43" s="112">
        <f t="shared" si="5"/>
        <v>0</v>
      </c>
      <c r="O43" s="101">
        <f t="shared" si="6"/>
        <v>0</v>
      </c>
      <c r="P43" s="466"/>
      <c r="Q43" s="466"/>
      <c r="R43" s="466"/>
    </row>
    <row r="44" spans="1:18" ht="15" customHeight="1" x14ac:dyDescent="0.25">
      <c r="A44" s="414">
        <v>15</v>
      </c>
      <c r="B44" s="374">
        <v>30890</v>
      </c>
      <c r="C44" s="412" t="s">
        <v>160</v>
      </c>
      <c r="D44" s="376">
        <v>8</v>
      </c>
      <c r="E44" s="376"/>
      <c r="F44" s="376">
        <v>5</v>
      </c>
      <c r="G44" s="376">
        <v>3</v>
      </c>
      <c r="H44" s="376"/>
      <c r="I44" s="377">
        <f t="shared" si="11"/>
        <v>3.625</v>
      </c>
      <c r="K44" s="98">
        <f t="shared" si="9"/>
        <v>8</v>
      </c>
      <c r="L44" s="99">
        <f t="shared" si="3"/>
        <v>5</v>
      </c>
      <c r="M44" s="100">
        <f t="shared" si="4"/>
        <v>62.5</v>
      </c>
      <c r="N44" s="99">
        <f t="shared" si="5"/>
        <v>0</v>
      </c>
      <c r="O44" s="101">
        <f t="shared" si="6"/>
        <v>0</v>
      </c>
      <c r="P44" s="466"/>
      <c r="Q44" s="466"/>
      <c r="R44" s="466"/>
    </row>
    <row r="45" spans="1:18" ht="15" customHeight="1" x14ac:dyDescent="0.25">
      <c r="A45" s="414">
        <v>16</v>
      </c>
      <c r="B45" s="374">
        <v>30940</v>
      </c>
      <c r="C45" s="412" t="s">
        <v>36</v>
      </c>
      <c r="D45" s="376">
        <v>8</v>
      </c>
      <c r="E45" s="376">
        <v>4</v>
      </c>
      <c r="F45" s="376">
        <v>3</v>
      </c>
      <c r="G45" s="376">
        <v>1</v>
      </c>
      <c r="H45" s="376"/>
      <c r="I45" s="377">
        <f t="shared" si="11"/>
        <v>4.375</v>
      </c>
      <c r="K45" s="98">
        <f t="shared" si="9"/>
        <v>8</v>
      </c>
      <c r="L45" s="99">
        <f t="shared" si="3"/>
        <v>7</v>
      </c>
      <c r="M45" s="100">
        <f t="shared" si="4"/>
        <v>87.5</v>
      </c>
      <c r="N45" s="99">
        <f t="shared" si="5"/>
        <v>0</v>
      </c>
      <c r="O45" s="101">
        <f t="shared" si="6"/>
        <v>0</v>
      </c>
      <c r="P45" s="466"/>
      <c r="Q45" s="466"/>
      <c r="R45" s="466"/>
    </row>
    <row r="46" spans="1:18" ht="15" customHeight="1" thickBot="1" x14ac:dyDescent="0.3">
      <c r="A46" s="415">
        <v>17</v>
      </c>
      <c r="B46" s="380">
        <v>31480</v>
      </c>
      <c r="C46" s="416" t="s">
        <v>38</v>
      </c>
      <c r="D46" s="382">
        <v>8</v>
      </c>
      <c r="E46" s="382">
        <v>3</v>
      </c>
      <c r="F46" s="382">
        <v>3</v>
      </c>
      <c r="G46" s="382">
        <v>2</v>
      </c>
      <c r="H46" s="382"/>
      <c r="I46" s="383">
        <f t="shared" si="11"/>
        <v>4.125</v>
      </c>
      <c r="K46" s="102">
        <f t="shared" si="9"/>
        <v>8</v>
      </c>
      <c r="L46" s="103">
        <f t="shared" si="3"/>
        <v>6</v>
      </c>
      <c r="M46" s="104">
        <f t="shared" si="4"/>
        <v>75</v>
      </c>
      <c r="N46" s="103">
        <f t="shared" si="5"/>
        <v>0</v>
      </c>
      <c r="O46" s="105">
        <f t="shared" si="6"/>
        <v>0</v>
      </c>
      <c r="P46" s="466"/>
      <c r="Q46" s="466"/>
      <c r="R46" s="466"/>
    </row>
    <row r="47" spans="1:18" ht="15" customHeight="1" thickBot="1" x14ac:dyDescent="0.3">
      <c r="A47" s="394"/>
      <c r="B47" s="395"/>
      <c r="C47" s="417" t="s">
        <v>104</v>
      </c>
      <c r="D47" s="397">
        <f>SUM(D48:D66)</f>
        <v>132</v>
      </c>
      <c r="E47" s="397">
        <f>SUM(E48:E66)</f>
        <v>45</v>
      </c>
      <c r="F47" s="397">
        <f>SUM(F48:F66)</f>
        <v>54</v>
      </c>
      <c r="G47" s="397">
        <f>SUM(G48:G66)</f>
        <v>30</v>
      </c>
      <c r="H47" s="397">
        <f>SUM(H48:H66)</f>
        <v>3</v>
      </c>
      <c r="I47" s="398">
        <f>AVERAGE(I48:I66)</f>
        <v>3.9657232524420021</v>
      </c>
      <c r="K47" s="312">
        <f t="shared" si="9"/>
        <v>132</v>
      </c>
      <c r="L47" s="313">
        <f t="shared" si="3"/>
        <v>99</v>
      </c>
      <c r="M47" s="320">
        <f t="shared" si="4"/>
        <v>75</v>
      </c>
      <c r="N47" s="313">
        <f t="shared" si="5"/>
        <v>3</v>
      </c>
      <c r="O47" s="319">
        <f t="shared" si="6"/>
        <v>2.2727272727272729</v>
      </c>
      <c r="P47" s="466"/>
      <c r="Q47" s="466"/>
      <c r="R47" s="466"/>
    </row>
    <row r="48" spans="1:18" ht="15" customHeight="1" x14ac:dyDescent="0.25">
      <c r="A48" s="389">
        <v>1</v>
      </c>
      <c r="B48" s="390">
        <v>40010</v>
      </c>
      <c r="C48" s="411" t="s">
        <v>161</v>
      </c>
      <c r="D48" s="392">
        <v>14</v>
      </c>
      <c r="E48" s="392">
        <v>8</v>
      </c>
      <c r="F48" s="392">
        <v>5</v>
      </c>
      <c r="G48" s="392">
        <v>1</v>
      </c>
      <c r="H48" s="392"/>
      <c r="I48" s="393">
        <f t="shared" ref="I48:I64" si="12">(H48*2+G48*3+F48*4+E48*5)/D48</f>
        <v>4.5</v>
      </c>
      <c r="K48" s="94">
        <f t="shared" si="9"/>
        <v>14</v>
      </c>
      <c r="L48" s="95">
        <f t="shared" si="3"/>
        <v>13</v>
      </c>
      <c r="M48" s="96">
        <f t="shared" si="4"/>
        <v>92.857142857142861</v>
      </c>
      <c r="N48" s="95">
        <f t="shared" si="5"/>
        <v>0</v>
      </c>
      <c r="O48" s="97">
        <f t="shared" si="6"/>
        <v>0</v>
      </c>
      <c r="P48" s="466"/>
      <c r="Q48" s="466"/>
      <c r="R48" s="466"/>
    </row>
    <row r="49" spans="1:18" ht="15" customHeight="1" x14ac:dyDescent="0.25">
      <c r="A49" s="373">
        <v>2</v>
      </c>
      <c r="B49" s="374">
        <v>40030</v>
      </c>
      <c r="C49" s="412" t="s">
        <v>41</v>
      </c>
      <c r="D49" s="376">
        <v>4</v>
      </c>
      <c r="E49" s="376"/>
      <c r="F49" s="376">
        <v>4</v>
      </c>
      <c r="G49" s="376"/>
      <c r="H49" s="418"/>
      <c r="I49" s="377">
        <f t="shared" si="12"/>
        <v>4</v>
      </c>
      <c r="K49" s="98">
        <f t="shared" si="9"/>
        <v>4</v>
      </c>
      <c r="L49" s="99">
        <f t="shared" si="3"/>
        <v>4</v>
      </c>
      <c r="M49" s="100">
        <f t="shared" si="4"/>
        <v>100</v>
      </c>
      <c r="N49" s="99">
        <f t="shared" si="5"/>
        <v>0</v>
      </c>
      <c r="O49" s="101">
        <f t="shared" si="6"/>
        <v>0</v>
      </c>
      <c r="P49" s="466"/>
      <c r="Q49" s="466"/>
      <c r="R49" s="466"/>
    </row>
    <row r="50" spans="1:18" ht="15" customHeight="1" x14ac:dyDescent="0.25">
      <c r="A50" s="384">
        <v>3</v>
      </c>
      <c r="B50" s="374">
        <v>40410</v>
      </c>
      <c r="C50" s="413" t="s">
        <v>48</v>
      </c>
      <c r="D50" s="401">
        <v>16</v>
      </c>
      <c r="E50" s="387">
        <v>9</v>
      </c>
      <c r="F50" s="387">
        <v>3</v>
      </c>
      <c r="G50" s="387">
        <v>4</v>
      </c>
      <c r="H50" s="387"/>
      <c r="I50" s="388">
        <f t="shared" si="12"/>
        <v>4.3125</v>
      </c>
      <c r="K50" s="98">
        <f t="shared" si="9"/>
        <v>16</v>
      </c>
      <c r="L50" s="99">
        <f t="shared" si="3"/>
        <v>12</v>
      </c>
      <c r="M50" s="100">
        <f t="shared" si="4"/>
        <v>75</v>
      </c>
      <c r="N50" s="99">
        <f t="shared" si="5"/>
        <v>0</v>
      </c>
      <c r="O50" s="101">
        <f t="shared" si="6"/>
        <v>0</v>
      </c>
      <c r="P50" s="466"/>
      <c r="Q50" s="466"/>
      <c r="R50" s="466"/>
    </row>
    <row r="51" spans="1:18" ht="15" customHeight="1" x14ac:dyDescent="0.25">
      <c r="A51" s="373">
        <v>4</v>
      </c>
      <c r="B51" s="374">
        <v>40011</v>
      </c>
      <c r="C51" s="375" t="s">
        <v>40</v>
      </c>
      <c r="D51" s="376">
        <v>26</v>
      </c>
      <c r="E51" s="376">
        <v>10</v>
      </c>
      <c r="F51" s="376">
        <v>13</v>
      </c>
      <c r="G51" s="376">
        <v>3</v>
      </c>
      <c r="H51" s="376"/>
      <c r="I51" s="377">
        <f t="shared" si="12"/>
        <v>4.2692307692307692</v>
      </c>
      <c r="K51" s="98">
        <f t="shared" si="9"/>
        <v>26</v>
      </c>
      <c r="L51" s="99">
        <f t="shared" si="3"/>
        <v>23</v>
      </c>
      <c r="M51" s="100">
        <f t="shared" si="4"/>
        <v>88.461538461538467</v>
      </c>
      <c r="N51" s="99">
        <f t="shared" si="5"/>
        <v>0</v>
      </c>
      <c r="O51" s="101">
        <f t="shared" si="6"/>
        <v>0</v>
      </c>
      <c r="P51" s="466"/>
      <c r="Q51" s="466"/>
      <c r="R51" s="466"/>
    </row>
    <row r="52" spans="1:18" ht="15" customHeight="1" x14ac:dyDescent="0.25">
      <c r="A52" s="373">
        <v>5</v>
      </c>
      <c r="B52" s="374">
        <v>40080</v>
      </c>
      <c r="C52" s="375" t="s">
        <v>96</v>
      </c>
      <c r="D52" s="376">
        <v>5</v>
      </c>
      <c r="E52" s="376">
        <v>3</v>
      </c>
      <c r="F52" s="376">
        <v>2</v>
      </c>
      <c r="G52" s="376"/>
      <c r="H52" s="376"/>
      <c r="I52" s="377">
        <f t="shared" si="12"/>
        <v>4.5999999999999996</v>
      </c>
      <c r="K52" s="98">
        <f t="shared" si="9"/>
        <v>5</v>
      </c>
      <c r="L52" s="99">
        <f t="shared" si="3"/>
        <v>5</v>
      </c>
      <c r="M52" s="100">
        <f t="shared" si="4"/>
        <v>100</v>
      </c>
      <c r="N52" s="99">
        <f t="shared" si="5"/>
        <v>0</v>
      </c>
      <c r="O52" s="101">
        <f t="shared" si="6"/>
        <v>0</v>
      </c>
      <c r="P52" s="466"/>
      <c r="Q52" s="466"/>
      <c r="R52" s="466"/>
    </row>
    <row r="53" spans="1:18" ht="15" customHeight="1" x14ac:dyDescent="0.25">
      <c r="A53" s="373">
        <v>6</v>
      </c>
      <c r="B53" s="374">
        <v>40100</v>
      </c>
      <c r="C53" s="375" t="s">
        <v>42</v>
      </c>
      <c r="D53" s="376">
        <v>3</v>
      </c>
      <c r="E53" s="376">
        <v>1</v>
      </c>
      <c r="F53" s="376">
        <v>2</v>
      </c>
      <c r="G53" s="376"/>
      <c r="H53" s="378"/>
      <c r="I53" s="377">
        <f t="shared" si="12"/>
        <v>4.333333333333333</v>
      </c>
      <c r="J53" s="349"/>
      <c r="K53" s="98">
        <f t="shared" si="9"/>
        <v>3</v>
      </c>
      <c r="L53" s="99">
        <f t="shared" si="3"/>
        <v>3</v>
      </c>
      <c r="M53" s="100">
        <f t="shared" si="4"/>
        <v>100</v>
      </c>
      <c r="N53" s="99">
        <f t="shared" si="5"/>
        <v>0</v>
      </c>
      <c r="O53" s="101">
        <f t="shared" si="6"/>
        <v>0</v>
      </c>
      <c r="P53" s="466"/>
      <c r="Q53" s="466"/>
      <c r="R53" s="466"/>
    </row>
    <row r="54" spans="1:18" ht="15" customHeight="1" x14ac:dyDescent="0.25">
      <c r="A54" s="373">
        <v>7</v>
      </c>
      <c r="B54" s="374">
        <v>40020</v>
      </c>
      <c r="C54" s="375" t="s">
        <v>162</v>
      </c>
      <c r="D54" s="376">
        <v>3</v>
      </c>
      <c r="E54" s="376">
        <v>1</v>
      </c>
      <c r="F54" s="376">
        <v>2</v>
      </c>
      <c r="G54" s="376"/>
      <c r="H54" s="376"/>
      <c r="I54" s="377">
        <f t="shared" si="12"/>
        <v>4.333333333333333</v>
      </c>
      <c r="J54" s="349"/>
      <c r="K54" s="98">
        <f t="shared" si="9"/>
        <v>3</v>
      </c>
      <c r="L54" s="99">
        <f t="shared" si="3"/>
        <v>3</v>
      </c>
      <c r="M54" s="100">
        <f t="shared" si="4"/>
        <v>100</v>
      </c>
      <c r="N54" s="112">
        <f t="shared" si="5"/>
        <v>0</v>
      </c>
      <c r="O54" s="101">
        <f t="shared" si="6"/>
        <v>0</v>
      </c>
      <c r="P54" s="466"/>
      <c r="Q54" s="466"/>
      <c r="R54" s="466"/>
    </row>
    <row r="55" spans="1:18" ht="15" customHeight="1" x14ac:dyDescent="0.25">
      <c r="A55" s="373">
        <v>8</v>
      </c>
      <c r="B55" s="374">
        <v>40031</v>
      </c>
      <c r="C55" s="375" t="s">
        <v>163</v>
      </c>
      <c r="D55" s="376">
        <v>8</v>
      </c>
      <c r="E55" s="376">
        <v>5</v>
      </c>
      <c r="F55" s="376">
        <v>2</v>
      </c>
      <c r="G55" s="376">
        <v>1</v>
      </c>
      <c r="H55" s="419"/>
      <c r="I55" s="420">
        <f t="shared" si="12"/>
        <v>4.5</v>
      </c>
      <c r="K55" s="98">
        <f t="shared" ref="K55:K60" si="13">D55</f>
        <v>8</v>
      </c>
      <c r="L55" s="99">
        <f t="shared" si="3"/>
        <v>7</v>
      </c>
      <c r="M55" s="100">
        <f t="shared" si="4"/>
        <v>87.5</v>
      </c>
      <c r="N55" s="99">
        <f t="shared" si="5"/>
        <v>0</v>
      </c>
      <c r="O55" s="101">
        <f t="shared" si="6"/>
        <v>0</v>
      </c>
      <c r="P55" s="466"/>
      <c r="Q55" s="466"/>
      <c r="R55" s="466"/>
    </row>
    <row r="56" spans="1:18" ht="15" customHeight="1" x14ac:dyDescent="0.25">
      <c r="A56" s="421">
        <v>9</v>
      </c>
      <c r="B56" s="422">
        <v>40210</v>
      </c>
      <c r="C56" s="423" t="s">
        <v>44</v>
      </c>
      <c r="D56" s="419">
        <v>6</v>
      </c>
      <c r="E56" s="419"/>
      <c r="F56" s="419">
        <v>2</v>
      </c>
      <c r="G56" s="419">
        <v>2</v>
      </c>
      <c r="H56" s="424">
        <v>2</v>
      </c>
      <c r="I56" s="425">
        <f t="shared" si="12"/>
        <v>3</v>
      </c>
      <c r="K56" s="98">
        <f t="shared" si="13"/>
        <v>6</v>
      </c>
      <c r="L56" s="99">
        <f t="shared" si="3"/>
        <v>2</v>
      </c>
      <c r="M56" s="100">
        <f t="shared" si="4"/>
        <v>33.333333333333336</v>
      </c>
      <c r="N56" s="112">
        <f t="shared" si="5"/>
        <v>2</v>
      </c>
      <c r="O56" s="101">
        <f t="shared" si="6"/>
        <v>33.333333333333336</v>
      </c>
      <c r="P56" s="466"/>
      <c r="Q56" s="466"/>
      <c r="R56" s="466"/>
    </row>
    <row r="57" spans="1:18" ht="15" customHeight="1" x14ac:dyDescent="0.25">
      <c r="A57" s="426">
        <v>10</v>
      </c>
      <c r="B57" s="427">
        <v>40300</v>
      </c>
      <c r="C57" s="428" t="s">
        <v>45</v>
      </c>
      <c r="D57" s="424">
        <v>1</v>
      </c>
      <c r="E57" s="424"/>
      <c r="F57" s="424">
        <v>1</v>
      </c>
      <c r="G57" s="424"/>
      <c r="H57" s="424"/>
      <c r="I57" s="425">
        <f t="shared" si="12"/>
        <v>4</v>
      </c>
      <c r="K57" s="98">
        <f t="shared" si="13"/>
        <v>1</v>
      </c>
      <c r="L57" s="99">
        <f t="shared" si="3"/>
        <v>1</v>
      </c>
      <c r="M57" s="100">
        <f t="shared" si="4"/>
        <v>100</v>
      </c>
      <c r="N57" s="99">
        <f t="shared" si="5"/>
        <v>0</v>
      </c>
      <c r="O57" s="101">
        <f t="shared" si="6"/>
        <v>0</v>
      </c>
      <c r="P57" s="466"/>
      <c r="Q57" s="466"/>
      <c r="R57" s="466"/>
    </row>
    <row r="58" spans="1:18" ht="15" customHeight="1" x14ac:dyDescent="0.25">
      <c r="A58" s="426">
        <v>11</v>
      </c>
      <c r="B58" s="427">
        <v>40360</v>
      </c>
      <c r="C58" s="428" t="s">
        <v>46</v>
      </c>
      <c r="D58" s="424">
        <v>1</v>
      </c>
      <c r="E58" s="424"/>
      <c r="F58" s="424"/>
      <c r="G58" s="424">
        <v>1</v>
      </c>
      <c r="H58" s="424"/>
      <c r="I58" s="425">
        <f t="shared" si="12"/>
        <v>3</v>
      </c>
      <c r="K58" s="98">
        <f t="shared" si="13"/>
        <v>1</v>
      </c>
      <c r="L58" s="99">
        <f t="shared" si="3"/>
        <v>0</v>
      </c>
      <c r="M58" s="100">
        <f t="shared" si="4"/>
        <v>0</v>
      </c>
      <c r="N58" s="99">
        <f t="shared" si="5"/>
        <v>0</v>
      </c>
      <c r="O58" s="101">
        <f t="shared" si="6"/>
        <v>0</v>
      </c>
      <c r="P58" s="466"/>
      <c r="Q58" s="466"/>
      <c r="R58" s="466"/>
    </row>
    <row r="59" spans="1:18" ht="15" customHeight="1" x14ac:dyDescent="0.25">
      <c r="A59" s="426">
        <v>12</v>
      </c>
      <c r="B59" s="427">
        <v>40390</v>
      </c>
      <c r="C59" s="428" t="s">
        <v>47</v>
      </c>
      <c r="D59" s="424"/>
      <c r="E59" s="424"/>
      <c r="F59" s="424"/>
      <c r="G59" s="424"/>
      <c r="H59" s="424"/>
      <c r="I59" s="425"/>
      <c r="K59" s="98"/>
      <c r="L59" s="99"/>
      <c r="M59" s="100"/>
      <c r="N59" s="99"/>
      <c r="O59" s="101"/>
      <c r="P59" s="466"/>
      <c r="Q59" s="466"/>
      <c r="R59" s="466"/>
    </row>
    <row r="60" spans="1:18" ht="15" customHeight="1" x14ac:dyDescent="0.25">
      <c r="A60" s="426">
        <v>13</v>
      </c>
      <c r="B60" s="427">
        <v>40720</v>
      </c>
      <c r="C60" s="428" t="s">
        <v>164</v>
      </c>
      <c r="D60" s="424">
        <v>5</v>
      </c>
      <c r="E60" s="424">
        <v>1</v>
      </c>
      <c r="F60" s="424">
        <v>3</v>
      </c>
      <c r="G60" s="424">
        <v>1</v>
      </c>
      <c r="H60" s="424"/>
      <c r="I60" s="425">
        <f t="shared" si="12"/>
        <v>4</v>
      </c>
      <c r="K60" s="98">
        <f t="shared" si="13"/>
        <v>5</v>
      </c>
      <c r="L60" s="99">
        <f t="shared" si="3"/>
        <v>4</v>
      </c>
      <c r="M60" s="100">
        <f t="shared" si="4"/>
        <v>80</v>
      </c>
      <c r="N60" s="99">
        <f t="shared" si="5"/>
        <v>0</v>
      </c>
      <c r="O60" s="101">
        <f t="shared" si="6"/>
        <v>0</v>
      </c>
      <c r="P60" s="466"/>
      <c r="Q60" s="466"/>
      <c r="R60" s="466"/>
    </row>
    <row r="61" spans="1:18" ht="15" customHeight="1" x14ac:dyDescent="0.25">
      <c r="A61" s="426">
        <v>14</v>
      </c>
      <c r="B61" s="427">
        <v>40730</v>
      </c>
      <c r="C61" s="428" t="s">
        <v>49</v>
      </c>
      <c r="D61" s="424"/>
      <c r="E61" s="424"/>
      <c r="F61" s="424"/>
      <c r="G61" s="424"/>
      <c r="H61" s="424"/>
      <c r="I61" s="425"/>
      <c r="K61" s="98"/>
      <c r="L61" s="99"/>
      <c r="M61" s="100"/>
      <c r="N61" s="112"/>
      <c r="O61" s="101"/>
      <c r="P61" s="466"/>
      <c r="Q61" s="466"/>
      <c r="R61" s="466"/>
    </row>
    <row r="62" spans="1:18" ht="15" customHeight="1" x14ac:dyDescent="0.25">
      <c r="A62" s="429">
        <v>15</v>
      </c>
      <c r="B62" s="427">
        <v>40820</v>
      </c>
      <c r="C62" s="428" t="s">
        <v>50</v>
      </c>
      <c r="D62" s="430">
        <v>18</v>
      </c>
      <c r="E62" s="430">
        <v>4</v>
      </c>
      <c r="F62" s="430">
        <v>5</v>
      </c>
      <c r="G62" s="430">
        <v>9</v>
      </c>
      <c r="H62" s="430"/>
      <c r="I62" s="431">
        <f t="shared" si="12"/>
        <v>3.7222222222222223</v>
      </c>
      <c r="K62" s="98">
        <f>D62</f>
        <v>18</v>
      </c>
      <c r="L62" s="99">
        <f t="shared" si="3"/>
        <v>9</v>
      </c>
      <c r="M62" s="100">
        <f t="shared" si="4"/>
        <v>50</v>
      </c>
      <c r="N62" s="112">
        <f t="shared" si="5"/>
        <v>0</v>
      </c>
      <c r="O62" s="101">
        <f t="shared" si="6"/>
        <v>0</v>
      </c>
      <c r="P62" s="466"/>
      <c r="Q62" s="466"/>
      <c r="R62" s="466"/>
    </row>
    <row r="63" spans="1:18" ht="15" customHeight="1" x14ac:dyDescent="0.25">
      <c r="A63" s="429">
        <v>16</v>
      </c>
      <c r="B63" s="427">
        <v>40840</v>
      </c>
      <c r="C63" s="428" t="s">
        <v>51</v>
      </c>
      <c r="D63" s="430">
        <v>6</v>
      </c>
      <c r="E63" s="430"/>
      <c r="F63" s="430">
        <v>4</v>
      </c>
      <c r="G63" s="430">
        <v>2</v>
      </c>
      <c r="H63" s="430"/>
      <c r="I63" s="431">
        <f t="shared" si="12"/>
        <v>3.6666666666666665</v>
      </c>
      <c r="K63" s="98">
        <f>D63</f>
        <v>6</v>
      </c>
      <c r="L63" s="99">
        <f t="shared" si="3"/>
        <v>4</v>
      </c>
      <c r="M63" s="100">
        <f t="shared" si="4"/>
        <v>66.666666666666671</v>
      </c>
      <c r="N63" s="112">
        <f t="shared" si="5"/>
        <v>0</v>
      </c>
      <c r="O63" s="101">
        <f t="shared" si="6"/>
        <v>0</v>
      </c>
      <c r="P63" s="466"/>
      <c r="Q63" s="466"/>
      <c r="R63" s="466"/>
    </row>
    <row r="64" spans="1:18" ht="15" customHeight="1" x14ac:dyDescent="0.25">
      <c r="A64" s="429">
        <v>17</v>
      </c>
      <c r="B64" s="427">
        <v>40950</v>
      </c>
      <c r="C64" s="432" t="s">
        <v>52</v>
      </c>
      <c r="D64" s="430">
        <v>2</v>
      </c>
      <c r="E64" s="430"/>
      <c r="F64" s="430">
        <v>1</v>
      </c>
      <c r="G64" s="430">
        <v>1</v>
      </c>
      <c r="H64" s="430"/>
      <c r="I64" s="431">
        <f t="shared" si="12"/>
        <v>3.5</v>
      </c>
      <c r="K64" s="98">
        <f>D64</f>
        <v>2</v>
      </c>
      <c r="L64" s="99">
        <f t="shared" si="3"/>
        <v>1</v>
      </c>
      <c r="M64" s="100">
        <f t="shared" si="4"/>
        <v>50</v>
      </c>
      <c r="N64" s="112">
        <f t="shared" si="5"/>
        <v>0</v>
      </c>
      <c r="O64" s="101">
        <f t="shared" si="6"/>
        <v>0</v>
      </c>
      <c r="P64" s="466"/>
      <c r="Q64" s="466"/>
      <c r="R64" s="466"/>
    </row>
    <row r="65" spans="1:18" ht="15" customHeight="1" x14ac:dyDescent="0.25">
      <c r="A65" s="433">
        <v>18</v>
      </c>
      <c r="B65" s="434">
        <v>40990</v>
      </c>
      <c r="C65" s="435" t="s">
        <v>53</v>
      </c>
      <c r="D65" s="436">
        <v>14</v>
      </c>
      <c r="E65" s="436">
        <v>3</v>
      </c>
      <c r="F65" s="436">
        <v>5</v>
      </c>
      <c r="G65" s="436">
        <v>5</v>
      </c>
      <c r="H65" s="436">
        <v>1</v>
      </c>
      <c r="I65" s="437">
        <f t="shared" ref="I65" si="14">(H65*2+G65*3+F65*4+E65*5)/D65</f>
        <v>3.7142857142857144</v>
      </c>
      <c r="K65" s="98">
        <f>D65</f>
        <v>14</v>
      </c>
      <c r="L65" s="99">
        <f t="shared" si="3"/>
        <v>8</v>
      </c>
      <c r="M65" s="100">
        <f t="shared" si="4"/>
        <v>57.142857142857146</v>
      </c>
      <c r="N65" s="112">
        <f t="shared" si="5"/>
        <v>1</v>
      </c>
      <c r="O65" s="101">
        <f t="shared" si="6"/>
        <v>7.1428571428571432</v>
      </c>
      <c r="P65" s="466"/>
      <c r="Q65" s="466"/>
      <c r="R65" s="466"/>
    </row>
    <row r="66" spans="1:18" ht="15" customHeight="1" thickBot="1" x14ac:dyDescent="0.3">
      <c r="A66" s="433">
        <v>19</v>
      </c>
      <c r="B66" s="434">
        <v>40133</v>
      </c>
      <c r="C66" s="435" t="s">
        <v>43</v>
      </c>
      <c r="D66" s="436"/>
      <c r="E66" s="436"/>
      <c r="F66" s="436"/>
      <c r="G66" s="436"/>
      <c r="H66" s="436"/>
      <c r="I66" s="437"/>
      <c r="K66" s="102"/>
      <c r="L66" s="103"/>
      <c r="M66" s="104"/>
      <c r="N66" s="151"/>
      <c r="O66" s="105"/>
      <c r="P66" s="466"/>
      <c r="Q66" s="466"/>
      <c r="R66" s="466"/>
    </row>
    <row r="67" spans="1:18" ht="15" customHeight="1" thickBot="1" x14ac:dyDescent="0.3">
      <c r="A67" s="438"/>
      <c r="B67" s="439"/>
      <c r="C67" s="439" t="s">
        <v>105</v>
      </c>
      <c r="D67" s="440">
        <f>SUM(D68:D81)</f>
        <v>86</v>
      </c>
      <c r="E67" s="440">
        <f>SUM(E68:E81)</f>
        <v>37</v>
      </c>
      <c r="F67" s="440">
        <f>SUM(F68:F81)</f>
        <v>32</v>
      </c>
      <c r="G67" s="440">
        <f>SUM(G68:G81)</f>
        <v>17</v>
      </c>
      <c r="H67" s="440">
        <f>SUM(H68:H81)</f>
        <v>0</v>
      </c>
      <c r="I67" s="441">
        <f>AVERAGE(I68:I81)</f>
        <v>4.2138605442176873</v>
      </c>
      <c r="K67" s="312">
        <f t="shared" ref="K67:K79" si="15">D67</f>
        <v>86</v>
      </c>
      <c r="L67" s="313">
        <f t="shared" si="3"/>
        <v>69</v>
      </c>
      <c r="M67" s="320">
        <f t="shared" si="4"/>
        <v>80.232558139534888</v>
      </c>
      <c r="N67" s="313">
        <f t="shared" si="5"/>
        <v>0</v>
      </c>
      <c r="O67" s="319">
        <f t="shared" si="6"/>
        <v>0</v>
      </c>
      <c r="P67" s="466"/>
      <c r="Q67" s="466"/>
      <c r="R67" s="466"/>
    </row>
    <row r="68" spans="1:18" ht="15" customHeight="1" x14ac:dyDescent="0.25">
      <c r="A68" s="442">
        <v>1</v>
      </c>
      <c r="B68" s="443">
        <v>50040</v>
      </c>
      <c r="C68" s="444" t="s">
        <v>165</v>
      </c>
      <c r="D68" s="445">
        <v>8</v>
      </c>
      <c r="E68" s="445">
        <v>4</v>
      </c>
      <c r="F68" s="445">
        <v>3</v>
      </c>
      <c r="G68" s="445">
        <v>1</v>
      </c>
      <c r="H68" s="445"/>
      <c r="I68" s="446">
        <f t="shared" ref="I68:I81" si="16">(H68*2+G68*3+F68*4+E68*5)/D68</f>
        <v>4.375</v>
      </c>
      <c r="K68" s="94">
        <f t="shared" si="15"/>
        <v>8</v>
      </c>
      <c r="L68" s="95">
        <f t="shared" si="3"/>
        <v>7</v>
      </c>
      <c r="M68" s="96">
        <f t="shared" si="4"/>
        <v>87.5</v>
      </c>
      <c r="N68" s="95">
        <f t="shared" si="5"/>
        <v>0</v>
      </c>
      <c r="O68" s="97">
        <f t="shared" si="6"/>
        <v>0</v>
      </c>
      <c r="P68" s="466"/>
      <c r="Q68" s="466"/>
      <c r="R68" s="466"/>
    </row>
    <row r="69" spans="1:18" ht="15" customHeight="1" x14ac:dyDescent="0.25">
      <c r="A69" s="429">
        <v>2</v>
      </c>
      <c r="B69" s="427">
        <v>50003</v>
      </c>
      <c r="C69" s="432" t="s">
        <v>97</v>
      </c>
      <c r="D69" s="430">
        <v>9</v>
      </c>
      <c r="E69" s="430">
        <v>5</v>
      </c>
      <c r="F69" s="430">
        <v>3</v>
      </c>
      <c r="G69" s="430">
        <v>1</v>
      </c>
      <c r="H69" s="430"/>
      <c r="I69" s="431">
        <f t="shared" si="16"/>
        <v>4.4444444444444446</v>
      </c>
      <c r="K69" s="98">
        <f t="shared" si="15"/>
        <v>9</v>
      </c>
      <c r="L69" s="99">
        <f t="shared" si="3"/>
        <v>8</v>
      </c>
      <c r="M69" s="100">
        <f t="shared" si="4"/>
        <v>88.888888888888886</v>
      </c>
      <c r="N69" s="99">
        <f t="shared" si="5"/>
        <v>0</v>
      </c>
      <c r="O69" s="101">
        <f t="shared" si="6"/>
        <v>0</v>
      </c>
      <c r="P69" s="466"/>
      <c r="Q69" s="466"/>
      <c r="R69" s="466"/>
    </row>
    <row r="70" spans="1:18" ht="15" customHeight="1" x14ac:dyDescent="0.25">
      <c r="A70" s="429">
        <v>3</v>
      </c>
      <c r="B70" s="427">
        <v>50060</v>
      </c>
      <c r="C70" s="428" t="s">
        <v>166</v>
      </c>
      <c r="D70" s="430">
        <v>7</v>
      </c>
      <c r="E70" s="430">
        <v>5</v>
      </c>
      <c r="F70" s="430">
        <v>1</v>
      </c>
      <c r="G70" s="430">
        <v>1</v>
      </c>
      <c r="H70" s="430"/>
      <c r="I70" s="431">
        <f t="shared" si="16"/>
        <v>4.5714285714285712</v>
      </c>
      <c r="K70" s="98">
        <f t="shared" si="15"/>
        <v>7</v>
      </c>
      <c r="L70" s="99">
        <f t="shared" si="3"/>
        <v>6</v>
      </c>
      <c r="M70" s="100">
        <f t="shared" si="4"/>
        <v>85.714285714285708</v>
      </c>
      <c r="N70" s="99">
        <f t="shared" si="5"/>
        <v>0</v>
      </c>
      <c r="O70" s="101">
        <f t="shared" si="6"/>
        <v>0</v>
      </c>
      <c r="P70" s="466"/>
      <c r="Q70" s="466"/>
      <c r="R70" s="466"/>
    </row>
    <row r="71" spans="1:18" ht="15" customHeight="1" x14ac:dyDescent="0.25">
      <c r="A71" s="429">
        <v>4</v>
      </c>
      <c r="B71" s="427">
        <v>50170</v>
      </c>
      <c r="C71" s="428" t="s">
        <v>167</v>
      </c>
      <c r="D71" s="430">
        <v>3</v>
      </c>
      <c r="E71" s="430">
        <v>2</v>
      </c>
      <c r="F71" s="430">
        <v>1</v>
      </c>
      <c r="G71" s="430"/>
      <c r="H71" s="430"/>
      <c r="I71" s="431">
        <f t="shared" si="16"/>
        <v>4.666666666666667</v>
      </c>
      <c r="K71" s="98">
        <f t="shared" si="15"/>
        <v>3</v>
      </c>
      <c r="L71" s="99">
        <f t="shared" si="3"/>
        <v>3</v>
      </c>
      <c r="M71" s="100">
        <f t="shared" si="4"/>
        <v>100</v>
      </c>
      <c r="N71" s="112">
        <f t="shared" si="5"/>
        <v>0</v>
      </c>
      <c r="O71" s="101">
        <f t="shared" si="6"/>
        <v>0</v>
      </c>
      <c r="P71" s="466"/>
      <c r="Q71" s="466"/>
      <c r="R71" s="466"/>
    </row>
    <row r="72" spans="1:18" ht="15" customHeight="1" x14ac:dyDescent="0.25">
      <c r="A72" s="429">
        <v>5</v>
      </c>
      <c r="B72" s="427">
        <v>50230</v>
      </c>
      <c r="C72" s="432" t="s">
        <v>58</v>
      </c>
      <c r="D72" s="430">
        <v>7</v>
      </c>
      <c r="E72" s="430">
        <v>3</v>
      </c>
      <c r="F72" s="430"/>
      <c r="G72" s="430">
        <v>4</v>
      </c>
      <c r="H72" s="430"/>
      <c r="I72" s="431">
        <f t="shared" si="16"/>
        <v>3.8571428571428572</v>
      </c>
      <c r="K72" s="98">
        <f t="shared" si="15"/>
        <v>7</v>
      </c>
      <c r="L72" s="99">
        <f t="shared" ref="L72:L122" si="17">E72+F72</f>
        <v>3</v>
      </c>
      <c r="M72" s="100">
        <f t="shared" ref="M72:M122" si="18">L72*100/K72</f>
        <v>42.857142857142854</v>
      </c>
      <c r="N72" s="99">
        <f t="shared" ref="N72:N122" si="19">H72</f>
        <v>0</v>
      </c>
      <c r="O72" s="101">
        <f t="shared" ref="O72:O122" si="20">N72*100/K72</f>
        <v>0</v>
      </c>
      <c r="P72" s="466"/>
      <c r="Q72" s="466"/>
      <c r="R72" s="466"/>
    </row>
    <row r="73" spans="1:18" ht="15" customHeight="1" x14ac:dyDescent="0.25">
      <c r="A73" s="429">
        <v>6</v>
      </c>
      <c r="B73" s="427">
        <v>50340</v>
      </c>
      <c r="C73" s="428" t="s">
        <v>168</v>
      </c>
      <c r="D73" s="430">
        <v>2</v>
      </c>
      <c r="E73" s="430">
        <v>1</v>
      </c>
      <c r="F73" s="430">
        <v>1</v>
      </c>
      <c r="G73" s="430"/>
      <c r="H73" s="430"/>
      <c r="I73" s="431">
        <f t="shared" si="16"/>
        <v>4.5</v>
      </c>
      <c r="K73" s="98">
        <f t="shared" si="15"/>
        <v>2</v>
      </c>
      <c r="L73" s="99">
        <f t="shared" si="17"/>
        <v>2</v>
      </c>
      <c r="M73" s="100">
        <f t="shared" si="18"/>
        <v>100</v>
      </c>
      <c r="N73" s="99">
        <f t="shared" si="19"/>
        <v>0</v>
      </c>
      <c r="O73" s="101">
        <f t="shared" si="20"/>
        <v>0</v>
      </c>
      <c r="P73" s="466"/>
      <c r="Q73" s="466"/>
      <c r="R73" s="466"/>
    </row>
    <row r="74" spans="1:18" ht="15" customHeight="1" x14ac:dyDescent="0.25">
      <c r="A74" s="429">
        <v>7</v>
      </c>
      <c r="B74" s="427">
        <v>50420</v>
      </c>
      <c r="C74" s="428" t="s">
        <v>169</v>
      </c>
      <c r="D74" s="430">
        <v>5</v>
      </c>
      <c r="E74" s="430">
        <v>1</v>
      </c>
      <c r="F74" s="430">
        <v>3</v>
      </c>
      <c r="G74" s="430">
        <v>1</v>
      </c>
      <c r="H74" s="430"/>
      <c r="I74" s="431">
        <f t="shared" si="16"/>
        <v>4</v>
      </c>
      <c r="K74" s="98">
        <f t="shared" si="15"/>
        <v>5</v>
      </c>
      <c r="L74" s="99">
        <f t="shared" si="17"/>
        <v>4</v>
      </c>
      <c r="M74" s="100">
        <f t="shared" si="18"/>
        <v>80</v>
      </c>
      <c r="N74" s="99">
        <f t="shared" si="19"/>
        <v>0</v>
      </c>
      <c r="O74" s="101">
        <f t="shared" si="20"/>
        <v>0</v>
      </c>
      <c r="P74" s="466"/>
      <c r="Q74" s="466"/>
      <c r="R74" s="466"/>
    </row>
    <row r="75" spans="1:18" ht="15" customHeight="1" x14ac:dyDescent="0.25">
      <c r="A75" s="429">
        <v>8</v>
      </c>
      <c r="B75" s="427">
        <v>50450</v>
      </c>
      <c r="C75" s="428" t="s">
        <v>170</v>
      </c>
      <c r="D75" s="430">
        <v>12</v>
      </c>
      <c r="E75" s="430">
        <v>7</v>
      </c>
      <c r="F75" s="430">
        <v>4</v>
      </c>
      <c r="G75" s="430">
        <v>1</v>
      </c>
      <c r="H75" s="430"/>
      <c r="I75" s="431">
        <f t="shared" si="16"/>
        <v>4.5</v>
      </c>
      <c r="K75" s="98">
        <f t="shared" si="15"/>
        <v>12</v>
      </c>
      <c r="L75" s="99">
        <f t="shared" si="17"/>
        <v>11</v>
      </c>
      <c r="M75" s="100">
        <f t="shared" si="18"/>
        <v>91.666666666666671</v>
      </c>
      <c r="N75" s="99">
        <f t="shared" si="19"/>
        <v>0</v>
      </c>
      <c r="O75" s="101">
        <f t="shared" si="20"/>
        <v>0</v>
      </c>
      <c r="P75" s="466"/>
      <c r="Q75" s="466"/>
      <c r="R75" s="466"/>
    </row>
    <row r="76" spans="1:18" ht="15" customHeight="1" x14ac:dyDescent="0.25">
      <c r="A76" s="429">
        <v>9</v>
      </c>
      <c r="B76" s="427">
        <v>50620</v>
      </c>
      <c r="C76" s="432" t="s">
        <v>62</v>
      </c>
      <c r="D76" s="430">
        <v>7</v>
      </c>
      <c r="E76" s="430">
        <v>1</v>
      </c>
      <c r="F76" s="430">
        <v>3</v>
      </c>
      <c r="G76" s="430">
        <v>3</v>
      </c>
      <c r="H76" s="430"/>
      <c r="I76" s="431">
        <f t="shared" si="16"/>
        <v>3.7142857142857144</v>
      </c>
      <c r="K76" s="98">
        <f t="shared" si="15"/>
        <v>7</v>
      </c>
      <c r="L76" s="99">
        <f t="shared" si="17"/>
        <v>4</v>
      </c>
      <c r="M76" s="100">
        <f t="shared" si="18"/>
        <v>57.142857142857146</v>
      </c>
      <c r="N76" s="99">
        <f t="shared" si="19"/>
        <v>0</v>
      </c>
      <c r="O76" s="101">
        <f t="shared" si="20"/>
        <v>0</v>
      </c>
      <c r="P76" s="466"/>
      <c r="Q76" s="466"/>
      <c r="R76" s="466"/>
    </row>
    <row r="77" spans="1:18" ht="15" customHeight="1" x14ac:dyDescent="0.25">
      <c r="A77" s="429">
        <v>10</v>
      </c>
      <c r="B77" s="427">
        <v>50760</v>
      </c>
      <c r="C77" s="432" t="s">
        <v>171</v>
      </c>
      <c r="D77" s="430">
        <v>6</v>
      </c>
      <c r="E77" s="430">
        <v>2</v>
      </c>
      <c r="F77" s="430">
        <v>2</v>
      </c>
      <c r="G77" s="430">
        <v>2</v>
      </c>
      <c r="H77" s="430"/>
      <c r="I77" s="431">
        <f t="shared" si="16"/>
        <v>4</v>
      </c>
      <c r="K77" s="98">
        <f t="shared" si="15"/>
        <v>6</v>
      </c>
      <c r="L77" s="99">
        <f t="shared" si="17"/>
        <v>4</v>
      </c>
      <c r="M77" s="100">
        <f t="shared" si="18"/>
        <v>66.666666666666671</v>
      </c>
      <c r="N77" s="112">
        <f t="shared" si="19"/>
        <v>0</v>
      </c>
      <c r="O77" s="101">
        <f t="shared" si="20"/>
        <v>0</v>
      </c>
      <c r="P77" s="466"/>
      <c r="Q77" s="466"/>
      <c r="R77" s="466"/>
    </row>
    <row r="78" spans="1:18" ht="15" customHeight="1" x14ac:dyDescent="0.25">
      <c r="A78" s="429">
        <v>11</v>
      </c>
      <c r="B78" s="427">
        <v>50780</v>
      </c>
      <c r="C78" s="428" t="s">
        <v>172</v>
      </c>
      <c r="D78" s="430">
        <v>2</v>
      </c>
      <c r="E78" s="430">
        <v>1</v>
      </c>
      <c r="F78" s="430"/>
      <c r="G78" s="430">
        <v>1</v>
      </c>
      <c r="H78" s="430"/>
      <c r="I78" s="431">
        <f t="shared" si="16"/>
        <v>4</v>
      </c>
      <c r="K78" s="98">
        <f t="shared" si="15"/>
        <v>2</v>
      </c>
      <c r="L78" s="99">
        <f t="shared" si="17"/>
        <v>1</v>
      </c>
      <c r="M78" s="100">
        <f t="shared" si="18"/>
        <v>50</v>
      </c>
      <c r="N78" s="112">
        <f t="shared" si="19"/>
        <v>0</v>
      </c>
      <c r="O78" s="101">
        <f t="shared" si="20"/>
        <v>0</v>
      </c>
      <c r="P78" s="466"/>
      <c r="Q78" s="466"/>
      <c r="R78" s="466"/>
    </row>
    <row r="79" spans="1:18" ht="15" customHeight="1" x14ac:dyDescent="0.25">
      <c r="A79" s="429">
        <v>12</v>
      </c>
      <c r="B79" s="427">
        <v>50930</v>
      </c>
      <c r="C79" s="428" t="s">
        <v>173</v>
      </c>
      <c r="D79" s="430">
        <v>2</v>
      </c>
      <c r="E79" s="430"/>
      <c r="F79" s="430">
        <v>2</v>
      </c>
      <c r="G79" s="430"/>
      <c r="H79" s="430"/>
      <c r="I79" s="431">
        <f t="shared" si="16"/>
        <v>4</v>
      </c>
      <c r="K79" s="98">
        <f t="shared" si="15"/>
        <v>2</v>
      </c>
      <c r="L79" s="99">
        <f t="shared" si="17"/>
        <v>2</v>
      </c>
      <c r="M79" s="100">
        <f t="shared" si="18"/>
        <v>100</v>
      </c>
      <c r="N79" s="99">
        <f t="shared" si="19"/>
        <v>0</v>
      </c>
      <c r="O79" s="101">
        <f t="shared" si="20"/>
        <v>0</v>
      </c>
      <c r="P79" s="466"/>
      <c r="Q79" s="466"/>
      <c r="R79" s="466"/>
    </row>
    <row r="80" spans="1:18" ht="15" customHeight="1" x14ac:dyDescent="0.25">
      <c r="A80" s="429">
        <v>13</v>
      </c>
      <c r="B80" s="427">
        <v>51370</v>
      </c>
      <c r="C80" s="432" t="s">
        <v>66</v>
      </c>
      <c r="D80" s="430">
        <v>7</v>
      </c>
      <c r="E80" s="430">
        <v>2</v>
      </c>
      <c r="F80" s="430">
        <v>4</v>
      </c>
      <c r="G80" s="430">
        <v>1</v>
      </c>
      <c r="H80" s="430"/>
      <c r="I80" s="431">
        <f t="shared" si="16"/>
        <v>4.1428571428571432</v>
      </c>
      <c r="K80" s="98">
        <f t="shared" ref="K80:K122" si="21">D80</f>
        <v>7</v>
      </c>
      <c r="L80" s="99">
        <f t="shared" si="17"/>
        <v>6</v>
      </c>
      <c r="M80" s="100">
        <f t="shared" si="18"/>
        <v>85.714285714285708</v>
      </c>
      <c r="N80" s="99">
        <f t="shared" si="19"/>
        <v>0</v>
      </c>
      <c r="O80" s="101">
        <f t="shared" si="20"/>
        <v>0</v>
      </c>
      <c r="P80" s="466"/>
      <c r="Q80" s="466"/>
      <c r="R80" s="466"/>
    </row>
    <row r="81" spans="1:18" ht="15" customHeight="1" thickBot="1" x14ac:dyDescent="0.3">
      <c r="A81" s="433">
        <v>14</v>
      </c>
      <c r="B81" s="434">
        <v>51580</v>
      </c>
      <c r="C81" s="447" t="s">
        <v>139</v>
      </c>
      <c r="D81" s="436">
        <v>9</v>
      </c>
      <c r="E81" s="436">
        <v>3</v>
      </c>
      <c r="F81" s="436">
        <v>5</v>
      </c>
      <c r="G81" s="436">
        <v>1</v>
      </c>
      <c r="H81" s="436"/>
      <c r="I81" s="437">
        <f t="shared" si="16"/>
        <v>4.2222222222222223</v>
      </c>
      <c r="K81" s="102">
        <f t="shared" si="21"/>
        <v>9</v>
      </c>
      <c r="L81" s="103">
        <f t="shared" si="17"/>
        <v>8</v>
      </c>
      <c r="M81" s="104">
        <f t="shared" si="18"/>
        <v>88.888888888888886</v>
      </c>
      <c r="N81" s="103">
        <f t="shared" si="19"/>
        <v>0</v>
      </c>
      <c r="O81" s="105">
        <f t="shared" si="20"/>
        <v>0</v>
      </c>
      <c r="P81" s="466"/>
      <c r="Q81" s="466"/>
      <c r="R81" s="466"/>
    </row>
    <row r="82" spans="1:18" ht="15" customHeight="1" thickBot="1" x14ac:dyDescent="0.3">
      <c r="A82" s="438"/>
      <c r="B82" s="439"/>
      <c r="C82" s="439" t="s">
        <v>106</v>
      </c>
      <c r="D82" s="440">
        <f>SUM(D83:D112)</f>
        <v>349</v>
      </c>
      <c r="E82" s="440">
        <f t="shared" ref="E82:H82" si="22">SUM(E83:E112)</f>
        <v>152</v>
      </c>
      <c r="F82" s="440">
        <f t="shared" si="22"/>
        <v>133</v>
      </c>
      <c r="G82" s="440">
        <f t="shared" si="22"/>
        <v>63</v>
      </c>
      <c r="H82" s="440">
        <f t="shared" si="22"/>
        <v>1</v>
      </c>
      <c r="I82" s="441">
        <f>AVERAGE(I83:I112)</f>
        <v>4.1662266004750981</v>
      </c>
      <c r="K82" s="312">
        <f t="shared" si="21"/>
        <v>349</v>
      </c>
      <c r="L82" s="313">
        <f t="shared" si="17"/>
        <v>285</v>
      </c>
      <c r="M82" s="320">
        <f t="shared" si="18"/>
        <v>81.661891117478504</v>
      </c>
      <c r="N82" s="313">
        <f t="shared" si="19"/>
        <v>1</v>
      </c>
      <c r="O82" s="319">
        <f t="shared" si="20"/>
        <v>0.28653295128939826</v>
      </c>
      <c r="P82" s="466"/>
      <c r="Q82" s="466"/>
      <c r="R82" s="466"/>
    </row>
    <row r="83" spans="1:18" ht="15" customHeight="1" x14ac:dyDescent="0.25">
      <c r="A83" s="442">
        <v>1</v>
      </c>
      <c r="B83" s="443">
        <v>60010</v>
      </c>
      <c r="C83" s="448" t="s">
        <v>174</v>
      </c>
      <c r="D83" s="445">
        <v>3</v>
      </c>
      <c r="E83" s="445"/>
      <c r="F83" s="445">
        <v>3</v>
      </c>
      <c r="G83" s="445"/>
      <c r="H83" s="445"/>
      <c r="I83" s="446">
        <f t="shared" ref="I83:I112" si="23">(H83*2+G83*3+F83*4+E83*5)/D83</f>
        <v>4</v>
      </c>
      <c r="K83" s="94">
        <f t="shared" si="21"/>
        <v>3</v>
      </c>
      <c r="L83" s="95">
        <f t="shared" si="17"/>
        <v>3</v>
      </c>
      <c r="M83" s="96">
        <f t="shared" si="18"/>
        <v>100</v>
      </c>
      <c r="N83" s="95">
        <f t="shared" si="19"/>
        <v>0</v>
      </c>
      <c r="O83" s="97">
        <f t="shared" si="20"/>
        <v>0</v>
      </c>
      <c r="P83" s="466"/>
      <c r="Q83" s="466"/>
      <c r="R83" s="466"/>
    </row>
    <row r="84" spans="1:18" ht="15" customHeight="1" x14ac:dyDescent="0.25">
      <c r="A84" s="442">
        <v>2</v>
      </c>
      <c r="B84" s="443">
        <v>60020</v>
      </c>
      <c r="C84" s="448" t="s">
        <v>69</v>
      </c>
      <c r="D84" s="445">
        <v>2</v>
      </c>
      <c r="E84" s="445">
        <v>1</v>
      </c>
      <c r="F84" s="445"/>
      <c r="G84" s="445">
        <v>1</v>
      </c>
      <c r="H84" s="445"/>
      <c r="I84" s="446">
        <f t="shared" si="23"/>
        <v>4</v>
      </c>
      <c r="K84" s="98">
        <f t="shared" si="21"/>
        <v>2</v>
      </c>
      <c r="L84" s="99">
        <f t="shared" si="17"/>
        <v>1</v>
      </c>
      <c r="M84" s="100">
        <f t="shared" si="18"/>
        <v>50</v>
      </c>
      <c r="N84" s="112">
        <f t="shared" si="19"/>
        <v>0</v>
      </c>
      <c r="O84" s="101">
        <f t="shared" si="20"/>
        <v>0</v>
      </c>
      <c r="P84" s="466"/>
      <c r="Q84" s="466"/>
      <c r="R84" s="466"/>
    </row>
    <row r="85" spans="1:18" ht="15" customHeight="1" x14ac:dyDescent="0.25">
      <c r="A85" s="429">
        <v>3</v>
      </c>
      <c r="B85" s="427">
        <v>60050</v>
      </c>
      <c r="C85" s="428" t="s">
        <v>175</v>
      </c>
      <c r="D85" s="430">
        <v>6</v>
      </c>
      <c r="E85" s="430">
        <v>4</v>
      </c>
      <c r="F85" s="430">
        <v>2</v>
      </c>
      <c r="G85" s="430"/>
      <c r="H85" s="430"/>
      <c r="I85" s="431">
        <f t="shared" si="23"/>
        <v>4.666666666666667</v>
      </c>
      <c r="K85" s="98">
        <f t="shared" si="21"/>
        <v>6</v>
      </c>
      <c r="L85" s="99">
        <f t="shared" si="17"/>
        <v>6</v>
      </c>
      <c r="M85" s="100">
        <f t="shared" si="18"/>
        <v>100</v>
      </c>
      <c r="N85" s="99">
        <f t="shared" si="19"/>
        <v>0</v>
      </c>
      <c r="O85" s="101">
        <f t="shared" si="20"/>
        <v>0</v>
      </c>
      <c r="P85" s="466"/>
      <c r="Q85" s="466"/>
      <c r="R85" s="466"/>
    </row>
    <row r="86" spans="1:18" ht="15" customHeight="1" x14ac:dyDescent="0.25">
      <c r="A86" s="429">
        <v>4</v>
      </c>
      <c r="B86" s="427">
        <v>60070</v>
      </c>
      <c r="C86" s="428" t="s">
        <v>176</v>
      </c>
      <c r="D86" s="430">
        <v>11</v>
      </c>
      <c r="E86" s="430">
        <v>2</v>
      </c>
      <c r="F86" s="430">
        <v>6</v>
      </c>
      <c r="G86" s="430">
        <v>3</v>
      </c>
      <c r="H86" s="430"/>
      <c r="I86" s="431">
        <f t="shared" si="23"/>
        <v>3.9090909090909092</v>
      </c>
      <c r="K86" s="98">
        <f t="shared" si="21"/>
        <v>11</v>
      </c>
      <c r="L86" s="99">
        <f t="shared" si="17"/>
        <v>8</v>
      </c>
      <c r="M86" s="100">
        <f t="shared" si="18"/>
        <v>72.727272727272734</v>
      </c>
      <c r="N86" s="99">
        <f t="shared" si="19"/>
        <v>0</v>
      </c>
      <c r="O86" s="101">
        <f t="shared" si="20"/>
        <v>0</v>
      </c>
      <c r="P86" s="466"/>
      <c r="Q86" s="466"/>
      <c r="R86" s="466"/>
    </row>
    <row r="87" spans="1:18" ht="15" customHeight="1" x14ac:dyDescent="0.25">
      <c r="A87" s="429">
        <v>5</v>
      </c>
      <c r="B87" s="427">
        <v>60180</v>
      </c>
      <c r="C87" s="428" t="s">
        <v>177</v>
      </c>
      <c r="D87" s="430">
        <v>31</v>
      </c>
      <c r="E87" s="430">
        <v>12</v>
      </c>
      <c r="F87" s="430">
        <v>16</v>
      </c>
      <c r="G87" s="430">
        <v>3</v>
      </c>
      <c r="H87" s="430"/>
      <c r="I87" s="431">
        <f t="shared" si="23"/>
        <v>4.290322580645161</v>
      </c>
      <c r="K87" s="98">
        <f t="shared" si="21"/>
        <v>31</v>
      </c>
      <c r="L87" s="99">
        <f t="shared" si="17"/>
        <v>28</v>
      </c>
      <c r="M87" s="100">
        <f t="shared" si="18"/>
        <v>90.322580645161295</v>
      </c>
      <c r="N87" s="99">
        <f t="shared" si="19"/>
        <v>0</v>
      </c>
      <c r="O87" s="101">
        <f t="shared" si="20"/>
        <v>0</v>
      </c>
      <c r="P87" s="466"/>
      <c r="Q87" s="466"/>
      <c r="R87" s="466"/>
    </row>
    <row r="88" spans="1:18" ht="15" customHeight="1" x14ac:dyDescent="0.25">
      <c r="A88" s="429">
        <v>6</v>
      </c>
      <c r="B88" s="427">
        <v>60240</v>
      </c>
      <c r="C88" s="428" t="s">
        <v>178</v>
      </c>
      <c r="D88" s="430">
        <v>11</v>
      </c>
      <c r="E88" s="430">
        <v>5</v>
      </c>
      <c r="F88" s="430">
        <v>5</v>
      </c>
      <c r="G88" s="430">
        <v>1</v>
      </c>
      <c r="H88" s="430"/>
      <c r="I88" s="431">
        <f t="shared" si="23"/>
        <v>4.3636363636363633</v>
      </c>
      <c r="K88" s="98">
        <f t="shared" si="21"/>
        <v>11</v>
      </c>
      <c r="L88" s="99">
        <f t="shared" si="17"/>
        <v>10</v>
      </c>
      <c r="M88" s="100">
        <f t="shared" si="18"/>
        <v>90.909090909090907</v>
      </c>
      <c r="N88" s="112">
        <f t="shared" si="19"/>
        <v>0</v>
      </c>
      <c r="O88" s="101">
        <f t="shared" si="20"/>
        <v>0</v>
      </c>
      <c r="P88" s="466"/>
      <c r="Q88" s="466"/>
      <c r="R88" s="466"/>
    </row>
    <row r="89" spans="1:18" ht="15" customHeight="1" x14ac:dyDescent="0.25">
      <c r="A89" s="429">
        <v>7</v>
      </c>
      <c r="B89" s="427">
        <v>60560</v>
      </c>
      <c r="C89" s="432" t="s">
        <v>74</v>
      </c>
      <c r="D89" s="430">
        <v>5</v>
      </c>
      <c r="E89" s="430">
        <v>4</v>
      </c>
      <c r="F89" s="430"/>
      <c r="G89" s="430">
        <v>1</v>
      </c>
      <c r="H89" s="430"/>
      <c r="I89" s="431">
        <f t="shared" si="23"/>
        <v>4.5999999999999996</v>
      </c>
      <c r="K89" s="98">
        <f t="shared" si="21"/>
        <v>5</v>
      </c>
      <c r="L89" s="99">
        <f t="shared" si="17"/>
        <v>4</v>
      </c>
      <c r="M89" s="100">
        <f t="shared" si="18"/>
        <v>80</v>
      </c>
      <c r="N89" s="99">
        <f t="shared" si="19"/>
        <v>0</v>
      </c>
      <c r="O89" s="101">
        <f t="shared" si="20"/>
        <v>0</v>
      </c>
      <c r="P89" s="466"/>
      <c r="Q89" s="466"/>
      <c r="R89" s="466"/>
    </row>
    <row r="90" spans="1:18" ht="15" customHeight="1" x14ac:dyDescent="0.25">
      <c r="A90" s="429">
        <v>8</v>
      </c>
      <c r="B90" s="427">
        <v>60660</v>
      </c>
      <c r="C90" s="428" t="s">
        <v>179</v>
      </c>
      <c r="D90" s="430">
        <v>7</v>
      </c>
      <c r="E90" s="430">
        <v>3</v>
      </c>
      <c r="F90" s="430">
        <v>4</v>
      </c>
      <c r="G90" s="430"/>
      <c r="H90" s="430"/>
      <c r="I90" s="431">
        <f t="shared" si="23"/>
        <v>4.4285714285714288</v>
      </c>
      <c r="K90" s="98">
        <f t="shared" si="21"/>
        <v>7</v>
      </c>
      <c r="L90" s="99">
        <f t="shared" si="17"/>
        <v>7</v>
      </c>
      <c r="M90" s="100">
        <f t="shared" si="18"/>
        <v>100</v>
      </c>
      <c r="N90" s="112">
        <f t="shared" si="19"/>
        <v>0</v>
      </c>
      <c r="O90" s="101">
        <f t="shared" si="20"/>
        <v>0</v>
      </c>
      <c r="P90" s="466"/>
      <c r="Q90" s="466"/>
      <c r="R90" s="466"/>
    </row>
    <row r="91" spans="1:18" ht="15" customHeight="1" x14ac:dyDescent="0.25">
      <c r="A91" s="429">
        <v>9</v>
      </c>
      <c r="B91" s="427">
        <v>60001</v>
      </c>
      <c r="C91" s="428" t="s">
        <v>180</v>
      </c>
      <c r="D91" s="430">
        <v>6</v>
      </c>
      <c r="E91" s="430">
        <v>4</v>
      </c>
      <c r="F91" s="430">
        <v>1</v>
      </c>
      <c r="G91" s="430">
        <v>1</v>
      </c>
      <c r="H91" s="430"/>
      <c r="I91" s="431">
        <f t="shared" si="23"/>
        <v>4.5</v>
      </c>
      <c r="K91" s="98">
        <f t="shared" si="21"/>
        <v>6</v>
      </c>
      <c r="L91" s="99">
        <f t="shared" si="17"/>
        <v>5</v>
      </c>
      <c r="M91" s="100">
        <f t="shared" si="18"/>
        <v>83.333333333333329</v>
      </c>
      <c r="N91" s="112">
        <f t="shared" si="19"/>
        <v>0</v>
      </c>
      <c r="O91" s="101">
        <f t="shared" si="20"/>
        <v>0</v>
      </c>
      <c r="P91" s="466"/>
      <c r="Q91" s="466"/>
      <c r="R91" s="466"/>
    </row>
    <row r="92" spans="1:18" ht="15" customHeight="1" x14ac:dyDescent="0.25">
      <c r="A92" s="429">
        <v>10</v>
      </c>
      <c r="B92" s="427">
        <v>60850</v>
      </c>
      <c r="C92" s="428" t="s">
        <v>181</v>
      </c>
      <c r="D92" s="430">
        <v>9</v>
      </c>
      <c r="E92" s="430">
        <v>8</v>
      </c>
      <c r="F92" s="430"/>
      <c r="G92" s="430">
        <v>1</v>
      </c>
      <c r="H92" s="430"/>
      <c r="I92" s="431">
        <f t="shared" si="23"/>
        <v>4.7777777777777777</v>
      </c>
      <c r="K92" s="98">
        <f t="shared" si="21"/>
        <v>9</v>
      </c>
      <c r="L92" s="99">
        <f t="shared" si="17"/>
        <v>8</v>
      </c>
      <c r="M92" s="100">
        <f t="shared" si="18"/>
        <v>88.888888888888886</v>
      </c>
      <c r="N92" s="99">
        <f t="shared" si="19"/>
        <v>0</v>
      </c>
      <c r="O92" s="101">
        <f t="shared" si="20"/>
        <v>0</v>
      </c>
      <c r="P92" s="466"/>
      <c r="Q92" s="466"/>
      <c r="R92" s="466"/>
    </row>
    <row r="93" spans="1:18" ht="15" customHeight="1" x14ac:dyDescent="0.25">
      <c r="A93" s="429">
        <v>11</v>
      </c>
      <c r="B93" s="427">
        <v>60910</v>
      </c>
      <c r="C93" s="432" t="s">
        <v>78</v>
      </c>
      <c r="D93" s="430">
        <v>6</v>
      </c>
      <c r="E93" s="430">
        <v>2</v>
      </c>
      <c r="F93" s="430">
        <v>2</v>
      </c>
      <c r="G93" s="430">
        <v>2</v>
      </c>
      <c r="H93" s="430"/>
      <c r="I93" s="431">
        <f t="shared" si="23"/>
        <v>4</v>
      </c>
      <c r="K93" s="98">
        <f t="shared" si="21"/>
        <v>6</v>
      </c>
      <c r="L93" s="99">
        <f t="shared" si="17"/>
        <v>4</v>
      </c>
      <c r="M93" s="100">
        <f t="shared" si="18"/>
        <v>66.666666666666671</v>
      </c>
      <c r="N93" s="99">
        <f t="shared" si="19"/>
        <v>0</v>
      </c>
      <c r="O93" s="101">
        <f t="shared" si="20"/>
        <v>0</v>
      </c>
      <c r="P93" s="466"/>
      <c r="Q93" s="466"/>
      <c r="R93" s="466"/>
    </row>
    <row r="94" spans="1:18" ht="15" customHeight="1" x14ac:dyDescent="0.25">
      <c r="A94" s="429">
        <v>12</v>
      </c>
      <c r="B94" s="427">
        <v>60980</v>
      </c>
      <c r="C94" s="432" t="s">
        <v>79</v>
      </c>
      <c r="D94" s="430">
        <v>7</v>
      </c>
      <c r="E94" s="430">
        <v>7</v>
      </c>
      <c r="F94" s="430"/>
      <c r="G94" s="430"/>
      <c r="H94" s="430"/>
      <c r="I94" s="431">
        <f t="shared" si="23"/>
        <v>5</v>
      </c>
      <c r="K94" s="98">
        <f t="shared" si="21"/>
        <v>7</v>
      </c>
      <c r="L94" s="99">
        <f t="shared" si="17"/>
        <v>7</v>
      </c>
      <c r="M94" s="100">
        <f t="shared" si="18"/>
        <v>100</v>
      </c>
      <c r="N94" s="99">
        <f t="shared" si="19"/>
        <v>0</v>
      </c>
      <c r="O94" s="101">
        <f t="shared" si="20"/>
        <v>0</v>
      </c>
      <c r="P94" s="466"/>
      <c r="Q94" s="466"/>
      <c r="R94" s="466"/>
    </row>
    <row r="95" spans="1:18" ht="15" customHeight="1" x14ac:dyDescent="0.25">
      <c r="A95" s="429">
        <v>13</v>
      </c>
      <c r="B95" s="427">
        <v>61080</v>
      </c>
      <c r="C95" s="428" t="s">
        <v>182</v>
      </c>
      <c r="D95" s="430">
        <v>7</v>
      </c>
      <c r="E95" s="430">
        <v>1</v>
      </c>
      <c r="F95" s="430">
        <v>2</v>
      </c>
      <c r="G95" s="430">
        <v>4</v>
      </c>
      <c r="H95" s="430"/>
      <c r="I95" s="431">
        <f t="shared" si="23"/>
        <v>3.5714285714285716</v>
      </c>
      <c r="K95" s="98">
        <f t="shared" si="21"/>
        <v>7</v>
      </c>
      <c r="L95" s="99">
        <f t="shared" si="17"/>
        <v>3</v>
      </c>
      <c r="M95" s="100">
        <f t="shared" si="18"/>
        <v>42.857142857142854</v>
      </c>
      <c r="N95" s="99">
        <f t="shared" si="19"/>
        <v>0</v>
      </c>
      <c r="O95" s="101">
        <f t="shared" si="20"/>
        <v>0</v>
      </c>
      <c r="P95" s="466"/>
      <c r="Q95" s="466"/>
      <c r="R95" s="466"/>
    </row>
    <row r="96" spans="1:18" ht="15" customHeight="1" x14ac:dyDescent="0.25">
      <c r="A96" s="429">
        <v>14</v>
      </c>
      <c r="B96" s="427">
        <v>61150</v>
      </c>
      <c r="C96" s="428" t="s">
        <v>183</v>
      </c>
      <c r="D96" s="430">
        <v>4</v>
      </c>
      <c r="E96" s="430"/>
      <c r="F96" s="430"/>
      <c r="G96" s="430">
        <v>4</v>
      </c>
      <c r="H96" s="430"/>
      <c r="I96" s="431">
        <f t="shared" si="23"/>
        <v>3</v>
      </c>
      <c r="K96" s="98">
        <f t="shared" si="21"/>
        <v>4</v>
      </c>
      <c r="L96" s="99">
        <f t="shared" si="17"/>
        <v>0</v>
      </c>
      <c r="M96" s="100">
        <f t="shared" si="18"/>
        <v>0</v>
      </c>
      <c r="N96" s="99">
        <f t="shared" si="19"/>
        <v>0</v>
      </c>
      <c r="O96" s="101">
        <f t="shared" si="20"/>
        <v>0</v>
      </c>
      <c r="P96" s="466"/>
      <c r="Q96" s="466"/>
      <c r="R96" s="466"/>
    </row>
    <row r="97" spans="1:18" ht="15" customHeight="1" x14ac:dyDescent="0.25">
      <c r="A97" s="429">
        <v>15</v>
      </c>
      <c r="B97" s="427">
        <v>61210</v>
      </c>
      <c r="C97" s="428" t="s">
        <v>184</v>
      </c>
      <c r="D97" s="430">
        <v>11</v>
      </c>
      <c r="E97" s="430">
        <v>3</v>
      </c>
      <c r="F97" s="430">
        <v>4</v>
      </c>
      <c r="G97" s="430">
        <v>4</v>
      </c>
      <c r="H97" s="430"/>
      <c r="I97" s="431">
        <f t="shared" si="23"/>
        <v>3.9090909090909092</v>
      </c>
      <c r="K97" s="98">
        <f t="shared" si="21"/>
        <v>11</v>
      </c>
      <c r="L97" s="99">
        <f t="shared" si="17"/>
        <v>7</v>
      </c>
      <c r="M97" s="100">
        <f t="shared" si="18"/>
        <v>63.636363636363633</v>
      </c>
      <c r="N97" s="99">
        <f t="shared" si="19"/>
        <v>0</v>
      </c>
      <c r="O97" s="101">
        <f t="shared" si="20"/>
        <v>0</v>
      </c>
      <c r="P97" s="466"/>
      <c r="Q97" s="466"/>
      <c r="R97" s="466"/>
    </row>
    <row r="98" spans="1:18" ht="15" customHeight="1" x14ac:dyDescent="0.25">
      <c r="A98" s="429">
        <v>16</v>
      </c>
      <c r="B98" s="427">
        <v>61290</v>
      </c>
      <c r="C98" s="432" t="s">
        <v>83</v>
      </c>
      <c r="D98" s="430">
        <v>3</v>
      </c>
      <c r="E98" s="430"/>
      <c r="F98" s="430">
        <v>2</v>
      </c>
      <c r="G98" s="430">
        <v>1</v>
      </c>
      <c r="H98" s="430"/>
      <c r="I98" s="431">
        <f t="shared" si="23"/>
        <v>3.6666666666666665</v>
      </c>
      <c r="K98" s="98">
        <f t="shared" si="21"/>
        <v>3</v>
      </c>
      <c r="L98" s="99">
        <f t="shared" si="17"/>
        <v>2</v>
      </c>
      <c r="M98" s="100">
        <f t="shared" si="18"/>
        <v>66.666666666666671</v>
      </c>
      <c r="N98" s="112">
        <f t="shared" si="19"/>
        <v>0</v>
      </c>
      <c r="O98" s="101">
        <f t="shared" si="20"/>
        <v>0</v>
      </c>
      <c r="P98" s="466"/>
      <c r="Q98" s="466"/>
      <c r="R98" s="466"/>
    </row>
    <row r="99" spans="1:18" ht="15" customHeight="1" x14ac:dyDescent="0.25">
      <c r="A99" s="429">
        <v>17</v>
      </c>
      <c r="B99" s="427">
        <v>61340</v>
      </c>
      <c r="C99" s="428" t="s">
        <v>185</v>
      </c>
      <c r="D99" s="430">
        <v>16</v>
      </c>
      <c r="E99" s="430">
        <v>2</v>
      </c>
      <c r="F99" s="430">
        <v>7</v>
      </c>
      <c r="G99" s="430">
        <v>6</v>
      </c>
      <c r="H99" s="430">
        <v>1</v>
      </c>
      <c r="I99" s="431">
        <f t="shared" si="23"/>
        <v>3.625</v>
      </c>
      <c r="K99" s="98">
        <f t="shared" si="21"/>
        <v>16</v>
      </c>
      <c r="L99" s="99">
        <f t="shared" si="17"/>
        <v>9</v>
      </c>
      <c r="M99" s="100">
        <f t="shared" si="18"/>
        <v>56.25</v>
      </c>
      <c r="N99" s="112">
        <f t="shared" si="19"/>
        <v>1</v>
      </c>
      <c r="O99" s="101">
        <f t="shared" si="20"/>
        <v>6.25</v>
      </c>
      <c r="P99" s="466"/>
      <c r="Q99" s="466"/>
      <c r="R99" s="466"/>
    </row>
    <row r="100" spans="1:18" ht="15" customHeight="1" x14ac:dyDescent="0.25">
      <c r="A100" s="429">
        <v>18</v>
      </c>
      <c r="B100" s="427">
        <v>61390</v>
      </c>
      <c r="C100" s="428" t="s">
        <v>186</v>
      </c>
      <c r="D100" s="430">
        <v>2</v>
      </c>
      <c r="E100" s="430"/>
      <c r="F100" s="430">
        <v>1</v>
      </c>
      <c r="G100" s="430">
        <v>1</v>
      </c>
      <c r="H100" s="430"/>
      <c r="I100" s="431">
        <f t="shared" si="23"/>
        <v>3.5</v>
      </c>
      <c r="K100" s="98">
        <f t="shared" si="21"/>
        <v>2</v>
      </c>
      <c r="L100" s="99">
        <f t="shared" si="17"/>
        <v>1</v>
      </c>
      <c r="M100" s="100">
        <f t="shared" si="18"/>
        <v>50</v>
      </c>
      <c r="N100" s="99">
        <f t="shared" si="19"/>
        <v>0</v>
      </c>
      <c r="O100" s="101">
        <f t="shared" si="20"/>
        <v>0</v>
      </c>
      <c r="P100" s="466"/>
      <c r="Q100" s="466"/>
      <c r="R100" s="466"/>
    </row>
    <row r="101" spans="1:18" ht="15" customHeight="1" x14ac:dyDescent="0.25">
      <c r="A101" s="429">
        <v>19</v>
      </c>
      <c r="B101" s="427">
        <v>61410</v>
      </c>
      <c r="C101" s="428" t="s">
        <v>187</v>
      </c>
      <c r="D101" s="430">
        <v>12</v>
      </c>
      <c r="E101" s="430">
        <v>6</v>
      </c>
      <c r="F101" s="430">
        <v>3</v>
      </c>
      <c r="G101" s="430">
        <v>3</v>
      </c>
      <c r="H101" s="430"/>
      <c r="I101" s="431">
        <f t="shared" si="23"/>
        <v>4.25</v>
      </c>
      <c r="K101" s="98">
        <f t="shared" si="21"/>
        <v>12</v>
      </c>
      <c r="L101" s="99">
        <f t="shared" si="17"/>
        <v>9</v>
      </c>
      <c r="M101" s="100">
        <f t="shared" si="18"/>
        <v>75</v>
      </c>
      <c r="N101" s="99">
        <f t="shared" si="19"/>
        <v>0</v>
      </c>
      <c r="O101" s="101">
        <f t="shared" si="20"/>
        <v>0</v>
      </c>
      <c r="P101" s="466"/>
      <c r="Q101" s="466"/>
      <c r="R101" s="466"/>
    </row>
    <row r="102" spans="1:18" ht="15" customHeight="1" x14ac:dyDescent="0.25">
      <c r="A102" s="429">
        <v>20</v>
      </c>
      <c r="B102" s="427">
        <v>61430</v>
      </c>
      <c r="C102" s="428" t="s">
        <v>114</v>
      </c>
      <c r="D102" s="430">
        <v>14</v>
      </c>
      <c r="E102" s="430">
        <v>5</v>
      </c>
      <c r="F102" s="430">
        <v>5</v>
      </c>
      <c r="G102" s="430">
        <v>4</v>
      </c>
      <c r="H102" s="430"/>
      <c r="I102" s="431">
        <f t="shared" si="23"/>
        <v>4.0714285714285712</v>
      </c>
      <c r="K102" s="98">
        <f t="shared" si="21"/>
        <v>14</v>
      </c>
      <c r="L102" s="99">
        <f t="shared" si="17"/>
        <v>10</v>
      </c>
      <c r="M102" s="100">
        <f t="shared" si="18"/>
        <v>71.428571428571431</v>
      </c>
      <c r="N102" s="99">
        <f t="shared" si="19"/>
        <v>0</v>
      </c>
      <c r="O102" s="101">
        <f t="shared" si="20"/>
        <v>0</v>
      </c>
      <c r="P102" s="466"/>
      <c r="Q102" s="466"/>
      <c r="R102" s="466"/>
    </row>
    <row r="103" spans="1:18" ht="15" customHeight="1" x14ac:dyDescent="0.25">
      <c r="A103" s="429">
        <v>21</v>
      </c>
      <c r="B103" s="427">
        <v>61440</v>
      </c>
      <c r="C103" s="428" t="s">
        <v>188</v>
      </c>
      <c r="D103" s="430">
        <v>27</v>
      </c>
      <c r="E103" s="430">
        <v>19</v>
      </c>
      <c r="F103" s="430">
        <v>8</v>
      </c>
      <c r="G103" s="430"/>
      <c r="H103" s="430"/>
      <c r="I103" s="431">
        <f t="shared" si="23"/>
        <v>4.7037037037037033</v>
      </c>
      <c r="K103" s="98">
        <f t="shared" si="21"/>
        <v>27</v>
      </c>
      <c r="L103" s="99">
        <f t="shared" si="17"/>
        <v>27</v>
      </c>
      <c r="M103" s="100">
        <f t="shared" si="18"/>
        <v>100</v>
      </c>
      <c r="N103" s="99">
        <f t="shared" si="19"/>
        <v>0</v>
      </c>
      <c r="O103" s="101">
        <f t="shared" si="20"/>
        <v>0</v>
      </c>
      <c r="P103" s="466"/>
      <c r="Q103" s="466"/>
      <c r="R103" s="466"/>
    </row>
    <row r="104" spans="1:18" ht="15" customHeight="1" x14ac:dyDescent="0.25">
      <c r="A104" s="429">
        <v>22</v>
      </c>
      <c r="B104" s="427">
        <v>61450</v>
      </c>
      <c r="C104" s="428" t="s">
        <v>115</v>
      </c>
      <c r="D104" s="430">
        <v>4</v>
      </c>
      <c r="E104" s="430">
        <v>1</v>
      </c>
      <c r="F104" s="430">
        <v>3</v>
      </c>
      <c r="G104" s="430"/>
      <c r="H104" s="430"/>
      <c r="I104" s="431">
        <f t="shared" si="23"/>
        <v>4.25</v>
      </c>
      <c r="K104" s="98">
        <f t="shared" si="21"/>
        <v>4</v>
      </c>
      <c r="L104" s="99">
        <f t="shared" si="17"/>
        <v>4</v>
      </c>
      <c r="M104" s="100">
        <f t="shared" si="18"/>
        <v>100</v>
      </c>
      <c r="N104" s="99">
        <f t="shared" si="19"/>
        <v>0</v>
      </c>
      <c r="O104" s="101">
        <f t="shared" si="20"/>
        <v>0</v>
      </c>
      <c r="P104" s="466"/>
      <c r="Q104" s="466"/>
      <c r="R104" s="466"/>
    </row>
    <row r="105" spans="1:18" ht="15" customHeight="1" x14ac:dyDescent="0.25">
      <c r="A105" s="429">
        <v>23</v>
      </c>
      <c r="B105" s="427">
        <v>61470</v>
      </c>
      <c r="C105" s="428" t="s">
        <v>88</v>
      </c>
      <c r="D105" s="430">
        <v>10</v>
      </c>
      <c r="E105" s="430">
        <v>3</v>
      </c>
      <c r="F105" s="430">
        <v>4</v>
      </c>
      <c r="G105" s="430">
        <v>3</v>
      </c>
      <c r="H105" s="430"/>
      <c r="I105" s="431">
        <f t="shared" si="23"/>
        <v>4</v>
      </c>
      <c r="K105" s="98">
        <f t="shared" si="21"/>
        <v>10</v>
      </c>
      <c r="L105" s="99">
        <f t="shared" si="17"/>
        <v>7</v>
      </c>
      <c r="M105" s="100">
        <f t="shared" si="18"/>
        <v>70</v>
      </c>
      <c r="N105" s="99">
        <f t="shared" si="19"/>
        <v>0</v>
      </c>
      <c r="O105" s="101">
        <f t="shared" si="20"/>
        <v>0</v>
      </c>
      <c r="P105" s="466"/>
      <c r="Q105" s="466"/>
      <c r="R105" s="466"/>
    </row>
    <row r="106" spans="1:18" ht="15" customHeight="1" x14ac:dyDescent="0.25">
      <c r="A106" s="429">
        <v>24</v>
      </c>
      <c r="B106" s="427">
        <v>61490</v>
      </c>
      <c r="C106" s="428" t="s">
        <v>116</v>
      </c>
      <c r="D106" s="430">
        <v>35</v>
      </c>
      <c r="E106" s="430">
        <v>17</v>
      </c>
      <c r="F106" s="430">
        <v>15</v>
      </c>
      <c r="G106" s="430">
        <v>3</v>
      </c>
      <c r="H106" s="430"/>
      <c r="I106" s="431">
        <f t="shared" si="23"/>
        <v>4.4000000000000004</v>
      </c>
      <c r="K106" s="98">
        <f t="shared" si="21"/>
        <v>35</v>
      </c>
      <c r="L106" s="99">
        <f t="shared" si="17"/>
        <v>32</v>
      </c>
      <c r="M106" s="100">
        <f t="shared" si="18"/>
        <v>91.428571428571431</v>
      </c>
      <c r="N106" s="99">
        <f t="shared" si="19"/>
        <v>0</v>
      </c>
      <c r="O106" s="101">
        <f t="shared" si="20"/>
        <v>0</v>
      </c>
      <c r="P106" s="466"/>
      <c r="Q106" s="466"/>
      <c r="R106" s="466"/>
    </row>
    <row r="107" spans="1:18" ht="15" customHeight="1" x14ac:dyDescent="0.25">
      <c r="A107" s="429">
        <v>25</v>
      </c>
      <c r="B107" s="427">
        <v>61500</v>
      </c>
      <c r="C107" s="428" t="s">
        <v>117</v>
      </c>
      <c r="D107" s="430">
        <v>32</v>
      </c>
      <c r="E107" s="430">
        <v>10</v>
      </c>
      <c r="F107" s="430">
        <v>15</v>
      </c>
      <c r="G107" s="430">
        <v>7</v>
      </c>
      <c r="H107" s="430"/>
      <c r="I107" s="431">
        <f t="shared" si="23"/>
        <v>4.09375</v>
      </c>
      <c r="K107" s="98">
        <f t="shared" si="21"/>
        <v>32</v>
      </c>
      <c r="L107" s="99">
        <f t="shared" si="17"/>
        <v>25</v>
      </c>
      <c r="M107" s="100">
        <f t="shared" si="18"/>
        <v>78.125</v>
      </c>
      <c r="N107" s="99">
        <f t="shared" si="19"/>
        <v>0</v>
      </c>
      <c r="O107" s="101">
        <f t="shared" si="20"/>
        <v>0</v>
      </c>
      <c r="P107" s="466"/>
      <c r="Q107" s="466"/>
      <c r="R107" s="466"/>
    </row>
    <row r="108" spans="1:18" ht="15" customHeight="1" x14ac:dyDescent="0.25">
      <c r="A108" s="429">
        <v>26</v>
      </c>
      <c r="B108" s="427">
        <v>61510</v>
      </c>
      <c r="C108" s="432" t="s">
        <v>89</v>
      </c>
      <c r="D108" s="430">
        <v>17</v>
      </c>
      <c r="E108" s="430">
        <v>10</v>
      </c>
      <c r="F108" s="430">
        <v>7</v>
      </c>
      <c r="G108" s="430"/>
      <c r="H108" s="430"/>
      <c r="I108" s="431">
        <f t="shared" si="23"/>
        <v>4.5882352941176467</v>
      </c>
      <c r="K108" s="98">
        <f t="shared" si="21"/>
        <v>17</v>
      </c>
      <c r="L108" s="99">
        <f t="shared" si="17"/>
        <v>17</v>
      </c>
      <c r="M108" s="100">
        <f t="shared" si="18"/>
        <v>100</v>
      </c>
      <c r="N108" s="99">
        <f t="shared" si="19"/>
        <v>0</v>
      </c>
      <c r="O108" s="101">
        <f t="shared" si="20"/>
        <v>0</v>
      </c>
      <c r="P108" s="466"/>
      <c r="Q108" s="466"/>
      <c r="R108" s="466"/>
    </row>
    <row r="109" spans="1:18" ht="15" customHeight="1" x14ac:dyDescent="0.25">
      <c r="A109" s="429">
        <v>27</v>
      </c>
      <c r="B109" s="427">
        <v>61520</v>
      </c>
      <c r="C109" s="428" t="s">
        <v>118</v>
      </c>
      <c r="D109" s="430">
        <v>24</v>
      </c>
      <c r="E109" s="430">
        <v>11</v>
      </c>
      <c r="F109" s="430">
        <v>8</v>
      </c>
      <c r="G109" s="430">
        <v>5</v>
      </c>
      <c r="H109" s="430"/>
      <c r="I109" s="431">
        <f t="shared" si="23"/>
        <v>4.25</v>
      </c>
      <c r="K109" s="98">
        <f t="shared" si="21"/>
        <v>24</v>
      </c>
      <c r="L109" s="99">
        <f t="shared" si="17"/>
        <v>19</v>
      </c>
      <c r="M109" s="285">
        <f t="shared" si="18"/>
        <v>79.166666666666671</v>
      </c>
      <c r="N109" s="99">
        <f t="shared" si="19"/>
        <v>0</v>
      </c>
      <c r="O109" s="101">
        <f t="shared" si="20"/>
        <v>0</v>
      </c>
      <c r="P109" s="466"/>
      <c r="Q109" s="466"/>
      <c r="R109" s="466"/>
    </row>
    <row r="110" spans="1:18" ht="15" customHeight="1" x14ac:dyDescent="0.25">
      <c r="A110" s="429">
        <v>28</v>
      </c>
      <c r="B110" s="427">
        <v>61540</v>
      </c>
      <c r="C110" s="428" t="s">
        <v>189</v>
      </c>
      <c r="D110" s="430">
        <v>12</v>
      </c>
      <c r="E110" s="430">
        <v>7</v>
      </c>
      <c r="F110" s="430">
        <v>4</v>
      </c>
      <c r="G110" s="430">
        <v>1</v>
      </c>
      <c r="H110" s="430"/>
      <c r="I110" s="431">
        <f t="shared" si="23"/>
        <v>4.5</v>
      </c>
      <c r="K110" s="98">
        <f t="shared" si="21"/>
        <v>12</v>
      </c>
      <c r="L110" s="99">
        <f t="shared" si="17"/>
        <v>11</v>
      </c>
      <c r="M110" s="100">
        <f t="shared" si="18"/>
        <v>91.666666666666671</v>
      </c>
      <c r="N110" s="99">
        <f t="shared" si="19"/>
        <v>0</v>
      </c>
      <c r="O110" s="101">
        <f t="shared" si="20"/>
        <v>0</v>
      </c>
      <c r="P110" s="466"/>
      <c r="Q110" s="466"/>
      <c r="R110" s="466"/>
    </row>
    <row r="111" spans="1:18" ht="15" customHeight="1" x14ac:dyDescent="0.25">
      <c r="A111" s="429">
        <v>29</v>
      </c>
      <c r="B111" s="427">
        <v>61560</v>
      </c>
      <c r="C111" s="428" t="s">
        <v>190</v>
      </c>
      <c r="D111" s="430">
        <v>14</v>
      </c>
      <c r="E111" s="430">
        <v>5</v>
      </c>
      <c r="F111" s="430">
        <v>5</v>
      </c>
      <c r="G111" s="430">
        <v>4</v>
      </c>
      <c r="H111" s="430"/>
      <c r="I111" s="431">
        <f t="shared" si="23"/>
        <v>4.0714285714285712</v>
      </c>
      <c r="K111" s="98">
        <f t="shared" si="21"/>
        <v>14</v>
      </c>
      <c r="L111" s="99">
        <f t="shared" si="17"/>
        <v>10</v>
      </c>
      <c r="M111" s="100">
        <f t="shared" si="18"/>
        <v>71.428571428571431</v>
      </c>
      <c r="N111" s="112">
        <f t="shared" si="19"/>
        <v>0</v>
      </c>
      <c r="O111" s="101">
        <f t="shared" si="20"/>
        <v>0</v>
      </c>
      <c r="P111" s="466"/>
      <c r="Q111" s="466"/>
      <c r="R111" s="466"/>
    </row>
    <row r="112" spans="1:18" ht="15" customHeight="1" thickBot="1" x14ac:dyDescent="0.3">
      <c r="A112" s="433">
        <v>30</v>
      </c>
      <c r="B112" s="434">
        <v>61570</v>
      </c>
      <c r="C112" s="435" t="s">
        <v>191</v>
      </c>
      <c r="D112" s="436">
        <v>1</v>
      </c>
      <c r="E112" s="436"/>
      <c r="F112" s="436">
        <v>1</v>
      </c>
      <c r="G112" s="436"/>
      <c r="H112" s="436"/>
      <c r="I112" s="437">
        <f t="shared" si="23"/>
        <v>4</v>
      </c>
      <c r="K112" s="102">
        <f t="shared" si="21"/>
        <v>1</v>
      </c>
      <c r="L112" s="103">
        <f t="shared" si="17"/>
        <v>1</v>
      </c>
      <c r="M112" s="104">
        <f t="shared" si="18"/>
        <v>100</v>
      </c>
      <c r="N112" s="103">
        <f t="shared" si="19"/>
        <v>0</v>
      </c>
      <c r="O112" s="105">
        <f t="shared" si="20"/>
        <v>0</v>
      </c>
      <c r="P112" s="466"/>
      <c r="Q112" s="466"/>
      <c r="R112" s="466"/>
    </row>
    <row r="113" spans="1:18" ht="15" customHeight="1" thickBot="1" x14ac:dyDescent="0.3">
      <c r="A113" s="449"/>
      <c r="B113" s="450"/>
      <c r="C113" s="439" t="s">
        <v>107</v>
      </c>
      <c r="D113" s="440">
        <f>SUM(D114:D142)</f>
        <v>80</v>
      </c>
      <c r="E113" s="440">
        <f t="shared" ref="E113:H113" si="24">SUM(E114:E122)</f>
        <v>36</v>
      </c>
      <c r="F113" s="440">
        <f t="shared" si="24"/>
        <v>29</v>
      </c>
      <c r="G113" s="440">
        <f t="shared" si="24"/>
        <v>11</v>
      </c>
      <c r="H113" s="440">
        <f t="shared" si="24"/>
        <v>4</v>
      </c>
      <c r="I113" s="441">
        <f>AVERAGE(I120:I122)</f>
        <v>3.5555555555555554</v>
      </c>
      <c r="K113" s="312">
        <f t="shared" si="21"/>
        <v>80</v>
      </c>
      <c r="L113" s="313">
        <f t="shared" si="17"/>
        <v>65</v>
      </c>
      <c r="M113" s="320">
        <f t="shared" si="18"/>
        <v>81.25</v>
      </c>
      <c r="N113" s="313">
        <f t="shared" si="19"/>
        <v>4</v>
      </c>
      <c r="O113" s="319">
        <f t="shared" si="20"/>
        <v>5</v>
      </c>
      <c r="P113" s="466"/>
      <c r="Q113" s="466"/>
      <c r="R113" s="466"/>
    </row>
    <row r="114" spans="1:18" ht="15" customHeight="1" x14ac:dyDescent="0.25">
      <c r="A114" s="451">
        <v>1</v>
      </c>
      <c r="B114" s="452">
        <v>70020</v>
      </c>
      <c r="C114" s="453" t="s">
        <v>90</v>
      </c>
      <c r="D114" s="454">
        <v>7</v>
      </c>
      <c r="E114" s="454">
        <v>4</v>
      </c>
      <c r="F114" s="454">
        <v>2</v>
      </c>
      <c r="G114" s="454">
        <v>1</v>
      </c>
      <c r="H114" s="454"/>
      <c r="I114" s="455">
        <f t="shared" ref="I114:I122" si="25">(H114*2+G114*3+F114*4+E114*5)/D114</f>
        <v>4.4285714285714288</v>
      </c>
      <c r="K114" s="94">
        <f t="shared" si="21"/>
        <v>7</v>
      </c>
      <c r="L114" s="95">
        <f t="shared" si="17"/>
        <v>6</v>
      </c>
      <c r="M114" s="96">
        <f t="shared" si="18"/>
        <v>85.714285714285708</v>
      </c>
      <c r="N114" s="95">
        <f t="shared" si="19"/>
        <v>0</v>
      </c>
      <c r="O114" s="97">
        <f t="shared" si="20"/>
        <v>0</v>
      </c>
      <c r="P114" s="466"/>
      <c r="Q114" s="466"/>
      <c r="R114" s="466"/>
    </row>
    <row r="115" spans="1:18" ht="15" customHeight="1" x14ac:dyDescent="0.25">
      <c r="A115" s="429">
        <v>2</v>
      </c>
      <c r="B115" s="427">
        <v>70110</v>
      </c>
      <c r="C115" s="432" t="s">
        <v>192</v>
      </c>
      <c r="D115" s="430">
        <v>10</v>
      </c>
      <c r="E115" s="430">
        <v>6</v>
      </c>
      <c r="F115" s="430">
        <v>2</v>
      </c>
      <c r="G115" s="430">
        <v>1</v>
      </c>
      <c r="H115" s="430">
        <v>1</v>
      </c>
      <c r="I115" s="431">
        <f t="shared" si="25"/>
        <v>4.3</v>
      </c>
      <c r="K115" s="98">
        <f t="shared" si="21"/>
        <v>10</v>
      </c>
      <c r="L115" s="99">
        <f t="shared" si="17"/>
        <v>8</v>
      </c>
      <c r="M115" s="100">
        <f t="shared" si="18"/>
        <v>80</v>
      </c>
      <c r="N115" s="99">
        <f t="shared" si="19"/>
        <v>1</v>
      </c>
      <c r="O115" s="101">
        <f t="shared" si="20"/>
        <v>10</v>
      </c>
      <c r="P115" s="466"/>
      <c r="Q115" s="466"/>
      <c r="R115" s="466"/>
    </row>
    <row r="116" spans="1:18" ht="15" customHeight="1" x14ac:dyDescent="0.25">
      <c r="A116" s="429">
        <v>3</v>
      </c>
      <c r="B116" s="427">
        <v>70021</v>
      </c>
      <c r="C116" s="432" t="s">
        <v>91</v>
      </c>
      <c r="D116" s="430">
        <v>12</v>
      </c>
      <c r="E116" s="430">
        <v>7</v>
      </c>
      <c r="F116" s="430">
        <v>3</v>
      </c>
      <c r="G116" s="430">
        <v>2</v>
      </c>
      <c r="H116" s="430"/>
      <c r="I116" s="431">
        <f t="shared" si="25"/>
        <v>4.416666666666667</v>
      </c>
      <c r="K116" s="98">
        <f t="shared" si="21"/>
        <v>12</v>
      </c>
      <c r="L116" s="99">
        <f t="shared" si="17"/>
        <v>10</v>
      </c>
      <c r="M116" s="100">
        <f t="shared" si="18"/>
        <v>83.333333333333329</v>
      </c>
      <c r="N116" s="99">
        <f t="shared" si="19"/>
        <v>0</v>
      </c>
      <c r="O116" s="101">
        <f t="shared" si="20"/>
        <v>0</v>
      </c>
      <c r="P116" s="466"/>
      <c r="Q116" s="466"/>
      <c r="R116" s="466"/>
    </row>
    <row r="117" spans="1:18" ht="15" customHeight="1" x14ac:dyDescent="0.25">
      <c r="A117" s="429">
        <v>4</v>
      </c>
      <c r="B117" s="427">
        <v>70040</v>
      </c>
      <c r="C117" s="432" t="s">
        <v>92</v>
      </c>
      <c r="D117" s="430">
        <v>1</v>
      </c>
      <c r="E117" s="430"/>
      <c r="F117" s="430">
        <v>1</v>
      </c>
      <c r="G117" s="430"/>
      <c r="H117" s="430"/>
      <c r="I117" s="431">
        <f t="shared" si="25"/>
        <v>4</v>
      </c>
      <c r="K117" s="98">
        <f t="shared" si="21"/>
        <v>1</v>
      </c>
      <c r="L117" s="99">
        <f t="shared" si="17"/>
        <v>1</v>
      </c>
      <c r="M117" s="100">
        <f t="shared" si="18"/>
        <v>100</v>
      </c>
      <c r="N117" s="99">
        <f t="shared" si="19"/>
        <v>0</v>
      </c>
      <c r="O117" s="101">
        <f t="shared" si="20"/>
        <v>0</v>
      </c>
      <c r="P117" s="466"/>
      <c r="Q117" s="466"/>
      <c r="R117" s="466"/>
    </row>
    <row r="118" spans="1:18" ht="15" customHeight="1" x14ac:dyDescent="0.25">
      <c r="A118" s="429">
        <v>5</v>
      </c>
      <c r="B118" s="427">
        <v>70100</v>
      </c>
      <c r="C118" s="428" t="s">
        <v>193</v>
      </c>
      <c r="D118" s="430">
        <v>19</v>
      </c>
      <c r="E118" s="430">
        <v>10</v>
      </c>
      <c r="F118" s="430">
        <v>7</v>
      </c>
      <c r="G118" s="430">
        <v>2</v>
      </c>
      <c r="H118" s="430"/>
      <c r="I118" s="431">
        <f t="shared" si="25"/>
        <v>4.4210526315789478</v>
      </c>
      <c r="K118" s="98">
        <f t="shared" si="21"/>
        <v>19</v>
      </c>
      <c r="L118" s="99">
        <f t="shared" si="17"/>
        <v>17</v>
      </c>
      <c r="M118" s="100">
        <f t="shared" si="18"/>
        <v>89.473684210526315</v>
      </c>
      <c r="N118" s="99">
        <f t="shared" si="19"/>
        <v>0</v>
      </c>
      <c r="O118" s="101">
        <f t="shared" si="20"/>
        <v>0</v>
      </c>
      <c r="P118" s="466"/>
      <c r="Q118" s="466"/>
      <c r="R118" s="466"/>
    </row>
    <row r="119" spans="1:18" ht="15" customHeight="1" x14ac:dyDescent="0.25">
      <c r="A119" s="429">
        <v>6</v>
      </c>
      <c r="B119" s="427">
        <v>70270</v>
      </c>
      <c r="C119" s="432" t="s">
        <v>94</v>
      </c>
      <c r="D119" s="430">
        <v>2</v>
      </c>
      <c r="E119" s="430">
        <v>1</v>
      </c>
      <c r="F119" s="430">
        <v>1</v>
      </c>
      <c r="G119" s="430"/>
      <c r="H119" s="430"/>
      <c r="I119" s="431">
        <f t="shared" si="25"/>
        <v>4.5</v>
      </c>
      <c r="K119" s="98">
        <f t="shared" si="21"/>
        <v>2</v>
      </c>
      <c r="L119" s="99">
        <f t="shared" si="17"/>
        <v>2</v>
      </c>
      <c r="M119" s="100">
        <f t="shared" si="18"/>
        <v>100</v>
      </c>
      <c r="N119" s="99">
        <f t="shared" si="19"/>
        <v>0</v>
      </c>
      <c r="O119" s="101">
        <f t="shared" si="20"/>
        <v>0</v>
      </c>
      <c r="P119" s="466"/>
      <c r="Q119" s="466"/>
      <c r="R119" s="466"/>
    </row>
    <row r="120" spans="1:18" ht="15" customHeight="1" x14ac:dyDescent="0.25">
      <c r="A120" s="429">
        <v>7</v>
      </c>
      <c r="B120" s="427">
        <v>70510</v>
      </c>
      <c r="C120" s="432" t="s">
        <v>95</v>
      </c>
      <c r="D120" s="430">
        <v>2</v>
      </c>
      <c r="E120" s="430"/>
      <c r="F120" s="430">
        <v>1</v>
      </c>
      <c r="G120" s="430"/>
      <c r="H120" s="430">
        <v>1</v>
      </c>
      <c r="I120" s="431">
        <f t="shared" si="25"/>
        <v>3</v>
      </c>
      <c r="K120" s="98">
        <f t="shared" si="21"/>
        <v>2</v>
      </c>
      <c r="L120" s="99">
        <f t="shared" si="17"/>
        <v>1</v>
      </c>
      <c r="M120" s="100">
        <f t="shared" si="18"/>
        <v>50</v>
      </c>
      <c r="N120" s="99">
        <f t="shared" si="19"/>
        <v>1</v>
      </c>
      <c r="O120" s="106">
        <f t="shared" si="20"/>
        <v>50</v>
      </c>
      <c r="P120" s="466"/>
      <c r="Q120" s="466"/>
      <c r="R120" s="466"/>
    </row>
    <row r="121" spans="1:18" ht="15" customHeight="1" x14ac:dyDescent="0.25">
      <c r="A121" s="429">
        <v>8</v>
      </c>
      <c r="B121" s="427">
        <v>10880</v>
      </c>
      <c r="C121" s="432" t="s">
        <v>194</v>
      </c>
      <c r="D121" s="430">
        <v>24</v>
      </c>
      <c r="E121" s="430">
        <v>7</v>
      </c>
      <c r="F121" s="430">
        <v>11</v>
      </c>
      <c r="G121" s="430">
        <v>5</v>
      </c>
      <c r="H121" s="430">
        <v>1</v>
      </c>
      <c r="I121" s="431">
        <f t="shared" si="25"/>
        <v>4</v>
      </c>
      <c r="K121" s="98">
        <f t="shared" si="21"/>
        <v>24</v>
      </c>
      <c r="L121" s="99">
        <f t="shared" si="17"/>
        <v>18</v>
      </c>
      <c r="M121" s="100">
        <f t="shared" si="18"/>
        <v>75</v>
      </c>
      <c r="N121" s="99">
        <f t="shared" si="19"/>
        <v>1</v>
      </c>
      <c r="O121" s="101">
        <f t="shared" si="20"/>
        <v>4.166666666666667</v>
      </c>
      <c r="P121" s="466"/>
      <c r="Q121" s="466"/>
      <c r="R121" s="466"/>
    </row>
    <row r="122" spans="1:18" ht="15" customHeight="1" thickBot="1" x14ac:dyDescent="0.3">
      <c r="A122" s="456">
        <v>9</v>
      </c>
      <c r="B122" s="457">
        <v>10890</v>
      </c>
      <c r="C122" s="458" t="s">
        <v>122</v>
      </c>
      <c r="D122" s="459">
        <v>3</v>
      </c>
      <c r="E122" s="459">
        <v>1</v>
      </c>
      <c r="F122" s="459">
        <v>1</v>
      </c>
      <c r="G122" s="459"/>
      <c r="H122" s="459">
        <v>1</v>
      </c>
      <c r="I122" s="460">
        <f t="shared" si="25"/>
        <v>3.6666666666666665</v>
      </c>
      <c r="K122" s="107">
        <f t="shared" si="21"/>
        <v>3</v>
      </c>
      <c r="L122" s="108">
        <f t="shared" si="17"/>
        <v>2</v>
      </c>
      <c r="M122" s="109">
        <f t="shared" si="18"/>
        <v>66.666666666666671</v>
      </c>
      <c r="N122" s="108">
        <f t="shared" si="19"/>
        <v>1</v>
      </c>
      <c r="O122" s="110">
        <f t="shared" si="20"/>
        <v>33.333333333333336</v>
      </c>
      <c r="P122" s="466"/>
      <c r="Q122" s="466"/>
      <c r="R122" s="466"/>
    </row>
    <row r="123" spans="1:18" ht="15" customHeight="1" x14ac:dyDescent="0.25">
      <c r="A123" s="349"/>
      <c r="B123" s="349"/>
      <c r="C123" s="349"/>
      <c r="D123" s="461" t="s">
        <v>98</v>
      </c>
      <c r="E123" s="461"/>
      <c r="F123" s="461"/>
      <c r="G123" s="461"/>
      <c r="H123" s="461"/>
      <c r="I123" s="462">
        <f>AVERAGE(I8:I15,I17:I28,I30:I46,I48:I66,I68:I81,I83:I112,I114:I122)</f>
        <v>4.144702704946349</v>
      </c>
      <c r="P123" s="466"/>
      <c r="Q123" s="466"/>
      <c r="R123" s="466"/>
    </row>
    <row r="124" spans="1:18" x14ac:dyDescent="0.25">
      <c r="P124" s="466"/>
      <c r="Q124" s="466"/>
      <c r="R124" s="466"/>
    </row>
  </sheetData>
  <mergeCells count="9">
    <mergeCell ref="I4:I5"/>
    <mergeCell ref="D1:E1"/>
    <mergeCell ref="C2:D2"/>
    <mergeCell ref="D3:E3"/>
    <mergeCell ref="A4:A5"/>
    <mergeCell ref="B4:B5"/>
    <mergeCell ref="C4:C5"/>
    <mergeCell ref="D4:D5"/>
    <mergeCell ref="E4:H4"/>
  </mergeCells>
  <conditionalFormatting sqref="I6:I123">
    <cfRule type="containsBlanks" dxfId="161" priority="10">
      <formula>LEN(TRIM(I6))=0</formula>
    </cfRule>
    <cfRule type="cellIs" dxfId="160" priority="11" operator="equal">
      <formula>$I$123</formula>
    </cfRule>
    <cfRule type="cellIs" dxfId="159" priority="12" operator="lessThan">
      <formula>3.5</formula>
    </cfRule>
    <cfRule type="cellIs" dxfId="158" priority="13" operator="between">
      <formula>$I$123</formula>
      <formula>3.5</formula>
    </cfRule>
    <cfRule type="cellIs" dxfId="157" priority="14" operator="between">
      <formula>4.499</formula>
      <formula>$I$123</formula>
    </cfRule>
    <cfRule type="cellIs" dxfId="156" priority="15" operator="greaterThanOrEqual">
      <formula>4.5</formula>
    </cfRule>
  </conditionalFormatting>
  <conditionalFormatting sqref="N7:O122">
    <cfRule type="containsBlanks" dxfId="155" priority="1">
      <formula>LEN(TRIM(N7))=0</formula>
    </cfRule>
    <cfRule type="cellIs" dxfId="154" priority="3" operator="equal">
      <formula>0</formula>
    </cfRule>
    <cfRule type="cellIs" dxfId="153" priority="4" operator="between">
      <formula>0.1</formula>
      <formula>9.99</formula>
    </cfRule>
    <cfRule type="cellIs" dxfId="152" priority="5" operator="greaterThanOrEqual">
      <formula>10</formula>
    </cfRule>
  </conditionalFormatting>
  <conditionalFormatting sqref="M7:M122">
    <cfRule type="containsBlanks" dxfId="151" priority="2">
      <formula>LEN(TRIM(M7))=0</formula>
    </cfRule>
    <cfRule type="cellIs" dxfId="150" priority="6" operator="lessThan">
      <formula>50</formula>
    </cfRule>
    <cfRule type="cellIs" dxfId="149" priority="7" operator="between">
      <formula>50</formula>
      <formula>$M$6</formula>
    </cfRule>
    <cfRule type="cellIs" dxfId="148" priority="8" operator="between">
      <formula>$M$6</formula>
      <formula>89.99</formula>
    </cfRule>
    <cfRule type="cellIs" dxfId="147" priority="9" operator="between">
      <formula>90</formula>
      <formula>100</formula>
    </cfRule>
  </conditionalFormatting>
  <pageMargins left="1.01" right="0.7" top="0.75" bottom="0.75" header="0.3" footer="0.3"/>
  <pageSetup paperSize="9" orientation="portrait" horizontalDpi="180" verticalDpi="18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4"/>
  <sheetViews>
    <sheetView zoomScale="90" zoomScaleNormal="9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C4" sqref="C4:C5"/>
    </sheetView>
  </sheetViews>
  <sheetFormatPr defaultColWidth="8.85546875" defaultRowHeight="15" x14ac:dyDescent="0.25"/>
  <cols>
    <col min="1" max="1" width="4.7109375" style="402" customWidth="1"/>
    <col min="2" max="2" width="10.7109375" style="402" customWidth="1"/>
    <col min="3" max="3" width="31.7109375" style="402" customWidth="1"/>
    <col min="4" max="8" width="7.7109375" style="463" customWidth="1"/>
    <col min="9" max="9" width="8.7109375" style="463" customWidth="1"/>
    <col min="10" max="10" width="7.85546875" style="402" customWidth="1"/>
    <col min="11" max="15" width="10.7109375" style="402" customWidth="1"/>
    <col min="16" max="16384" width="8.85546875" style="402"/>
  </cols>
  <sheetData>
    <row r="1" spans="1:15" s="349" customFormat="1" ht="15" customHeight="1" x14ac:dyDescent="0.25">
      <c r="A1" s="347"/>
      <c r="B1" s="347"/>
      <c r="C1" s="347"/>
      <c r="D1" s="561"/>
      <c r="E1" s="561"/>
      <c r="F1" s="348"/>
      <c r="G1" s="348"/>
      <c r="H1" s="348"/>
      <c r="I1" s="348"/>
      <c r="K1" s="350"/>
      <c r="L1" s="17" t="s">
        <v>131</v>
      </c>
    </row>
    <row r="2" spans="1:15" s="349" customFormat="1" ht="15" customHeight="1" x14ac:dyDescent="0.25">
      <c r="A2" s="347"/>
      <c r="B2" s="347"/>
      <c r="C2" s="562" t="s">
        <v>140</v>
      </c>
      <c r="D2" s="562"/>
      <c r="E2" s="467"/>
      <c r="F2" s="348"/>
      <c r="G2" s="348"/>
      <c r="H2" s="348"/>
      <c r="I2" s="352">
        <v>2024</v>
      </c>
      <c r="K2" s="353"/>
      <c r="L2" s="17" t="s">
        <v>133</v>
      </c>
    </row>
    <row r="3" spans="1:15" s="349" customFormat="1" ht="15" customHeight="1" thickBot="1" x14ac:dyDescent="0.3">
      <c r="A3" s="347"/>
      <c r="B3" s="347"/>
      <c r="C3" s="354"/>
      <c r="D3" s="563"/>
      <c r="E3" s="563"/>
      <c r="F3" s="348"/>
      <c r="G3" s="348"/>
      <c r="H3" s="348"/>
      <c r="I3" s="348"/>
      <c r="K3" s="464"/>
      <c r="L3" s="17" t="s">
        <v>132</v>
      </c>
    </row>
    <row r="4" spans="1:15" s="349" customFormat="1" ht="15" customHeight="1" thickBot="1" x14ac:dyDescent="0.3">
      <c r="A4" s="564" t="s">
        <v>0</v>
      </c>
      <c r="B4" s="566" t="s">
        <v>1</v>
      </c>
      <c r="C4" s="566" t="s">
        <v>2</v>
      </c>
      <c r="D4" s="568" t="s">
        <v>141</v>
      </c>
      <c r="E4" s="566" t="s">
        <v>142</v>
      </c>
      <c r="F4" s="566"/>
      <c r="G4" s="566"/>
      <c r="H4" s="566"/>
      <c r="I4" s="559" t="s">
        <v>99</v>
      </c>
      <c r="K4" s="355"/>
      <c r="L4" s="17" t="s">
        <v>134</v>
      </c>
    </row>
    <row r="5" spans="1:15" s="357" customFormat="1" ht="30" customHeight="1" thickBot="1" x14ac:dyDescent="0.25">
      <c r="A5" s="565"/>
      <c r="B5" s="567"/>
      <c r="C5" s="567"/>
      <c r="D5" s="569"/>
      <c r="E5" s="468">
        <v>5</v>
      </c>
      <c r="F5" s="468">
        <v>4</v>
      </c>
      <c r="G5" s="468">
        <v>3</v>
      </c>
      <c r="H5" s="468">
        <v>2</v>
      </c>
      <c r="I5" s="560"/>
      <c r="K5" s="87" t="s">
        <v>125</v>
      </c>
      <c r="L5" s="88" t="s">
        <v>126</v>
      </c>
      <c r="M5" s="88" t="s">
        <v>127</v>
      </c>
      <c r="N5" s="88" t="s">
        <v>128</v>
      </c>
      <c r="O5" s="89" t="s">
        <v>129</v>
      </c>
    </row>
    <row r="6" spans="1:15" s="357" customFormat="1" ht="15" customHeight="1" thickBot="1" x14ac:dyDescent="0.3">
      <c r="A6" s="358"/>
      <c r="B6" s="359"/>
      <c r="C6" s="360" t="s">
        <v>100</v>
      </c>
      <c r="D6" s="361">
        <f>D7+D16+D29+D47+D68+D83+D114</f>
        <v>1019</v>
      </c>
      <c r="E6" s="361">
        <f>E7+E16+E29+E47+E68+E83+E114</f>
        <v>415</v>
      </c>
      <c r="F6" s="361">
        <f>F7+F16+F29+F47+F68+F83+F114</f>
        <v>363</v>
      </c>
      <c r="G6" s="361">
        <f>G7+G16+G29+G47+G68+G83+G114</f>
        <v>225</v>
      </c>
      <c r="H6" s="361">
        <f>H7+H16+H29+H47+H68+H83+H114</f>
        <v>16</v>
      </c>
      <c r="I6" s="362">
        <f>(H6*2+G6*3+F6*4+E6*5)/D6</f>
        <v>4.1550539744847894</v>
      </c>
      <c r="K6" s="304">
        <f>D6</f>
        <v>1019</v>
      </c>
      <c r="L6" s="305">
        <f>L7+L16+L29+L47+L67+L82+L113</f>
        <v>350</v>
      </c>
      <c r="M6" s="255">
        <f>L6*100/K6</f>
        <v>34.347399411187439</v>
      </c>
      <c r="N6" s="305">
        <f>N7+N16+N29+N47+N67+N82+N113</f>
        <v>9</v>
      </c>
      <c r="O6" s="311">
        <f>N6*100/K6</f>
        <v>0.88321884200196266</v>
      </c>
    </row>
    <row r="7" spans="1:15" s="357" customFormat="1" ht="15" customHeight="1" thickBot="1" x14ac:dyDescent="0.3">
      <c r="A7" s="363"/>
      <c r="B7" s="364"/>
      <c r="C7" s="364" t="s">
        <v>101</v>
      </c>
      <c r="D7" s="365">
        <f>SUM(D8:D15)</f>
        <v>92</v>
      </c>
      <c r="E7" s="365">
        <f t="shared" ref="E7:H7" si="0">SUM(E8:E15)</f>
        <v>35</v>
      </c>
      <c r="F7" s="365">
        <f t="shared" si="0"/>
        <v>36</v>
      </c>
      <c r="G7" s="365">
        <f t="shared" si="0"/>
        <v>21</v>
      </c>
      <c r="H7" s="365">
        <f t="shared" si="0"/>
        <v>0</v>
      </c>
      <c r="I7" s="366">
        <f>AVERAGE(I8:I15)</f>
        <v>4.0324900793650791</v>
      </c>
      <c r="K7" s="312">
        <f t="shared" ref="K7:K22" si="1">D7</f>
        <v>92</v>
      </c>
      <c r="L7" s="313">
        <f>E7+F7</f>
        <v>71</v>
      </c>
      <c r="M7" s="320">
        <f>L7*100/K7</f>
        <v>77.173913043478265</v>
      </c>
      <c r="N7" s="313">
        <f>H7</f>
        <v>0</v>
      </c>
      <c r="O7" s="319">
        <f>N7*100/K7</f>
        <v>0</v>
      </c>
    </row>
    <row r="8" spans="1:15" s="372" customFormat="1" ht="15" customHeight="1" x14ac:dyDescent="0.25">
      <c r="A8" s="367">
        <v>1</v>
      </c>
      <c r="B8" s="368">
        <v>10002</v>
      </c>
      <c r="C8" s="369" t="s">
        <v>143</v>
      </c>
      <c r="D8" s="370">
        <f>SUM(E8:H8)</f>
        <v>6</v>
      </c>
      <c r="E8" s="370">
        <v>2</v>
      </c>
      <c r="F8" s="370">
        <v>3</v>
      </c>
      <c r="G8" s="370">
        <v>1</v>
      </c>
      <c r="H8" s="370"/>
      <c r="I8" s="371">
        <f>(H8*2+G8*3+F8*4+E8*5)/D8</f>
        <v>4.166666666666667</v>
      </c>
      <c r="K8" s="98">
        <f t="shared" si="1"/>
        <v>6</v>
      </c>
      <c r="L8" s="99">
        <f t="shared" ref="L8:L28" si="2">E8+F8</f>
        <v>5</v>
      </c>
      <c r="M8" s="100">
        <f t="shared" ref="M8:M28" si="3">L8*100/K8</f>
        <v>83.333333333333329</v>
      </c>
      <c r="N8" s="99">
        <f t="shared" ref="N8:N28" si="4">H8</f>
        <v>0</v>
      </c>
      <c r="O8" s="101">
        <f t="shared" ref="O8:O28" si="5">N8*100/K8</f>
        <v>0</v>
      </c>
    </row>
    <row r="9" spans="1:15" s="372" customFormat="1" ht="15" customHeight="1" x14ac:dyDescent="0.25">
      <c r="A9" s="373">
        <v>2</v>
      </c>
      <c r="B9" s="374">
        <v>10090</v>
      </c>
      <c r="C9" s="375" t="s">
        <v>144</v>
      </c>
      <c r="D9" s="376">
        <f t="shared" ref="D9:D15" si="6">SUM(E9:H9)</f>
        <v>18</v>
      </c>
      <c r="E9" s="376">
        <v>3</v>
      </c>
      <c r="F9" s="376">
        <v>11</v>
      </c>
      <c r="G9" s="376">
        <v>4</v>
      </c>
      <c r="H9" s="376"/>
      <c r="I9" s="377">
        <f t="shared" ref="I9:I15" si="7">(H9*2+G9*3+F9*4+E9*5)/D9</f>
        <v>3.9444444444444446</v>
      </c>
      <c r="K9" s="98">
        <f t="shared" si="1"/>
        <v>18</v>
      </c>
      <c r="L9" s="99">
        <f t="shared" si="2"/>
        <v>14</v>
      </c>
      <c r="M9" s="100">
        <f t="shared" si="3"/>
        <v>77.777777777777771</v>
      </c>
      <c r="N9" s="99">
        <f t="shared" si="4"/>
        <v>0</v>
      </c>
      <c r="O9" s="101">
        <f t="shared" si="5"/>
        <v>0</v>
      </c>
    </row>
    <row r="10" spans="1:15" s="372" customFormat="1" ht="15" customHeight="1" x14ac:dyDescent="0.25">
      <c r="A10" s="373">
        <v>3</v>
      </c>
      <c r="B10" s="374">
        <v>10004</v>
      </c>
      <c r="C10" s="375" t="s">
        <v>145</v>
      </c>
      <c r="D10" s="376">
        <f t="shared" si="6"/>
        <v>42</v>
      </c>
      <c r="E10" s="376">
        <v>22</v>
      </c>
      <c r="F10" s="376">
        <v>13</v>
      </c>
      <c r="G10" s="376">
        <v>7</v>
      </c>
      <c r="H10" s="378"/>
      <c r="I10" s="377">
        <f t="shared" si="7"/>
        <v>4.3571428571428568</v>
      </c>
      <c r="K10" s="98">
        <f t="shared" si="1"/>
        <v>42</v>
      </c>
      <c r="L10" s="99">
        <f t="shared" si="2"/>
        <v>35</v>
      </c>
      <c r="M10" s="100">
        <f t="shared" si="3"/>
        <v>83.333333333333329</v>
      </c>
      <c r="N10" s="99">
        <f t="shared" si="4"/>
        <v>0</v>
      </c>
      <c r="O10" s="101">
        <f t="shared" si="5"/>
        <v>0</v>
      </c>
    </row>
    <row r="11" spans="1:15" s="372" customFormat="1" ht="15" customHeight="1" x14ac:dyDescent="0.25">
      <c r="A11" s="373">
        <v>4</v>
      </c>
      <c r="B11" s="374">
        <v>10001</v>
      </c>
      <c r="C11" s="375" t="s">
        <v>195</v>
      </c>
      <c r="D11" s="376">
        <f t="shared" si="6"/>
        <v>4</v>
      </c>
      <c r="E11" s="376"/>
      <c r="F11" s="376">
        <v>1</v>
      </c>
      <c r="G11" s="376">
        <v>3</v>
      </c>
      <c r="H11" s="376"/>
      <c r="I11" s="377">
        <f t="shared" si="7"/>
        <v>3.25</v>
      </c>
      <c r="K11" s="98">
        <f t="shared" si="1"/>
        <v>4</v>
      </c>
      <c r="L11" s="99">
        <f t="shared" si="2"/>
        <v>1</v>
      </c>
      <c r="M11" s="100">
        <f t="shared" si="3"/>
        <v>25</v>
      </c>
      <c r="N11" s="99">
        <f t="shared" si="4"/>
        <v>0</v>
      </c>
      <c r="O11" s="101">
        <f t="shared" si="5"/>
        <v>0</v>
      </c>
    </row>
    <row r="12" spans="1:15" s="372" customFormat="1" ht="15" customHeight="1" x14ac:dyDescent="0.25">
      <c r="A12" s="379">
        <v>5</v>
      </c>
      <c r="B12" s="380">
        <v>10120</v>
      </c>
      <c r="C12" s="381" t="s">
        <v>146</v>
      </c>
      <c r="D12" s="382">
        <f t="shared" si="6"/>
        <v>2</v>
      </c>
      <c r="E12" s="382">
        <v>1</v>
      </c>
      <c r="F12" s="382">
        <v>1</v>
      </c>
      <c r="G12" s="382"/>
      <c r="H12" s="382"/>
      <c r="I12" s="383">
        <f t="shared" si="7"/>
        <v>4.5</v>
      </c>
      <c r="K12" s="98">
        <f t="shared" si="1"/>
        <v>2</v>
      </c>
      <c r="L12" s="99">
        <f t="shared" si="2"/>
        <v>2</v>
      </c>
      <c r="M12" s="100">
        <f t="shared" si="3"/>
        <v>100</v>
      </c>
      <c r="N12" s="99">
        <f t="shared" si="4"/>
        <v>0</v>
      </c>
      <c r="O12" s="101">
        <f t="shared" si="5"/>
        <v>0</v>
      </c>
    </row>
    <row r="13" spans="1:15" s="372" customFormat="1" ht="15" customHeight="1" x14ac:dyDescent="0.25">
      <c r="A13" s="384">
        <v>6</v>
      </c>
      <c r="B13" s="385">
        <v>10190</v>
      </c>
      <c r="C13" s="386" t="s">
        <v>147</v>
      </c>
      <c r="D13" s="387">
        <f t="shared" si="6"/>
        <v>6</v>
      </c>
      <c r="E13" s="387">
        <v>3</v>
      </c>
      <c r="F13" s="387">
        <v>2</v>
      </c>
      <c r="G13" s="387">
        <v>1</v>
      </c>
      <c r="H13" s="387"/>
      <c r="I13" s="388">
        <f t="shared" si="7"/>
        <v>4.333333333333333</v>
      </c>
      <c r="K13" s="98">
        <f t="shared" si="1"/>
        <v>6</v>
      </c>
      <c r="L13" s="99">
        <f t="shared" si="2"/>
        <v>5</v>
      </c>
      <c r="M13" s="100">
        <f t="shared" si="3"/>
        <v>83.333333333333329</v>
      </c>
      <c r="N13" s="99">
        <f t="shared" si="4"/>
        <v>0</v>
      </c>
      <c r="O13" s="101">
        <f t="shared" si="5"/>
        <v>0</v>
      </c>
    </row>
    <row r="14" spans="1:15" s="372" customFormat="1" ht="15" customHeight="1" x14ac:dyDescent="0.25">
      <c r="A14" s="389">
        <v>7</v>
      </c>
      <c r="B14" s="390">
        <v>10320</v>
      </c>
      <c r="C14" s="391" t="s">
        <v>10</v>
      </c>
      <c r="D14" s="392">
        <f t="shared" si="6"/>
        <v>6</v>
      </c>
      <c r="E14" s="392"/>
      <c r="F14" s="392">
        <v>2</v>
      </c>
      <c r="G14" s="392">
        <v>4</v>
      </c>
      <c r="H14" s="392"/>
      <c r="I14" s="393">
        <f t="shared" si="7"/>
        <v>3.3333333333333335</v>
      </c>
      <c r="K14" s="98">
        <f t="shared" si="1"/>
        <v>6</v>
      </c>
      <c r="L14" s="99">
        <f t="shared" si="2"/>
        <v>2</v>
      </c>
      <c r="M14" s="100">
        <f t="shared" si="3"/>
        <v>33.333333333333336</v>
      </c>
      <c r="N14" s="99">
        <f t="shared" si="4"/>
        <v>0</v>
      </c>
      <c r="O14" s="101">
        <f t="shared" si="5"/>
        <v>0</v>
      </c>
    </row>
    <row r="15" spans="1:15" s="372" customFormat="1" ht="15" customHeight="1" thickBot="1" x14ac:dyDescent="0.3">
      <c r="A15" s="379">
        <v>8</v>
      </c>
      <c r="B15" s="380">
        <v>10086</v>
      </c>
      <c r="C15" s="381" t="s">
        <v>112</v>
      </c>
      <c r="D15" s="382">
        <f t="shared" si="6"/>
        <v>8</v>
      </c>
      <c r="E15" s="382">
        <v>4</v>
      </c>
      <c r="F15" s="382">
        <v>3</v>
      </c>
      <c r="G15" s="382">
        <v>1</v>
      </c>
      <c r="H15" s="382"/>
      <c r="I15" s="383">
        <f t="shared" si="7"/>
        <v>4.375</v>
      </c>
      <c r="K15" s="102">
        <f t="shared" si="1"/>
        <v>8</v>
      </c>
      <c r="L15" s="103">
        <f t="shared" si="2"/>
        <v>7</v>
      </c>
      <c r="M15" s="104">
        <f t="shared" si="3"/>
        <v>87.5</v>
      </c>
      <c r="N15" s="103">
        <f t="shared" si="4"/>
        <v>0</v>
      </c>
      <c r="O15" s="105">
        <f t="shared" si="5"/>
        <v>0</v>
      </c>
    </row>
    <row r="16" spans="1:15" s="372" customFormat="1" ht="15" customHeight="1" thickBot="1" x14ac:dyDescent="0.3">
      <c r="A16" s="394"/>
      <c r="B16" s="395"/>
      <c r="C16" s="396" t="s">
        <v>102</v>
      </c>
      <c r="D16" s="397">
        <f>SUM(D17:D28)</f>
        <v>60</v>
      </c>
      <c r="E16" s="397">
        <f>SUM(E17:E28)</f>
        <v>28</v>
      </c>
      <c r="F16" s="397">
        <f>SUM(F17:F28)</f>
        <v>21</v>
      </c>
      <c r="G16" s="397">
        <f>SUM(G17:G28)</f>
        <v>10</v>
      </c>
      <c r="H16" s="397">
        <f>SUM(H17:H28)</f>
        <v>1</v>
      </c>
      <c r="I16" s="398">
        <f>AVERAGE(I17:I28)</f>
        <v>4.3402990948445499</v>
      </c>
      <c r="K16" s="312">
        <f t="shared" si="1"/>
        <v>60</v>
      </c>
      <c r="L16" s="313">
        <f t="shared" si="2"/>
        <v>49</v>
      </c>
      <c r="M16" s="320">
        <f t="shared" si="3"/>
        <v>81.666666666666671</v>
      </c>
      <c r="N16" s="313">
        <f t="shared" si="4"/>
        <v>1</v>
      </c>
      <c r="O16" s="319">
        <f t="shared" si="5"/>
        <v>1.6666666666666667</v>
      </c>
    </row>
    <row r="17" spans="1:15" s="372" customFormat="1" ht="15" customHeight="1" x14ac:dyDescent="0.25">
      <c r="A17" s="389">
        <v>1</v>
      </c>
      <c r="B17" s="390">
        <v>20040</v>
      </c>
      <c r="C17" s="399" t="s">
        <v>11</v>
      </c>
      <c r="D17" s="392">
        <f t="shared" ref="D17:D28" si="8">SUM(E17:H17)</f>
        <v>11</v>
      </c>
      <c r="E17" s="392">
        <v>6</v>
      </c>
      <c r="F17" s="392">
        <v>5</v>
      </c>
      <c r="G17" s="392"/>
      <c r="H17" s="392"/>
      <c r="I17" s="393">
        <f t="shared" ref="I17:I28" si="9">(H17*2+G17*3+F17*4+E17*5)/D17</f>
        <v>4.5454545454545459</v>
      </c>
      <c r="K17" s="470">
        <f t="shared" si="1"/>
        <v>11</v>
      </c>
      <c r="L17" s="471">
        <f t="shared" si="2"/>
        <v>11</v>
      </c>
      <c r="M17" s="472">
        <f t="shared" si="3"/>
        <v>100</v>
      </c>
      <c r="N17" s="471">
        <f t="shared" si="4"/>
        <v>0</v>
      </c>
      <c r="O17" s="473">
        <f t="shared" si="5"/>
        <v>0</v>
      </c>
    </row>
    <row r="18" spans="1:15" s="372" customFormat="1" ht="15" customHeight="1" x14ac:dyDescent="0.25">
      <c r="A18" s="384">
        <v>2</v>
      </c>
      <c r="B18" s="374">
        <v>20061</v>
      </c>
      <c r="C18" s="400" t="s">
        <v>13</v>
      </c>
      <c r="D18" s="401">
        <f t="shared" si="8"/>
        <v>3</v>
      </c>
      <c r="E18" s="387">
        <v>2</v>
      </c>
      <c r="F18" s="387"/>
      <c r="G18" s="387">
        <v>1</v>
      </c>
      <c r="H18" s="387"/>
      <c r="I18" s="388">
        <f t="shared" si="9"/>
        <v>4.333333333333333</v>
      </c>
      <c r="K18" s="98">
        <f t="shared" si="1"/>
        <v>3</v>
      </c>
      <c r="L18" s="99">
        <f t="shared" si="2"/>
        <v>2</v>
      </c>
      <c r="M18" s="100">
        <f t="shared" si="3"/>
        <v>66.666666666666671</v>
      </c>
      <c r="N18" s="99">
        <f t="shared" si="4"/>
        <v>0</v>
      </c>
      <c r="O18" s="101">
        <f t="shared" si="5"/>
        <v>0</v>
      </c>
    </row>
    <row r="19" spans="1:15" ht="15" customHeight="1" x14ac:dyDescent="0.25">
      <c r="A19" s="373">
        <v>3</v>
      </c>
      <c r="B19" s="374">
        <v>21020</v>
      </c>
      <c r="C19" s="375" t="s">
        <v>21</v>
      </c>
      <c r="D19" s="376">
        <f t="shared" si="8"/>
        <v>8</v>
      </c>
      <c r="E19" s="376">
        <v>2</v>
      </c>
      <c r="F19" s="376">
        <v>3</v>
      </c>
      <c r="G19" s="376">
        <v>2</v>
      </c>
      <c r="H19" s="376">
        <v>1</v>
      </c>
      <c r="I19" s="377">
        <f t="shared" si="9"/>
        <v>3.75</v>
      </c>
      <c r="K19" s="98">
        <f t="shared" si="1"/>
        <v>8</v>
      </c>
      <c r="L19" s="99">
        <f t="shared" si="2"/>
        <v>5</v>
      </c>
      <c r="M19" s="100">
        <f t="shared" si="3"/>
        <v>62.5</v>
      </c>
      <c r="N19" s="99">
        <f t="shared" si="4"/>
        <v>1</v>
      </c>
      <c r="O19" s="101">
        <f t="shared" si="5"/>
        <v>12.5</v>
      </c>
    </row>
    <row r="20" spans="1:15" ht="15" customHeight="1" x14ac:dyDescent="0.25">
      <c r="A20" s="373">
        <v>4</v>
      </c>
      <c r="B20" s="374">
        <v>20060</v>
      </c>
      <c r="C20" s="375" t="s">
        <v>148</v>
      </c>
      <c r="D20" s="376">
        <f t="shared" si="8"/>
        <v>5</v>
      </c>
      <c r="E20" s="376">
        <v>2</v>
      </c>
      <c r="F20" s="376">
        <v>2</v>
      </c>
      <c r="G20" s="376">
        <v>1</v>
      </c>
      <c r="H20" s="376"/>
      <c r="I20" s="377">
        <f t="shared" si="9"/>
        <v>4.2</v>
      </c>
      <c r="K20" s="98">
        <f t="shared" si="1"/>
        <v>5</v>
      </c>
      <c r="L20" s="99">
        <f t="shared" si="2"/>
        <v>4</v>
      </c>
      <c r="M20" s="285">
        <f t="shared" si="3"/>
        <v>80</v>
      </c>
      <c r="N20" s="99">
        <f t="shared" si="4"/>
        <v>0</v>
      </c>
      <c r="O20" s="101">
        <f t="shared" si="5"/>
        <v>0</v>
      </c>
    </row>
    <row r="21" spans="1:15" ht="15" customHeight="1" x14ac:dyDescent="0.25">
      <c r="A21" s="373">
        <v>5</v>
      </c>
      <c r="B21" s="374">
        <v>20400</v>
      </c>
      <c r="C21" s="375" t="s">
        <v>15</v>
      </c>
      <c r="D21" s="376">
        <f t="shared" si="8"/>
        <v>11</v>
      </c>
      <c r="E21" s="376">
        <v>8</v>
      </c>
      <c r="F21" s="376">
        <v>1</v>
      </c>
      <c r="G21" s="376">
        <v>2</v>
      </c>
      <c r="H21" s="376"/>
      <c r="I21" s="377">
        <f t="shared" si="9"/>
        <v>4.5454545454545459</v>
      </c>
      <c r="K21" s="98">
        <f t="shared" si="1"/>
        <v>11</v>
      </c>
      <c r="L21" s="99">
        <f t="shared" si="2"/>
        <v>9</v>
      </c>
      <c r="M21" s="100">
        <f t="shared" si="3"/>
        <v>81.818181818181813</v>
      </c>
      <c r="N21" s="99">
        <f t="shared" si="4"/>
        <v>0</v>
      </c>
      <c r="O21" s="101">
        <f t="shared" si="5"/>
        <v>0</v>
      </c>
    </row>
    <row r="22" spans="1:15" ht="15" customHeight="1" x14ac:dyDescent="0.25">
      <c r="A22" s="373">
        <v>6</v>
      </c>
      <c r="B22" s="374">
        <v>20080</v>
      </c>
      <c r="C22" s="375" t="s">
        <v>149</v>
      </c>
      <c r="D22" s="376">
        <f t="shared" si="8"/>
        <v>6</v>
      </c>
      <c r="E22" s="376">
        <v>2</v>
      </c>
      <c r="F22" s="376">
        <v>2</v>
      </c>
      <c r="G22" s="376">
        <v>2</v>
      </c>
      <c r="H22" s="376"/>
      <c r="I22" s="377">
        <f t="shared" si="9"/>
        <v>4</v>
      </c>
      <c r="K22" s="98">
        <f t="shared" si="1"/>
        <v>6</v>
      </c>
      <c r="L22" s="99">
        <f t="shared" si="2"/>
        <v>4</v>
      </c>
      <c r="M22" s="100">
        <f t="shared" si="3"/>
        <v>66.666666666666671</v>
      </c>
      <c r="N22" s="99">
        <f t="shared" si="4"/>
        <v>0</v>
      </c>
      <c r="O22" s="101">
        <f t="shared" si="5"/>
        <v>0</v>
      </c>
    </row>
    <row r="23" spans="1:15" ht="15" customHeight="1" x14ac:dyDescent="0.25">
      <c r="A23" s="373">
        <v>7</v>
      </c>
      <c r="B23" s="374">
        <v>20460</v>
      </c>
      <c r="C23" s="375" t="s">
        <v>150</v>
      </c>
      <c r="D23" s="376">
        <f t="shared" si="8"/>
        <v>7</v>
      </c>
      <c r="E23" s="376">
        <v>3</v>
      </c>
      <c r="F23" s="376">
        <v>3</v>
      </c>
      <c r="G23" s="376">
        <v>1</v>
      </c>
      <c r="H23" s="376"/>
      <c r="I23" s="377">
        <f t="shared" si="9"/>
        <v>4.2857142857142856</v>
      </c>
      <c r="K23" s="98">
        <f>D23</f>
        <v>7</v>
      </c>
      <c r="L23" s="99">
        <f t="shared" si="2"/>
        <v>6</v>
      </c>
      <c r="M23" s="100">
        <f t="shared" si="3"/>
        <v>85.714285714285708</v>
      </c>
      <c r="N23" s="99">
        <f t="shared" si="4"/>
        <v>0</v>
      </c>
      <c r="O23" s="101">
        <f t="shared" si="5"/>
        <v>0</v>
      </c>
    </row>
    <row r="24" spans="1:15" ht="15" customHeight="1" x14ac:dyDescent="0.25">
      <c r="A24" s="384">
        <v>8</v>
      </c>
      <c r="B24" s="374">
        <v>20550</v>
      </c>
      <c r="C24" s="400" t="s">
        <v>17</v>
      </c>
      <c r="D24" s="401">
        <f t="shared" si="8"/>
        <v>1</v>
      </c>
      <c r="E24" s="387">
        <v>1</v>
      </c>
      <c r="F24" s="387"/>
      <c r="G24" s="387"/>
      <c r="H24" s="387"/>
      <c r="I24" s="388">
        <f t="shared" si="9"/>
        <v>5</v>
      </c>
      <c r="K24" s="98">
        <f>D24</f>
        <v>1</v>
      </c>
      <c r="L24" s="99">
        <f t="shared" si="2"/>
        <v>1</v>
      </c>
      <c r="M24" s="100">
        <f t="shared" si="3"/>
        <v>100</v>
      </c>
      <c r="N24" s="112">
        <f t="shared" si="4"/>
        <v>0</v>
      </c>
      <c r="O24" s="101">
        <f t="shared" si="5"/>
        <v>0</v>
      </c>
    </row>
    <row r="25" spans="1:15" ht="15" customHeight="1" x14ac:dyDescent="0.25">
      <c r="A25" s="403">
        <v>9</v>
      </c>
      <c r="B25" s="374">
        <v>20630</v>
      </c>
      <c r="C25" s="375" t="s">
        <v>196</v>
      </c>
      <c r="D25" s="376">
        <f t="shared" si="8"/>
        <v>3</v>
      </c>
      <c r="E25" s="376">
        <v>1</v>
      </c>
      <c r="F25" s="376">
        <v>2</v>
      </c>
      <c r="G25" s="376"/>
      <c r="H25" s="376"/>
      <c r="I25" s="404">
        <f t="shared" si="9"/>
        <v>4.333333333333333</v>
      </c>
      <c r="K25" s="98">
        <f>D25</f>
        <v>3</v>
      </c>
      <c r="L25" s="99">
        <f t="shared" si="2"/>
        <v>3</v>
      </c>
      <c r="M25" s="100">
        <f t="shared" si="3"/>
        <v>100</v>
      </c>
      <c r="N25" s="112">
        <f t="shared" si="4"/>
        <v>0</v>
      </c>
      <c r="O25" s="101">
        <f t="shared" si="5"/>
        <v>0</v>
      </c>
    </row>
    <row r="26" spans="1:15" ht="15" customHeight="1" x14ac:dyDescent="0.25">
      <c r="A26" s="403">
        <v>10</v>
      </c>
      <c r="B26" s="374">
        <v>20810</v>
      </c>
      <c r="C26" s="375" t="s">
        <v>151</v>
      </c>
      <c r="D26" s="376"/>
      <c r="E26" s="376"/>
      <c r="F26" s="376"/>
      <c r="G26" s="376"/>
      <c r="H26" s="376"/>
      <c r="I26" s="404"/>
      <c r="K26" s="98"/>
      <c r="L26" s="99"/>
      <c r="M26" s="100"/>
      <c r="N26" s="112"/>
      <c r="O26" s="101"/>
    </row>
    <row r="27" spans="1:15" ht="15" customHeight="1" x14ac:dyDescent="0.25">
      <c r="A27" s="373">
        <v>11</v>
      </c>
      <c r="B27" s="374">
        <v>20900</v>
      </c>
      <c r="C27" s="375" t="s">
        <v>152</v>
      </c>
      <c r="D27" s="376">
        <f t="shared" si="8"/>
        <v>4</v>
      </c>
      <c r="E27" s="376"/>
      <c r="F27" s="376">
        <v>3</v>
      </c>
      <c r="G27" s="376">
        <v>1</v>
      </c>
      <c r="H27" s="376"/>
      <c r="I27" s="404">
        <f t="shared" si="9"/>
        <v>3.75</v>
      </c>
      <c r="K27" s="98">
        <f t="shared" ref="K27:K28" si="10">D27</f>
        <v>4</v>
      </c>
      <c r="L27" s="99">
        <f t="shared" si="2"/>
        <v>3</v>
      </c>
      <c r="M27" s="100">
        <f t="shared" si="3"/>
        <v>75</v>
      </c>
      <c r="N27" s="112">
        <f t="shared" si="4"/>
        <v>0</v>
      </c>
      <c r="O27" s="101">
        <f t="shared" si="5"/>
        <v>0</v>
      </c>
    </row>
    <row r="28" spans="1:15" ht="15" customHeight="1" thickBot="1" x14ac:dyDescent="0.3">
      <c r="A28" s="379">
        <v>12</v>
      </c>
      <c r="B28" s="380">
        <v>21349</v>
      </c>
      <c r="C28" s="381" t="s">
        <v>153</v>
      </c>
      <c r="D28" s="382">
        <f t="shared" si="8"/>
        <v>1</v>
      </c>
      <c r="E28" s="382">
        <v>1</v>
      </c>
      <c r="F28" s="382"/>
      <c r="G28" s="382"/>
      <c r="H28" s="382"/>
      <c r="I28" s="405">
        <f t="shared" si="9"/>
        <v>5</v>
      </c>
      <c r="K28" s="102">
        <f t="shared" si="10"/>
        <v>1</v>
      </c>
      <c r="L28" s="474">
        <f t="shared" si="2"/>
        <v>1</v>
      </c>
      <c r="M28" s="475">
        <f t="shared" si="3"/>
        <v>100</v>
      </c>
      <c r="N28" s="476">
        <f t="shared" si="4"/>
        <v>0</v>
      </c>
      <c r="O28" s="105">
        <f t="shared" si="5"/>
        <v>0</v>
      </c>
    </row>
    <row r="29" spans="1:15" ht="15" customHeight="1" thickBot="1" x14ac:dyDescent="0.3">
      <c r="A29" s="363"/>
      <c r="B29" s="406"/>
      <c r="C29" s="407" t="s">
        <v>103</v>
      </c>
      <c r="D29" s="408">
        <f>SUM(D30:D46)</f>
        <v>106</v>
      </c>
      <c r="E29" s="409">
        <f t="shared" ref="E29:H29" si="11">SUM(E30:E46)</f>
        <v>31</v>
      </c>
      <c r="F29" s="409">
        <f t="shared" si="11"/>
        <v>43</v>
      </c>
      <c r="G29" s="409">
        <f t="shared" si="11"/>
        <v>29</v>
      </c>
      <c r="H29" s="409">
        <f t="shared" si="11"/>
        <v>3</v>
      </c>
      <c r="I29" s="410">
        <f>AVERAGE(I30:I46)</f>
        <v>3.8907895923520925</v>
      </c>
      <c r="K29" s="449">
        <f t="shared" ref="K29:K92" si="12">D29</f>
        <v>106</v>
      </c>
      <c r="L29" s="469">
        <f t="shared" ref="L29:L92" si="13">E29+F29</f>
        <v>74</v>
      </c>
      <c r="M29" s="477">
        <f t="shared" ref="M29:M92" si="14">L29*100/K29</f>
        <v>69.811320754716988</v>
      </c>
      <c r="N29" s="469">
        <f t="shared" ref="N29:N92" si="15">H29</f>
        <v>3</v>
      </c>
      <c r="O29" s="482">
        <f t="shared" ref="O29:O92" si="16">N29*100/K29</f>
        <v>2.8301886792452828</v>
      </c>
    </row>
    <row r="30" spans="1:15" ht="15" customHeight="1" x14ac:dyDescent="0.25">
      <c r="A30" s="389">
        <v>1</v>
      </c>
      <c r="B30" s="390">
        <v>30070</v>
      </c>
      <c r="C30" s="411" t="s">
        <v>24</v>
      </c>
      <c r="D30" s="392">
        <f t="shared" ref="D30:D46" si="17">SUM(E30:H30)</f>
        <v>28</v>
      </c>
      <c r="E30" s="392">
        <v>11</v>
      </c>
      <c r="F30" s="392">
        <v>14</v>
      </c>
      <c r="G30" s="392">
        <v>3</v>
      </c>
      <c r="H30" s="392"/>
      <c r="I30" s="393">
        <f t="shared" ref="I30:I46" si="18">(H30*2+G30*3+F30*4+E30*5)/D30</f>
        <v>4.2857142857142856</v>
      </c>
      <c r="K30" s="442">
        <f t="shared" si="12"/>
        <v>28</v>
      </c>
      <c r="L30" s="444">
        <f t="shared" si="13"/>
        <v>25</v>
      </c>
      <c r="M30" s="478">
        <f t="shared" si="14"/>
        <v>89.285714285714292</v>
      </c>
      <c r="N30" s="444">
        <f t="shared" si="15"/>
        <v>0</v>
      </c>
      <c r="O30" s="483">
        <f t="shared" si="16"/>
        <v>0</v>
      </c>
    </row>
    <row r="31" spans="1:15" ht="15" customHeight="1" x14ac:dyDescent="0.25">
      <c r="A31" s="373">
        <v>2</v>
      </c>
      <c r="B31" s="374">
        <v>30480</v>
      </c>
      <c r="C31" s="412" t="s">
        <v>154</v>
      </c>
      <c r="D31" s="376">
        <f t="shared" si="17"/>
        <v>11</v>
      </c>
      <c r="E31" s="376">
        <v>5</v>
      </c>
      <c r="F31" s="376">
        <v>4</v>
      </c>
      <c r="G31" s="376">
        <v>2</v>
      </c>
      <c r="H31" s="376"/>
      <c r="I31" s="377">
        <f t="shared" si="18"/>
        <v>4.2727272727272725</v>
      </c>
      <c r="K31" s="429">
        <f t="shared" si="12"/>
        <v>11</v>
      </c>
      <c r="L31" s="432">
        <f t="shared" si="13"/>
        <v>9</v>
      </c>
      <c r="M31" s="479">
        <f t="shared" si="14"/>
        <v>81.818181818181813</v>
      </c>
      <c r="N31" s="432">
        <f t="shared" si="15"/>
        <v>0</v>
      </c>
      <c r="O31" s="484">
        <f t="shared" si="16"/>
        <v>0</v>
      </c>
    </row>
    <row r="32" spans="1:15" ht="15" customHeight="1" x14ac:dyDescent="0.25">
      <c r="A32" s="373">
        <v>3</v>
      </c>
      <c r="B32" s="374">
        <v>30460</v>
      </c>
      <c r="C32" s="412" t="s">
        <v>29</v>
      </c>
      <c r="D32" s="376">
        <f t="shared" si="17"/>
        <v>9</v>
      </c>
      <c r="E32" s="376">
        <v>3</v>
      </c>
      <c r="F32" s="376">
        <v>5</v>
      </c>
      <c r="G32" s="376">
        <v>1</v>
      </c>
      <c r="H32" s="376"/>
      <c r="I32" s="377">
        <f t="shared" si="18"/>
        <v>4.2222222222222223</v>
      </c>
      <c r="K32" s="429">
        <f t="shared" si="12"/>
        <v>9</v>
      </c>
      <c r="L32" s="432">
        <f t="shared" si="13"/>
        <v>8</v>
      </c>
      <c r="M32" s="479">
        <f t="shared" si="14"/>
        <v>88.888888888888886</v>
      </c>
      <c r="N32" s="432">
        <f t="shared" si="15"/>
        <v>0</v>
      </c>
      <c r="O32" s="484">
        <f t="shared" si="16"/>
        <v>0</v>
      </c>
    </row>
    <row r="33" spans="1:15" ht="15" customHeight="1" x14ac:dyDescent="0.25">
      <c r="A33" s="373">
        <v>4</v>
      </c>
      <c r="B33" s="374">
        <v>30030</v>
      </c>
      <c r="C33" s="412" t="s">
        <v>155</v>
      </c>
      <c r="D33" s="376">
        <f t="shared" si="17"/>
        <v>5</v>
      </c>
      <c r="E33" s="376">
        <v>3</v>
      </c>
      <c r="F33" s="376">
        <v>1</v>
      </c>
      <c r="G33" s="376">
        <v>1</v>
      </c>
      <c r="H33" s="376"/>
      <c r="I33" s="377">
        <f t="shared" si="18"/>
        <v>4.4000000000000004</v>
      </c>
      <c r="K33" s="429">
        <f t="shared" si="12"/>
        <v>5</v>
      </c>
      <c r="L33" s="432">
        <f t="shared" si="13"/>
        <v>4</v>
      </c>
      <c r="M33" s="479">
        <f t="shared" si="14"/>
        <v>80</v>
      </c>
      <c r="N33" s="432">
        <f t="shared" si="15"/>
        <v>0</v>
      </c>
      <c r="O33" s="484">
        <f t="shared" si="16"/>
        <v>0</v>
      </c>
    </row>
    <row r="34" spans="1:15" ht="15" customHeight="1" x14ac:dyDescent="0.25">
      <c r="A34" s="384">
        <v>5</v>
      </c>
      <c r="B34" s="374">
        <v>31000</v>
      </c>
      <c r="C34" s="413" t="s">
        <v>37</v>
      </c>
      <c r="D34" s="401">
        <f t="shared" si="17"/>
        <v>3</v>
      </c>
      <c r="E34" s="387">
        <v>1</v>
      </c>
      <c r="F34" s="387">
        <v>1</v>
      </c>
      <c r="G34" s="387">
        <v>1</v>
      </c>
      <c r="H34" s="387"/>
      <c r="I34" s="388">
        <f t="shared" si="18"/>
        <v>4</v>
      </c>
      <c r="K34" s="429">
        <f t="shared" si="12"/>
        <v>3</v>
      </c>
      <c r="L34" s="432">
        <f t="shared" si="13"/>
        <v>2</v>
      </c>
      <c r="M34" s="479">
        <f t="shared" si="14"/>
        <v>66.666666666666671</v>
      </c>
      <c r="N34" s="432">
        <f t="shared" si="15"/>
        <v>0</v>
      </c>
      <c r="O34" s="484">
        <f t="shared" si="16"/>
        <v>0</v>
      </c>
    </row>
    <row r="35" spans="1:15" ht="15" customHeight="1" x14ac:dyDescent="0.25">
      <c r="A35" s="414">
        <v>6</v>
      </c>
      <c r="B35" s="374">
        <v>30130</v>
      </c>
      <c r="C35" s="412" t="s">
        <v>25</v>
      </c>
      <c r="D35" s="376">
        <f t="shared" si="17"/>
        <v>1</v>
      </c>
      <c r="E35" s="376"/>
      <c r="F35" s="376">
        <v>1</v>
      </c>
      <c r="G35" s="376"/>
      <c r="H35" s="376"/>
      <c r="I35" s="377">
        <f t="shared" si="18"/>
        <v>4</v>
      </c>
      <c r="K35" s="429">
        <f t="shared" si="12"/>
        <v>1</v>
      </c>
      <c r="L35" s="432">
        <f t="shared" si="13"/>
        <v>1</v>
      </c>
      <c r="M35" s="479">
        <f t="shared" si="14"/>
        <v>100</v>
      </c>
      <c r="N35" s="432">
        <f t="shared" si="15"/>
        <v>0</v>
      </c>
      <c r="O35" s="484">
        <f t="shared" si="16"/>
        <v>0</v>
      </c>
    </row>
    <row r="36" spans="1:15" ht="15" customHeight="1" x14ac:dyDescent="0.25">
      <c r="A36" s="414">
        <v>7</v>
      </c>
      <c r="B36" s="374">
        <v>30160</v>
      </c>
      <c r="C36" s="412" t="s">
        <v>156</v>
      </c>
      <c r="D36" s="376"/>
      <c r="E36" s="376"/>
      <c r="F36" s="376"/>
      <c r="G36" s="376"/>
      <c r="H36" s="376"/>
      <c r="I36" s="377"/>
      <c r="K36" s="429"/>
      <c r="L36" s="432"/>
      <c r="M36" s="479"/>
      <c r="N36" s="432"/>
      <c r="O36" s="484"/>
    </row>
    <row r="37" spans="1:15" ht="15" customHeight="1" x14ac:dyDescent="0.25">
      <c r="A37" s="414">
        <v>8</v>
      </c>
      <c r="B37" s="374">
        <v>30310</v>
      </c>
      <c r="C37" s="412" t="s">
        <v>27</v>
      </c>
      <c r="D37" s="376">
        <f t="shared" si="17"/>
        <v>3</v>
      </c>
      <c r="E37" s="376">
        <v>1</v>
      </c>
      <c r="F37" s="376">
        <v>1</v>
      </c>
      <c r="G37" s="376">
        <v>1</v>
      </c>
      <c r="H37" s="376"/>
      <c r="I37" s="377">
        <f t="shared" si="18"/>
        <v>4</v>
      </c>
      <c r="K37" s="429">
        <f t="shared" si="12"/>
        <v>3</v>
      </c>
      <c r="L37" s="432">
        <f t="shared" si="13"/>
        <v>2</v>
      </c>
      <c r="M37" s="479">
        <f t="shared" si="14"/>
        <v>66.666666666666671</v>
      </c>
      <c r="N37" s="432">
        <f t="shared" si="15"/>
        <v>0</v>
      </c>
      <c r="O37" s="484">
        <f t="shared" si="16"/>
        <v>0</v>
      </c>
    </row>
    <row r="38" spans="1:15" ht="15" customHeight="1" x14ac:dyDescent="0.25">
      <c r="A38" s="414">
        <v>9</v>
      </c>
      <c r="B38" s="374">
        <v>30440</v>
      </c>
      <c r="C38" s="412" t="s">
        <v>28</v>
      </c>
      <c r="D38" s="376">
        <f t="shared" si="17"/>
        <v>4</v>
      </c>
      <c r="E38" s="376"/>
      <c r="F38" s="376"/>
      <c r="G38" s="376">
        <v>4</v>
      </c>
      <c r="H38" s="376"/>
      <c r="I38" s="377">
        <f t="shared" si="18"/>
        <v>3</v>
      </c>
      <c r="K38" s="429">
        <f t="shared" si="12"/>
        <v>4</v>
      </c>
      <c r="L38" s="432">
        <f t="shared" si="13"/>
        <v>0</v>
      </c>
      <c r="M38" s="479">
        <f t="shared" si="14"/>
        <v>0</v>
      </c>
      <c r="N38" s="432">
        <f t="shared" si="15"/>
        <v>0</v>
      </c>
      <c r="O38" s="484">
        <f t="shared" si="16"/>
        <v>0</v>
      </c>
    </row>
    <row r="39" spans="1:15" ht="15" customHeight="1" x14ac:dyDescent="0.25">
      <c r="A39" s="414">
        <v>10</v>
      </c>
      <c r="B39" s="374">
        <v>30500</v>
      </c>
      <c r="C39" s="412" t="s">
        <v>157</v>
      </c>
      <c r="D39" s="376">
        <f t="shared" si="17"/>
        <v>4</v>
      </c>
      <c r="E39" s="376"/>
      <c r="F39" s="376">
        <v>1</v>
      </c>
      <c r="G39" s="376">
        <v>2</v>
      </c>
      <c r="H39" s="378">
        <v>1</v>
      </c>
      <c r="I39" s="377">
        <f t="shared" si="18"/>
        <v>3</v>
      </c>
      <c r="K39" s="429">
        <f t="shared" si="12"/>
        <v>4</v>
      </c>
      <c r="L39" s="432">
        <f t="shared" si="13"/>
        <v>1</v>
      </c>
      <c r="M39" s="479">
        <f t="shared" si="14"/>
        <v>25</v>
      </c>
      <c r="N39" s="432">
        <f t="shared" si="15"/>
        <v>1</v>
      </c>
      <c r="O39" s="484">
        <f t="shared" si="16"/>
        <v>25</v>
      </c>
    </row>
    <row r="40" spans="1:15" ht="15" customHeight="1" x14ac:dyDescent="0.25">
      <c r="A40" s="414">
        <v>11</v>
      </c>
      <c r="B40" s="374">
        <v>30530</v>
      </c>
      <c r="C40" s="412" t="s">
        <v>158</v>
      </c>
      <c r="D40" s="376">
        <f t="shared" si="17"/>
        <v>11</v>
      </c>
      <c r="E40" s="376"/>
      <c r="F40" s="376">
        <v>5</v>
      </c>
      <c r="G40" s="376">
        <v>5</v>
      </c>
      <c r="H40" s="376">
        <v>1</v>
      </c>
      <c r="I40" s="377">
        <f t="shared" si="18"/>
        <v>3.3636363636363638</v>
      </c>
      <c r="K40" s="429">
        <f t="shared" si="12"/>
        <v>11</v>
      </c>
      <c r="L40" s="432">
        <f t="shared" si="13"/>
        <v>5</v>
      </c>
      <c r="M40" s="479">
        <f t="shared" si="14"/>
        <v>45.454545454545453</v>
      </c>
      <c r="N40" s="432">
        <f t="shared" si="15"/>
        <v>1</v>
      </c>
      <c r="O40" s="484">
        <f t="shared" si="16"/>
        <v>9.0909090909090917</v>
      </c>
    </row>
    <row r="41" spans="1:15" ht="15" customHeight="1" x14ac:dyDescent="0.25">
      <c r="A41" s="414">
        <v>12</v>
      </c>
      <c r="B41" s="374">
        <v>30640</v>
      </c>
      <c r="C41" s="412" t="s">
        <v>32</v>
      </c>
      <c r="D41" s="376">
        <f t="shared" si="17"/>
        <v>3</v>
      </c>
      <c r="E41" s="376">
        <v>1</v>
      </c>
      <c r="F41" s="376">
        <v>2</v>
      </c>
      <c r="G41" s="376"/>
      <c r="H41" s="376"/>
      <c r="I41" s="377">
        <f t="shared" si="18"/>
        <v>4.333333333333333</v>
      </c>
      <c r="K41" s="429">
        <f t="shared" si="12"/>
        <v>3</v>
      </c>
      <c r="L41" s="432">
        <f t="shared" si="13"/>
        <v>3</v>
      </c>
      <c r="M41" s="479">
        <f t="shared" si="14"/>
        <v>100</v>
      </c>
      <c r="N41" s="432">
        <f t="shared" si="15"/>
        <v>0</v>
      </c>
      <c r="O41" s="484">
        <f t="shared" si="16"/>
        <v>0</v>
      </c>
    </row>
    <row r="42" spans="1:15" ht="15" customHeight="1" x14ac:dyDescent="0.25">
      <c r="A42" s="414">
        <v>13</v>
      </c>
      <c r="B42" s="374">
        <v>30650</v>
      </c>
      <c r="C42" s="412" t="s">
        <v>159</v>
      </c>
      <c r="D42" s="376">
        <f t="shared" si="17"/>
        <v>6</v>
      </c>
      <c r="E42" s="376"/>
      <c r="F42" s="376">
        <v>3</v>
      </c>
      <c r="G42" s="376">
        <v>3</v>
      </c>
      <c r="H42" s="376"/>
      <c r="I42" s="377">
        <f t="shared" si="18"/>
        <v>3.5</v>
      </c>
      <c r="K42" s="429">
        <f t="shared" si="12"/>
        <v>6</v>
      </c>
      <c r="L42" s="432">
        <f t="shared" si="13"/>
        <v>3</v>
      </c>
      <c r="M42" s="479">
        <f t="shared" si="14"/>
        <v>50</v>
      </c>
      <c r="N42" s="432">
        <f t="shared" si="15"/>
        <v>0</v>
      </c>
      <c r="O42" s="484">
        <f t="shared" si="16"/>
        <v>0</v>
      </c>
    </row>
    <row r="43" spans="1:15" ht="15" customHeight="1" x14ac:dyDescent="0.25">
      <c r="A43" s="414">
        <v>14</v>
      </c>
      <c r="B43" s="374">
        <v>30790</v>
      </c>
      <c r="C43" s="412" t="s">
        <v>34</v>
      </c>
      <c r="D43" s="376">
        <f t="shared" si="17"/>
        <v>2</v>
      </c>
      <c r="E43" s="376">
        <v>1</v>
      </c>
      <c r="F43" s="376"/>
      <c r="G43" s="376">
        <v>1</v>
      </c>
      <c r="H43" s="376"/>
      <c r="I43" s="377">
        <f t="shared" si="18"/>
        <v>4</v>
      </c>
      <c r="K43" s="429">
        <f t="shared" si="12"/>
        <v>2</v>
      </c>
      <c r="L43" s="432">
        <f t="shared" si="13"/>
        <v>1</v>
      </c>
      <c r="M43" s="479">
        <f t="shared" si="14"/>
        <v>50</v>
      </c>
      <c r="N43" s="432">
        <f t="shared" si="15"/>
        <v>0</v>
      </c>
      <c r="O43" s="484">
        <f t="shared" si="16"/>
        <v>0</v>
      </c>
    </row>
    <row r="44" spans="1:15" ht="15" customHeight="1" x14ac:dyDescent="0.25">
      <c r="A44" s="414">
        <v>15</v>
      </c>
      <c r="B44" s="374">
        <v>30890</v>
      </c>
      <c r="C44" s="412" t="s">
        <v>160</v>
      </c>
      <c r="D44" s="376">
        <f t="shared" si="17"/>
        <v>4</v>
      </c>
      <c r="E44" s="376">
        <v>1</v>
      </c>
      <c r="F44" s="376">
        <v>2</v>
      </c>
      <c r="G44" s="376">
        <v>1</v>
      </c>
      <c r="H44" s="376"/>
      <c r="I44" s="377">
        <f t="shared" si="18"/>
        <v>4</v>
      </c>
      <c r="K44" s="429">
        <f t="shared" si="12"/>
        <v>4</v>
      </c>
      <c r="L44" s="432">
        <f t="shared" si="13"/>
        <v>3</v>
      </c>
      <c r="M44" s="479">
        <f t="shared" si="14"/>
        <v>75</v>
      </c>
      <c r="N44" s="432">
        <f t="shared" si="15"/>
        <v>0</v>
      </c>
      <c r="O44" s="484">
        <f t="shared" si="16"/>
        <v>0</v>
      </c>
    </row>
    <row r="45" spans="1:15" ht="15" customHeight="1" x14ac:dyDescent="0.25">
      <c r="A45" s="414">
        <v>16</v>
      </c>
      <c r="B45" s="374">
        <v>30940</v>
      </c>
      <c r="C45" s="412" t="s">
        <v>36</v>
      </c>
      <c r="D45" s="376">
        <f t="shared" si="17"/>
        <v>8</v>
      </c>
      <c r="E45" s="376">
        <v>1</v>
      </c>
      <c r="F45" s="376">
        <v>3</v>
      </c>
      <c r="G45" s="376">
        <v>4</v>
      </c>
      <c r="H45" s="376"/>
      <c r="I45" s="377">
        <f t="shared" si="18"/>
        <v>3.625</v>
      </c>
      <c r="K45" s="429">
        <f t="shared" si="12"/>
        <v>8</v>
      </c>
      <c r="L45" s="432">
        <f t="shared" si="13"/>
        <v>4</v>
      </c>
      <c r="M45" s="479">
        <f t="shared" si="14"/>
        <v>50</v>
      </c>
      <c r="N45" s="432">
        <f t="shared" si="15"/>
        <v>0</v>
      </c>
      <c r="O45" s="484">
        <f t="shared" si="16"/>
        <v>0</v>
      </c>
    </row>
    <row r="46" spans="1:15" ht="15" customHeight="1" thickBot="1" x14ac:dyDescent="0.3">
      <c r="A46" s="415">
        <v>17</v>
      </c>
      <c r="B46" s="380">
        <v>31480</v>
      </c>
      <c r="C46" s="416" t="s">
        <v>38</v>
      </c>
      <c r="D46" s="382">
        <f t="shared" si="17"/>
        <v>4</v>
      </c>
      <c r="E46" s="382">
        <v>3</v>
      </c>
      <c r="F46" s="382"/>
      <c r="G46" s="382"/>
      <c r="H46" s="382">
        <v>1</v>
      </c>
      <c r="I46" s="383">
        <f t="shared" si="18"/>
        <v>4.25</v>
      </c>
      <c r="K46" s="433">
        <f t="shared" si="12"/>
        <v>4</v>
      </c>
      <c r="L46" s="435">
        <f t="shared" si="13"/>
        <v>3</v>
      </c>
      <c r="M46" s="480">
        <f t="shared" si="14"/>
        <v>75</v>
      </c>
      <c r="N46" s="435">
        <f t="shared" si="15"/>
        <v>1</v>
      </c>
      <c r="O46" s="485">
        <f t="shared" si="16"/>
        <v>25</v>
      </c>
    </row>
    <row r="47" spans="1:15" ht="15" customHeight="1" thickBot="1" x14ac:dyDescent="0.3">
      <c r="A47" s="394"/>
      <c r="B47" s="395"/>
      <c r="C47" s="417" t="s">
        <v>104</v>
      </c>
      <c r="D47" s="397">
        <f>SUM(D48:D67)</f>
        <v>165</v>
      </c>
      <c r="E47" s="397">
        <f>SUM(E48:E67)</f>
        <v>62</v>
      </c>
      <c r="F47" s="397">
        <f>SUM(F48:F67)</f>
        <v>52</v>
      </c>
      <c r="G47" s="397">
        <f>SUM(G48:G67)</f>
        <v>47</v>
      </c>
      <c r="H47" s="397">
        <f>SUM(H48:H67)</f>
        <v>4</v>
      </c>
      <c r="I47" s="398">
        <f>AVERAGE(I48:I67)</f>
        <v>3.8598351689160508</v>
      </c>
      <c r="K47" s="449">
        <f t="shared" si="12"/>
        <v>165</v>
      </c>
      <c r="L47" s="469">
        <f t="shared" si="13"/>
        <v>114</v>
      </c>
      <c r="M47" s="477">
        <f t="shared" si="14"/>
        <v>69.090909090909093</v>
      </c>
      <c r="N47" s="469">
        <f t="shared" si="15"/>
        <v>4</v>
      </c>
      <c r="O47" s="482">
        <f t="shared" si="16"/>
        <v>2.4242424242424243</v>
      </c>
    </row>
    <row r="48" spans="1:15" ht="15" customHeight="1" x14ac:dyDescent="0.25">
      <c r="A48" s="389">
        <v>1</v>
      </c>
      <c r="B48" s="390">
        <v>40010</v>
      </c>
      <c r="C48" s="411" t="s">
        <v>161</v>
      </c>
      <c r="D48" s="392">
        <f t="shared" ref="D48:D67" si="19">SUM(E48:H48)</f>
        <v>15</v>
      </c>
      <c r="E48" s="392">
        <v>8</v>
      </c>
      <c r="F48" s="392">
        <v>4</v>
      </c>
      <c r="G48" s="392">
        <v>3</v>
      </c>
      <c r="H48" s="392"/>
      <c r="I48" s="393">
        <f t="shared" ref="I48:I67" si="20">(H48*2+G48*3+F48*4+E48*5)/D48</f>
        <v>4.333333333333333</v>
      </c>
      <c r="K48" s="442">
        <f t="shared" si="12"/>
        <v>15</v>
      </c>
      <c r="L48" s="444">
        <f t="shared" si="13"/>
        <v>12</v>
      </c>
      <c r="M48" s="478">
        <f t="shared" si="14"/>
        <v>80</v>
      </c>
      <c r="N48" s="444">
        <f t="shared" si="15"/>
        <v>0</v>
      </c>
      <c r="O48" s="483">
        <f t="shared" si="16"/>
        <v>0</v>
      </c>
    </row>
    <row r="49" spans="1:15" ht="15" customHeight="1" x14ac:dyDescent="0.25">
      <c r="A49" s="373">
        <v>2</v>
      </c>
      <c r="B49" s="374">
        <v>40030</v>
      </c>
      <c r="C49" s="412" t="s">
        <v>41</v>
      </c>
      <c r="D49" s="376">
        <f t="shared" si="19"/>
        <v>5</v>
      </c>
      <c r="E49" s="376">
        <v>3</v>
      </c>
      <c r="F49" s="376">
        <v>1</v>
      </c>
      <c r="G49" s="376">
        <v>1</v>
      </c>
      <c r="H49" s="418"/>
      <c r="I49" s="377">
        <f t="shared" si="20"/>
        <v>4.4000000000000004</v>
      </c>
      <c r="K49" s="429">
        <f t="shared" si="12"/>
        <v>5</v>
      </c>
      <c r="L49" s="432">
        <f t="shared" si="13"/>
        <v>4</v>
      </c>
      <c r="M49" s="479">
        <f t="shared" si="14"/>
        <v>80</v>
      </c>
      <c r="N49" s="432">
        <f t="shared" si="15"/>
        <v>0</v>
      </c>
      <c r="O49" s="484">
        <f t="shared" si="16"/>
        <v>0</v>
      </c>
    </row>
    <row r="50" spans="1:15" ht="15" customHeight="1" x14ac:dyDescent="0.25">
      <c r="A50" s="384">
        <v>3</v>
      </c>
      <c r="B50" s="374">
        <v>40410</v>
      </c>
      <c r="C50" s="413" t="s">
        <v>48</v>
      </c>
      <c r="D50" s="401">
        <f t="shared" si="19"/>
        <v>12</v>
      </c>
      <c r="E50" s="387">
        <v>3</v>
      </c>
      <c r="F50" s="387">
        <v>4</v>
      </c>
      <c r="G50" s="387">
        <v>5</v>
      </c>
      <c r="H50" s="387"/>
      <c r="I50" s="388">
        <f t="shared" si="20"/>
        <v>3.8333333333333335</v>
      </c>
      <c r="K50" s="429">
        <f t="shared" si="12"/>
        <v>12</v>
      </c>
      <c r="L50" s="432">
        <f t="shared" si="13"/>
        <v>7</v>
      </c>
      <c r="M50" s="479">
        <f t="shared" si="14"/>
        <v>58.333333333333336</v>
      </c>
      <c r="N50" s="432">
        <f t="shared" si="15"/>
        <v>0</v>
      </c>
      <c r="O50" s="484">
        <f t="shared" si="16"/>
        <v>0</v>
      </c>
    </row>
    <row r="51" spans="1:15" ht="15" customHeight="1" x14ac:dyDescent="0.25">
      <c r="A51" s="373">
        <v>4</v>
      </c>
      <c r="B51" s="374">
        <v>40011</v>
      </c>
      <c r="C51" s="375" t="s">
        <v>40</v>
      </c>
      <c r="D51" s="376">
        <f t="shared" si="19"/>
        <v>36</v>
      </c>
      <c r="E51" s="376">
        <v>13</v>
      </c>
      <c r="F51" s="376">
        <v>10</v>
      </c>
      <c r="G51" s="376">
        <v>12</v>
      </c>
      <c r="H51" s="376">
        <v>1</v>
      </c>
      <c r="I51" s="377">
        <f t="shared" si="20"/>
        <v>3.9722222222222223</v>
      </c>
      <c r="K51" s="429">
        <f t="shared" si="12"/>
        <v>36</v>
      </c>
      <c r="L51" s="432">
        <f t="shared" si="13"/>
        <v>23</v>
      </c>
      <c r="M51" s="479">
        <f t="shared" si="14"/>
        <v>63.888888888888886</v>
      </c>
      <c r="N51" s="432">
        <f t="shared" si="15"/>
        <v>1</v>
      </c>
      <c r="O51" s="484">
        <f t="shared" si="16"/>
        <v>2.7777777777777777</v>
      </c>
    </row>
    <row r="52" spans="1:15" ht="15" customHeight="1" x14ac:dyDescent="0.25">
      <c r="A52" s="373">
        <v>5</v>
      </c>
      <c r="B52" s="374">
        <v>40080</v>
      </c>
      <c r="C52" s="375" t="s">
        <v>96</v>
      </c>
      <c r="D52" s="376">
        <f t="shared" si="19"/>
        <v>8</v>
      </c>
      <c r="E52" s="376"/>
      <c r="F52" s="376">
        <v>5</v>
      </c>
      <c r="G52" s="376">
        <v>3</v>
      </c>
      <c r="H52" s="376"/>
      <c r="I52" s="377">
        <f t="shared" si="20"/>
        <v>3.625</v>
      </c>
      <c r="K52" s="429">
        <f t="shared" si="12"/>
        <v>8</v>
      </c>
      <c r="L52" s="432">
        <f t="shared" si="13"/>
        <v>5</v>
      </c>
      <c r="M52" s="479">
        <f t="shared" si="14"/>
        <v>62.5</v>
      </c>
      <c r="N52" s="432">
        <f t="shared" si="15"/>
        <v>0</v>
      </c>
      <c r="O52" s="484">
        <f t="shared" si="16"/>
        <v>0</v>
      </c>
    </row>
    <row r="53" spans="1:15" ht="15" customHeight="1" x14ac:dyDescent="0.25">
      <c r="A53" s="373">
        <v>6</v>
      </c>
      <c r="B53" s="374">
        <v>40100</v>
      </c>
      <c r="C53" s="375" t="s">
        <v>42</v>
      </c>
      <c r="D53" s="376">
        <f t="shared" si="19"/>
        <v>5</v>
      </c>
      <c r="E53" s="376">
        <v>2</v>
      </c>
      <c r="F53" s="376">
        <v>2</v>
      </c>
      <c r="G53" s="376">
        <v>1</v>
      </c>
      <c r="H53" s="378"/>
      <c r="I53" s="377">
        <f t="shared" si="20"/>
        <v>4.2</v>
      </c>
      <c r="J53" s="349"/>
      <c r="K53" s="429">
        <f t="shared" si="12"/>
        <v>5</v>
      </c>
      <c r="L53" s="432">
        <f t="shared" si="13"/>
        <v>4</v>
      </c>
      <c r="M53" s="479">
        <f t="shared" si="14"/>
        <v>80</v>
      </c>
      <c r="N53" s="432">
        <f t="shared" si="15"/>
        <v>0</v>
      </c>
      <c r="O53" s="484">
        <f t="shared" si="16"/>
        <v>0</v>
      </c>
    </row>
    <row r="54" spans="1:15" ht="15" customHeight="1" x14ac:dyDescent="0.25">
      <c r="A54" s="373">
        <v>7</v>
      </c>
      <c r="B54" s="374">
        <v>40020</v>
      </c>
      <c r="C54" s="375" t="s">
        <v>162</v>
      </c>
      <c r="D54" s="376">
        <f t="shared" si="19"/>
        <v>1</v>
      </c>
      <c r="E54" s="376"/>
      <c r="F54" s="376"/>
      <c r="G54" s="376">
        <v>1</v>
      </c>
      <c r="H54" s="376"/>
      <c r="I54" s="377">
        <f t="shared" si="20"/>
        <v>3</v>
      </c>
      <c r="J54" s="349"/>
      <c r="K54" s="429">
        <f t="shared" si="12"/>
        <v>1</v>
      </c>
      <c r="L54" s="432">
        <f t="shared" si="13"/>
        <v>0</v>
      </c>
      <c r="M54" s="479">
        <f t="shared" si="14"/>
        <v>0</v>
      </c>
      <c r="N54" s="432">
        <f t="shared" si="15"/>
        <v>0</v>
      </c>
      <c r="O54" s="484">
        <f t="shared" si="16"/>
        <v>0</v>
      </c>
    </row>
    <row r="55" spans="1:15" ht="15" customHeight="1" x14ac:dyDescent="0.25">
      <c r="A55" s="373">
        <v>8</v>
      </c>
      <c r="B55" s="374">
        <v>40031</v>
      </c>
      <c r="C55" s="375" t="s">
        <v>113</v>
      </c>
      <c r="D55" s="376">
        <f t="shared" si="19"/>
        <v>17</v>
      </c>
      <c r="E55" s="376">
        <v>11</v>
      </c>
      <c r="F55" s="376">
        <v>2</v>
      </c>
      <c r="G55" s="376">
        <v>4</v>
      </c>
      <c r="H55" s="419"/>
      <c r="I55" s="420">
        <f t="shared" si="20"/>
        <v>4.4117647058823533</v>
      </c>
      <c r="K55" s="429">
        <f t="shared" si="12"/>
        <v>17</v>
      </c>
      <c r="L55" s="432">
        <f t="shared" si="13"/>
        <v>13</v>
      </c>
      <c r="M55" s="479">
        <f t="shared" si="14"/>
        <v>76.470588235294116</v>
      </c>
      <c r="N55" s="432">
        <f t="shared" si="15"/>
        <v>0</v>
      </c>
      <c r="O55" s="484">
        <f t="shared" si="16"/>
        <v>0</v>
      </c>
    </row>
    <row r="56" spans="1:15" ht="15" customHeight="1" x14ac:dyDescent="0.25">
      <c r="A56" s="421">
        <v>9</v>
      </c>
      <c r="B56" s="422">
        <v>40210</v>
      </c>
      <c r="C56" s="423" t="s">
        <v>44</v>
      </c>
      <c r="D56" s="419">
        <f t="shared" si="19"/>
        <v>6</v>
      </c>
      <c r="E56" s="419"/>
      <c r="F56" s="419">
        <v>4</v>
      </c>
      <c r="G56" s="419">
        <v>2</v>
      </c>
      <c r="H56" s="424"/>
      <c r="I56" s="425">
        <f t="shared" si="20"/>
        <v>3.6666666666666665</v>
      </c>
      <c r="K56" s="429">
        <f t="shared" si="12"/>
        <v>6</v>
      </c>
      <c r="L56" s="432">
        <f t="shared" si="13"/>
        <v>4</v>
      </c>
      <c r="M56" s="479">
        <f t="shared" si="14"/>
        <v>66.666666666666671</v>
      </c>
      <c r="N56" s="432">
        <f t="shared" si="15"/>
        <v>0</v>
      </c>
      <c r="O56" s="484">
        <f t="shared" si="16"/>
        <v>0</v>
      </c>
    </row>
    <row r="57" spans="1:15" ht="15" customHeight="1" x14ac:dyDescent="0.25">
      <c r="A57" s="426">
        <v>10</v>
      </c>
      <c r="B57" s="427">
        <v>40300</v>
      </c>
      <c r="C57" s="428" t="s">
        <v>45</v>
      </c>
      <c r="D57" s="424">
        <f t="shared" si="19"/>
        <v>4</v>
      </c>
      <c r="E57" s="424">
        <v>2</v>
      </c>
      <c r="F57" s="424">
        <v>1</v>
      </c>
      <c r="G57" s="424">
        <v>1</v>
      </c>
      <c r="H57" s="424"/>
      <c r="I57" s="425">
        <f t="shared" si="20"/>
        <v>4.25</v>
      </c>
      <c r="K57" s="429">
        <f t="shared" si="12"/>
        <v>4</v>
      </c>
      <c r="L57" s="432">
        <f t="shared" si="13"/>
        <v>3</v>
      </c>
      <c r="M57" s="479">
        <f t="shared" si="14"/>
        <v>75</v>
      </c>
      <c r="N57" s="432">
        <f t="shared" si="15"/>
        <v>0</v>
      </c>
      <c r="O57" s="484">
        <f t="shared" si="16"/>
        <v>0</v>
      </c>
    </row>
    <row r="58" spans="1:15" ht="15" customHeight="1" x14ac:dyDescent="0.25">
      <c r="A58" s="426">
        <v>11</v>
      </c>
      <c r="B58" s="427">
        <v>40360</v>
      </c>
      <c r="C58" s="428" t="s">
        <v>46</v>
      </c>
      <c r="D58" s="424">
        <f t="shared" si="19"/>
        <v>3</v>
      </c>
      <c r="E58" s="424">
        <v>1</v>
      </c>
      <c r="F58" s="424">
        <v>1</v>
      </c>
      <c r="G58" s="424">
        <v>1</v>
      </c>
      <c r="H58" s="424"/>
      <c r="I58" s="425">
        <f t="shared" si="20"/>
        <v>4</v>
      </c>
      <c r="K58" s="429">
        <f t="shared" si="12"/>
        <v>3</v>
      </c>
      <c r="L58" s="432">
        <f t="shared" si="13"/>
        <v>2</v>
      </c>
      <c r="M58" s="479">
        <f t="shared" si="14"/>
        <v>66.666666666666671</v>
      </c>
      <c r="N58" s="432">
        <f t="shared" si="15"/>
        <v>0</v>
      </c>
      <c r="O58" s="484">
        <f t="shared" si="16"/>
        <v>0</v>
      </c>
    </row>
    <row r="59" spans="1:15" ht="15" customHeight="1" x14ac:dyDescent="0.25">
      <c r="A59" s="426">
        <v>12</v>
      </c>
      <c r="B59" s="427">
        <v>40390</v>
      </c>
      <c r="C59" s="428" t="s">
        <v>47</v>
      </c>
      <c r="D59" s="424">
        <f t="shared" si="19"/>
        <v>1</v>
      </c>
      <c r="E59" s="424"/>
      <c r="F59" s="424">
        <v>1</v>
      </c>
      <c r="G59" s="424"/>
      <c r="H59" s="424"/>
      <c r="I59" s="425">
        <f t="shared" si="20"/>
        <v>4</v>
      </c>
      <c r="K59" s="429">
        <f t="shared" si="12"/>
        <v>1</v>
      </c>
      <c r="L59" s="432">
        <f t="shared" si="13"/>
        <v>1</v>
      </c>
      <c r="M59" s="479">
        <f t="shared" si="14"/>
        <v>100</v>
      </c>
      <c r="N59" s="432">
        <f t="shared" si="15"/>
        <v>0</v>
      </c>
      <c r="O59" s="484">
        <f t="shared" si="16"/>
        <v>0</v>
      </c>
    </row>
    <row r="60" spans="1:15" ht="15" customHeight="1" x14ac:dyDescent="0.25">
      <c r="A60" s="426">
        <v>13</v>
      </c>
      <c r="B60" s="427">
        <v>40720</v>
      </c>
      <c r="C60" s="428" t="s">
        <v>197</v>
      </c>
      <c r="D60" s="424">
        <f t="shared" si="19"/>
        <v>16</v>
      </c>
      <c r="E60" s="424">
        <v>7</v>
      </c>
      <c r="F60" s="424">
        <v>6</v>
      </c>
      <c r="G60" s="424">
        <v>2</v>
      </c>
      <c r="H60" s="424">
        <v>1</v>
      </c>
      <c r="I60" s="425">
        <f t="shared" si="20"/>
        <v>4.1875</v>
      </c>
      <c r="K60" s="429">
        <f t="shared" si="12"/>
        <v>16</v>
      </c>
      <c r="L60" s="432">
        <f t="shared" si="13"/>
        <v>13</v>
      </c>
      <c r="M60" s="479">
        <f t="shared" si="14"/>
        <v>81.25</v>
      </c>
      <c r="N60" s="432">
        <f t="shared" si="15"/>
        <v>1</v>
      </c>
      <c r="O60" s="484">
        <f t="shared" si="16"/>
        <v>6.25</v>
      </c>
    </row>
    <row r="61" spans="1:15" ht="15" customHeight="1" x14ac:dyDescent="0.25">
      <c r="A61" s="426">
        <v>14</v>
      </c>
      <c r="B61" s="427">
        <v>40730</v>
      </c>
      <c r="C61" s="428" t="s">
        <v>49</v>
      </c>
      <c r="D61" s="424">
        <f t="shared" si="19"/>
        <v>2</v>
      </c>
      <c r="E61" s="424">
        <v>1</v>
      </c>
      <c r="F61" s="424"/>
      <c r="G61" s="424">
        <v>1</v>
      </c>
      <c r="H61" s="424"/>
      <c r="I61" s="425">
        <f t="shared" si="20"/>
        <v>4</v>
      </c>
      <c r="K61" s="429">
        <f t="shared" si="12"/>
        <v>2</v>
      </c>
      <c r="L61" s="432">
        <f t="shared" si="13"/>
        <v>1</v>
      </c>
      <c r="M61" s="479">
        <f t="shared" si="14"/>
        <v>50</v>
      </c>
      <c r="N61" s="432">
        <f t="shared" si="15"/>
        <v>0</v>
      </c>
      <c r="O61" s="484">
        <f t="shared" si="16"/>
        <v>0</v>
      </c>
    </row>
    <row r="62" spans="1:15" ht="15" customHeight="1" x14ac:dyDescent="0.25">
      <c r="A62" s="429">
        <v>15</v>
      </c>
      <c r="B62" s="427">
        <v>40820</v>
      </c>
      <c r="C62" s="428" t="s">
        <v>198</v>
      </c>
      <c r="D62" s="430">
        <f t="shared" si="19"/>
        <v>7</v>
      </c>
      <c r="E62" s="430">
        <v>1</v>
      </c>
      <c r="F62" s="430">
        <v>2</v>
      </c>
      <c r="G62" s="430">
        <v>4</v>
      </c>
      <c r="H62" s="430"/>
      <c r="I62" s="431">
        <f t="shared" si="20"/>
        <v>3.5714285714285716</v>
      </c>
      <c r="K62" s="429">
        <f t="shared" si="12"/>
        <v>7</v>
      </c>
      <c r="L62" s="432">
        <f t="shared" si="13"/>
        <v>3</v>
      </c>
      <c r="M62" s="479">
        <f t="shared" si="14"/>
        <v>42.857142857142854</v>
      </c>
      <c r="N62" s="432">
        <f t="shared" si="15"/>
        <v>0</v>
      </c>
      <c r="O62" s="484">
        <f t="shared" si="16"/>
        <v>0</v>
      </c>
    </row>
    <row r="63" spans="1:15" ht="15" customHeight="1" x14ac:dyDescent="0.25">
      <c r="A63" s="429">
        <v>16</v>
      </c>
      <c r="B63" s="427">
        <v>40840</v>
      </c>
      <c r="C63" s="428" t="s">
        <v>51</v>
      </c>
      <c r="D63" s="430">
        <f t="shared" si="19"/>
        <v>1</v>
      </c>
      <c r="E63" s="430"/>
      <c r="F63" s="430"/>
      <c r="G63" s="430"/>
      <c r="H63" s="430">
        <v>1</v>
      </c>
      <c r="I63" s="431">
        <f t="shared" si="20"/>
        <v>2</v>
      </c>
      <c r="K63" s="429">
        <f t="shared" si="12"/>
        <v>1</v>
      </c>
      <c r="L63" s="432">
        <f t="shared" si="13"/>
        <v>0</v>
      </c>
      <c r="M63" s="479">
        <f t="shared" si="14"/>
        <v>0</v>
      </c>
      <c r="N63" s="432">
        <f t="shared" si="15"/>
        <v>1</v>
      </c>
      <c r="O63" s="484">
        <f t="shared" si="16"/>
        <v>100</v>
      </c>
    </row>
    <row r="64" spans="1:15" ht="15" customHeight="1" x14ac:dyDescent="0.25">
      <c r="A64" s="429">
        <v>17</v>
      </c>
      <c r="B64" s="427">
        <v>40950</v>
      </c>
      <c r="C64" s="432" t="s">
        <v>52</v>
      </c>
      <c r="D64" s="430">
        <f t="shared" si="19"/>
        <v>2</v>
      </c>
      <c r="E64" s="430"/>
      <c r="F64" s="430">
        <v>1</v>
      </c>
      <c r="G64" s="430">
        <v>1</v>
      </c>
      <c r="H64" s="430"/>
      <c r="I64" s="431">
        <f t="shared" si="20"/>
        <v>3.5</v>
      </c>
      <c r="K64" s="429">
        <f t="shared" si="12"/>
        <v>2</v>
      </c>
      <c r="L64" s="432">
        <f t="shared" si="13"/>
        <v>1</v>
      </c>
      <c r="M64" s="479">
        <f t="shared" si="14"/>
        <v>50</v>
      </c>
      <c r="N64" s="432">
        <f t="shared" si="15"/>
        <v>0</v>
      </c>
      <c r="O64" s="484">
        <f t="shared" si="16"/>
        <v>0</v>
      </c>
    </row>
    <row r="65" spans="1:15" ht="15" customHeight="1" x14ac:dyDescent="0.25">
      <c r="A65" s="433">
        <v>18</v>
      </c>
      <c r="B65" s="434">
        <v>40990</v>
      </c>
      <c r="C65" s="435" t="s">
        <v>53</v>
      </c>
      <c r="D65" s="436">
        <f t="shared" si="19"/>
        <v>11</v>
      </c>
      <c r="E65" s="436">
        <v>6</v>
      </c>
      <c r="F65" s="436">
        <v>5</v>
      </c>
      <c r="G65" s="436"/>
      <c r="H65" s="436"/>
      <c r="I65" s="437">
        <f t="shared" si="20"/>
        <v>4.5454545454545459</v>
      </c>
      <c r="K65" s="429">
        <f t="shared" si="12"/>
        <v>11</v>
      </c>
      <c r="L65" s="432">
        <f t="shared" si="13"/>
        <v>11</v>
      </c>
      <c r="M65" s="479">
        <f t="shared" si="14"/>
        <v>100</v>
      </c>
      <c r="N65" s="432">
        <f t="shared" si="15"/>
        <v>0</v>
      </c>
      <c r="O65" s="484">
        <f t="shared" si="16"/>
        <v>0</v>
      </c>
    </row>
    <row r="66" spans="1:15" ht="15" customHeight="1" x14ac:dyDescent="0.25">
      <c r="A66" s="433">
        <v>19</v>
      </c>
      <c r="B66" s="434">
        <v>40133</v>
      </c>
      <c r="C66" s="447" t="s">
        <v>43</v>
      </c>
      <c r="D66" s="436">
        <f t="shared" si="19"/>
        <v>5</v>
      </c>
      <c r="E66" s="436">
        <v>2</v>
      </c>
      <c r="F66" s="436">
        <v>2</v>
      </c>
      <c r="G66" s="436">
        <v>1</v>
      </c>
      <c r="H66" s="436"/>
      <c r="I66" s="437">
        <f t="shared" si="20"/>
        <v>4.2</v>
      </c>
      <c r="K66" s="429">
        <f t="shared" si="12"/>
        <v>5</v>
      </c>
      <c r="L66" s="432">
        <f t="shared" si="13"/>
        <v>4</v>
      </c>
      <c r="M66" s="479">
        <f t="shared" si="14"/>
        <v>80</v>
      </c>
      <c r="N66" s="432">
        <f t="shared" si="15"/>
        <v>0</v>
      </c>
      <c r="O66" s="484">
        <f t="shared" si="16"/>
        <v>0</v>
      </c>
    </row>
    <row r="67" spans="1:15" ht="15" customHeight="1" thickBot="1" x14ac:dyDescent="0.3">
      <c r="A67" s="433">
        <v>20</v>
      </c>
      <c r="B67" s="434">
        <v>40400</v>
      </c>
      <c r="C67" s="447" t="s">
        <v>199</v>
      </c>
      <c r="D67" s="436">
        <f t="shared" si="19"/>
        <v>8</v>
      </c>
      <c r="E67" s="436">
        <v>2</v>
      </c>
      <c r="F67" s="436">
        <v>1</v>
      </c>
      <c r="G67" s="436">
        <v>4</v>
      </c>
      <c r="H67" s="436">
        <v>1</v>
      </c>
      <c r="I67" s="437">
        <f t="shared" si="20"/>
        <v>3.5</v>
      </c>
      <c r="K67" s="433">
        <f t="shared" si="12"/>
        <v>8</v>
      </c>
      <c r="L67" s="435">
        <f t="shared" si="13"/>
        <v>3</v>
      </c>
      <c r="M67" s="480">
        <f t="shared" si="14"/>
        <v>37.5</v>
      </c>
      <c r="N67" s="435">
        <f t="shared" si="15"/>
        <v>1</v>
      </c>
      <c r="O67" s="485">
        <f t="shared" si="16"/>
        <v>12.5</v>
      </c>
    </row>
    <row r="68" spans="1:15" ht="15" customHeight="1" thickBot="1" x14ac:dyDescent="0.3">
      <c r="A68" s="438"/>
      <c r="B68" s="439"/>
      <c r="C68" s="439" t="s">
        <v>105</v>
      </c>
      <c r="D68" s="440">
        <f>SUM(D69:D82)</f>
        <v>111</v>
      </c>
      <c r="E68" s="440">
        <f>SUM(E69:E82)</f>
        <v>43</v>
      </c>
      <c r="F68" s="440">
        <f>SUM(F69:F82)</f>
        <v>45</v>
      </c>
      <c r="G68" s="440">
        <f>SUM(G69:G82)</f>
        <v>22</v>
      </c>
      <c r="H68" s="440">
        <f>SUM(H69:H82)</f>
        <v>1</v>
      </c>
      <c r="I68" s="441">
        <f>AVERAGE(I69:I82)</f>
        <v>4.1261689656099589</v>
      </c>
      <c r="K68" s="449">
        <f t="shared" si="12"/>
        <v>111</v>
      </c>
      <c r="L68" s="469">
        <f t="shared" si="13"/>
        <v>88</v>
      </c>
      <c r="M68" s="477">
        <f t="shared" si="14"/>
        <v>79.27927927927928</v>
      </c>
      <c r="N68" s="469">
        <f t="shared" si="15"/>
        <v>1</v>
      </c>
      <c r="O68" s="482">
        <f t="shared" si="16"/>
        <v>0.90090090090090091</v>
      </c>
    </row>
    <row r="69" spans="1:15" ht="15" customHeight="1" x14ac:dyDescent="0.25">
      <c r="A69" s="442">
        <v>1</v>
      </c>
      <c r="B69" s="443">
        <v>50040</v>
      </c>
      <c r="C69" s="444" t="s">
        <v>165</v>
      </c>
      <c r="D69" s="445">
        <f t="shared" ref="D69:D123" si="21">SUM(E69:H69)</f>
        <v>7</v>
      </c>
      <c r="E69" s="445">
        <v>4</v>
      </c>
      <c r="F69" s="445">
        <v>3</v>
      </c>
      <c r="G69" s="445"/>
      <c r="H69" s="445"/>
      <c r="I69" s="446">
        <f t="shared" ref="I69:I82" si="22">(H69*2+G69*3+F69*4+E69*5)/D69</f>
        <v>4.5714285714285712</v>
      </c>
      <c r="K69" s="442">
        <f t="shared" si="12"/>
        <v>7</v>
      </c>
      <c r="L69" s="444">
        <f t="shared" si="13"/>
        <v>7</v>
      </c>
      <c r="M69" s="478">
        <f t="shared" si="14"/>
        <v>100</v>
      </c>
      <c r="N69" s="444">
        <f t="shared" si="15"/>
        <v>0</v>
      </c>
      <c r="O69" s="483">
        <f t="shared" si="16"/>
        <v>0</v>
      </c>
    </row>
    <row r="70" spans="1:15" ht="15" customHeight="1" x14ac:dyDescent="0.25">
      <c r="A70" s="429">
        <v>2</v>
      </c>
      <c r="B70" s="427">
        <v>50003</v>
      </c>
      <c r="C70" s="432" t="s">
        <v>97</v>
      </c>
      <c r="D70" s="430">
        <f t="shared" si="21"/>
        <v>11</v>
      </c>
      <c r="E70" s="430">
        <v>6</v>
      </c>
      <c r="F70" s="430">
        <v>5</v>
      </c>
      <c r="G70" s="430"/>
      <c r="H70" s="430"/>
      <c r="I70" s="431">
        <f t="shared" si="22"/>
        <v>4.5454545454545459</v>
      </c>
      <c r="K70" s="429">
        <f t="shared" si="12"/>
        <v>11</v>
      </c>
      <c r="L70" s="432">
        <f t="shared" si="13"/>
        <v>11</v>
      </c>
      <c r="M70" s="479">
        <f t="shared" si="14"/>
        <v>100</v>
      </c>
      <c r="N70" s="432">
        <f t="shared" si="15"/>
        <v>0</v>
      </c>
      <c r="O70" s="484">
        <f t="shared" si="16"/>
        <v>0</v>
      </c>
    </row>
    <row r="71" spans="1:15" ht="15" customHeight="1" x14ac:dyDescent="0.25">
      <c r="A71" s="429">
        <v>3</v>
      </c>
      <c r="B71" s="427">
        <v>50060</v>
      </c>
      <c r="C71" s="428" t="s">
        <v>166</v>
      </c>
      <c r="D71" s="430">
        <f t="shared" si="21"/>
        <v>14</v>
      </c>
      <c r="E71" s="430">
        <v>7</v>
      </c>
      <c r="F71" s="430">
        <v>5</v>
      </c>
      <c r="G71" s="430">
        <v>2</v>
      </c>
      <c r="H71" s="430"/>
      <c r="I71" s="431">
        <f t="shared" si="22"/>
        <v>4.3571428571428568</v>
      </c>
      <c r="K71" s="429">
        <f t="shared" si="12"/>
        <v>14</v>
      </c>
      <c r="L71" s="432">
        <f t="shared" si="13"/>
        <v>12</v>
      </c>
      <c r="M71" s="479">
        <f t="shared" si="14"/>
        <v>85.714285714285708</v>
      </c>
      <c r="N71" s="432">
        <f t="shared" si="15"/>
        <v>0</v>
      </c>
      <c r="O71" s="484">
        <f t="shared" si="16"/>
        <v>0</v>
      </c>
    </row>
    <row r="72" spans="1:15" ht="15" customHeight="1" x14ac:dyDescent="0.25">
      <c r="A72" s="429">
        <v>4</v>
      </c>
      <c r="B72" s="427">
        <v>50170</v>
      </c>
      <c r="C72" s="428" t="s">
        <v>167</v>
      </c>
      <c r="D72" s="430">
        <f t="shared" si="21"/>
        <v>4</v>
      </c>
      <c r="E72" s="430">
        <v>2</v>
      </c>
      <c r="F72" s="430">
        <v>2</v>
      </c>
      <c r="G72" s="430"/>
      <c r="H72" s="430"/>
      <c r="I72" s="431">
        <f t="shared" si="22"/>
        <v>4.5</v>
      </c>
      <c r="K72" s="429">
        <f t="shared" si="12"/>
        <v>4</v>
      </c>
      <c r="L72" s="432">
        <f t="shared" si="13"/>
        <v>4</v>
      </c>
      <c r="M72" s="479">
        <f t="shared" si="14"/>
        <v>100</v>
      </c>
      <c r="N72" s="432">
        <f t="shared" si="15"/>
        <v>0</v>
      </c>
      <c r="O72" s="484">
        <f t="shared" si="16"/>
        <v>0</v>
      </c>
    </row>
    <row r="73" spans="1:15" ht="15" customHeight="1" x14ac:dyDescent="0.25">
      <c r="A73" s="429">
        <v>5</v>
      </c>
      <c r="B73" s="427">
        <v>50230</v>
      </c>
      <c r="C73" s="432" t="s">
        <v>58</v>
      </c>
      <c r="D73" s="430">
        <f t="shared" si="21"/>
        <v>5</v>
      </c>
      <c r="E73" s="430">
        <v>5</v>
      </c>
      <c r="F73" s="430"/>
      <c r="G73" s="430"/>
      <c r="H73" s="430"/>
      <c r="I73" s="431">
        <f t="shared" si="22"/>
        <v>5</v>
      </c>
      <c r="K73" s="429">
        <f t="shared" si="12"/>
        <v>5</v>
      </c>
      <c r="L73" s="432">
        <f t="shared" si="13"/>
        <v>5</v>
      </c>
      <c r="M73" s="479">
        <f t="shared" si="14"/>
        <v>100</v>
      </c>
      <c r="N73" s="432">
        <f t="shared" si="15"/>
        <v>0</v>
      </c>
      <c r="O73" s="484">
        <f t="shared" si="16"/>
        <v>0</v>
      </c>
    </row>
    <row r="74" spans="1:15" ht="15" customHeight="1" x14ac:dyDescent="0.25">
      <c r="A74" s="429">
        <v>6</v>
      </c>
      <c r="B74" s="427">
        <v>50340</v>
      </c>
      <c r="C74" s="428" t="s">
        <v>168</v>
      </c>
      <c r="D74" s="430">
        <f t="shared" si="21"/>
        <v>2</v>
      </c>
      <c r="E74" s="430">
        <v>1</v>
      </c>
      <c r="F74" s="430">
        <v>1</v>
      </c>
      <c r="G74" s="430"/>
      <c r="H74" s="430"/>
      <c r="I74" s="431">
        <f t="shared" si="22"/>
        <v>4.5</v>
      </c>
      <c r="K74" s="429">
        <f t="shared" si="12"/>
        <v>2</v>
      </c>
      <c r="L74" s="432">
        <f t="shared" si="13"/>
        <v>2</v>
      </c>
      <c r="M74" s="479">
        <f t="shared" si="14"/>
        <v>100</v>
      </c>
      <c r="N74" s="432">
        <f t="shared" si="15"/>
        <v>0</v>
      </c>
      <c r="O74" s="484">
        <f t="shared" si="16"/>
        <v>0</v>
      </c>
    </row>
    <row r="75" spans="1:15" ht="15" customHeight="1" x14ac:dyDescent="0.25">
      <c r="A75" s="429">
        <v>7</v>
      </c>
      <c r="B75" s="427">
        <v>50420</v>
      </c>
      <c r="C75" s="428" t="s">
        <v>169</v>
      </c>
      <c r="D75" s="430">
        <f t="shared" si="21"/>
        <v>6</v>
      </c>
      <c r="E75" s="430">
        <v>2</v>
      </c>
      <c r="F75" s="430">
        <v>2</v>
      </c>
      <c r="G75" s="430">
        <v>2</v>
      </c>
      <c r="H75" s="430"/>
      <c r="I75" s="431">
        <f t="shared" si="22"/>
        <v>4</v>
      </c>
      <c r="K75" s="429">
        <f t="shared" si="12"/>
        <v>6</v>
      </c>
      <c r="L75" s="432">
        <f t="shared" si="13"/>
        <v>4</v>
      </c>
      <c r="M75" s="479">
        <f t="shared" si="14"/>
        <v>66.666666666666671</v>
      </c>
      <c r="N75" s="432">
        <f t="shared" si="15"/>
        <v>0</v>
      </c>
      <c r="O75" s="484">
        <f t="shared" si="16"/>
        <v>0</v>
      </c>
    </row>
    <row r="76" spans="1:15" ht="15" customHeight="1" x14ac:dyDescent="0.25">
      <c r="A76" s="429">
        <v>8</v>
      </c>
      <c r="B76" s="427">
        <v>50450</v>
      </c>
      <c r="C76" s="428" t="s">
        <v>170</v>
      </c>
      <c r="D76" s="430">
        <f t="shared" si="21"/>
        <v>9</v>
      </c>
      <c r="E76" s="430">
        <v>4</v>
      </c>
      <c r="F76" s="430">
        <v>4</v>
      </c>
      <c r="G76" s="430">
        <v>1</v>
      </c>
      <c r="H76" s="430"/>
      <c r="I76" s="431">
        <f t="shared" si="22"/>
        <v>4.333333333333333</v>
      </c>
      <c r="K76" s="429">
        <f t="shared" si="12"/>
        <v>9</v>
      </c>
      <c r="L76" s="432">
        <f t="shared" si="13"/>
        <v>8</v>
      </c>
      <c r="M76" s="479">
        <f t="shared" si="14"/>
        <v>88.888888888888886</v>
      </c>
      <c r="N76" s="432">
        <f t="shared" si="15"/>
        <v>0</v>
      </c>
      <c r="O76" s="484">
        <f t="shared" si="16"/>
        <v>0</v>
      </c>
    </row>
    <row r="77" spans="1:15" ht="15" customHeight="1" x14ac:dyDescent="0.25">
      <c r="A77" s="429">
        <v>9</v>
      </c>
      <c r="B77" s="427">
        <v>50620</v>
      </c>
      <c r="C77" s="432" t="s">
        <v>62</v>
      </c>
      <c r="D77" s="430">
        <f t="shared" si="21"/>
        <v>7</v>
      </c>
      <c r="E77" s="430">
        <v>2</v>
      </c>
      <c r="F77" s="430">
        <v>3</v>
      </c>
      <c r="G77" s="430">
        <v>2</v>
      </c>
      <c r="H77" s="430"/>
      <c r="I77" s="431">
        <f t="shared" si="22"/>
        <v>4</v>
      </c>
      <c r="K77" s="429">
        <f t="shared" si="12"/>
        <v>7</v>
      </c>
      <c r="L77" s="432">
        <f t="shared" si="13"/>
        <v>5</v>
      </c>
      <c r="M77" s="479">
        <f t="shared" si="14"/>
        <v>71.428571428571431</v>
      </c>
      <c r="N77" s="432">
        <f t="shared" si="15"/>
        <v>0</v>
      </c>
      <c r="O77" s="484">
        <f t="shared" si="16"/>
        <v>0</v>
      </c>
    </row>
    <row r="78" spans="1:15" ht="15" customHeight="1" x14ac:dyDescent="0.25">
      <c r="A78" s="429">
        <v>10</v>
      </c>
      <c r="B78" s="427">
        <v>50760</v>
      </c>
      <c r="C78" s="432" t="s">
        <v>171</v>
      </c>
      <c r="D78" s="430">
        <f t="shared" si="21"/>
        <v>7</v>
      </c>
      <c r="E78" s="430">
        <v>1</v>
      </c>
      <c r="F78" s="430">
        <v>1</v>
      </c>
      <c r="G78" s="430">
        <v>5</v>
      </c>
      <c r="H78" s="430"/>
      <c r="I78" s="431">
        <f t="shared" si="22"/>
        <v>3.4285714285714284</v>
      </c>
      <c r="K78" s="429">
        <f t="shared" si="12"/>
        <v>7</v>
      </c>
      <c r="L78" s="432">
        <f t="shared" si="13"/>
        <v>2</v>
      </c>
      <c r="M78" s="479">
        <f t="shared" si="14"/>
        <v>28.571428571428573</v>
      </c>
      <c r="N78" s="432">
        <f t="shared" si="15"/>
        <v>0</v>
      </c>
      <c r="O78" s="484">
        <f t="shared" si="16"/>
        <v>0</v>
      </c>
    </row>
    <row r="79" spans="1:15" ht="15" customHeight="1" x14ac:dyDescent="0.25">
      <c r="A79" s="429">
        <v>11</v>
      </c>
      <c r="B79" s="427">
        <v>50780</v>
      </c>
      <c r="C79" s="428" t="s">
        <v>172</v>
      </c>
      <c r="D79" s="430">
        <f t="shared" si="21"/>
        <v>4</v>
      </c>
      <c r="E79" s="430"/>
      <c r="F79" s="430">
        <v>1</v>
      </c>
      <c r="G79" s="430">
        <v>2</v>
      </c>
      <c r="H79" s="430">
        <v>1</v>
      </c>
      <c r="I79" s="431">
        <f t="shared" si="22"/>
        <v>3</v>
      </c>
      <c r="K79" s="429">
        <f t="shared" si="12"/>
        <v>4</v>
      </c>
      <c r="L79" s="432">
        <f t="shared" si="13"/>
        <v>1</v>
      </c>
      <c r="M79" s="479">
        <f t="shared" si="14"/>
        <v>25</v>
      </c>
      <c r="N79" s="432">
        <f t="shared" si="15"/>
        <v>1</v>
      </c>
      <c r="O79" s="484">
        <f t="shared" si="16"/>
        <v>25</v>
      </c>
    </row>
    <row r="80" spans="1:15" ht="15" customHeight="1" x14ac:dyDescent="0.25">
      <c r="A80" s="429">
        <v>12</v>
      </c>
      <c r="B80" s="427">
        <v>50930</v>
      </c>
      <c r="C80" s="428" t="s">
        <v>173</v>
      </c>
      <c r="D80" s="430">
        <f t="shared" si="21"/>
        <v>2</v>
      </c>
      <c r="E80" s="430"/>
      <c r="F80" s="430">
        <v>1</v>
      </c>
      <c r="G80" s="430">
        <v>1</v>
      </c>
      <c r="H80" s="430"/>
      <c r="I80" s="431">
        <f t="shared" si="22"/>
        <v>3.5</v>
      </c>
      <c r="K80" s="429">
        <f t="shared" si="12"/>
        <v>2</v>
      </c>
      <c r="L80" s="432">
        <f t="shared" si="13"/>
        <v>1</v>
      </c>
      <c r="M80" s="479">
        <f t="shared" si="14"/>
        <v>50</v>
      </c>
      <c r="N80" s="432">
        <f t="shared" si="15"/>
        <v>0</v>
      </c>
      <c r="O80" s="484">
        <f t="shared" si="16"/>
        <v>0</v>
      </c>
    </row>
    <row r="81" spans="1:15" ht="15" customHeight="1" x14ac:dyDescent="0.25">
      <c r="A81" s="429">
        <v>13</v>
      </c>
      <c r="B81" s="427">
        <v>51370</v>
      </c>
      <c r="C81" s="432" t="s">
        <v>66</v>
      </c>
      <c r="D81" s="430">
        <f t="shared" si="21"/>
        <v>10</v>
      </c>
      <c r="E81" s="430">
        <v>3</v>
      </c>
      <c r="F81" s="430">
        <v>3</v>
      </c>
      <c r="G81" s="430">
        <v>4</v>
      </c>
      <c r="H81" s="430"/>
      <c r="I81" s="431">
        <f t="shared" si="22"/>
        <v>3.9</v>
      </c>
      <c r="K81" s="429">
        <f t="shared" si="12"/>
        <v>10</v>
      </c>
      <c r="L81" s="432">
        <f t="shared" si="13"/>
        <v>6</v>
      </c>
      <c r="M81" s="479">
        <f t="shared" si="14"/>
        <v>60</v>
      </c>
      <c r="N81" s="432">
        <f t="shared" si="15"/>
        <v>0</v>
      </c>
      <c r="O81" s="484">
        <f t="shared" si="16"/>
        <v>0</v>
      </c>
    </row>
    <row r="82" spans="1:15" ht="15" customHeight="1" thickBot="1" x14ac:dyDescent="0.3">
      <c r="A82" s="433">
        <v>14</v>
      </c>
      <c r="B82" s="434">
        <v>51580</v>
      </c>
      <c r="C82" s="447" t="s">
        <v>139</v>
      </c>
      <c r="D82" s="436">
        <f t="shared" si="21"/>
        <v>23</v>
      </c>
      <c r="E82" s="436">
        <v>6</v>
      </c>
      <c r="F82" s="436">
        <v>14</v>
      </c>
      <c r="G82" s="436">
        <v>3</v>
      </c>
      <c r="H82" s="436"/>
      <c r="I82" s="437">
        <f t="shared" si="22"/>
        <v>4.1304347826086953</v>
      </c>
      <c r="K82" s="433">
        <f t="shared" si="12"/>
        <v>23</v>
      </c>
      <c r="L82" s="435">
        <f t="shared" si="13"/>
        <v>20</v>
      </c>
      <c r="M82" s="480">
        <f t="shared" si="14"/>
        <v>86.956521739130437</v>
      </c>
      <c r="N82" s="435">
        <f t="shared" si="15"/>
        <v>0</v>
      </c>
      <c r="O82" s="485">
        <f t="shared" si="16"/>
        <v>0</v>
      </c>
    </row>
    <row r="83" spans="1:15" ht="15" customHeight="1" thickBot="1" x14ac:dyDescent="0.3">
      <c r="A83" s="438"/>
      <c r="B83" s="439"/>
      <c r="C83" s="439" t="s">
        <v>106</v>
      </c>
      <c r="D83" s="440">
        <f>SUM(D84:D113)</f>
        <v>376</v>
      </c>
      <c r="E83" s="440">
        <f t="shared" ref="E83:H83" si="23">SUM(E84:E113)</f>
        <v>174</v>
      </c>
      <c r="F83" s="440">
        <f t="shared" si="23"/>
        <v>128</v>
      </c>
      <c r="G83" s="440">
        <f t="shared" si="23"/>
        <v>69</v>
      </c>
      <c r="H83" s="440">
        <f t="shared" si="23"/>
        <v>5</v>
      </c>
      <c r="I83" s="441">
        <f>AVERAGE(I84:I113)</f>
        <v>4.1311365545257726</v>
      </c>
      <c r="K83" s="449">
        <f t="shared" si="12"/>
        <v>376</v>
      </c>
      <c r="L83" s="469">
        <f t="shared" si="13"/>
        <v>302</v>
      </c>
      <c r="M83" s="477">
        <f t="shared" si="14"/>
        <v>80.319148936170208</v>
      </c>
      <c r="N83" s="469">
        <f t="shared" si="15"/>
        <v>5</v>
      </c>
      <c r="O83" s="482">
        <f t="shared" si="16"/>
        <v>1.3297872340425532</v>
      </c>
    </row>
    <row r="84" spans="1:15" ht="15" customHeight="1" x14ac:dyDescent="0.25">
      <c r="A84" s="442">
        <v>1</v>
      </c>
      <c r="B84" s="443">
        <v>60010</v>
      </c>
      <c r="C84" s="448" t="s">
        <v>174</v>
      </c>
      <c r="D84" s="445">
        <f t="shared" si="21"/>
        <v>6</v>
      </c>
      <c r="E84" s="445">
        <v>3</v>
      </c>
      <c r="F84" s="445">
        <v>2</v>
      </c>
      <c r="G84" s="445">
        <v>1</v>
      </c>
      <c r="H84" s="445"/>
      <c r="I84" s="446">
        <f t="shared" ref="I84:I113" si="24">(H84*2+G84*3+F84*4+E84*5)/D84</f>
        <v>4.333333333333333</v>
      </c>
      <c r="K84" s="442">
        <f t="shared" si="12"/>
        <v>6</v>
      </c>
      <c r="L84" s="444">
        <f t="shared" si="13"/>
        <v>5</v>
      </c>
      <c r="M84" s="478">
        <f t="shared" si="14"/>
        <v>83.333333333333329</v>
      </c>
      <c r="N84" s="444">
        <f t="shared" si="15"/>
        <v>0</v>
      </c>
      <c r="O84" s="483">
        <f t="shared" si="16"/>
        <v>0</v>
      </c>
    </row>
    <row r="85" spans="1:15" ht="15" customHeight="1" x14ac:dyDescent="0.25">
      <c r="A85" s="442">
        <v>2</v>
      </c>
      <c r="B85" s="443">
        <v>60020</v>
      </c>
      <c r="C85" s="448" t="s">
        <v>69</v>
      </c>
      <c r="D85" s="445">
        <f t="shared" si="21"/>
        <v>3</v>
      </c>
      <c r="E85" s="445"/>
      <c r="F85" s="445">
        <v>2</v>
      </c>
      <c r="G85" s="445">
        <v>1</v>
      </c>
      <c r="H85" s="445"/>
      <c r="I85" s="446">
        <f t="shared" si="24"/>
        <v>3.6666666666666665</v>
      </c>
      <c r="K85" s="429">
        <f t="shared" si="12"/>
        <v>3</v>
      </c>
      <c r="L85" s="432">
        <f t="shared" si="13"/>
        <v>2</v>
      </c>
      <c r="M85" s="479">
        <f t="shared" si="14"/>
        <v>66.666666666666671</v>
      </c>
      <c r="N85" s="432">
        <f t="shared" si="15"/>
        <v>0</v>
      </c>
      <c r="O85" s="484">
        <f t="shared" si="16"/>
        <v>0</v>
      </c>
    </row>
    <row r="86" spans="1:15" ht="15" customHeight="1" x14ac:dyDescent="0.25">
      <c r="A86" s="429">
        <v>3</v>
      </c>
      <c r="B86" s="427">
        <v>60050</v>
      </c>
      <c r="C86" s="428" t="s">
        <v>175</v>
      </c>
      <c r="D86" s="430">
        <f t="shared" si="21"/>
        <v>11</v>
      </c>
      <c r="E86" s="430">
        <v>3</v>
      </c>
      <c r="F86" s="430">
        <v>4</v>
      </c>
      <c r="G86" s="430">
        <v>3</v>
      </c>
      <c r="H86" s="430">
        <v>1</v>
      </c>
      <c r="I86" s="431">
        <f t="shared" si="24"/>
        <v>3.8181818181818183</v>
      </c>
      <c r="K86" s="429">
        <f t="shared" si="12"/>
        <v>11</v>
      </c>
      <c r="L86" s="432">
        <f t="shared" si="13"/>
        <v>7</v>
      </c>
      <c r="M86" s="479">
        <f t="shared" si="14"/>
        <v>63.636363636363633</v>
      </c>
      <c r="N86" s="432">
        <f t="shared" si="15"/>
        <v>1</v>
      </c>
      <c r="O86" s="484">
        <f t="shared" si="16"/>
        <v>9.0909090909090917</v>
      </c>
    </row>
    <row r="87" spans="1:15" ht="15" customHeight="1" x14ac:dyDescent="0.25">
      <c r="A87" s="429">
        <v>4</v>
      </c>
      <c r="B87" s="427">
        <v>60070</v>
      </c>
      <c r="C87" s="428" t="s">
        <v>176</v>
      </c>
      <c r="D87" s="430">
        <f t="shared" si="21"/>
        <v>6</v>
      </c>
      <c r="E87" s="430">
        <v>2</v>
      </c>
      <c r="F87" s="430">
        <v>1</v>
      </c>
      <c r="G87" s="430">
        <v>3</v>
      </c>
      <c r="H87" s="430"/>
      <c r="I87" s="431">
        <f t="shared" si="24"/>
        <v>3.8333333333333335</v>
      </c>
      <c r="K87" s="429">
        <f t="shared" si="12"/>
        <v>6</v>
      </c>
      <c r="L87" s="432">
        <f t="shared" si="13"/>
        <v>3</v>
      </c>
      <c r="M87" s="479">
        <f t="shared" si="14"/>
        <v>50</v>
      </c>
      <c r="N87" s="432">
        <f t="shared" si="15"/>
        <v>0</v>
      </c>
      <c r="O87" s="484">
        <f t="shared" si="16"/>
        <v>0</v>
      </c>
    </row>
    <row r="88" spans="1:15" ht="15" customHeight="1" x14ac:dyDescent="0.25">
      <c r="A88" s="429">
        <v>5</v>
      </c>
      <c r="B88" s="427">
        <v>60180</v>
      </c>
      <c r="C88" s="428" t="s">
        <v>177</v>
      </c>
      <c r="D88" s="430">
        <f t="shared" si="21"/>
        <v>16</v>
      </c>
      <c r="E88" s="430">
        <v>12</v>
      </c>
      <c r="F88" s="430">
        <v>3</v>
      </c>
      <c r="G88" s="430">
        <v>1</v>
      </c>
      <c r="H88" s="430"/>
      <c r="I88" s="431">
        <f t="shared" si="24"/>
        <v>4.6875</v>
      </c>
      <c r="K88" s="429">
        <f t="shared" si="12"/>
        <v>16</v>
      </c>
      <c r="L88" s="432">
        <f t="shared" si="13"/>
        <v>15</v>
      </c>
      <c r="M88" s="479">
        <f t="shared" si="14"/>
        <v>93.75</v>
      </c>
      <c r="N88" s="432">
        <f t="shared" si="15"/>
        <v>0</v>
      </c>
      <c r="O88" s="484">
        <f t="shared" si="16"/>
        <v>0</v>
      </c>
    </row>
    <row r="89" spans="1:15" ht="15" customHeight="1" x14ac:dyDescent="0.25">
      <c r="A89" s="429">
        <v>6</v>
      </c>
      <c r="B89" s="427">
        <v>60240</v>
      </c>
      <c r="C89" s="428" t="s">
        <v>178</v>
      </c>
      <c r="D89" s="430">
        <f t="shared" si="21"/>
        <v>18</v>
      </c>
      <c r="E89" s="430">
        <v>11</v>
      </c>
      <c r="F89" s="430">
        <v>7</v>
      </c>
      <c r="G89" s="430"/>
      <c r="H89" s="430"/>
      <c r="I89" s="431">
        <f t="shared" si="24"/>
        <v>4.6111111111111107</v>
      </c>
      <c r="K89" s="429">
        <f t="shared" si="12"/>
        <v>18</v>
      </c>
      <c r="L89" s="432">
        <f t="shared" si="13"/>
        <v>18</v>
      </c>
      <c r="M89" s="479">
        <f t="shared" si="14"/>
        <v>100</v>
      </c>
      <c r="N89" s="432">
        <f t="shared" si="15"/>
        <v>0</v>
      </c>
      <c r="O89" s="484">
        <f t="shared" si="16"/>
        <v>0</v>
      </c>
    </row>
    <row r="90" spans="1:15" ht="15" customHeight="1" x14ac:dyDescent="0.25">
      <c r="A90" s="429">
        <v>7</v>
      </c>
      <c r="B90" s="427">
        <v>60560</v>
      </c>
      <c r="C90" s="432" t="s">
        <v>74</v>
      </c>
      <c r="D90" s="430">
        <f t="shared" si="21"/>
        <v>5</v>
      </c>
      <c r="E90" s="430"/>
      <c r="F90" s="430">
        <v>3</v>
      </c>
      <c r="G90" s="430">
        <v>2</v>
      </c>
      <c r="H90" s="430"/>
      <c r="I90" s="431">
        <f t="shared" si="24"/>
        <v>3.6</v>
      </c>
      <c r="K90" s="429">
        <f t="shared" si="12"/>
        <v>5</v>
      </c>
      <c r="L90" s="432">
        <f t="shared" si="13"/>
        <v>3</v>
      </c>
      <c r="M90" s="479">
        <f t="shared" si="14"/>
        <v>60</v>
      </c>
      <c r="N90" s="432">
        <f t="shared" si="15"/>
        <v>0</v>
      </c>
      <c r="O90" s="484">
        <f t="shared" si="16"/>
        <v>0</v>
      </c>
    </row>
    <row r="91" spans="1:15" ht="15" customHeight="1" x14ac:dyDescent="0.25">
      <c r="A91" s="429">
        <v>8</v>
      </c>
      <c r="B91" s="427">
        <v>60660</v>
      </c>
      <c r="C91" s="428" t="s">
        <v>179</v>
      </c>
      <c r="D91" s="430">
        <f t="shared" si="21"/>
        <v>2</v>
      </c>
      <c r="E91" s="430">
        <v>1</v>
      </c>
      <c r="F91" s="430"/>
      <c r="G91" s="430">
        <v>1</v>
      </c>
      <c r="H91" s="430"/>
      <c r="I91" s="431">
        <f t="shared" si="24"/>
        <v>4</v>
      </c>
      <c r="K91" s="429">
        <f t="shared" si="12"/>
        <v>2</v>
      </c>
      <c r="L91" s="432">
        <f t="shared" si="13"/>
        <v>1</v>
      </c>
      <c r="M91" s="479">
        <f t="shared" si="14"/>
        <v>50</v>
      </c>
      <c r="N91" s="432">
        <f t="shared" si="15"/>
        <v>0</v>
      </c>
      <c r="O91" s="484">
        <f t="shared" si="16"/>
        <v>0</v>
      </c>
    </row>
    <row r="92" spans="1:15" ht="15" customHeight="1" x14ac:dyDescent="0.25">
      <c r="A92" s="429">
        <v>9</v>
      </c>
      <c r="B92" s="427">
        <v>60001</v>
      </c>
      <c r="C92" s="428" t="s">
        <v>180</v>
      </c>
      <c r="D92" s="430">
        <f t="shared" si="21"/>
        <v>10</v>
      </c>
      <c r="E92" s="430">
        <v>5</v>
      </c>
      <c r="F92" s="430">
        <v>2</v>
      </c>
      <c r="G92" s="430">
        <v>3</v>
      </c>
      <c r="H92" s="430"/>
      <c r="I92" s="431">
        <f t="shared" si="24"/>
        <v>4.2</v>
      </c>
      <c r="K92" s="429">
        <f t="shared" si="12"/>
        <v>10</v>
      </c>
      <c r="L92" s="432">
        <f t="shared" si="13"/>
        <v>7</v>
      </c>
      <c r="M92" s="479">
        <f t="shared" si="14"/>
        <v>70</v>
      </c>
      <c r="N92" s="432">
        <f t="shared" si="15"/>
        <v>0</v>
      </c>
      <c r="O92" s="484">
        <f t="shared" si="16"/>
        <v>0</v>
      </c>
    </row>
    <row r="93" spans="1:15" ht="15" customHeight="1" x14ac:dyDescent="0.25">
      <c r="A93" s="429">
        <v>10</v>
      </c>
      <c r="B93" s="427">
        <v>60850</v>
      </c>
      <c r="C93" s="428" t="s">
        <v>181</v>
      </c>
      <c r="D93" s="430">
        <f t="shared" si="21"/>
        <v>16</v>
      </c>
      <c r="E93" s="430">
        <v>6</v>
      </c>
      <c r="F93" s="430">
        <v>8</v>
      </c>
      <c r="G93" s="430">
        <v>2</v>
      </c>
      <c r="H93" s="430"/>
      <c r="I93" s="431">
        <f t="shared" si="24"/>
        <v>4.25</v>
      </c>
      <c r="K93" s="429">
        <f t="shared" ref="K93:K123" si="25">D93</f>
        <v>16</v>
      </c>
      <c r="L93" s="432">
        <f t="shared" ref="L93:L123" si="26">E93+F93</f>
        <v>14</v>
      </c>
      <c r="M93" s="479">
        <f t="shared" ref="M93:M123" si="27">L93*100/K93</f>
        <v>87.5</v>
      </c>
      <c r="N93" s="432">
        <f t="shared" ref="N93:N123" si="28">H93</f>
        <v>0</v>
      </c>
      <c r="O93" s="484">
        <f t="shared" ref="O93:O123" si="29">N93*100/K93</f>
        <v>0</v>
      </c>
    </row>
    <row r="94" spans="1:15" ht="15" customHeight="1" x14ac:dyDescent="0.25">
      <c r="A94" s="429">
        <v>11</v>
      </c>
      <c r="B94" s="427">
        <v>60910</v>
      </c>
      <c r="C94" s="428" t="s">
        <v>200</v>
      </c>
      <c r="D94" s="430">
        <f t="shared" si="21"/>
        <v>5</v>
      </c>
      <c r="E94" s="430">
        <v>1</v>
      </c>
      <c r="F94" s="430">
        <v>3</v>
      </c>
      <c r="G94" s="430">
        <v>1</v>
      </c>
      <c r="H94" s="430"/>
      <c r="I94" s="431">
        <f t="shared" si="24"/>
        <v>4</v>
      </c>
      <c r="K94" s="429">
        <f t="shared" si="25"/>
        <v>5</v>
      </c>
      <c r="L94" s="432">
        <f t="shared" si="26"/>
        <v>4</v>
      </c>
      <c r="M94" s="479">
        <f t="shared" si="27"/>
        <v>80</v>
      </c>
      <c r="N94" s="432">
        <f t="shared" si="28"/>
        <v>0</v>
      </c>
      <c r="O94" s="484">
        <f t="shared" si="29"/>
        <v>0</v>
      </c>
    </row>
    <row r="95" spans="1:15" ht="15" customHeight="1" x14ac:dyDescent="0.25">
      <c r="A95" s="429">
        <v>12</v>
      </c>
      <c r="B95" s="427">
        <v>60980</v>
      </c>
      <c r="C95" s="428" t="s">
        <v>201</v>
      </c>
      <c r="D95" s="430">
        <f t="shared" si="21"/>
        <v>10</v>
      </c>
      <c r="E95" s="430">
        <v>4</v>
      </c>
      <c r="F95" s="430">
        <v>5</v>
      </c>
      <c r="G95" s="430">
        <v>1</v>
      </c>
      <c r="H95" s="430"/>
      <c r="I95" s="431">
        <f t="shared" si="24"/>
        <v>4.3</v>
      </c>
      <c r="K95" s="429">
        <f t="shared" si="25"/>
        <v>10</v>
      </c>
      <c r="L95" s="432">
        <f t="shared" si="26"/>
        <v>9</v>
      </c>
      <c r="M95" s="479">
        <f t="shared" si="27"/>
        <v>90</v>
      </c>
      <c r="N95" s="432">
        <f t="shared" si="28"/>
        <v>0</v>
      </c>
      <c r="O95" s="484">
        <f t="shared" si="29"/>
        <v>0</v>
      </c>
    </row>
    <row r="96" spans="1:15" ht="15" customHeight="1" x14ac:dyDescent="0.25">
      <c r="A96" s="429">
        <v>13</v>
      </c>
      <c r="B96" s="427">
        <v>61080</v>
      </c>
      <c r="C96" s="428" t="s">
        <v>182</v>
      </c>
      <c r="D96" s="430">
        <f t="shared" si="21"/>
        <v>9</v>
      </c>
      <c r="E96" s="430">
        <v>1</v>
      </c>
      <c r="F96" s="430">
        <v>3</v>
      </c>
      <c r="G96" s="430">
        <v>5</v>
      </c>
      <c r="H96" s="430"/>
      <c r="I96" s="431">
        <f t="shared" si="24"/>
        <v>3.5555555555555554</v>
      </c>
      <c r="K96" s="429">
        <f t="shared" si="25"/>
        <v>9</v>
      </c>
      <c r="L96" s="432">
        <f t="shared" si="26"/>
        <v>4</v>
      </c>
      <c r="M96" s="479">
        <f t="shared" si="27"/>
        <v>44.444444444444443</v>
      </c>
      <c r="N96" s="432">
        <f t="shared" si="28"/>
        <v>0</v>
      </c>
      <c r="O96" s="484">
        <f t="shared" si="29"/>
        <v>0</v>
      </c>
    </row>
    <row r="97" spans="1:15" ht="15" customHeight="1" x14ac:dyDescent="0.25">
      <c r="A97" s="429">
        <v>14</v>
      </c>
      <c r="B97" s="427">
        <v>61150</v>
      </c>
      <c r="C97" s="428" t="s">
        <v>183</v>
      </c>
      <c r="D97" s="430">
        <f t="shared" si="21"/>
        <v>7</v>
      </c>
      <c r="E97" s="430">
        <v>1</v>
      </c>
      <c r="F97" s="430">
        <v>3</v>
      </c>
      <c r="G97" s="430">
        <v>2</v>
      </c>
      <c r="H97" s="430">
        <v>1</v>
      </c>
      <c r="I97" s="431">
        <f t="shared" si="24"/>
        <v>3.5714285714285716</v>
      </c>
      <c r="K97" s="429">
        <f t="shared" si="25"/>
        <v>7</v>
      </c>
      <c r="L97" s="432">
        <f t="shared" si="26"/>
        <v>4</v>
      </c>
      <c r="M97" s="479">
        <f t="shared" si="27"/>
        <v>57.142857142857146</v>
      </c>
      <c r="N97" s="432">
        <f t="shared" si="28"/>
        <v>1</v>
      </c>
      <c r="O97" s="484">
        <f t="shared" si="29"/>
        <v>14.285714285714286</v>
      </c>
    </row>
    <row r="98" spans="1:15" ht="15" customHeight="1" x14ac:dyDescent="0.25">
      <c r="A98" s="429">
        <v>15</v>
      </c>
      <c r="B98" s="427">
        <v>61210</v>
      </c>
      <c r="C98" s="428" t="s">
        <v>184</v>
      </c>
      <c r="D98" s="430">
        <f t="shared" si="21"/>
        <v>11</v>
      </c>
      <c r="E98" s="430">
        <v>2</v>
      </c>
      <c r="F98" s="430">
        <v>5</v>
      </c>
      <c r="G98" s="430">
        <v>4</v>
      </c>
      <c r="H98" s="430"/>
      <c r="I98" s="431">
        <f t="shared" si="24"/>
        <v>3.8181818181818183</v>
      </c>
      <c r="K98" s="429">
        <f t="shared" si="25"/>
        <v>11</v>
      </c>
      <c r="L98" s="432">
        <f t="shared" si="26"/>
        <v>7</v>
      </c>
      <c r="M98" s="479">
        <f t="shared" si="27"/>
        <v>63.636363636363633</v>
      </c>
      <c r="N98" s="432">
        <f t="shared" si="28"/>
        <v>0</v>
      </c>
      <c r="O98" s="484">
        <f t="shared" si="29"/>
        <v>0</v>
      </c>
    </row>
    <row r="99" spans="1:15" ht="15" customHeight="1" x14ac:dyDescent="0.25">
      <c r="A99" s="429">
        <v>16</v>
      </c>
      <c r="B99" s="427">
        <v>61290</v>
      </c>
      <c r="C99" s="428" t="s">
        <v>202</v>
      </c>
      <c r="D99" s="430">
        <f t="shared" si="21"/>
        <v>4</v>
      </c>
      <c r="E99" s="430"/>
      <c r="F99" s="430">
        <v>1</v>
      </c>
      <c r="G99" s="430">
        <v>2</v>
      </c>
      <c r="H99" s="430">
        <v>1</v>
      </c>
      <c r="I99" s="431">
        <f t="shared" si="24"/>
        <v>3</v>
      </c>
      <c r="K99" s="429">
        <f t="shared" si="25"/>
        <v>4</v>
      </c>
      <c r="L99" s="432">
        <f t="shared" si="26"/>
        <v>1</v>
      </c>
      <c r="M99" s="479">
        <f t="shared" si="27"/>
        <v>25</v>
      </c>
      <c r="N99" s="432">
        <f t="shared" si="28"/>
        <v>1</v>
      </c>
      <c r="O99" s="484">
        <f t="shared" si="29"/>
        <v>25</v>
      </c>
    </row>
    <row r="100" spans="1:15" ht="15" customHeight="1" x14ac:dyDescent="0.25">
      <c r="A100" s="429">
        <v>17</v>
      </c>
      <c r="B100" s="427">
        <v>61340</v>
      </c>
      <c r="C100" s="428" t="s">
        <v>185</v>
      </c>
      <c r="D100" s="430">
        <f t="shared" si="21"/>
        <v>8</v>
      </c>
      <c r="E100" s="430">
        <v>1</v>
      </c>
      <c r="F100" s="430">
        <v>2</v>
      </c>
      <c r="G100" s="430">
        <v>5</v>
      </c>
      <c r="H100" s="430"/>
      <c r="I100" s="431">
        <f t="shared" si="24"/>
        <v>3.5</v>
      </c>
      <c r="K100" s="429">
        <f t="shared" si="25"/>
        <v>8</v>
      </c>
      <c r="L100" s="432">
        <f t="shared" si="26"/>
        <v>3</v>
      </c>
      <c r="M100" s="479">
        <f t="shared" si="27"/>
        <v>37.5</v>
      </c>
      <c r="N100" s="432">
        <f t="shared" si="28"/>
        <v>0</v>
      </c>
      <c r="O100" s="484">
        <f t="shared" si="29"/>
        <v>0</v>
      </c>
    </row>
    <row r="101" spans="1:15" ht="15" customHeight="1" x14ac:dyDescent="0.25">
      <c r="A101" s="429">
        <v>18</v>
      </c>
      <c r="B101" s="427">
        <v>61390</v>
      </c>
      <c r="C101" s="428" t="s">
        <v>186</v>
      </c>
      <c r="D101" s="430">
        <f t="shared" si="21"/>
        <v>4</v>
      </c>
      <c r="E101" s="430">
        <v>3</v>
      </c>
      <c r="F101" s="430">
        <v>1</v>
      </c>
      <c r="G101" s="430"/>
      <c r="H101" s="430"/>
      <c r="I101" s="431">
        <f t="shared" si="24"/>
        <v>4.75</v>
      </c>
      <c r="K101" s="429">
        <f t="shared" si="25"/>
        <v>4</v>
      </c>
      <c r="L101" s="432">
        <f t="shared" si="26"/>
        <v>4</v>
      </c>
      <c r="M101" s="479">
        <f t="shared" si="27"/>
        <v>100</v>
      </c>
      <c r="N101" s="432">
        <f t="shared" si="28"/>
        <v>0</v>
      </c>
      <c r="O101" s="484">
        <f t="shared" si="29"/>
        <v>0</v>
      </c>
    </row>
    <row r="102" spans="1:15" ht="15" customHeight="1" x14ac:dyDescent="0.25">
      <c r="A102" s="429">
        <v>19</v>
      </c>
      <c r="B102" s="427">
        <v>61410</v>
      </c>
      <c r="C102" s="428" t="s">
        <v>187</v>
      </c>
      <c r="D102" s="430">
        <f t="shared" si="21"/>
        <v>9</v>
      </c>
      <c r="E102" s="430">
        <v>7</v>
      </c>
      <c r="F102" s="430">
        <v>2</v>
      </c>
      <c r="G102" s="430"/>
      <c r="H102" s="430"/>
      <c r="I102" s="431">
        <f t="shared" si="24"/>
        <v>4.7777777777777777</v>
      </c>
      <c r="K102" s="429">
        <f t="shared" si="25"/>
        <v>9</v>
      </c>
      <c r="L102" s="432">
        <f t="shared" si="26"/>
        <v>9</v>
      </c>
      <c r="M102" s="479">
        <f t="shared" si="27"/>
        <v>100</v>
      </c>
      <c r="N102" s="432">
        <f t="shared" si="28"/>
        <v>0</v>
      </c>
      <c r="O102" s="484">
        <f t="shared" si="29"/>
        <v>0</v>
      </c>
    </row>
    <row r="103" spans="1:15" ht="15" customHeight="1" x14ac:dyDescent="0.25">
      <c r="A103" s="429">
        <v>20</v>
      </c>
      <c r="B103" s="427">
        <v>61430</v>
      </c>
      <c r="C103" s="428" t="s">
        <v>114</v>
      </c>
      <c r="D103" s="430">
        <f t="shared" si="21"/>
        <v>22</v>
      </c>
      <c r="E103" s="430">
        <v>6</v>
      </c>
      <c r="F103" s="430">
        <v>11</v>
      </c>
      <c r="G103" s="430">
        <v>4</v>
      </c>
      <c r="H103" s="430">
        <v>1</v>
      </c>
      <c r="I103" s="431">
        <f t="shared" si="24"/>
        <v>4</v>
      </c>
      <c r="K103" s="429">
        <f t="shared" si="25"/>
        <v>22</v>
      </c>
      <c r="L103" s="432">
        <f t="shared" si="26"/>
        <v>17</v>
      </c>
      <c r="M103" s="479">
        <f t="shared" si="27"/>
        <v>77.272727272727266</v>
      </c>
      <c r="N103" s="432">
        <f t="shared" si="28"/>
        <v>1</v>
      </c>
      <c r="O103" s="484">
        <f t="shared" si="29"/>
        <v>4.5454545454545459</v>
      </c>
    </row>
    <row r="104" spans="1:15" ht="15" customHeight="1" x14ac:dyDescent="0.25">
      <c r="A104" s="429">
        <v>21</v>
      </c>
      <c r="B104" s="427">
        <v>61440</v>
      </c>
      <c r="C104" s="428" t="s">
        <v>188</v>
      </c>
      <c r="D104" s="430">
        <f t="shared" si="21"/>
        <v>31</v>
      </c>
      <c r="E104" s="430">
        <v>21</v>
      </c>
      <c r="F104" s="430">
        <v>6</v>
      </c>
      <c r="G104" s="430">
        <v>4</v>
      </c>
      <c r="H104" s="430"/>
      <c r="I104" s="431">
        <f t="shared" si="24"/>
        <v>4.5483870967741939</v>
      </c>
      <c r="K104" s="429">
        <f t="shared" si="25"/>
        <v>31</v>
      </c>
      <c r="L104" s="432">
        <f t="shared" si="26"/>
        <v>27</v>
      </c>
      <c r="M104" s="479">
        <f t="shared" si="27"/>
        <v>87.096774193548384</v>
      </c>
      <c r="N104" s="432">
        <f t="shared" si="28"/>
        <v>0</v>
      </c>
      <c r="O104" s="484">
        <f t="shared" si="29"/>
        <v>0</v>
      </c>
    </row>
    <row r="105" spans="1:15" ht="15" customHeight="1" x14ac:dyDescent="0.25">
      <c r="A105" s="429">
        <v>22</v>
      </c>
      <c r="B105" s="427">
        <v>61450</v>
      </c>
      <c r="C105" s="428" t="s">
        <v>115</v>
      </c>
      <c r="D105" s="430">
        <f t="shared" si="21"/>
        <v>6</v>
      </c>
      <c r="E105" s="430">
        <v>3</v>
      </c>
      <c r="F105" s="430">
        <v>2</v>
      </c>
      <c r="G105" s="430">
        <v>1</v>
      </c>
      <c r="H105" s="430"/>
      <c r="I105" s="431">
        <f t="shared" si="24"/>
        <v>4.333333333333333</v>
      </c>
      <c r="K105" s="429">
        <f t="shared" si="25"/>
        <v>6</v>
      </c>
      <c r="L105" s="432">
        <f t="shared" si="26"/>
        <v>5</v>
      </c>
      <c r="M105" s="479">
        <f t="shared" si="27"/>
        <v>83.333333333333329</v>
      </c>
      <c r="N105" s="432">
        <f t="shared" si="28"/>
        <v>0</v>
      </c>
      <c r="O105" s="484">
        <f t="shared" si="29"/>
        <v>0</v>
      </c>
    </row>
    <row r="106" spans="1:15" ht="15" customHeight="1" x14ac:dyDescent="0.25">
      <c r="A106" s="429">
        <v>23</v>
      </c>
      <c r="B106" s="427">
        <v>61470</v>
      </c>
      <c r="C106" s="428" t="s">
        <v>203</v>
      </c>
      <c r="D106" s="430">
        <f t="shared" si="21"/>
        <v>8</v>
      </c>
      <c r="E106" s="430">
        <v>3</v>
      </c>
      <c r="F106" s="430">
        <v>3</v>
      </c>
      <c r="G106" s="430">
        <v>2</v>
      </c>
      <c r="H106" s="430"/>
      <c r="I106" s="431">
        <f t="shared" si="24"/>
        <v>4.125</v>
      </c>
      <c r="K106" s="429">
        <f t="shared" si="25"/>
        <v>8</v>
      </c>
      <c r="L106" s="432">
        <f t="shared" si="26"/>
        <v>6</v>
      </c>
      <c r="M106" s="479">
        <f t="shared" si="27"/>
        <v>75</v>
      </c>
      <c r="N106" s="432">
        <f t="shared" si="28"/>
        <v>0</v>
      </c>
      <c r="O106" s="484">
        <f t="shared" si="29"/>
        <v>0</v>
      </c>
    </row>
    <row r="107" spans="1:15" ht="15" customHeight="1" x14ac:dyDescent="0.25">
      <c r="A107" s="429">
        <v>24</v>
      </c>
      <c r="B107" s="427">
        <v>61490</v>
      </c>
      <c r="C107" s="428" t="s">
        <v>116</v>
      </c>
      <c r="D107" s="430">
        <f t="shared" si="21"/>
        <v>24</v>
      </c>
      <c r="E107" s="430">
        <v>10</v>
      </c>
      <c r="F107" s="430">
        <v>7</v>
      </c>
      <c r="G107" s="430">
        <v>6</v>
      </c>
      <c r="H107" s="430">
        <v>1</v>
      </c>
      <c r="I107" s="431">
        <f t="shared" si="24"/>
        <v>4.083333333333333</v>
      </c>
      <c r="K107" s="429">
        <f t="shared" si="25"/>
        <v>24</v>
      </c>
      <c r="L107" s="432">
        <f t="shared" si="26"/>
        <v>17</v>
      </c>
      <c r="M107" s="479">
        <f t="shared" si="27"/>
        <v>70.833333333333329</v>
      </c>
      <c r="N107" s="432">
        <f t="shared" si="28"/>
        <v>1</v>
      </c>
      <c r="O107" s="484">
        <f t="shared" si="29"/>
        <v>4.166666666666667</v>
      </c>
    </row>
    <row r="108" spans="1:15" ht="15" customHeight="1" x14ac:dyDescent="0.25">
      <c r="A108" s="429">
        <v>25</v>
      </c>
      <c r="B108" s="427">
        <v>61500</v>
      </c>
      <c r="C108" s="428" t="s">
        <v>117</v>
      </c>
      <c r="D108" s="430">
        <f t="shared" si="21"/>
        <v>27</v>
      </c>
      <c r="E108" s="430">
        <v>14</v>
      </c>
      <c r="F108" s="430">
        <v>8</v>
      </c>
      <c r="G108" s="430">
        <v>5</v>
      </c>
      <c r="H108" s="430"/>
      <c r="I108" s="431">
        <f t="shared" si="24"/>
        <v>4.333333333333333</v>
      </c>
      <c r="K108" s="429">
        <f t="shared" si="25"/>
        <v>27</v>
      </c>
      <c r="L108" s="432">
        <f t="shared" si="26"/>
        <v>22</v>
      </c>
      <c r="M108" s="479">
        <f t="shared" si="27"/>
        <v>81.481481481481481</v>
      </c>
      <c r="N108" s="432">
        <f t="shared" si="28"/>
        <v>0</v>
      </c>
      <c r="O108" s="484">
        <f t="shared" si="29"/>
        <v>0</v>
      </c>
    </row>
    <row r="109" spans="1:15" ht="15" customHeight="1" x14ac:dyDescent="0.25">
      <c r="A109" s="429">
        <v>26</v>
      </c>
      <c r="B109" s="427">
        <v>61510</v>
      </c>
      <c r="C109" s="432" t="s">
        <v>89</v>
      </c>
      <c r="D109" s="430">
        <f t="shared" si="21"/>
        <v>19</v>
      </c>
      <c r="E109" s="430">
        <v>12</v>
      </c>
      <c r="F109" s="430">
        <v>7</v>
      </c>
      <c r="G109" s="430"/>
      <c r="H109" s="430"/>
      <c r="I109" s="431">
        <f t="shared" si="24"/>
        <v>4.6315789473684212</v>
      </c>
      <c r="K109" s="429">
        <f t="shared" si="25"/>
        <v>19</v>
      </c>
      <c r="L109" s="432">
        <f t="shared" si="26"/>
        <v>19</v>
      </c>
      <c r="M109" s="479">
        <f t="shared" si="27"/>
        <v>100</v>
      </c>
      <c r="N109" s="432">
        <f t="shared" si="28"/>
        <v>0</v>
      </c>
      <c r="O109" s="484">
        <f t="shared" si="29"/>
        <v>0</v>
      </c>
    </row>
    <row r="110" spans="1:15" ht="15" customHeight="1" x14ac:dyDescent="0.25">
      <c r="A110" s="429">
        <v>27</v>
      </c>
      <c r="B110" s="427">
        <v>61520</v>
      </c>
      <c r="C110" s="428" t="s">
        <v>118</v>
      </c>
      <c r="D110" s="430">
        <f t="shared" si="21"/>
        <v>21</v>
      </c>
      <c r="E110" s="430">
        <v>12</v>
      </c>
      <c r="F110" s="430">
        <v>7</v>
      </c>
      <c r="G110" s="430">
        <v>2</v>
      </c>
      <c r="H110" s="430"/>
      <c r="I110" s="431">
        <f t="shared" si="24"/>
        <v>4.4761904761904763</v>
      </c>
      <c r="K110" s="429">
        <f t="shared" si="25"/>
        <v>21</v>
      </c>
      <c r="L110" s="432">
        <f t="shared" si="26"/>
        <v>19</v>
      </c>
      <c r="M110" s="479">
        <f t="shared" si="27"/>
        <v>90.476190476190482</v>
      </c>
      <c r="N110" s="432">
        <f t="shared" si="28"/>
        <v>0</v>
      </c>
      <c r="O110" s="484">
        <f t="shared" si="29"/>
        <v>0</v>
      </c>
    </row>
    <row r="111" spans="1:15" ht="15" customHeight="1" x14ac:dyDescent="0.25">
      <c r="A111" s="429">
        <v>28</v>
      </c>
      <c r="B111" s="427">
        <v>61540</v>
      </c>
      <c r="C111" s="428" t="s">
        <v>189</v>
      </c>
      <c r="D111" s="430">
        <f t="shared" si="21"/>
        <v>14</v>
      </c>
      <c r="E111" s="430">
        <v>7</v>
      </c>
      <c r="F111" s="430">
        <v>5</v>
      </c>
      <c r="G111" s="430">
        <v>2</v>
      </c>
      <c r="H111" s="430"/>
      <c r="I111" s="431">
        <f t="shared" si="24"/>
        <v>4.3571428571428568</v>
      </c>
      <c r="K111" s="429">
        <f t="shared" si="25"/>
        <v>14</v>
      </c>
      <c r="L111" s="432">
        <f t="shared" si="26"/>
        <v>12</v>
      </c>
      <c r="M111" s="479">
        <f t="shared" si="27"/>
        <v>85.714285714285708</v>
      </c>
      <c r="N111" s="432">
        <f t="shared" si="28"/>
        <v>0</v>
      </c>
      <c r="O111" s="484">
        <f t="shared" si="29"/>
        <v>0</v>
      </c>
    </row>
    <row r="112" spans="1:15" ht="15" customHeight="1" x14ac:dyDescent="0.25">
      <c r="A112" s="429">
        <v>29</v>
      </c>
      <c r="B112" s="427">
        <v>61560</v>
      </c>
      <c r="C112" s="428" t="s">
        <v>190</v>
      </c>
      <c r="D112" s="430">
        <f t="shared" si="21"/>
        <v>22</v>
      </c>
      <c r="E112" s="430">
        <v>11</v>
      </c>
      <c r="F112" s="430">
        <v>8</v>
      </c>
      <c r="G112" s="430">
        <v>3</v>
      </c>
      <c r="H112" s="430"/>
      <c r="I112" s="431">
        <f t="shared" si="24"/>
        <v>4.3636363636363633</v>
      </c>
      <c r="K112" s="429">
        <f t="shared" si="25"/>
        <v>22</v>
      </c>
      <c r="L112" s="432">
        <f t="shared" si="26"/>
        <v>19</v>
      </c>
      <c r="M112" s="479">
        <f t="shared" si="27"/>
        <v>86.36363636363636</v>
      </c>
      <c r="N112" s="432">
        <f t="shared" si="28"/>
        <v>0</v>
      </c>
      <c r="O112" s="484">
        <f t="shared" si="29"/>
        <v>0</v>
      </c>
    </row>
    <row r="113" spans="1:15" ht="15" customHeight="1" thickBot="1" x14ac:dyDescent="0.3">
      <c r="A113" s="433">
        <v>30</v>
      </c>
      <c r="B113" s="434">
        <v>61570</v>
      </c>
      <c r="C113" s="435" t="s">
        <v>191</v>
      </c>
      <c r="D113" s="436">
        <f t="shared" si="21"/>
        <v>22</v>
      </c>
      <c r="E113" s="436">
        <v>12</v>
      </c>
      <c r="F113" s="436">
        <v>7</v>
      </c>
      <c r="G113" s="436">
        <v>3</v>
      </c>
      <c r="H113" s="436"/>
      <c r="I113" s="437">
        <f t="shared" si="24"/>
        <v>4.4090909090909092</v>
      </c>
      <c r="K113" s="433">
        <f t="shared" si="25"/>
        <v>22</v>
      </c>
      <c r="L113" s="435">
        <f t="shared" si="26"/>
        <v>19</v>
      </c>
      <c r="M113" s="480">
        <f t="shared" si="27"/>
        <v>86.36363636363636</v>
      </c>
      <c r="N113" s="435">
        <f t="shared" si="28"/>
        <v>0</v>
      </c>
      <c r="O113" s="485">
        <f t="shared" si="29"/>
        <v>0</v>
      </c>
    </row>
    <row r="114" spans="1:15" ht="15" customHeight="1" thickBot="1" x14ac:dyDescent="0.3">
      <c r="A114" s="449"/>
      <c r="B114" s="450"/>
      <c r="C114" s="439" t="s">
        <v>107</v>
      </c>
      <c r="D114" s="440">
        <f>SUM(D115:D143)</f>
        <v>109</v>
      </c>
      <c r="E114" s="440">
        <f t="shared" ref="E114:H114" si="30">SUM(E115:E123)</f>
        <v>42</v>
      </c>
      <c r="F114" s="440">
        <f t="shared" si="30"/>
        <v>38</v>
      </c>
      <c r="G114" s="440">
        <f t="shared" si="30"/>
        <v>27</v>
      </c>
      <c r="H114" s="440">
        <f t="shared" si="30"/>
        <v>2</v>
      </c>
      <c r="I114" s="441">
        <f>AVERAGE(I121:I123)</f>
        <v>3.9777777777777779</v>
      </c>
      <c r="K114" s="449">
        <f t="shared" si="25"/>
        <v>109</v>
      </c>
      <c r="L114" s="469">
        <f t="shared" si="26"/>
        <v>80</v>
      </c>
      <c r="M114" s="477">
        <f t="shared" si="27"/>
        <v>73.394495412844037</v>
      </c>
      <c r="N114" s="469">
        <f t="shared" si="28"/>
        <v>2</v>
      </c>
      <c r="O114" s="482">
        <f t="shared" si="29"/>
        <v>1.834862385321101</v>
      </c>
    </row>
    <row r="115" spans="1:15" ht="15" customHeight="1" x14ac:dyDescent="0.25">
      <c r="A115" s="451">
        <v>1</v>
      </c>
      <c r="B115" s="452">
        <v>70020</v>
      </c>
      <c r="C115" s="453" t="s">
        <v>90</v>
      </c>
      <c r="D115" s="454">
        <f t="shared" si="21"/>
        <v>14</v>
      </c>
      <c r="E115" s="454">
        <v>8</v>
      </c>
      <c r="F115" s="454">
        <v>2</v>
      </c>
      <c r="G115" s="454">
        <v>4</v>
      </c>
      <c r="H115" s="454"/>
      <c r="I115" s="455">
        <f t="shared" ref="I115:I123" si="31">(H115*2+G115*3+F115*4+E115*5)/D115</f>
        <v>4.2857142857142856</v>
      </c>
      <c r="K115" s="442">
        <f t="shared" si="25"/>
        <v>14</v>
      </c>
      <c r="L115" s="444">
        <f t="shared" si="26"/>
        <v>10</v>
      </c>
      <c r="M115" s="478">
        <f t="shared" si="27"/>
        <v>71.428571428571431</v>
      </c>
      <c r="N115" s="444">
        <f t="shared" si="28"/>
        <v>0</v>
      </c>
      <c r="O115" s="483">
        <f t="shared" si="29"/>
        <v>0</v>
      </c>
    </row>
    <row r="116" spans="1:15" ht="15" customHeight="1" x14ac:dyDescent="0.25">
      <c r="A116" s="429">
        <v>2</v>
      </c>
      <c r="B116" s="427">
        <v>70110</v>
      </c>
      <c r="C116" s="432" t="s">
        <v>192</v>
      </c>
      <c r="D116" s="430">
        <f t="shared" si="21"/>
        <v>11</v>
      </c>
      <c r="E116" s="430">
        <v>3</v>
      </c>
      <c r="F116" s="430">
        <v>4</v>
      </c>
      <c r="G116" s="430">
        <v>4</v>
      </c>
      <c r="H116" s="430"/>
      <c r="I116" s="431">
        <f t="shared" si="31"/>
        <v>3.9090909090909092</v>
      </c>
      <c r="K116" s="429">
        <f t="shared" si="25"/>
        <v>11</v>
      </c>
      <c r="L116" s="432">
        <f t="shared" si="26"/>
        <v>7</v>
      </c>
      <c r="M116" s="479">
        <f t="shared" si="27"/>
        <v>63.636363636363633</v>
      </c>
      <c r="N116" s="432">
        <f t="shared" si="28"/>
        <v>0</v>
      </c>
      <c r="O116" s="484">
        <f t="shared" si="29"/>
        <v>0</v>
      </c>
    </row>
    <row r="117" spans="1:15" ht="15" customHeight="1" x14ac:dyDescent="0.25">
      <c r="A117" s="429">
        <v>3</v>
      </c>
      <c r="B117" s="427">
        <v>70021</v>
      </c>
      <c r="C117" s="432" t="s">
        <v>91</v>
      </c>
      <c r="D117" s="430">
        <f t="shared" si="21"/>
        <v>10</v>
      </c>
      <c r="E117" s="430">
        <v>4</v>
      </c>
      <c r="F117" s="430">
        <v>2</v>
      </c>
      <c r="G117" s="430">
        <v>4</v>
      </c>
      <c r="H117" s="430"/>
      <c r="I117" s="431">
        <f t="shared" si="31"/>
        <v>4</v>
      </c>
      <c r="K117" s="429">
        <f t="shared" si="25"/>
        <v>10</v>
      </c>
      <c r="L117" s="432">
        <f t="shared" si="26"/>
        <v>6</v>
      </c>
      <c r="M117" s="479">
        <f t="shared" si="27"/>
        <v>60</v>
      </c>
      <c r="N117" s="432">
        <f t="shared" si="28"/>
        <v>0</v>
      </c>
      <c r="O117" s="484">
        <f t="shared" si="29"/>
        <v>0</v>
      </c>
    </row>
    <row r="118" spans="1:15" ht="15" customHeight="1" x14ac:dyDescent="0.25">
      <c r="A118" s="429">
        <v>4</v>
      </c>
      <c r="B118" s="427">
        <v>70040</v>
      </c>
      <c r="C118" s="432" t="s">
        <v>92</v>
      </c>
      <c r="D118" s="430">
        <f t="shared" si="21"/>
        <v>7</v>
      </c>
      <c r="E118" s="430">
        <v>3</v>
      </c>
      <c r="F118" s="430">
        <v>2</v>
      </c>
      <c r="G118" s="430">
        <v>2</v>
      </c>
      <c r="H118" s="430"/>
      <c r="I118" s="431">
        <f t="shared" si="31"/>
        <v>4.1428571428571432</v>
      </c>
      <c r="K118" s="429">
        <f t="shared" si="25"/>
        <v>7</v>
      </c>
      <c r="L118" s="432">
        <f t="shared" si="26"/>
        <v>5</v>
      </c>
      <c r="M118" s="479">
        <f t="shared" si="27"/>
        <v>71.428571428571431</v>
      </c>
      <c r="N118" s="432">
        <f t="shared" si="28"/>
        <v>0</v>
      </c>
      <c r="O118" s="484">
        <f t="shared" si="29"/>
        <v>0</v>
      </c>
    </row>
    <row r="119" spans="1:15" ht="15" customHeight="1" x14ac:dyDescent="0.25">
      <c r="A119" s="429">
        <v>5</v>
      </c>
      <c r="B119" s="427">
        <v>70100</v>
      </c>
      <c r="C119" s="428" t="s">
        <v>193</v>
      </c>
      <c r="D119" s="430">
        <f t="shared" si="21"/>
        <v>16</v>
      </c>
      <c r="E119" s="430">
        <v>11</v>
      </c>
      <c r="F119" s="430">
        <v>5</v>
      </c>
      <c r="G119" s="430"/>
      <c r="H119" s="430"/>
      <c r="I119" s="431">
        <f t="shared" si="31"/>
        <v>4.6875</v>
      </c>
      <c r="K119" s="429">
        <f t="shared" si="25"/>
        <v>16</v>
      </c>
      <c r="L119" s="432">
        <f t="shared" si="26"/>
        <v>16</v>
      </c>
      <c r="M119" s="479">
        <f t="shared" si="27"/>
        <v>100</v>
      </c>
      <c r="N119" s="432">
        <f t="shared" si="28"/>
        <v>0</v>
      </c>
      <c r="O119" s="484">
        <f t="shared" si="29"/>
        <v>0</v>
      </c>
    </row>
    <row r="120" spans="1:15" ht="15" customHeight="1" x14ac:dyDescent="0.25">
      <c r="A120" s="429">
        <v>6</v>
      </c>
      <c r="B120" s="427">
        <v>70270</v>
      </c>
      <c r="C120" s="432" t="s">
        <v>94</v>
      </c>
      <c r="D120" s="430">
        <f t="shared" si="21"/>
        <v>8</v>
      </c>
      <c r="E120" s="430">
        <v>2</v>
      </c>
      <c r="F120" s="430">
        <v>2</v>
      </c>
      <c r="G120" s="430">
        <v>4</v>
      </c>
      <c r="H120" s="430"/>
      <c r="I120" s="431">
        <f t="shared" si="31"/>
        <v>3.75</v>
      </c>
      <c r="K120" s="429">
        <f t="shared" si="25"/>
        <v>8</v>
      </c>
      <c r="L120" s="432">
        <f t="shared" si="26"/>
        <v>4</v>
      </c>
      <c r="M120" s="479">
        <f t="shared" si="27"/>
        <v>50</v>
      </c>
      <c r="N120" s="432">
        <f t="shared" si="28"/>
        <v>0</v>
      </c>
      <c r="O120" s="484">
        <f t="shared" si="29"/>
        <v>0</v>
      </c>
    </row>
    <row r="121" spans="1:15" ht="15" customHeight="1" x14ac:dyDescent="0.25">
      <c r="A121" s="429">
        <v>7</v>
      </c>
      <c r="B121" s="427">
        <v>70510</v>
      </c>
      <c r="C121" s="432" t="s">
        <v>95</v>
      </c>
      <c r="D121" s="430">
        <f t="shared" si="21"/>
        <v>5</v>
      </c>
      <c r="E121" s="430">
        <v>1</v>
      </c>
      <c r="F121" s="430">
        <v>3</v>
      </c>
      <c r="G121" s="430">
        <v>1</v>
      </c>
      <c r="H121" s="430"/>
      <c r="I121" s="431">
        <f t="shared" si="31"/>
        <v>4</v>
      </c>
      <c r="K121" s="429">
        <f t="shared" si="25"/>
        <v>5</v>
      </c>
      <c r="L121" s="432">
        <f t="shared" si="26"/>
        <v>4</v>
      </c>
      <c r="M121" s="479">
        <f t="shared" si="27"/>
        <v>80</v>
      </c>
      <c r="N121" s="432">
        <f t="shared" si="28"/>
        <v>0</v>
      </c>
      <c r="O121" s="484">
        <f t="shared" si="29"/>
        <v>0</v>
      </c>
    </row>
    <row r="122" spans="1:15" ht="15" customHeight="1" x14ac:dyDescent="0.25">
      <c r="A122" s="429">
        <v>8</v>
      </c>
      <c r="B122" s="427">
        <v>10880</v>
      </c>
      <c r="C122" s="432" t="s">
        <v>194</v>
      </c>
      <c r="D122" s="430">
        <f t="shared" si="21"/>
        <v>30</v>
      </c>
      <c r="E122" s="430">
        <v>8</v>
      </c>
      <c r="F122" s="430">
        <v>14</v>
      </c>
      <c r="G122" s="430">
        <v>6</v>
      </c>
      <c r="H122" s="430">
        <v>2</v>
      </c>
      <c r="I122" s="431">
        <f t="shared" si="31"/>
        <v>3.9333333333333331</v>
      </c>
      <c r="K122" s="429">
        <f t="shared" si="25"/>
        <v>30</v>
      </c>
      <c r="L122" s="432">
        <f t="shared" si="26"/>
        <v>22</v>
      </c>
      <c r="M122" s="479">
        <f t="shared" si="27"/>
        <v>73.333333333333329</v>
      </c>
      <c r="N122" s="432">
        <f t="shared" si="28"/>
        <v>2</v>
      </c>
      <c r="O122" s="484">
        <f t="shared" si="29"/>
        <v>6.666666666666667</v>
      </c>
    </row>
    <row r="123" spans="1:15" ht="15" customHeight="1" thickBot="1" x14ac:dyDescent="0.3">
      <c r="A123" s="456">
        <v>9</v>
      </c>
      <c r="B123" s="457">
        <v>10890</v>
      </c>
      <c r="C123" s="458" t="s">
        <v>122</v>
      </c>
      <c r="D123" s="459">
        <f t="shared" si="21"/>
        <v>8</v>
      </c>
      <c r="E123" s="459">
        <v>2</v>
      </c>
      <c r="F123" s="459">
        <v>4</v>
      </c>
      <c r="G123" s="459">
        <v>2</v>
      </c>
      <c r="H123" s="459"/>
      <c r="I123" s="460">
        <f t="shared" si="31"/>
        <v>4</v>
      </c>
      <c r="K123" s="456">
        <f t="shared" si="25"/>
        <v>8</v>
      </c>
      <c r="L123" s="458">
        <f t="shared" si="26"/>
        <v>6</v>
      </c>
      <c r="M123" s="481">
        <f t="shared" si="27"/>
        <v>75</v>
      </c>
      <c r="N123" s="458">
        <f t="shared" si="28"/>
        <v>0</v>
      </c>
      <c r="O123" s="486">
        <f t="shared" si="29"/>
        <v>0</v>
      </c>
    </row>
    <row r="124" spans="1:15" ht="15" customHeight="1" x14ac:dyDescent="0.25">
      <c r="A124" s="349"/>
      <c r="B124" s="349"/>
      <c r="C124" s="349"/>
      <c r="D124" s="461" t="s">
        <v>98</v>
      </c>
      <c r="E124" s="461"/>
      <c r="F124" s="461"/>
      <c r="G124" s="461"/>
      <c r="H124" s="461"/>
      <c r="I124" s="462">
        <f>AVERAGE(I8:I15,I17:I28,I30:I46,I48:I67,I69:I82,I84:I113,I115:I123)</f>
        <v>4.0542731977729023</v>
      </c>
    </row>
  </sheetData>
  <mergeCells count="9">
    <mergeCell ref="I4:I5"/>
    <mergeCell ref="D1:E1"/>
    <mergeCell ref="C2:D2"/>
    <mergeCell ref="D3:E3"/>
    <mergeCell ref="A4:A5"/>
    <mergeCell ref="B4:B5"/>
    <mergeCell ref="C4:C5"/>
    <mergeCell ref="D4:D5"/>
    <mergeCell ref="E4:H4"/>
  </mergeCells>
  <conditionalFormatting sqref="I6:I124">
    <cfRule type="containsBlanks" dxfId="146" priority="10">
      <formula>LEN(TRIM(I6))=0</formula>
    </cfRule>
    <cfRule type="cellIs" dxfId="145" priority="11" operator="equal">
      <formula>$I$124</formula>
    </cfRule>
    <cfRule type="cellIs" dxfId="144" priority="12" operator="lessThan">
      <formula>3.5</formula>
    </cfRule>
    <cfRule type="cellIs" dxfId="143" priority="13" operator="between">
      <formula>$I$124</formula>
      <formula>3.5</formula>
    </cfRule>
    <cfRule type="cellIs" dxfId="142" priority="14" operator="between">
      <formula>4.499</formula>
      <formula>$I$124</formula>
    </cfRule>
    <cfRule type="cellIs" dxfId="141" priority="15" operator="greaterThanOrEqual">
      <formula>4.5</formula>
    </cfRule>
  </conditionalFormatting>
  <conditionalFormatting sqref="N7:O123">
    <cfRule type="containsBlanks" dxfId="140" priority="1">
      <formula>LEN(TRIM(N7))=0</formula>
    </cfRule>
    <cfRule type="cellIs" dxfId="139" priority="3" operator="equal">
      <formula>0</formula>
    </cfRule>
    <cfRule type="cellIs" dxfId="138" priority="4" operator="between">
      <formula>0.1</formula>
      <formula>9.99</formula>
    </cfRule>
    <cfRule type="cellIs" dxfId="137" priority="5" operator="greaterThanOrEqual">
      <formula>10</formula>
    </cfRule>
  </conditionalFormatting>
  <conditionalFormatting sqref="M7:M123">
    <cfRule type="containsBlanks" dxfId="136" priority="2">
      <formula>LEN(TRIM(M7))=0</formula>
    </cfRule>
    <cfRule type="cellIs" dxfId="135" priority="6" operator="lessThan">
      <formula>50</formula>
    </cfRule>
    <cfRule type="cellIs" dxfId="134" priority="7" operator="between">
      <formula>50</formula>
      <formula>$M$6</formula>
    </cfRule>
    <cfRule type="cellIs" dxfId="133" priority="8" operator="between">
      <formula>$M$6</formula>
      <formula>89.99</formula>
    </cfRule>
    <cfRule type="cellIs" dxfId="132" priority="9" operator="between">
      <formula>90</formula>
      <formula>100</formula>
    </cfRule>
  </conditionalFormatting>
  <pageMargins left="1.01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Химия-9 2020-2024</vt:lpstr>
      <vt:lpstr>Химия-9 2020 расклад</vt:lpstr>
      <vt:lpstr>Химия-9 2021 расклад</vt:lpstr>
      <vt:lpstr>Химия-9 2022 расклад</vt:lpstr>
      <vt:lpstr>Химия-9 2023 расклад</vt:lpstr>
      <vt:lpstr>Химия-9 2024 расклад</vt:lpstr>
    </vt:vector>
  </TitlesOfParts>
  <Company>DNS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gala</dc:creator>
  <cp:lastModifiedBy>gala</cp:lastModifiedBy>
  <dcterms:created xsi:type="dcterms:W3CDTF">2017-12-19T03:05:30Z</dcterms:created>
  <dcterms:modified xsi:type="dcterms:W3CDTF">2024-09-30T04:24:23Z</dcterms:modified>
</cp:coreProperties>
</file>